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drawings/drawing9.xml" ContentType="application/vnd.openxmlformats-officedocument.drawingml.chartshapes+xml"/>
  <Override PartName="/xl/drawings/drawing17.xml" ContentType="application/vnd.openxmlformats-officedocument.drawingml.chartshapes+xml"/>
  <Override PartName="/xl/drawings/drawing14.xml" ContentType="application/vnd.openxmlformats-officedocument.drawingml.chartshapes+xml"/>
  <Override PartName="/xl/workbook.xml" ContentType="application/vnd.openxmlformats-officedocument.spreadsheetml.sheet.main+xml"/>
  <Override PartName="/xl/worksheets/sheet7.xml" ContentType="application/vnd.openxmlformats-officedocument.spreadsheetml.worksheet+xml"/>
  <Override PartName="/xl/charts/chart18.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5.xml" ContentType="application/vnd.openxmlformats-officedocument.drawing+xml"/>
  <Override PartName="/xl/worksheets/sheet5.xml" ContentType="application/vnd.openxmlformats-officedocument.spreadsheetml.worksheet+xml"/>
  <Override PartName="/xl/charts/chart19.xml" ContentType="application/vnd.openxmlformats-officedocument.drawingml.char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hart16.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xml"/>
  <Override PartName="/xl/worksheets/sheet6.xml" ContentType="application/vnd.openxmlformats-officedocument.spreadsheetml.worksheet+xml"/>
  <Override PartName="/xl/charts/chart12.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harts/chart14.xml" ContentType="application/vnd.openxmlformats-officedocument.drawingml.chart+xml"/>
  <Override PartName="/xl/charts/chart13.xml" ContentType="application/vnd.openxmlformats-officedocument.drawingml.chart+xml"/>
  <Override PartName="/xl/charts/chart10.xml" ContentType="application/vnd.openxmlformats-officedocument.drawingml.chart+xml"/>
  <Override PartName="/xl/worksheets/sheet1.xml" ContentType="application/vnd.openxmlformats-officedocument.spreadsheetml.worksheet+xml"/>
  <Override PartName="/xl/charts/chart9.xml" ContentType="application/vnd.openxmlformats-officedocument.drawingml.chart+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3.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chart5.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drawings/drawing7.xml" ContentType="application/vnd.openxmlformats-officedocument.drawing+xml"/>
  <Override PartName="/xl/charts/chart8.xml" ContentType="application/vnd.openxmlformats-officedocument.drawingml.chart+xml"/>
  <Override PartName="/xl/ctrlProps/ctrlProp25.xml" ContentType="application/vnd.ms-excel.controlproperties+xml"/>
  <Override PartName="/xl/ctrlProps/ctrlProp16.xml" ContentType="application/vnd.ms-excel.controlproperties+xml"/>
  <Override PartName="/xl/ctrlProps/ctrlProp1.xml" ContentType="application/vnd.ms-excel.controlproperties+xml"/>
  <Override PartName="/xl/ctrlProps/ctrlProp2.xml" ContentType="application/vnd.ms-excel.controlproperties+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ctrlProps/ctrlProp20.xml" ContentType="application/vnd.ms-excel.controlproperties+xml"/>
  <Override PartName="/xl/ctrlProps/ctrlProp19.xml" ContentType="application/vnd.ms-excel.controlproperties+xml"/>
  <Override PartName="/xl/ctrlProps/ctrlProp18.xml" ContentType="application/vnd.ms-excel.controlproperties+xml"/>
  <Override PartName="/xl/ctrlProps/ctrlProp17.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ctrlProps/ctrlProp24.xml" ContentType="application/vnd.ms-excel.controlproperties+xml"/>
  <Override PartName="/xl/externalLinks/externalLink6.xml" ContentType="application/vnd.openxmlformats-officedocument.spreadsheetml.externalLink+xml"/>
  <Override PartName="/xl/ctrlProps/ctrlProp4.xml" ContentType="application/vnd.ms-excel.controlproperties+xml"/>
  <Override PartName="/xl/ctrlProps/ctrlProp5.xml" ContentType="application/vnd.ms-excel.controlproperties+xml"/>
  <Override PartName="/xl/ctrlProps/ctrlProp40.xml" ContentType="application/vnd.ms-excel.controlproperties+xml"/>
  <Override PartName="/xl/ctrlProps/ctrlProp14.xml" ContentType="application/vnd.ms-excel.controlproperties+xml"/>
  <Override PartName="/xl/ctrlProps/ctrlProp13.xml" ContentType="application/vnd.ms-excel.controlproperties+xml"/>
  <Override PartName="/xl/ctrlProps/ctrlProp12.xml" ContentType="application/vnd.ms-excel.controlproperties+xml"/>
  <Override PartName="/xl/ctrlProps/ctrlProp11.xml" ContentType="application/vnd.ms-excel.controlproperties+xml"/>
  <Override PartName="/xl/ctrlProps/ctrlProp39.xml" ContentType="application/vnd.ms-excel.controlproperties+xml"/>
  <Override PartName="/xl/ctrlProps/ctrlProp38.xml" ContentType="application/vnd.ms-excel.controlproperties+xml"/>
  <Override PartName="/xl/ctrlProps/ctrlProp37.xml" ContentType="application/vnd.ms-excel.controlproperties+xml"/>
  <Override PartName="/xl/ctrlProps/ctrlProp15.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10.xml" ContentType="application/vnd.ms-excel.controlproperties+xml"/>
  <Override PartName="/xl/ctrlProps/ctrlProp9.xml" ContentType="application/vnd.ms-excel.controlproperties+xml"/>
  <Override PartName="/xl/ctrlProps/ctrlProp27.xml" ContentType="application/vnd.ms-excel.controlproperties+xml"/>
  <Override PartName="/xl/ctrlProps/ctrlProp26.xml" ContentType="application/vnd.ms-excel.controlproperties+xml"/>
  <Override PartName="/xl/ctrlProps/ctrlProp8.xml" ContentType="application/vnd.ms-excel.controlproperties+xml"/>
  <Override PartName="/xl/ctrlProps/ctrlProp7.xml" ContentType="application/vnd.ms-excel.controlproperties+xml"/>
  <Override PartName="/xl/ctrlProps/ctrlProp6.xml" ContentType="application/vnd.ms-excel.controlproperties+xml"/>
  <Override PartName="/xl/ctrlProps/ctrlProp28.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trlProps/ctrlProp32.xml" ContentType="application/vnd.ms-excel.controlproperties+xml"/>
  <Override PartName="/xl/ctrlProps/ctrlProp31.xml" ContentType="application/vnd.ms-excel.controlproperties+xml"/>
  <Override PartName="/xl/ctrlProps/ctrlProp30.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xl/ctrlProps/ctrlProp3.xml" ContentType="application/vnd.ms-excel.control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0" yWindow="105" windowWidth="14640" windowHeight="11505" tabRatio="947" firstSheet="1" activeTab="14"/>
  </bookViews>
  <sheets>
    <sheet name="Figure 2.1" sheetId="19" r:id="rId1"/>
    <sheet name="Figure 2.2" sheetId="13" r:id="rId2"/>
    <sheet name="Table 2.1" sheetId="44" r:id="rId3"/>
    <sheet name="Figure 2.3" sheetId="41" r:id="rId4"/>
    <sheet name="Figure 2.4" sheetId="46" r:id="rId5"/>
    <sheet name="Figure 2.5" sheetId="42" r:id="rId6"/>
    <sheet name="Figure 2.6" sheetId="43" r:id="rId7"/>
    <sheet name="Figure 2.7" sheetId="47" r:id="rId8"/>
    <sheet name="Figure 2.8" sheetId="23" r:id="rId9"/>
    <sheet name="Figure 2.9" sheetId="14" r:id="rId10"/>
    <sheet name="Figure 2.10" sheetId="15" r:id="rId11"/>
    <sheet name="Figure 2.11" sheetId="25" r:id="rId12"/>
    <sheet name="Figure 2.12" sheetId="48" r:id="rId13"/>
    <sheet name="Figure 2.13" sheetId="18" r:id="rId14"/>
    <sheet name="Figure 2.14" sheetId="22" r:id="rId15"/>
    <sheet name="Data (Heterogeneity)" sheetId="45" state="hidden" r:id="rId16"/>
    <sheet name="WB_codes" sheetId="21" state="hidden" r:id="rId17"/>
  </sheets>
  <externalReferences>
    <externalReference r:id="rId18"/>
    <externalReference r:id="rId19"/>
    <externalReference r:id="rId20"/>
    <externalReference r:id="rId21"/>
    <externalReference r:id="rId22"/>
    <externalReference r:id="rId23"/>
  </externalReferences>
  <definedNames>
    <definedName name="_xlnm._FilterDatabase" localSheetId="15" hidden="1">'Data (Heterogeneity)'!$A$1:$R$51</definedName>
    <definedName name="_xlnm._FilterDatabase" localSheetId="4" hidden="1">'Figure 2.4'!$A$1:$AC$149</definedName>
    <definedName name="_xlnm._FilterDatabase" localSheetId="7" hidden="1">'Figure 2.7'!$A$1:$Q$149</definedName>
    <definedName name="basic_req" localSheetId="0">'[1]Source (Basic Req)'!$A$1:$K$144</definedName>
    <definedName name="basic_req" localSheetId="14">'[2]Source (Basic Req)'!$A$1:$K$144</definedName>
    <definedName name="basic_req" localSheetId="8">'[2]Source (Basic Req)'!$A$1:$K$144</definedName>
    <definedName name="basic_req">'[3]Source (Basic Req)'!$A$1:$K$144</definedName>
    <definedName name="competitiveness" localSheetId="0">'[1]Source(Compet-overall)'!$A$1:$I$144</definedName>
    <definedName name="competitiveness" localSheetId="14">'[2]Source(Compet-overall)'!$A$1:$I$144</definedName>
    <definedName name="competitiveness" localSheetId="8">'[2]Source(Compet-overall)'!$A$1:$I$144</definedName>
    <definedName name="competitiveness">'[3]Source(Compet-overall)'!$A$1:$I$144</definedName>
    <definedName name="current_acct" localSheetId="0">'[1]Source (Current Acct.)'!$A$1:$AS$185</definedName>
    <definedName name="current_acct" localSheetId="14">'[2]Source (Current Acct.)'!$A$1:$AS$185</definedName>
    <definedName name="current_acct" localSheetId="8">'[2]Source (Current Acct.)'!$A$1:$AS$185</definedName>
    <definedName name="current_acct">'[3]Source (Current Acct.)'!$A$1:$AS$185</definedName>
    <definedName name="cycle" localSheetId="0">'[1]Source (Cycle)'!$A$2:$AP$185</definedName>
    <definedName name="cycle" localSheetId="14">'[2]Source (Cycle)'!$A$2:$AP$185</definedName>
    <definedName name="cycle" localSheetId="8">'[2]Source (Cycle)'!$A$2:$AP$185</definedName>
    <definedName name="cycle">'[3]Source (Cycle)'!$A$2:$AP$185</definedName>
    <definedName name="gdp_growth" localSheetId="0">'[1]Source (GDP growth)'!$A$1:$AS$185</definedName>
    <definedName name="gdp_growth" localSheetId="14">'[2]Source (GDP growth)'!$A$1:$AS$185</definedName>
    <definedName name="gdp_growth" localSheetId="8">'[2]Source (GDP growth)'!$A$1:$AS$185</definedName>
    <definedName name="gdp_growth">'[3]Source (GDP growth)'!$A$1:$AS$185</definedName>
    <definedName name="gdp_ppp_pc" localSheetId="0">'[1]Source (GDP PPP pc)'!$A$1:$X$185</definedName>
    <definedName name="gdp_ppp_pc" localSheetId="14">'[2]Source (GDP PPP pc)'!$A$1:$X$185</definedName>
    <definedName name="gdp_ppp_pc" localSheetId="8">'[2]Source (GDP PPP pc)'!$A$1:$X$185</definedName>
    <definedName name="gdp_ppp_pc">'[3]Source (GDP PPP pc)'!$A$1:$X$185</definedName>
    <definedName name="gov_exp" localSheetId="0">'[1]Source (Gov exp)'!$A$1:$AS$185</definedName>
    <definedName name="gov_exp" localSheetId="14">'[2]Source (Gov exp)'!$A$1:$AS$185</definedName>
    <definedName name="gov_exp" localSheetId="8">'[2]Source (Gov exp)'!$A$1:$AS$185</definedName>
    <definedName name="gov_exp">'[3]Source (Gov exp)'!$A$1:$AS$185</definedName>
    <definedName name="inflation1" localSheetId="0">'[1]Source (Inflation)'!$A$1:$AR$185</definedName>
    <definedName name="inflation1" localSheetId="14">'[2]Source (Inflation)'!$A$1:$AR$185</definedName>
    <definedName name="inflation1" localSheetId="8">'[2]Source (Inflation)'!$A$1:$AR$185</definedName>
    <definedName name="inflation1">'[3]Source (Inflation)'!$A$1:$AR$185</definedName>
    <definedName name="land_area" localSheetId="0">'[1]Source (Land area)'!$A$1:$BA$247</definedName>
    <definedName name="land_area" localSheetId="14">'[2]Source (Land area)'!$A$1:$BA$247</definedName>
    <definedName name="land_area" localSheetId="8">'[2]Source (Land area)'!$A$1:$BA$247</definedName>
    <definedName name="land_area">'[3]Source (Land area)'!$A$1:$BA$247</definedName>
    <definedName name="population" localSheetId="0">'[1]Source (Population)'!$A$1:$X$185</definedName>
    <definedName name="population" localSheetId="14">'[2]Source (Population)'!$A$1:$X$185</definedName>
    <definedName name="population" localSheetId="8">'[2]Source (Population)'!$A$1:$X$185</definedName>
    <definedName name="population">'[3]Source (Population)'!$A$1:$X$185</definedName>
    <definedName name="public_gross_debt" localSheetId="0">'[1]Source (Public Gross Debt)'!$A$1:$AS$185</definedName>
    <definedName name="public_gross_debt" localSheetId="14">'[2]Source (Public Gross Debt)'!$A$1:$AS$185</definedName>
    <definedName name="public_gross_debt" localSheetId="8">'[2]Source (Public Gross Debt)'!$A$1:$AS$185</definedName>
    <definedName name="public_gross_debt">'[3]Source (Public Gross Debt)'!$A$1:$AS$185</definedName>
    <definedName name="savings" localSheetId="0">'[1]Source (Savings)'!$A$1:$AR$185</definedName>
    <definedName name="savings" localSheetId="14">'[2]Source (Savings)'!$A$1:$AR$185</definedName>
    <definedName name="savings" localSheetId="8">'[2]Source (Savings)'!$A$1:$AR$185</definedName>
    <definedName name="savings">'[3]Source (Savings)'!$A$1:$AR$185</definedName>
    <definedName name="trend" localSheetId="0">'[1]Source (Trend)'!$A$2:$AO$185</definedName>
    <definedName name="trend" localSheetId="14">'[2]Source (Trend)'!$A$2:$AO$185</definedName>
    <definedName name="trend" localSheetId="8">'[2]Source (Trend)'!$A$2:$AO$185</definedName>
    <definedName name="trend">'[3]Source (Trend)'!$A$2:$AO$185</definedName>
    <definedName name="world_risk" localSheetId="0">'[1]Source (World Risk Index)'!$B$11:$H$184</definedName>
    <definedName name="world_risk" localSheetId="14">'[2]Source (World Risk Index)'!$B$11:$H$184</definedName>
    <definedName name="world_risk" localSheetId="8">'[2]Source (World Risk Index)'!$B$11:$H$184</definedName>
    <definedName name="world_risk">'[3]Source (World Risk Index)'!$B$11:$H$184</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A4" i="23" l="1"/>
  <c r="AA10" i="23"/>
  <c r="AC10" i="23"/>
  <c r="AA34" i="23"/>
  <c r="N146" i="18"/>
  <c r="I194" i="18"/>
  <c r="C60" i="18"/>
  <c r="I23" i="48"/>
  <c r="J7" i="48"/>
  <c r="J6" i="48"/>
  <c r="J3" i="48"/>
  <c r="J4" i="48"/>
  <c r="J2" i="48"/>
  <c r="I7" i="48"/>
  <c r="I6" i="48"/>
  <c r="I4" i="48"/>
  <c r="I3" i="48"/>
  <c r="I2" i="48"/>
  <c r="J5" i="48"/>
  <c r="I5" i="48"/>
  <c r="J15" i="48"/>
  <c r="J8" i="48"/>
  <c r="J18" i="48"/>
  <c r="J20" i="48"/>
  <c r="I15" i="48"/>
  <c r="I8" i="48"/>
  <c r="I18" i="48"/>
  <c r="I20" i="48"/>
  <c r="J14" i="48"/>
  <c r="J17" i="48"/>
  <c r="J19" i="48"/>
  <c r="I14" i="48"/>
  <c r="I17" i="48"/>
  <c r="I19" i="48"/>
  <c r="J12" i="48"/>
  <c r="I12" i="48"/>
  <c r="J11" i="48"/>
  <c r="I11" i="48"/>
  <c r="J10" i="48"/>
  <c r="I10" i="48"/>
  <c r="C382" i="25"/>
  <c r="C370" i="25"/>
  <c r="C369" i="25"/>
  <c r="C359" i="25"/>
  <c r="C358" i="25"/>
  <c r="C356" i="25"/>
  <c r="C355" i="25"/>
  <c r="C354" i="25"/>
  <c r="C350" i="25"/>
  <c r="C345" i="25"/>
  <c r="C341" i="25"/>
  <c r="C340" i="25"/>
  <c r="C336" i="25"/>
  <c r="C314" i="25"/>
  <c r="C311" i="25"/>
  <c r="C307" i="25"/>
  <c r="C302" i="25"/>
  <c r="C298" i="25"/>
  <c r="C291" i="25"/>
  <c r="C286" i="25"/>
  <c r="C278" i="25"/>
  <c r="C273" i="25"/>
  <c r="C272" i="25"/>
  <c r="C269" i="25"/>
  <c r="C264" i="25"/>
  <c r="C263" i="25"/>
  <c r="C260" i="25"/>
  <c r="C256" i="25"/>
  <c r="C251" i="25"/>
  <c r="C247" i="25"/>
  <c r="C241" i="25"/>
  <c r="C235" i="25"/>
  <c r="C228" i="25"/>
  <c r="C226" i="25"/>
  <c r="C223" i="25"/>
  <c r="C221" i="25"/>
  <c r="C218" i="25"/>
  <c r="C216" i="25"/>
  <c r="C215" i="25"/>
  <c r="C209" i="25"/>
  <c r="C370" i="15"/>
  <c r="C369" i="15"/>
  <c r="C359" i="15"/>
  <c r="C356" i="15"/>
  <c r="C355" i="15"/>
  <c r="C349" i="15"/>
  <c r="C345" i="15"/>
  <c r="C340" i="15"/>
  <c r="C319" i="15"/>
  <c r="C314" i="15"/>
  <c r="C311" i="15"/>
  <c r="C307" i="15"/>
  <c r="C303" i="15"/>
  <c r="C302" i="15"/>
  <c r="C296" i="15"/>
  <c r="C286" i="15"/>
  <c r="C278" i="15"/>
  <c r="C273" i="15"/>
  <c r="C269" i="15"/>
  <c r="C260" i="15"/>
  <c r="C258" i="15"/>
  <c r="C251" i="15"/>
  <c r="C247" i="15"/>
  <c r="C226" i="15"/>
  <c r="C221" i="15"/>
  <c r="C218" i="15"/>
  <c r="C215" i="15"/>
  <c r="C209" i="15"/>
  <c r="C383" i="14"/>
  <c r="C375" i="14"/>
  <c r="C371" i="14"/>
  <c r="C370" i="14"/>
  <c r="C368" i="14"/>
  <c r="C360" i="14"/>
  <c r="C359" i="14"/>
  <c r="C357" i="14"/>
  <c r="C356" i="14"/>
  <c r="C351" i="14"/>
  <c r="C350" i="14"/>
  <c r="C346" i="14"/>
  <c r="C341" i="14"/>
  <c r="C320" i="14"/>
  <c r="C316" i="14"/>
  <c r="C315" i="14"/>
  <c r="C312" i="14"/>
  <c r="C308" i="14"/>
  <c r="C304" i="14"/>
  <c r="C303" i="14"/>
  <c r="C299" i="14"/>
  <c r="C297" i="14"/>
  <c r="C292" i="14"/>
  <c r="C287" i="14"/>
  <c r="C279" i="14"/>
  <c r="C274" i="14"/>
  <c r="C273" i="14"/>
  <c r="C270" i="14"/>
  <c r="C265" i="14"/>
  <c r="C264" i="14"/>
  <c r="C261" i="14"/>
  <c r="C259" i="14"/>
  <c r="C257" i="14"/>
  <c r="C252" i="14"/>
  <c r="C251" i="14"/>
  <c r="C248" i="14"/>
  <c r="C242" i="14"/>
  <c r="C236" i="14"/>
  <c r="C227" i="14"/>
  <c r="C224" i="14"/>
  <c r="C222" i="14"/>
  <c r="C219" i="14"/>
  <c r="C216" i="14"/>
  <c r="C210" i="14"/>
  <c r="Q10" i="47"/>
  <c r="Q12" i="47"/>
  <c r="Q15" i="47"/>
  <c r="Q18" i="47"/>
  <c r="Q2" i="47"/>
  <c r="Q3" i="47"/>
  <c r="Q4" i="47"/>
  <c r="Q5" i="47"/>
  <c r="Q6" i="47"/>
  <c r="Q7" i="47"/>
  <c r="Q8" i="47"/>
  <c r="Q9" i="47"/>
  <c r="Q11" i="47"/>
  <c r="Q13" i="47"/>
  <c r="Q14" i="47"/>
  <c r="Q16" i="47"/>
  <c r="Q17" i="47"/>
  <c r="Q19" i="47"/>
  <c r="Q20" i="47"/>
  <c r="Q21" i="47"/>
  <c r="Q22" i="47"/>
  <c r="Q23" i="47"/>
  <c r="Q24" i="47"/>
  <c r="Q25" i="47"/>
  <c r="Q26" i="47"/>
  <c r="Q27" i="47"/>
  <c r="Q28" i="47"/>
  <c r="Q29" i="47"/>
  <c r="Q30" i="47"/>
  <c r="Q31" i="47"/>
  <c r="Q32" i="47"/>
  <c r="Q33" i="47"/>
  <c r="Q34" i="47"/>
  <c r="Q35" i="47"/>
  <c r="Q36" i="47"/>
  <c r="Q37" i="47"/>
  <c r="Q38" i="47"/>
  <c r="Q39" i="47"/>
  <c r="Q40" i="47"/>
  <c r="Q41" i="47"/>
  <c r="Q42" i="47"/>
  <c r="Q43" i="47"/>
  <c r="Q44" i="47"/>
  <c r="Q45" i="47"/>
  <c r="Q46" i="47"/>
  <c r="Q47" i="47"/>
  <c r="Q48" i="47"/>
  <c r="Q49" i="47"/>
  <c r="Q50" i="47"/>
  <c r="Q51" i="47"/>
  <c r="Q52" i="47"/>
  <c r="Q53" i="47"/>
  <c r="Q54" i="47"/>
  <c r="Q55" i="47"/>
  <c r="Q56" i="47"/>
  <c r="Q57" i="47"/>
  <c r="Q58" i="47"/>
  <c r="Q59" i="47"/>
  <c r="Q60" i="47"/>
  <c r="Q61" i="47"/>
  <c r="Q62" i="47"/>
  <c r="Q63" i="47"/>
  <c r="Q64" i="47"/>
  <c r="Q65" i="47"/>
  <c r="Q66" i="47"/>
  <c r="Q67" i="47"/>
  <c r="Q68" i="47"/>
  <c r="Q69" i="47"/>
  <c r="Q70" i="47"/>
  <c r="Q71" i="47"/>
  <c r="Q72" i="47"/>
  <c r="Q73" i="47"/>
  <c r="Q74" i="47"/>
  <c r="Q75" i="47"/>
  <c r="Q76" i="47"/>
  <c r="Q77" i="47"/>
  <c r="Q78" i="47"/>
  <c r="Q79" i="47"/>
  <c r="Q80" i="47"/>
  <c r="Q81" i="47"/>
  <c r="Q82" i="47"/>
  <c r="Q83" i="47"/>
  <c r="Q84" i="47"/>
  <c r="Q85" i="47"/>
  <c r="Q86" i="47"/>
  <c r="Q87" i="47"/>
  <c r="Q88" i="47"/>
  <c r="Q89" i="47"/>
  <c r="Q90" i="47"/>
  <c r="Q91" i="47"/>
  <c r="Q92" i="47"/>
  <c r="Q93" i="47"/>
  <c r="Q94" i="47"/>
  <c r="Q95" i="47"/>
  <c r="Q96" i="47"/>
  <c r="Q97" i="47"/>
  <c r="Q98" i="47"/>
  <c r="Q99" i="47"/>
  <c r="Q100" i="47"/>
  <c r="Q101" i="47"/>
  <c r="Q102" i="47"/>
  <c r="Q103" i="47"/>
  <c r="Q104" i="47"/>
  <c r="Q105" i="47"/>
  <c r="Q106" i="47"/>
  <c r="Q107" i="47"/>
  <c r="Q108" i="47"/>
  <c r="Q109" i="47"/>
  <c r="Q110" i="47"/>
  <c r="Q111" i="47"/>
  <c r="Q112" i="47"/>
  <c r="Q113" i="47"/>
  <c r="Q114" i="47"/>
  <c r="Q115" i="47"/>
  <c r="Q116" i="47"/>
  <c r="Q117" i="47"/>
  <c r="Q118" i="47"/>
  <c r="Q119" i="47"/>
  <c r="Q120" i="47"/>
  <c r="Q121" i="47"/>
  <c r="Q122" i="47"/>
  <c r="Q123" i="47"/>
  <c r="Q124" i="47"/>
  <c r="Q125" i="47"/>
  <c r="Q126" i="47"/>
  <c r="Q127" i="47"/>
  <c r="Q128" i="47"/>
  <c r="Q129" i="47"/>
  <c r="Q130" i="47"/>
  <c r="Q131" i="47"/>
  <c r="Q132" i="47"/>
  <c r="Q133" i="47"/>
  <c r="Q134" i="47"/>
  <c r="Q135" i="47"/>
  <c r="Q136" i="47"/>
  <c r="Q137" i="47"/>
  <c r="Q138" i="47"/>
  <c r="Q139" i="47"/>
  <c r="Q140" i="47"/>
  <c r="Q141" i="47"/>
  <c r="Q142" i="47"/>
  <c r="Q143" i="47"/>
  <c r="Q144" i="47"/>
  <c r="Q145" i="47"/>
  <c r="Q146" i="47"/>
  <c r="Q147" i="47"/>
  <c r="Q148" i="47"/>
  <c r="Q149" i="47"/>
  <c r="Q151" i="47"/>
  <c r="Q154" i="47"/>
  <c r="Q164" i="47"/>
  <c r="P10" i="47"/>
  <c r="P12" i="47"/>
  <c r="P15" i="47"/>
  <c r="P18" i="47"/>
  <c r="P2" i="47"/>
  <c r="P3" i="47"/>
  <c r="P4" i="47"/>
  <c r="P5" i="47"/>
  <c r="P6" i="47"/>
  <c r="P7" i="47"/>
  <c r="P8" i="47"/>
  <c r="P9" i="47"/>
  <c r="P11" i="47"/>
  <c r="P13" i="47"/>
  <c r="P14" i="47"/>
  <c r="P16" i="47"/>
  <c r="P17" i="47"/>
  <c r="P19" i="47"/>
  <c r="P20" i="47"/>
  <c r="P21" i="47"/>
  <c r="P22" i="47"/>
  <c r="P23" i="47"/>
  <c r="P24" i="47"/>
  <c r="P25" i="47"/>
  <c r="P26" i="47"/>
  <c r="P27" i="47"/>
  <c r="P28" i="47"/>
  <c r="P29" i="47"/>
  <c r="P30" i="47"/>
  <c r="P31" i="47"/>
  <c r="P32" i="47"/>
  <c r="P33" i="47"/>
  <c r="P34" i="47"/>
  <c r="P35" i="47"/>
  <c r="P36" i="47"/>
  <c r="P37" i="47"/>
  <c r="P38" i="47"/>
  <c r="P39" i="47"/>
  <c r="P40" i="47"/>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P89" i="47"/>
  <c r="P90" i="47"/>
  <c r="P91" i="47"/>
  <c r="P92" i="47"/>
  <c r="P93" i="47"/>
  <c r="P94" i="47"/>
  <c r="P95" i="47"/>
  <c r="P96" i="47"/>
  <c r="P97" i="47"/>
  <c r="P98" i="47"/>
  <c r="P99" i="47"/>
  <c r="P100" i="47"/>
  <c r="P101" i="47"/>
  <c r="P102" i="47"/>
  <c r="P103" i="47"/>
  <c r="P104" i="47"/>
  <c r="P105" i="47"/>
  <c r="P106" i="47"/>
  <c r="P107" i="47"/>
  <c r="P108" i="47"/>
  <c r="P109" i="47"/>
  <c r="P110" i="47"/>
  <c r="P111" i="47"/>
  <c r="P112" i="47"/>
  <c r="P113" i="47"/>
  <c r="P114" i="47"/>
  <c r="P115" i="47"/>
  <c r="P116" i="47"/>
  <c r="P117" i="47"/>
  <c r="P118" i="47"/>
  <c r="P119" i="47"/>
  <c r="P120" i="47"/>
  <c r="P121" i="47"/>
  <c r="P122" i="47"/>
  <c r="P123" i="47"/>
  <c r="P124" i="47"/>
  <c r="P125" i="47"/>
  <c r="P126" i="47"/>
  <c r="P127" i="47"/>
  <c r="P128" i="47"/>
  <c r="P129" i="47"/>
  <c r="P130" i="47"/>
  <c r="P131" i="47"/>
  <c r="P132" i="47"/>
  <c r="P133" i="47"/>
  <c r="P134" i="47"/>
  <c r="P135" i="47"/>
  <c r="P136" i="47"/>
  <c r="P137" i="47"/>
  <c r="P138" i="47"/>
  <c r="P139" i="47"/>
  <c r="P140" i="47"/>
  <c r="P141" i="47"/>
  <c r="P142" i="47"/>
  <c r="P143" i="47"/>
  <c r="P144" i="47"/>
  <c r="P145" i="47"/>
  <c r="P146" i="47"/>
  <c r="P147" i="47"/>
  <c r="P148" i="47"/>
  <c r="P149" i="47"/>
  <c r="P151" i="47"/>
  <c r="P154" i="47"/>
  <c r="P164" i="47"/>
  <c r="O10" i="47"/>
  <c r="O12" i="47"/>
  <c r="O15" i="47"/>
  <c r="O18" i="47"/>
  <c r="O2" i="47"/>
  <c r="O3" i="47"/>
  <c r="O4" i="47"/>
  <c r="O5" i="47"/>
  <c r="O6" i="47"/>
  <c r="O7" i="47"/>
  <c r="O8" i="47"/>
  <c r="O9" i="47"/>
  <c r="O11" i="47"/>
  <c r="O13" i="47"/>
  <c r="O14" i="47"/>
  <c r="O16" i="47"/>
  <c r="O17" i="47"/>
  <c r="O19" i="47"/>
  <c r="O20" i="47"/>
  <c r="O21" i="47"/>
  <c r="O22" i="47"/>
  <c r="O23" i="47"/>
  <c r="O24" i="47"/>
  <c r="O25" i="47"/>
  <c r="O26" i="47"/>
  <c r="O27" i="47"/>
  <c r="O28" i="47"/>
  <c r="O29" i="47"/>
  <c r="O30" i="47"/>
  <c r="O31" i="47"/>
  <c r="O32" i="47"/>
  <c r="O33" i="47"/>
  <c r="O34" i="47"/>
  <c r="O35" i="47"/>
  <c r="O36" i="47"/>
  <c r="O37" i="47"/>
  <c r="O38" i="47"/>
  <c r="O39" i="47"/>
  <c r="O40" i="47"/>
  <c r="O41" i="47"/>
  <c r="O42" i="47"/>
  <c r="O43" i="47"/>
  <c r="O44" i="47"/>
  <c r="O45" i="47"/>
  <c r="O46" i="47"/>
  <c r="O47" i="47"/>
  <c r="O48" i="47"/>
  <c r="O49" i="47"/>
  <c r="O50" i="47"/>
  <c r="O51" i="47"/>
  <c r="O52" i="47"/>
  <c r="O53" i="47"/>
  <c r="O54" i="47"/>
  <c r="O55" i="47"/>
  <c r="O56" i="47"/>
  <c r="O57" i="47"/>
  <c r="O58" i="47"/>
  <c r="O59" i="47"/>
  <c r="O60" i="47"/>
  <c r="O61" i="47"/>
  <c r="O62" i="47"/>
  <c r="O63" i="47"/>
  <c r="O64" i="47"/>
  <c r="O65" i="47"/>
  <c r="O66" i="47"/>
  <c r="O67" i="47"/>
  <c r="O68" i="47"/>
  <c r="O69" i="47"/>
  <c r="O70" i="47"/>
  <c r="O71" i="47"/>
  <c r="O72" i="47"/>
  <c r="O73" i="47"/>
  <c r="O74" i="47"/>
  <c r="O75" i="47"/>
  <c r="O76" i="47"/>
  <c r="O77" i="47"/>
  <c r="O78" i="47"/>
  <c r="O79" i="47"/>
  <c r="O80" i="47"/>
  <c r="O81" i="47"/>
  <c r="O82" i="47"/>
  <c r="O83" i="47"/>
  <c r="O84" i="47"/>
  <c r="O85" i="47"/>
  <c r="O86" i="47"/>
  <c r="O87" i="47"/>
  <c r="O88" i="47"/>
  <c r="O89" i="47"/>
  <c r="O90" i="47"/>
  <c r="O91" i="47"/>
  <c r="O92" i="47"/>
  <c r="O93" i="47"/>
  <c r="O94" i="47"/>
  <c r="O95" i="47"/>
  <c r="O96" i="47"/>
  <c r="O97" i="47"/>
  <c r="O98" i="47"/>
  <c r="O99" i="47"/>
  <c r="O100" i="47"/>
  <c r="O101" i="47"/>
  <c r="O102" i="47"/>
  <c r="O103" i="47"/>
  <c r="O104" i="47"/>
  <c r="O105" i="47"/>
  <c r="O106" i="47"/>
  <c r="O107" i="47"/>
  <c r="O108" i="47"/>
  <c r="O109" i="47"/>
  <c r="O110" i="47"/>
  <c r="O111" i="47"/>
  <c r="O112" i="47"/>
  <c r="O113" i="47"/>
  <c r="O114" i="47"/>
  <c r="O115" i="47"/>
  <c r="O116" i="47"/>
  <c r="O117" i="47"/>
  <c r="O118" i="47"/>
  <c r="O119" i="47"/>
  <c r="O120" i="47"/>
  <c r="O121" i="47"/>
  <c r="O122" i="47"/>
  <c r="O123" i="47"/>
  <c r="O124" i="47"/>
  <c r="O125" i="47"/>
  <c r="O126" i="47"/>
  <c r="O127" i="47"/>
  <c r="O128" i="47"/>
  <c r="O129" i="47"/>
  <c r="O130" i="47"/>
  <c r="O131" i="47"/>
  <c r="O132" i="47"/>
  <c r="O133" i="47"/>
  <c r="O134" i="47"/>
  <c r="O135" i="47"/>
  <c r="O136" i="47"/>
  <c r="O137" i="47"/>
  <c r="O138" i="47"/>
  <c r="O139" i="47"/>
  <c r="O140" i="47"/>
  <c r="O141" i="47"/>
  <c r="O142" i="47"/>
  <c r="O143" i="47"/>
  <c r="O144" i="47"/>
  <c r="O145" i="47"/>
  <c r="O146" i="47"/>
  <c r="O147" i="47"/>
  <c r="O148" i="47"/>
  <c r="O149" i="47"/>
  <c r="O151" i="47"/>
  <c r="O154" i="47"/>
  <c r="O164" i="47"/>
  <c r="N10" i="47"/>
  <c r="N12" i="47"/>
  <c r="N15" i="47"/>
  <c r="N18" i="47"/>
  <c r="N2" i="47"/>
  <c r="N3" i="47"/>
  <c r="N4" i="47"/>
  <c r="N5" i="47"/>
  <c r="N6" i="47"/>
  <c r="N7" i="47"/>
  <c r="N8" i="47"/>
  <c r="N9" i="47"/>
  <c r="N11" i="47"/>
  <c r="N13" i="47"/>
  <c r="N14" i="47"/>
  <c r="N16" i="47"/>
  <c r="N17" i="47"/>
  <c r="N19" i="47"/>
  <c r="N20" i="47"/>
  <c r="N21" i="47"/>
  <c r="N22" i="47"/>
  <c r="N23" i="47"/>
  <c r="N24" i="47"/>
  <c r="N25" i="47"/>
  <c r="N26" i="47"/>
  <c r="N27" i="47"/>
  <c r="N28" i="47"/>
  <c r="N29" i="47"/>
  <c r="N30" i="47"/>
  <c r="N31" i="47"/>
  <c r="N32" i="47"/>
  <c r="N33" i="47"/>
  <c r="N34" i="47"/>
  <c r="N35" i="47"/>
  <c r="N36" i="47"/>
  <c r="N37" i="47"/>
  <c r="N38" i="47"/>
  <c r="N39" i="47"/>
  <c r="N40" i="47"/>
  <c r="N41" i="47"/>
  <c r="N42" i="47"/>
  <c r="N43" i="47"/>
  <c r="N44" i="47"/>
  <c r="N45" i="47"/>
  <c r="N46" i="47"/>
  <c r="N47" i="47"/>
  <c r="N48" i="47"/>
  <c r="N49" i="47"/>
  <c r="N50" i="47"/>
  <c r="N51" i="47"/>
  <c r="N52" i="47"/>
  <c r="N53" i="47"/>
  <c r="N54" i="47"/>
  <c r="N55" i="47"/>
  <c r="N56" i="47"/>
  <c r="N57" i="47"/>
  <c r="N58" i="47"/>
  <c r="N59" i="47"/>
  <c r="N60" i="47"/>
  <c r="N61" i="47"/>
  <c r="N62" i="47"/>
  <c r="N63" i="47"/>
  <c r="N64" i="47"/>
  <c r="N65" i="47"/>
  <c r="N66" i="47"/>
  <c r="N67" i="47"/>
  <c r="N68" i="47"/>
  <c r="N69" i="47"/>
  <c r="N70" i="47"/>
  <c r="N71" i="47"/>
  <c r="N72" i="47"/>
  <c r="N73" i="47"/>
  <c r="N74" i="47"/>
  <c r="N75" i="47"/>
  <c r="N76" i="47"/>
  <c r="N77" i="47"/>
  <c r="N78" i="47"/>
  <c r="N79" i="47"/>
  <c r="N80" i="47"/>
  <c r="N81" i="47"/>
  <c r="N82" i="47"/>
  <c r="N83" i="47"/>
  <c r="N84" i="47"/>
  <c r="N85" i="47"/>
  <c r="N86" i="47"/>
  <c r="N87" i="47"/>
  <c r="N88" i="47"/>
  <c r="N89" i="47"/>
  <c r="N90" i="47"/>
  <c r="N91" i="47"/>
  <c r="N92" i="47"/>
  <c r="N93" i="47"/>
  <c r="N94" i="47"/>
  <c r="N95" i="47"/>
  <c r="N96" i="47"/>
  <c r="N97" i="47"/>
  <c r="N98" i="47"/>
  <c r="N99" i="47"/>
  <c r="N100" i="47"/>
  <c r="N101" i="47"/>
  <c r="N102" i="47"/>
  <c r="N103" i="47"/>
  <c r="N104" i="47"/>
  <c r="N105" i="47"/>
  <c r="N106" i="47"/>
  <c r="N107" i="47"/>
  <c r="N108" i="47"/>
  <c r="N109" i="47"/>
  <c r="N110" i="47"/>
  <c r="N111" i="47"/>
  <c r="N112" i="47"/>
  <c r="N113" i="47"/>
  <c r="N114" i="47"/>
  <c r="N115" i="47"/>
  <c r="N116" i="47"/>
  <c r="N117" i="47"/>
  <c r="N118" i="47"/>
  <c r="N119" i="47"/>
  <c r="N120" i="47"/>
  <c r="N121" i="47"/>
  <c r="N122" i="47"/>
  <c r="N123" i="47"/>
  <c r="N124" i="47"/>
  <c r="N125" i="47"/>
  <c r="N126" i="47"/>
  <c r="N127" i="47"/>
  <c r="N128" i="47"/>
  <c r="N129" i="47"/>
  <c r="N130" i="47"/>
  <c r="N131" i="47"/>
  <c r="N132" i="47"/>
  <c r="N133" i="47"/>
  <c r="N134" i="47"/>
  <c r="N135" i="47"/>
  <c r="N136" i="47"/>
  <c r="N137" i="47"/>
  <c r="N138" i="47"/>
  <c r="N139" i="47"/>
  <c r="N140" i="47"/>
  <c r="N141" i="47"/>
  <c r="N142" i="47"/>
  <c r="N143" i="47"/>
  <c r="N144" i="47"/>
  <c r="N145" i="47"/>
  <c r="N146" i="47"/>
  <c r="N147" i="47"/>
  <c r="N148" i="47"/>
  <c r="N149" i="47"/>
  <c r="N151" i="47"/>
  <c r="N154" i="47"/>
  <c r="N164" i="47"/>
  <c r="M10" i="47"/>
  <c r="M12" i="47"/>
  <c r="M15" i="47"/>
  <c r="M18" i="47"/>
  <c r="M2" i="47"/>
  <c r="M3" i="47"/>
  <c r="M4" i="47"/>
  <c r="M5" i="47"/>
  <c r="M6" i="47"/>
  <c r="M7" i="47"/>
  <c r="M8" i="47"/>
  <c r="M9" i="47"/>
  <c r="M11" i="47"/>
  <c r="M13" i="47"/>
  <c r="M14" i="47"/>
  <c r="M16" i="47"/>
  <c r="M17" i="47"/>
  <c r="M19" i="47"/>
  <c r="M20" i="47"/>
  <c r="M21" i="47"/>
  <c r="M22" i="47"/>
  <c r="M23" i="47"/>
  <c r="M24" i="47"/>
  <c r="M25" i="47"/>
  <c r="M26" i="47"/>
  <c r="M27" i="47"/>
  <c r="M28" i="47"/>
  <c r="M29" i="47"/>
  <c r="M30" i="47"/>
  <c r="M31" i="47"/>
  <c r="M32" i="47"/>
  <c r="M33" i="47"/>
  <c r="M34" i="47"/>
  <c r="M35" i="47"/>
  <c r="M36" i="47"/>
  <c r="M37" i="47"/>
  <c r="M38" i="47"/>
  <c r="M39" i="47"/>
  <c r="M40" i="47"/>
  <c r="M41" i="47"/>
  <c r="M42" i="47"/>
  <c r="M43" i="47"/>
  <c r="M44" i="47"/>
  <c r="M45" i="47"/>
  <c r="M46" i="47"/>
  <c r="M47" i="47"/>
  <c r="M48" i="47"/>
  <c r="M49" i="47"/>
  <c r="M50" i="47"/>
  <c r="M51" i="47"/>
  <c r="M52" i="47"/>
  <c r="M53" i="47"/>
  <c r="M54" i="47"/>
  <c r="M55" i="47"/>
  <c r="M56" i="47"/>
  <c r="M57" i="47"/>
  <c r="M58" i="47"/>
  <c r="M59" i="47"/>
  <c r="M60" i="47"/>
  <c r="M61" i="47"/>
  <c r="M62" i="47"/>
  <c r="M63" i="47"/>
  <c r="M64" i="47"/>
  <c r="M65" i="47"/>
  <c r="M66" i="47"/>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M101" i="47"/>
  <c r="M102" i="47"/>
  <c r="M103" i="47"/>
  <c r="M104" i="47"/>
  <c r="M105" i="47"/>
  <c r="M106" i="47"/>
  <c r="M107" i="47"/>
  <c r="M108" i="47"/>
  <c r="M109" i="47"/>
  <c r="M110" i="47"/>
  <c r="M111" i="47"/>
  <c r="M112" i="47"/>
  <c r="M113" i="47"/>
  <c r="M114" i="47"/>
  <c r="M115" i="47"/>
  <c r="M116" i="47"/>
  <c r="M117" i="47"/>
  <c r="M118" i="47"/>
  <c r="M119" i="47"/>
  <c r="M120" i="47"/>
  <c r="M121" i="47"/>
  <c r="M122" i="47"/>
  <c r="M123" i="47"/>
  <c r="M124" i="47"/>
  <c r="M125" i="47"/>
  <c r="M126" i="47"/>
  <c r="M127" i="47"/>
  <c r="M128" i="47"/>
  <c r="M129" i="47"/>
  <c r="M130" i="47"/>
  <c r="M131" i="47"/>
  <c r="M132" i="47"/>
  <c r="M133" i="47"/>
  <c r="M134" i="47"/>
  <c r="M135" i="47"/>
  <c r="M136" i="47"/>
  <c r="M137" i="47"/>
  <c r="M138" i="47"/>
  <c r="M139" i="47"/>
  <c r="M140" i="47"/>
  <c r="M141" i="47"/>
  <c r="M142" i="47"/>
  <c r="M143" i="47"/>
  <c r="M144" i="47"/>
  <c r="M145" i="47"/>
  <c r="M146" i="47"/>
  <c r="M147" i="47"/>
  <c r="M148" i="47"/>
  <c r="M149" i="47"/>
  <c r="M151" i="47"/>
  <c r="M154" i="47"/>
  <c r="M164" i="47"/>
  <c r="L10" i="47"/>
  <c r="L12" i="47"/>
  <c r="L15" i="47"/>
  <c r="L18" i="47"/>
  <c r="L2" i="47"/>
  <c r="L3" i="47"/>
  <c r="L4" i="47"/>
  <c r="L5" i="47"/>
  <c r="L6" i="47"/>
  <c r="L7" i="47"/>
  <c r="L8" i="47"/>
  <c r="L9" i="47"/>
  <c r="L11" i="47"/>
  <c r="L13" i="47"/>
  <c r="L14" i="47"/>
  <c r="L16" i="47"/>
  <c r="L17" i="47"/>
  <c r="L19" i="47"/>
  <c r="L20" i="47"/>
  <c r="L21" i="47"/>
  <c r="L22" i="47"/>
  <c r="L23" i="47"/>
  <c r="L24" i="47"/>
  <c r="L25" i="47"/>
  <c r="L26" i="47"/>
  <c r="L27" i="47"/>
  <c r="L28" i="47"/>
  <c r="L29" i="47"/>
  <c r="L30" i="47"/>
  <c r="L31" i="47"/>
  <c r="L32" i="47"/>
  <c r="L33" i="47"/>
  <c r="L34" i="47"/>
  <c r="L35" i="47"/>
  <c r="L36" i="47"/>
  <c r="L37" i="47"/>
  <c r="L38" i="47"/>
  <c r="L39" i="47"/>
  <c r="L40" i="47"/>
  <c r="L41" i="47"/>
  <c r="L42" i="47"/>
  <c r="L43" i="47"/>
  <c r="L44" i="47"/>
  <c r="L45" i="47"/>
  <c r="L46" i="47"/>
  <c r="L47" i="47"/>
  <c r="L48" i="47"/>
  <c r="L49" i="47"/>
  <c r="L50" i="47"/>
  <c r="L51" i="47"/>
  <c r="L52" i="47"/>
  <c r="L53" i="47"/>
  <c r="L54" i="47"/>
  <c r="L55" i="47"/>
  <c r="L56" i="47"/>
  <c r="L57" i="47"/>
  <c r="L58" i="47"/>
  <c r="L59" i="47"/>
  <c r="L60" i="47"/>
  <c r="L61" i="47"/>
  <c r="L62" i="47"/>
  <c r="L63" i="47"/>
  <c r="L64" i="47"/>
  <c r="L65" i="47"/>
  <c r="L66" i="47"/>
  <c r="L67" i="47"/>
  <c r="L68" i="47"/>
  <c r="L69" i="47"/>
  <c r="L70" i="47"/>
  <c r="L71" i="47"/>
  <c r="L72" i="47"/>
  <c r="L73" i="47"/>
  <c r="L74" i="47"/>
  <c r="L75" i="47"/>
  <c r="L76" i="47"/>
  <c r="L77" i="47"/>
  <c r="L78" i="47"/>
  <c r="L79" i="47"/>
  <c r="L80" i="47"/>
  <c r="L81" i="47"/>
  <c r="L82" i="47"/>
  <c r="L83" i="47"/>
  <c r="L84" i="47"/>
  <c r="L85" i="47"/>
  <c r="L86" i="47"/>
  <c r="L87" i="47"/>
  <c r="L88" i="47"/>
  <c r="L89" i="47"/>
  <c r="L90" i="47"/>
  <c r="L91" i="47"/>
  <c r="L92" i="47"/>
  <c r="L93" i="47"/>
  <c r="L94" i="47"/>
  <c r="L95" i="47"/>
  <c r="L96" i="47"/>
  <c r="L97" i="47"/>
  <c r="L98" i="47"/>
  <c r="L99" i="47"/>
  <c r="L100" i="47"/>
  <c r="L101" i="47"/>
  <c r="L102" i="47"/>
  <c r="L103" i="47"/>
  <c r="L104" i="47"/>
  <c r="L105" i="47"/>
  <c r="L106" i="47"/>
  <c r="L107" i="47"/>
  <c r="L108" i="47"/>
  <c r="L109" i="47"/>
  <c r="L110" i="47"/>
  <c r="L111" i="47"/>
  <c r="L112" i="47"/>
  <c r="L113" i="47"/>
  <c r="L114" i="47"/>
  <c r="L115" i="47"/>
  <c r="L116" i="47"/>
  <c r="L117" i="47"/>
  <c r="L118" i="47"/>
  <c r="L119" i="47"/>
  <c r="L120" i="47"/>
  <c r="L121" i="47"/>
  <c r="L122" i="47"/>
  <c r="L123" i="47"/>
  <c r="L124" i="47"/>
  <c r="L125" i="47"/>
  <c r="L126" i="47"/>
  <c r="L127" i="47"/>
  <c r="L128" i="47"/>
  <c r="L129" i="47"/>
  <c r="L130" i="47"/>
  <c r="L131" i="47"/>
  <c r="L132" i="47"/>
  <c r="L133" i="47"/>
  <c r="L134" i="47"/>
  <c r="L135" i="47"/>
  <c r="L136" i="47"/>
  <c r="L137" i="47"/>
  <c r="L138" i="47"/>
  <c r="L139" i="47"/>
  <c r="L140" i="47"/>
  <c r="L141" i="47"/>
  <c r="L142" i="47"/>
  <c r="L143" i="47"/>
  <c r="L144" i="47"/>
  <c r="L145" i="47"/>
  <c r="L146" i="47"/>
  <c r="L147" i="47"/>
  <c r="L148" i="47"/>
  <c r="L149" i="47"/>
  <c r="L151" i="47"/>
  <c r="L154" i="47"/>
  <c r="L164" i="47"/>
  <c r="K10" i="47"/>
  <c r="K12" i="47"/>
  <c r="K15" i="47"/>
  <c r="K18" i="47"/>
  <c r="K2" i="47"/>
  <c r="K3" i="47"/>
  <c r="K4" i="47"/>
  <c r="K5" i="47"/>
  <c r="K6" i="47"/>
  <c r="K7" i="47"/>
  <c r="K8" i="47"/>
  <c r="K9" i="47"/>
  <c r="K11" i="47"/>
  <c r="K13" i="47"/>
  <c r="K14" i="47"/>
  <c r="K16" i="47"/>
  <c r="K17" i="47"/>
  <c r="K19" i="47"/>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72" i="47"/>
  <c r="K73" i="47"/>
  <c r="K74" i="47"/>
  <c r="K75" i="47"/>
  <c r="K76" i="47"/>
  <c r="K77" i="47"/>
  <c r="K78" i="47"/>
  <c r="K79" i="47"/>
  <c r="K80" i="47"/>
  <c r="K81" i="47"/>
  <c r="K82" i="47"/>
  <c r="K83" i="47"/>
  <c r="K84" i="47"/>
  <c r="K85" i="47"/>
  <c r="K86" i="47"/>
  <c r="K87" i="47"/>
  <c r="K88" i="47"/>
  <c r="K89" i="47"/>
  <c r="K90" i="47"/>
  <c r="K91" i="47"/>
  <c r="K92" i="47"/>
  <c r="K93" i="47"/>
  <c r="K94" i="47"/>
  <c r="K95" i="47"/>
  <c r="K96" i="47"/>
  <c r="K97" i="47"/>
  <c r="K98" i="47"/>
  <c r="K99" i="47"/>
  <c r="K100" i="47"/>
  <c r="K101" i="47"/>
  <c r="K102" i="47"/>
  <c r="K103" i="47"/>
  <c r="K104" i="47"/>
  <c r="K105" i="47"/>
  <c r="K106" i="47"/>
  <c r="K107" i="47"/>
  <c r="K108" i="47"/>
  <c r="K109" i="47"/>
  <c r="K110" i="47"/>
  <c r="K111" i="47"/>
  <c r="K112" i="47"/>
  <c r="K113" i="47"/>
  <c r="K114" i="47"/>
  <c r="K115" i="47"/>
  <c r="K116" i="47"/>
  <c r="K117" i="47"/>
  <c r="K118" i="47"/>
  <c r="K119" i="47"/>
  <c r="K120" i="47"/>
  <c r="K121" i="47"/>
  <c r="K122" i="47"/>
  <c r="K123" i="47"/>
  <c r="K124" i="47"/>
  <c r="K125" i="47"/>
  <c r="K126" i="47"/>
  <c r="K127" i="47"/>
  <c r="K128" i="47"/>
  <c r="K129" i="47"/>
  <c r="K130" i="47"/>
  <c r="K131" i="47"/>
  <c r="K132" i="47"/>
  <c r="K133" i="47"/>
  <c r="K134" i="47"/>
  <c r="K135" i="47"/>
  <c r="K136" i="47"/>
  <c r="K137" i="47"/>
  <c r="K138" i="47"/>
  <c r="K139" i="47"/>
  <c r="K140" i="47"/>
  <c r="K141" i="47"/>
  <c r="K142" i="47"/>
  <c r="K143" i="47"/>
  <c r="K144" i="47"/>
  <c r="K145" i="47"/>
  <c r="K146" i="47"/>
  <c r="K147" i="47"/>
  <c r="K148" i="47"/>
  <c r="K149" i="47"/>
  <c r="K151" i="47"/>
  <c r="K154" i="47"/>
  <c r="K164" i="47"/>
  <c r="J10" i="47"/>
  <c r="J12" i="47"/>
  <c r="J15" i="47"/>
  <c r="J18" i="47"/>
  <c r="J2" i="47"/>
  <c r="J3" i="47"/>
  <c r="J4" i="47"/>
  <c r="J5" i="47"/>
  <c r="J6" i="47"/>
  <c r="J7" i="47"/>
  <c r="J8" i="47"/>
  <c r="J9" i="47"/>
  <c r="J11" i="47"/>
  <c r="J13" i="47"/>
  <c r="J14" i="47"/>
  <c r="J16" i="47"/>
  <c r="J17" i="47"/>
  <c r="J19"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72" i="47"/>
  <c r="J73" i="47"/>
  <c r="J74" i="47"/>
  <c r="J75" i="47"/>
  <c r="J76" i="47"/>
  <c r="J77" i="47"/>
  <c r="J78" i="47"/>
  <c r="J79" i="47"/>
  <c r="J80" i="47"/>
  <c r="J81" i="47"/>
  <c r="J82" i="47"/>
  <c r="J83" i="47"/>
  <c r="J84" i="47"/>
  <c r="J85" i="47"/>
  <c r="J86" i="47"/>
  <c r="J87" i="47"/>
  <c r="J88" i="47"/>
  <c r="J89" i="47"/>
  <c r="J90" i="47"/>
  <c r="J91" i="47"/>
  <c r="J92" i="47"/>
  <c r="J93" i="47"/>
  <c r="J94" i="47"/>
  <c r="J95" i="47"/>
  <c r="J96" i="47"/>
  <c r="J97" i="47"/>
  <c r="J98" i="47"/>
  <c r="J99" i="47"/>
  <c r="J100" i="47"/>
  <c r="J101" i="47"/>
  <c r="J102" i="47"/>
  <c r="J103" i="47"/>
  <c r="J104" i="47"/>
  <c r="J105" i="47"/>
  <c r="J106" i="47"/>
  <c r="J107" i="47"/>
  <c r="J108" i="47"/>
  <c r="J109" i="47"/>
  <c r="J110" i="47"/>
  <c r="J111" i="47"/>
  <c r="J112" i="47"/>
  <c r="J113" i="47"/>
  <c r="J114" i="47"/>
  <c r="J115" i="47"/>
  <c r="J116" i="47"/>
  <c r="J117" i="47"/>
  <c r="J118" i="47"/>
  <c r="J119" i="47"/>
  <c r="J120" i="47"/>
  <c r="J121" i="47"/>
  <c r="J122" i="47"/>
  <c r="J123" i="47"/>
  <c r="J124" i="47"/>
  <c r="J125" i="47"/>
  <c r="J126" i="47"/>
  <c r="J127" i="47"/>
  <c r="J128" i="47"/>
  <c r="J129" i="47"/>
  <c r="J130" i="47"/>
  <c r="J131" i="47"/>
  <c r="J132" i="47"/>
  <c r="J133" i="47"/>
  <c r="J134" i="47"/>
  <c r="J135" i="47"/>
  <c r="J136" i="47"/>
  <c r="J137" i="47"/>
  <c r="J138" i="47"/>
  <c r="J139" i="47"/>
  <c r="J140" i="47"/>
  <c r="J141" i="47"/>
  <c r="J142" i="47"/>
  <c r="J143" i="47"/>
  <c r="J144" i="47"/>
  <c r="J145" i="47"/>
  <c r="J146" i="47"/>
  <c r="J147" i="47"/>
  <c r="J148" i="47"/>
  <c r="J149" i="47"/>
  <c r="J151" i="47"/>
  <c r="J154" i="47"/>
  <c r="J164" i="47"/>
  <c r="I10" i="47"/>
  <c r="I12" i="47"/>
  <c r="I15" i="47"/>
  <c r="I18" i="47"/>
  <c r="I2" i="47"/>
  <c r="I3" i="47"/>
  <c r="I4" i="47"/>
  <c r="I5" i="47"/>
  <c r="I6" i="47"/>
  <c r="I7" i="47"/>
  <c r="I8" i="47"/>
  <c r="I9" i="47"/>
  <c r="I11" i="47"/>
  <c r="I13" i="47"/>
  <c r="I14" i="47"/>
  <c r="I16" i="47"/>
  <c r="I17" i="47"/>
  <c r="I19" i="47"/>
  <c r="I20" i="47"/>
  <c r="I21" i="47"/>
  <c r="I22" i="47"/>
  <c r="I23" i="47"/>
  <c r="I24" i="47"/>
  <c r="I25" i="47"/>
  <c r="I26" i="47"/>
  <c r="I27" i="47"/>
  <c r="I28" i="47"/>
  <c r="I29" i="47"/>
  <c r="I30" i="47"/>
  <c r="I31" i="47"/>
  <c r="I32" i="47"/>
  <c r="I33" i="47"/>
  <c r="I34" i="47"/>
  <c r="I35" i="47"/>
  <c r="I36" i="47"/>
  <c r="I37" i="47"/>
  <c r="I38" i="47"/>
  <c r="I39" i="47"/>
  <c r="I40" i="47"/>
  <c r="I41" i="47"/>
  <c r="I42" i="47"/>
  <c r="I43" i="47"/>
  <c r="I44" i="47"/>
  <c r="I45" i="47"/>
  <c r="I46" i="47"/>
  <c r="I47" i="47"/>
  <c r="I48" i="47"/>
  <c r="I49" i="47"/>
  <c r="I50" i="47"/>
  <c r="I51" i="47"/>
  <c r="I52" i="47"/>
  <c r="I53" i="47"/>
  <c r="I54" i="47"/>
  <c r="I55" i="47"/>
  <c r="I56" i="47"/>
  <c r="I57" i="47"/>
  <c r="I58" i="47"/>
  <c r="I59" i="47"/>
  <c r="I60" i="47"/>
  <c r="I61" i="47"/>
  <c r="I62" i="47"/>
  <c r="I63" i="47"/>
  <c r="I64" i="47"/>
  <c r="I65" i="47"/>
  <c r="I66" i="47"/>
  <c r="I67" i="47"/>
  <c r="I68" i="47"/>
  <c r="I69" i="47"/>
  <c r="I70" i="47"/>
  <c r="I71" i="47"/>
  <c r="I72" i="47"/>
  <c r="I73" i="47"/>
  <c r="I74" i="47"/>
  <c r="I75" i="47"/>
  <c r="I76" i="47"/>
  <c r="I77" i="47"/>
  <c r="I78" i="47"/>
  <c r="I79" i="47"/>
  <c r="I80" i="47"/>
  <c r="I81" i="47"/>
  <c r="I82" i="47"/>
  <c r="I83" i="47"/>
  <c r="I84" i="47"/>
  <c r="I85" i="47"/>
  <c r="I86" i="47"/>
  <c r="I87" i="47"/>
  <c r="I88" i="47"/>
  <c r="I89" i="47"/>
  <c r="I90" i="47"/>
  <c r="I91" i="47"/>
  <c r="I92" i="47"/>
  <c r="I93" i="47"/>
  <c r="I94" i="47"/>
  <c r="I95" i="47"/>
  <c r="I96" i="47"/>
  <c r="I97" i="47"/>
  <c r="I98" i="47"/>
  <c r="I99" i="47"/>
  <c r="I100" i="47"/>
  <c r="I101" i="47"/>
  <c r="I102" i="47"/>
  <c r="I103" i="47"/>
  <c r="I104" i="47"/>
  <c r="I105" i="47"/>
  <c r="I106" i="47"/>
  <c r="I107" i="47"/>
  <c r="I108" i="47"/>
  <c r="I109" i="47"/>
  <c r="I110" i="47"/>
  <c r="I111" i="47"/>
  <c r="I112" i="47"/>
  <c r="I113" i="47"/>
  <c r="I114" i="47"/>
  <c r="I115" i="47"/>
  <c r="I116" i="47"/>
  <c r="I117" i="47"/>
  <c r="I118" i="47"/>
  <c r="I119" i="47"/>
  <c r="I120" i="47"/>
  <c r="I121" i="47"/>
  <c r="I122" i="47"/>
  <c r="I123" i="47"/>
  <c r="I124" i="47"/>
  <c r="I125" i="47"/>
  <c r="I126" i="47"/>
  <c r="I127" i="47"/>
  <c r="I128" i="47"/>
  <c r="I129" i="47"/>
  <c r="I130" i="47"/>
  <c r="I131" i="47"/>
  <c r="I132" i="47"/>
  <c r="I133" i="47"/>
  <c r="I134" i="47"/>
  <c r="I135" i="47"/>
  <c r="I136" i="47"/>
  <c r="I137" i="47"/>
  <c r="I138" i="47"/>
  <c r="I139" i="47"/>
  <c r="I140" i="47"/>
  <c r="I141" i="47"/>
  <c r="I142" i="47"/>
  <c r="I143" i="47"/>
  <c r="I144" i="47"/>
  <c r="I145" i="47"/>
  <c r="I146" i="47"/>
  <c r="I147" i="47"/>
  <c r="I148" i="47"/>
  <c r="I149" i="47"/>
  <c r="I151" i="47"/>
  <c r="I154" i="47"/>
  <c r="I164" i="47"/>
  <c r="H10" i="47"/>
  <c r="H12" i="47"/>
  <c r="H15" i="47"/>
  <c r="H18" i="47"/>
  <c r="H2" i="47"/>
  <c r="H3" i="47"/>
  <c r="H4" i="47"/>
  <c r="H5" i="47"/>
  <c r="H6" i="47"/>
  <c r="H7" i="47"/>
  <c r="H8" i="47"/>
  <c r="H9" i="47"/>
  <c r="H11" i="47"/>
  <c r="H13" i="47"/>
  <c r="H14" i="47"/>
  <c r="H16" i="47"/>
  <c r="H17" i="47"/>
  <c r="H19" i="47"/>
  <c r="H20" i="47"/>
  <c r="H21" i="47"/>
  <c r="H22" i="47"/>
  <c r="H23" i="47"/>
  <c r="H24" i="47"/>
  <c r="H25" i="47"/>
  <c r="H26" i="47"/>
  <c r="H27" i="47"/>
  <c r="H28" i="47"/>
  <c r="H29" i="47"/>
  <c r="H30" i="47"/>
  <c r="H31" i="47"/>
  <c r="H32" i="47"/>
  <c r="H33" i="47"/>
  <c r="H34" i="47"/>
  <c r="H35" i="47"/>
  <c r="H36" i="47"/>
  <c r="H37" i="47"/>
  <c r="H38" i="47"/>
  <c r="H39" i="47"/>
  <c r="H40" i="47"/>
  <c r="H41" i="47"/>
  <c r="H42" i="47"/>
  <c r="H43" i="47"/>
  <c r="H44" i="47"/>
  <c r="H45" i="47"/>
  <c r="H46" i="47"/>
  <c r="H47" i="47"/>
  <c r="H48" i="47"/>
  <c r="H49" i="47"/>
  <c r="H50" i="47"/>
  <c r="H51" i="47"/>
  <c r="H52" i="47"/>
  <c r="H53" i="47"/>
  <c r="H54" i="47"/>
  <c r="H55" i="47"/>
  <c r="H56" i="47"/>
  <c r="H57" i="47"/>
  <c r="H58" i="47"/>
  <c r="H59" i="47"/>
  <c r="H60" i="47"/>
  <c r="H61" i="47"/>
  <c r="H62" i="47"/>
  <c r="H63" i="47"/>
  <c r="H64" i="47"/>
  <c r="H65" i="47"/>
  <c r="H66" i="47"/>
  <c r="H67" i="47"/>
  <c r="H68" i="47"/>
  <c r="H69" i="47"/>
  <c r="H70" i="47"/>
  <c r="H71" i="47"/>
  <c r="H72" i="47"/>
  <c r="H73" i="47"/>
  <c r="H74" i="47"/>
  <c r="H75" i="47"/>
  <c r="H76" i="47"/>
  <c r="H77" i="47"/>
  <c r="H78" i="47"/>
  <c r="H79" i="47"/>
  <c r="H80" i="47"/>
  <c r="H81" i="47"/>
  <c r="H82" i="47"/>
  <c r="H83" i="47"/>
  <c r="H84" i="47"/>
  <c r="H85" i="47"/>
  <c r="H86" i="47"/>
  <c r="H87" i="47"/>
  <c r="H88" i="47"/>
  <c r="H89" i="47"/>
  <c r="H90" i="47"/>
  <c r="H91" i="47"/>
  <c r="H92" i="47"/>
  <c r="H93" i="47"/>
  <c r="H94" i="47"/>
  <c r="H95" i="47"/>
  <c r="H96" i="47"/>
  <c r="H97" i="47"/>
  <c r="H98" i="47"/>
  <c r="H99" i="47"/>
  <c r="H100" i="47"/>
  <c r="H101" i="47"/>
  <c r="H102" i="47"/>
  <c r="H103" i="47"/>
  <c r="H104" i="47"/>
  <c r="H105" i="47"/>
  <c r="H106" i="47"/>
  <c r="H107" i="47"/>
  <c r="H108" i="47"/>
  <c r="H109" i="47"/>
  <c r="H110" i="47"/>
  <c r="H111" i="47"/>
  <c r="H112" i="47"/>
  <c r="H113" i="47"/>
  <c r="H114" i="47"/>
  <c r="H115" i="47"/>
  <c r="H116" i="47"/>
  <c r="H117" i="47"/>
  <c r="H118" i="47"/>
  <c r="H119" i="47"/>
  <c r="H120" i="47"/>
  <c r="H121" i="47"/>
  <c r="H122" i="47"/>
  <c r="H123" i="47"/>
  <c r="H124" i="47"/>
  <c r="H125" i="47"/>
  <c r="H126" i="47"/>
  <c r="H127" i="47"/>
  <c r="H128" i="47"/>
  <c r="H129" i="47"/>
  <c r="H130" i="47"/>
  <c r="H131" i="47"/>
  <c r="H132" i="47"/>
  <c r="H133" i="47"/>
  <c r="H134" i="47"/>
  <c r="H135" i="47"/>
  <c r="H136" i="47"/>
  <c r="H137" i="47"/>
  <c r="H138" i="47"/>
  <c r="H139" i="47"/>
  <c r="H140" i="47"/>
  <c r="H141" i="47"/>
  <c r="H142" i="47"/>
  <c r="H143" i="47"/>
  <c r="H144" i="47"/>
  <c r="H145" i="47"/>
  <c r="H146" i="47"/>
  <c r="H147" i="47"/>
  <c r="H148" i="47"/>
  <c r="H149" i="47"/>
  <c r="H151" i="47"/>
  <c r="H154" i="47"/>
  <c r="H164" i="47"/>
  <c r="G10" i="47"/>
  <c r="G12" i="47"/>
  <c r="G15" i="47"/>
  <c r="G18" i="47"/>
  <c r="G2" i="47"/>
  <c r="G3" i="47"/>
  <c r="G4" i="47"/>
  <c r="G5" i="47"/>
  <c r="G6" i="47"/>
  <c r="G7" i="47"/>
  <c r="G8" i="47"/>
  <c r="G9" i="47"/>
  <c r="G11" i="47"/>
  <c r="G13" i="47"/>
  <c r="G14" i="47"/>
  <c r="G16" i="47"/>
  <c r="G17" i="47"/>
  <c r="G19" i="47"/>
  <c r="G20"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50" i="47"/>
  <c r="G51" i="47"/>
  <c r="G52" i="47"/>
  <c r="G53" i="47"/>
  <c r="G54" i="47"/>
  <c r="G55" i="47"/>
  <c r="G56" i="47"/>
  <c r="G57" i="47"/>
  <c r="G58" i="47"/>
  <c r="G59" i="47"/>
  <c r="G60" i="47"/>
  <c r="G61" i="47"/>
  <c r="G62" i="47"/>
  <c r="G63" i="47"/>
  <c r="G64" i="47"/>
  <c r="G65" i="47"/>
  <c r="G66" i="47"/>
  <c r="G67" i="47"/>
  <c r="G68" i="47"/>
  <c r="G69" i="47"/>
  <c r="G70" i="47"/>
  <c r="G71" i="47"/>
  <c r="G72" i="47"/>
  <c r="G73" i="47"/>
  <c r="G74" i="47"/>
  <c r="G75" i="47"/>
  <c r="G76" i="47"/>
  <c r="G77" i="47"/>
  <c r="G78" i="47"/>
  <c r="G79" i="47"/>
  <c r="G80" i="47"/>
  <c r="G81" i="47"/>
  <c r="G82" i="47"/>
  <c r="G83" i="47"/>
  <c r="G84" i="47"/>
  <c r="G85" i="47"/>
  <c r="G86" i="47"/>
  <c r="G87" i="47"/>
  <c r="G88" i="47"/>
  <c r="G89" i="47"/>
  <c r="G90" i="47"/>
  <c r="G91" i="47"/>
  <c r="G92" i="47"/>
  <c r="G93" i="47"/>
  <c r="G94" i="47"/>
  <c r="G95" i="47"/>
  <c r="G96" i="47"/>
  <c r="G97" i="47"/>
  <c r="G98" i="47"/>
  <c r="G99" i="47"/>
  <c r="G100" i="47"/>
  <c r="G101" i="47"/>
  <c r="G102" i="47"/>
  <c r="G103" i="47"/>
  <c r="G104" i="47"/>
  <c r="G105" i="47"/>
  <c r="G106" i="47"/>
  <c r="G107" i="47"/>
  <c r="G108" i="47"/>
  <c r="G109" i="47"/>
  <c r="G110" i="47"/>
  <c r="G111" i="47"/>
  <c r="G112" i="47"/>
  <c r="G113" i="47"/>
  <c r="G114" i="47"/>
  <c r="G115" i="47"/>
  <c r="G116" i="47"/>
  <c r="G117" i="47"/>
  <c r="G118" i="47"/>
  <c r="G119" i="47"/>
  <c r="G120" i="47"/>
  <c r="G121" i="47"/>
  <c r="G122" i="47"/>
  <c r="G123" i="47"/>
  <c r="G124" i="47"/>
  <c r="G125" i="47"/>
  <c r="G126" i="47"/>
  <c r="G127" i="47"/>
  <c r="G128" i="47"/>
  <c r="G129" i="47"/>
  <c r="G130" i="47"/>
  <c r="G131" i="47"/>
  <c r="G132" i="47"/>
  <c r="G133" i="47"/>
  <c r="G134" i="47"/>
  <c r="G135" i="47"/>
  <c r="G136" i="47"/>
  <c r="G137" i="47"/>
  <c r="G138" i="47"/>
  <c r="G139" i="47"/>
  <c r="G140" i="47"/>
  <c r="G141" i="47"/>
  <c r="G142" i="47"/>
  <c r="G143" i="47"/>
  <c r="G144" i="47"/>
  <c r="G145" i="47"/>
  <c r="G146" i="47"/>
  <c r="G147" i="47"/>
  <c r="G148" i="47"/>
  <c r="G149" i="47"/>
  <c r="G151" i="47"/>
  <c r="G154" i="47"/>
  <c r="G164" i="47"/>
  <c r="F10" i="47"/>
  <c r="F12" i="47"/>
  <c r="F15" i="47"/>
  <c r="F18" i="47"/>
  <c r="F2" i="47"/>
  <c r="F3" i="47"/>
  <c r="F4" i="47"/>
  <c r="F5" i="47"/>
  <c r="F6" i="47"/>
  <c r="F7" i="47"/>
  <c r="F8" i="47"/>
  <c r="F9" i="47"/>
  <c r="F11" i="47"/>
  <c r="F13" i="47"/>
  <c r="F14" i="47"/>
  <c r="F16" i="47"/>
  <c r="F17" i="47"/>
  <c r="F19" i="47"/>
  <c r="F20" i="47"/>
  <c r="F21" i="47"/>
  <c r="F22" i="47"/>
  <c r="F23" i="47"/>
  <c r="F24" i="47"/>
  <c r="F25" i="47"/>
  <c r="F26" i="47"/>
  <c r="F27" i="47"/>
  <c r="F28" i="47"/>
  <c r="F29" i="47"/>
  <c r="F30" i="47"/>
  <c r="F31" i="47"/>
  <c r="F32" i="47"/>
  <c r="F33" i="47"/>
  <c r="F34" i="47"/>
  <c r="F35" i="47"/>
  <c r="F36" i="47"/>
  <c r="F37" i="47"/>
  <c r="F38" i="47"/>
  <c r="F39" i="47"/>
  <c r="F40" i="47"/>
  <c r="F41" i="47"/>
  <c r="F42" i="47"/>
  <c r="F43" i="47"/>
  <c r="F44" i="47"/>
  <c r="F45" i="47"/>
  <c r="F46" i="47"/>
  <c r="F47" i="47"/>
  <c r="F48" i="47"/>
  <c r="F49" i="47"/>
  <c r="F50" i="47"/>
  <c r="F51" i="47"/>
  <c r="F52" i="47"/>
  <c r="F53" i="47"/>
  <c r="F54" i="47"/>
  <c r="F55" i="47"/>
  <c r="F56" i="47"/>
  <c r="F57" i="47"/>
  <c r="F58" i="47"/>
  <c r="F59" i="47"/>
  <c r="F60" i="47"/>
  <c r="F61" i="47"/>
  <c r="F62" i="47"/>
  <c r="F63" i="47"/>
  <c r="F64" i="47"/>
  <c r="F65" i="47"/>
  <c r="F66" i="47"/>
  <c r="F67" i="47"/>
  <c r="F68" i="47"/>
  <c r="F69" i="47"/>
  <c r="F70" i="47"/>
  <c r="F71" i="47"/>
  <c r="F72" i="47"/>
  <c r="F73" i="47"/>
  <c r="F74" i="47"/>
  <c r="F75" i="47"/>
  <c r="F76" i="47"/>
  <c r="F77" i="47"/>
  <c r="F78" i="47"/>
  <c r="F79" i="47"/>
  <c r="F80" i="47"/>
  <c r="F81" i="47"/>
  <c r="F82" i="47"/>
  <c r="F83" i="47"/>
  <c r="F84" i="47"/>
  <c r="F85" i="47"/>
  <c r="F86" i="47"/>
  <c r="F87" i="47"/>
  <c r="F88" i="47"/>
  <c r="F89" i="47"/>
  <c r="F90" i="47"/>
  <c r="F91" i="47"/>
  <c r="F92" i="47"/>
  <c r="F93" i="47"/>
  <c r="F94" i="47"/>
  <c r="F95" i="47"/>
  <c r="F96" i="47"/>
  <c r="F97" i="47"/>
  <c r="F98" i="47"/>
  <c r="F99" i="47"/>
  <c r="F100" i="47"/>
  <c r="F101" i="47"/>
  <c r="F102" i="47"/>
  <c r="F103" i="47"/>
  <c r="F104" i="47"/>
  <c r="F105" i="47"/>
  <c r="F106" i="47"/>
  <c r="F107" i="47"/>
  <c r="F108" i="47"/>
  <c r="F109" i="47"/>
  <c r="F110" i="47"/>
  <c r="F111" i="47"/>
  <c r="F112" i="47"/>
  <c r="F113" i="47"/>
  <c r="F114" i="47"/>
  <c r="F115" i="47"/>
  <c r="F116" i="47"/>
  <c r="F117" i="47"/>
  <c r="F118" i="47"/>
  <c r="F119" i="47"/>
  <c r="F120" i="47"/>
  <c r="F121" i="47"/>
  <c r="F122" i="47"/>
  <c r="F123" i="47"/>
  <c r="F124" i="47"/>
  <c r="F125" i="47"/>
  <c r="F126" i="47"/>
  <c r="F127" i="47"/>
  <c r="F128" i="47"/>
  <c r="F129" i="47"/>
  <c r="F130" i="47"/>
  <c r="F131" i="47"/>
  <c r="F132" i="47"/>
  <c r="F133" i="47"/>
  <c r="F134" i="47"/>
  <c r="F135" i="47"/>
  <c r="F136" i="47"/>
  <c r="F137" i="47"/>
  <c r="F138" i="47"/>
  <c r="F139" i="47"/>
  <c r="F140" i="47"/>
  <c r="F141" i="47"/>
  <c r="F142" i="47"/>
  <c r="F143" i="47"/>
  <c r="F144" i="47"/>
  <c r="F145" i="47"/>
  <c r="F146" i="47"/>
  <c r="F147" i="47"/>
  <c r="F148" i="47"/>
  <c r="F149" i="47"/>
  <c r="F151" i="47"/>
  <c r="F154" i="47"/>
  <c r="F164" i="47"/>
  <c r="Q159" i="47"/>
  <c r="Q157" i="47"/>
  <c r="Q163" i="47"/>
  <c r="P159" i="47"/>
  <c r="P157" i="47"/>
  <c r="P163" i="47"/>
  <c r="O159" i="47"/>
  <c r="O157" i="47"/>
  <c r="O163" i="47"/>
  <c r="N159" i="47"/>
  <c r="N157" i="47"/>
  <c r="N163" i="47"/>
  <c r="M159" i="47"/>
  <c r="M157" i="47"/>
  <c r="M163" i="47"/>
  <c r="L159" i="47"/>
  <c r="L157" i="47"/>
  <c r="L163" i="47"/>
  <c r="K159" i="47"/>
  <c r="K157" i="47"/>
  <c r="K163" i="47"/>
  <c r="J159" i="47"/>
  <c r="J157" i="47"/>
  <c r="J163" i="47"/>
  <c r="I159" i="47"/>
  <c r="I157" i="47"/>
  <c r="I163" i="47"/>
  <c r="H159" i="47"/>
  <c r="H157" i="47"/>
  <c r="H163" i="47"/>
  <c r="G159" i="47"/>
  <c r="G157" i="47"/>
  <c r="G163" i="47"/>
  <c r="F159" i="47"/>
  <c r="F157" i="47"/>
  <c r="F163" i="47"/>
  <c r="Q158" i="47"/>
  <c r="Q156" i="47"/>
  <c r="Q162" i="47"/>
  <c r="P158" i="47"/>
  <c r="P156" i="47"/>
  <c r="P162" i="47"/>
  <c r="O158" i="47"/>
  <c r="O156" i="47"/>
  <c r="O162" i="47"/>
  <c r="N158" i="47"/>
  <c r="N156" i="47"/>
  <c r="N162" i="47"/>
  <c r="M158" i="47"/>
  <c r="M156" i="47"/>
  <c r="M162" i="47"/>
  <c r="L158" i="47"/>
  <c r="L156" i="47"/>
  <c r="L162" i="47"/>
  <c r="K158" i="47"/>
  <c r="K156" i="47"/>
  <c r="K162" i="47"/>
  <c r="J158" i="47"/>
  <c r="J156" i="47"/>
  <c r="J162" i="47"/>
  <c r="I158" i="47"/>
  <c r="I156" i="47"/>
  <c r="I162" i="47"/>
  <c r="H158" i="47"/>
  <c r="H156" i="47"/>
  <c r="H162" i="47"/>
  <c r="G158" i="47"/>
  <c r="G156" i="47"/>
  <c r="G162" i="47"/>
  <c r="F158" i="47"/>
  <c r="F156" i="47"/>
  <c r="F162" i="47"/>
  <c r="Q153" i="47"/>
  <c r="P153" i="47"/>
  <c r="O153" i="47"/>
  <c r="N153" i="47"/>
  <c r="M153" i="47"/>
  <c r="L153" i="47"/>
  <c r="K153" i="47"/>
  <c r="J153" i="47"/>
  <c r="I153" i="47"/>
  <c r="H153" i="47"/>
  <c r="G153" i="47"/>
  <c r="F153" i="47"/>
  <c r="Q152" i="47"/>
  <c r="P152" i="47"/>
  <c r="O152" i="47"/>
  <c r="N152" i="47"/>
  <c r="M152" i="47"/>
  <c r="L152" i="47"/>
  <c r="K152" i="47"/>
  <c r="J152" i="47"/>
  <c r="I152" i="47"/>
  <c r="H152" i="47"/>
  <c r="G152" i="47"/>
  <c r="F152" i="47"/>
  <c r="Q1" i="47"/>
  <c r="P1" i="47"/>
  <c r="O1" i="47"/>
  <c r="N1" i="47"/>
  <c r="M1" i="47"/>
  <c r="L1" i="47"/>
  <c r="K1" i="47"/>
  <c r="J1" i="47"/>
  <c r="I1" i="47"/>
  <c r="H1" i="47"/>
  <c r="G1" i="47"/>
  <c r="F1" i="47"/>
  <c r="AC10" i="46"/>
  <c r="AC12" i="46"/>
  <c r="AC15" i="46"/>
  <c r="AC18" i="46"/>
  <c r="AC2" i="46"/>
  <c r="AC3" i="46"/>
  <c r="AC4" i="46"/>
  <c r="AC5" i="46"/>
  <c r="AC6" i="46"/>
  <c r="AC7" i="46"/>
  <c r="AC8" i="46"/>
  <c r="AC9" i="46"/>
  <c r="AC11" i="46"/>
  <c r="AC13" i="46"/>
  <c r="AC14" i="46"/>
  <c r="AC16" i="46"/>
  <c r="AC17" i="46"/>
  <c r="AC19" i="46"/>
  <c r="AC20" i="46"/>
  <c r="AC21" i="46"/>
  <c r="AC22" i="46"/>
  <c r="AC23" i="46"/>
  <c r="AC24" i="46"/>
  <c r="AC25" i="46"/>
  <c r="AC26" i="46"/>
  <c r="AC27" i="46"/>
  <c r="AC28" i="46"/>
  <c r="AC29" i="46"/>
  <c r="AC30" i="46"/>
  <c r="AC31" i="46"/>
  <c r="AC32" i="46"/>
  <c r="AC33" i="46"/>
  <c r="AC34" i="46"/>
  <c r="AC35" i="46"/>
  <c r="AC36" i="46"/>
  <c r="AC37" i="46"/>
  <c r="AC38" i="46"/>
  <c r="AC39" i="46"/>
  <c r="AC40" i="46"/>
  <c r="AC41" i="46"/>
  <c r="AC42" i="46"/>
  <c r="AC43" i="46"/>
  <c r="AC44" i="46"/>
  <c r="AC45" i="46"/>
  <c r="AC46" i="46"/>
  <c r="AC47" i="46"/>
  <c r="AC48" i="46"/>
  <c r="AC49" i="46"/>
  <c r="AC50" i="46"/>
  <c r="AC51" i="46"/>
  <c r="AC52" i="46"/>
  <c r="AC53" i="46"/>
  <c r="AC54" i="46"/>
  <c r="AC55" i="46"/>
  <c r="AC56" i="46"/>
  <c r="AC57" i="46"/>
  <c r="AC58" i="46"/>
  <c r="AC59" i="46"/>
  <c r="AC60" i="46"/>
  <c r="AC61" i="46"/>
  <c r="AC62" i="46"/>
  <c r="AC63" i="46"/>
  <c r="AC64" i="46"/>
  <c r="AC65" i="46"/>
  <c r="AC66" i="46"/>
  <c r="AC67" i="46"/>
  <c r="AC68" i="46"/>
  <c r="AC69" i="46"/>
  <c r="AC70" i="46"/>
  <c r="AC71" i="46"/>
  <c r="AC72" i="46"/>
  <c r="AC73" i="46"/>
  <c r="AC74" i="46"/>
  <c r="AC75" i="46"/>
  <c r="AC76" i="46"/>
  <c r="AC77" i="46"/>
  <c r="AC78" i="46"/>
  <c r="AC79" i="46"/>
  <c r="AC80" i="46"/>
  <c r="AC81" i="46"/>
  <c r="AC82" i="46"/>
  <c r="AC83" i="46"/>
  <c r="AC84" i="46"/>
  <c r="AC85" i="46"/>
  <c r="AC86" i="46"/>
  <c r="AC87" i="46"/>
  <c r="AC88" i="46"/>
  <c r="AC89" i="46"/>
  <c r="AC90" i="46"/>
  <c r="AC91" i="46"/>
  <c r="AC92" i="46"/>
  <c r="AC93" i="46"/>
  <c r="AC94" i="46"/>
  <c r="AC95" i="46"/>
  <c r="AC96" i="46"/>
  <c r="AC97" i="46"/>
  <c r="AC98" i="46"/>
  <c r="AC99" i="46"/>
  <c r="AC100" i="46"/>
  <c r="AC101" i="46"/>
  <c r="AC102" i="46"/>
  <c r="AC103" i="46"/>
  <c r="AC104" i="46"/>
  <c r="AC105" i="46"/>
  <c r="AC106" i="46"/>
  <c r="AC107" i="46"/>
  <c r="AC108" i="46"/>
  <c r="AC109" i="46"/>
  <c r="AC110" i="46"/>
  <c r="AC111" i="46"/>
  <c r="AC112" i="46"/>
  <c r="AC113" i="46"/>
  <c r="AC114" i="46"/>
  <c r="AC115" i="46"/>
  <c r="AC116" i="46"/>
  <c r="AC117" i="46"/>
  <c r="AC118" i="46"/>
  <c r="AC119" i="46"/>
  <c r="AC120" i="46"/>
  <c r="AC121" i="46"/>
  <c r="AC122" i="46"/>
  <c r="AC123" i="46"/>
  <c r="AC124" i="46"/>
  <c r="AC125" i="46"/>
  <c r="AC126" i="46"/>
  <c r="AC127" i="46"/>
  <c r="AC128" i="46"/>
  <c r="AC129" i="46"/>
  <c r="AC130" i="46"/>
  <c r="AC131" i="46"/>
  <c r="AC132" i="46"/>
  <c r="AC133" i="46"/>
  <c r="AC134" i="46"/>
  <c r="AC135" i="46"/>
  <c r="AC136" i="46"/>
  <c r="AC137" i="46"/>
  <c r="AC138" i="46"/>
  <c r="AC139" i="46"/>
  <c r="AC140" i="46"/>
  <c r="AC141" i="46"/>
  <c r="AC142" i="46"/>
  <c r="AC143" i="46"/>
  <c r="AC144" i="46"/>
  <c r="AC145" i="46"/>
  <c r="AC146" i="46"/>
  <c r="AC147" i="46"/>
  <c r="AC148" i="46"/>
  <c r="AC149" i="46"/>
  <c r="AC151" i="46"/>
  <c r="AC154" i="46"/>
  <c r="AC164" i="46"/>
  <c r="AB10" i="46"/>
  <c r="AB12" i="46"/>
  <c r="AB15" i="46"/>
  <c r="AB18" i="46"/>
  <c r="AB2" i="46"/>
  <c r="AB3" i="46"/>
  <c r="AB4" i="46"/>
  <c r="AB5" i="46"/>
  <c r="AB6" i="46"/>
  <c r="AB7" i="46"/>
  <c r="AB8" i="46"/>
  <c r="AB9" i="46"/>
  <c r="AB11" i="46"/>
  <c r="AB13" i="46"/>
  <c r="AB14" i="46"/>
  <c r="AB16" i="46"/>
  <c r="AB17" i="46"/>
  <c r="AB19" i="46"/>
  <c r="AB20" i="46"/>
  <c r="AB21" i="46"/>
  <c r="AB22" i="46"/>
  <c r="AB23" i="46"/>
  <c r="AB24" i="46"/>
  <c r="AB25" i="46"/>
  <c r="AB26" i="46"/>
  <c r="AB27" i="46"/>
  <c r="AB28" i="46"/>
  <c r="AB29" i="46"/>
  <c r="AB30" i="46"/>
  <c r="AB31" i="46"/>
  <c r="AB32" i="46"/>
  <c r="AB33" i="46"/>
  <c r="AB34" i="46"/>
  <c r="AB35" i="46"/>
  <c r="AB36" i="46"/>
  <c r="AB37" i="46"/>
  <c r="AB38" i="46"/>
  <c r="AB39" i="46"/>
  <c r="AB40" i="46"/>
  <c r="AB41" i="46"/>
  <c r="AB42" i="46"/>
  <c r="AB43" i="46"/>
  <c r="AB44" i="46"/>
  <c r="AB45" i="46"/>
  <c r="AB46" i="46"/>
  <c r="AB47" i="46"/>
  <c r="AB48" i="46"/>
  <c r="AB49" i="46"/>
  <c r="AB50" i="46"/>
  <c r="AB51" i="46"/>
  <c r="AB52" i="46"/>
  <c r="AB53" i="46"/>
  <c r="AB54" i="46"/>
  <c r="AB55" i="46"/>
  <c r="AB56" i="46"/>
  <c r="AB57" i="46"/>
  <c r="AB58" i="46"/>
  <c r="AB59" i="46"/>
  <c r="AB60" i="46"/>
  <c r="AB61" i="46"/>
  <c r="AB62" i="46"/>
  <c r="AB63" i="46"/>
  <c r="AB64" i="46"/>
  <c r="AB65" i="46"/>
  <c r="AB66" i="46"/>
  <c r="AB67" i="46"/>
  <c r="AB68" i="46"/>
  <c r="AB69" i="46"/>
  <c r="AB70" i="46"/>
  <c r="AB71" i="46"/>
  <c r="AB72" i="46"/>
  <c r="AB73" i="46"/>
  <c r="AB74" i="46"/>
  <c r="AB75" i="46"/>
  <c r="AB76" i="46"/>
  <c r="AB77" i="46"/>
  <c r="AB78" i="46"/>
  <c r="AB79" i="46"/>
  <c r="AB80" i="46"/>
  <c r="AB81" i="46"/>
  <c r="AB82" i="46"/>
  <c r="AB83" i="46"/>
  <c r="AB84" i="46"/>
  <c r="AB85" i="46"/>
  <c r="AB86" i="46"/>
  <c r="AB87" i="46"/>
  <c r="AB88" i="46"/>
  <c r="AB89" i="46"/>
  <c r="AB90" i="46"/>
  <c r="AB91" i="46"/>
  <c r="AB92" i="46"/>
  <c r="AB93" i="46"/>
  <c r="AB94" i="46"/>
  <c r="AB95" i="46"/>
  <c r="AB96" i="46"/>
  <c r="AB97" i="46"/>
  <c r="AB98" i="46"/>
  <c r="AB99" i="46"/>
  <c r="AB100" i="46"/>
  <c r="AB101" i="46"/>
  <c r="AB102" i="46"/>
  <c r="AB103" i="46"/>
  <c r="AB104" i="46"/>
  <c r="AB105" i="46"/>
  <c r="AB106" i="46"/>
  <c r="AB107" i="46"/>
  <c r="AB108" i="46"/>
  <c r="AB109" i="46"/>
  <c r="AB110" i="46"/>
  <c r="AB111" i="46"/>
  <c r="AB112" i="46"/>
  <c r="AB113" i="46"/>
  <c r="AB114" i="46"/>
  <c r="AB115" i="46"/>
  <c r="AB116" i="46"/>
  <c r="AB117" i="46"/>
  <c r="AB118" i="46"/>
  <c r="AB119" i="46"/>
  <c r="AB120" i="46"/>
  <c r="AB121" i="46"/>
  <c r="AB122" i="46"/>
  <c r="AB123" i="46"/>
  <c r="AB124" i="46"/>
  <c r="AB125" i="46"/>
  <c r="AB126" i="46"/>
  <c r="AB127" i="46"/>
  <c r="AB128" i="46"/>
  <c r="AB129" i="46"/>
  <c r="AB130" i="46"/>
  <c r="AB131" i="46"/>
  <c r="AB132" i="46"/>
  <c r="AB133" i="46"/>
  <c r="AB134" i="46"/>
  <c r="AB135" i="46"/>
  <c r="AB136" i="46"/>
  <c r="AB137" i="46"/>
  <c r="AB138" i="46"/>
  <c r="AB139" i="46"/>
  <c r="AB140" i="46"/>
  <c r="AB141" i="46"/>
  <c r="AB142" i="46"/>
  <c r="AB143" i="46"/>
  <c r="AB144" i="46"/>
  <c r="AB145" i="46"/>
  <c r="AB146" i="46"/>
  <c r="AB147" i="46"/>
  <c r="AB148" i="46"/>
  <c r="AB149" i="46"/>
  <c r="AB151" i="46"/>
  <c r="AB154" i="46"/>
  <c r="AB164" i="46"/>
  <c r="AA10" i="46"/>
  <c r="AA12" i="46"/>
  <c r="AA15" i="46"/>
  <c r="AA18" i="46"/>
  <c r="AA2" i="46"/>
  <c r="AA3" i="46"/>
  <c r="AA4" i="46"/>
  <c r="AA5" i="46"/>
  <c r="AA6" i="46"/>
  <c r="AA7" i="46"/>
  <c r="AA8" i="46"/>
  <c r="AA9" i="46"/>
  <c r="AA11" i="46"/>
  <c r="AA13" i="46"/>
  <c r="AA14" i="46"/>
  <c r="AA16" i="46"/>
  <c r="AA17" i="46"/>
  <c r="AA19" i="46"/>
  <c r="AA20" i="46"/>
  <c r="AA21" i="46"/>
  <c r="AA22" i="46"/>
  <c r="AA23" i="46"/>
  <c r="AA24" i="46"/>
  <c r="AA25" i="46"/>
  <c r="AA26" i="46"/>
  <c r="AA27" i="46"/>
  <c r="AA28" i="46"/>
  <c r="AA29" i="46"/>
  <c r="AA30" i="46"/>
  <c r="AA31" i="46"/>
  <c r="AA32" i="46"/>
  <c r="AA33" i="46"/>
  <c r="AA34" i="46"/>
  <c r="AA35" i="46"/>
  <c r="AA36" i="46"/>
  <c r="AA37" i="46"/>
  <c r="AA38" i="46"/>
  <c r="AA39" i="46"/>
  <c r="AA40" i="46"/>
  <c r="AA41" i="46"/>
  <c r="AA42" i="46"/>
  <c r="AA43" i="46"/>
  <c r="AA44" i="46"/>
  <c r="AA45" i="46"/>
  <c r="AA46" i="46"/>
  <c r="AA47" i="46"/>
  <c r="AA48" i="46"/>
  <c r="AA49" i="46"/>
  <c r="AA50" i="46"/>
  <c r="AA51" i="46"/>
  <c r="AA52" i="46"/>
  <c r="AA53" i="46"/>
  <c r="AA54" i="46"/>
  <c r="AA55" i="46"/>
  <c r="AA56" i="46"/>
  <c r="AA57" i="46"/>
  <c r="AA58" i="46"/>
  <c r="AA59" i="46"/>
  <c r="AA60" i="46"/>
  <c r="AA61" i="46"/>
  <c r="AA62" i="46"/>
  <c r="AA63" i="46"/>
  <c r="AA64" i="46"/>
  <c r="AA65" i="46"/>
  <c r="AA66" i="46"/>
  <c r="AA67" i="46"/>
  <c r="AA68" i="46"/>
  <c r="AA69" i="46"/>
  <c r="AA70" i="46"/>
  <c r="AA71" i="46"/>
  <c r="AA72" i="46"/>
  <c r="AA73" i="46"/>
  <c r="AA74" i="46"/>
  <c r="AA75" i="46"/>
  <c r="AA76" i="46"/>
  <c r="AA77" i="46"/>
  <c r="AA78" i="46"/>
  <c r="AA79" i="46"/>
  <c r="AA80" i="46"/>
  <c r="AA81" i="46"/>
  <c r="AA82" i="46"/>
  <c r="AA83" i="46"/>
  <c r="AA84" i="46"/>
  <c r="AA85" i="46"/>
  <c r="AA86" i="46"/>
  <c r="AA87" i="46"/>
  <c r="AA88" i="46"/>
  <c r="AA89" i="46"/>
  <c r="AA90" i="46"/>
  <c r="AA91" i="46"/>
  <c r="AA92" i="46"/>
  <c r="AA93" i="46"/>
  <c r="AA94" i="46"/>
  <c r="AA95" i="46"/>
  <c r="AA96" i="46"/>
  <c r="AA97" i="46"/>
  <c r="AA98" i="46"/>
  <c r="AA99" i="46"/>
  <c r="AA100" i="46"/>
  <c r="AA101" i="46"/>
  <c r="AA102" i="46"/>
  <c r="AA103" i="46"/>
  <c r="AA104" i="46"/>
  <c r="AA105" i="46"/>
  <c r="AA106" i="46"/>
  <c r="AA107" i="46"/>
  <c r="AA108" i="46"/>
  <c r="AA109" i="46"/>
  <c r="AA110" i="46"/>
  <c r="AA111" i="46"/>
  <c r="AA112" i="46"/>
  <c r="AA113" i="46"/>
  <c r="AA114" i="46"/>
  <c r="AA115" i="46"/>
  <c r="AA116" i="46"/>
  <c r="AA117" i="46"/>
  <c r="AA118" i="46"/>
  <c r="AA119" i="46"/>
  <c r="AA120" i="46"/>
  <c r="AA121" i="46"/>
  <c r="AA122" i="46"/>
  <c r="AA123" i="46"/>
  <c r="AA124" i="46"/>
  <c r="AA125" i="46"/>
  <c r="AA126" i="46"/>
  <c r="AA127" i="46"/>
  <c r="AA128" i="46"/>
  <c r="AA129" i="46"/>
  <c r="AA130" i="46"/>
  <c r="AA131" i="46"/>
  <c r="AA132" i="46"/>
  <c r="AA133" i="46"/>
  <c r="AA134" i="46"/>
  <c r="AA135" i="46"/>
  <c r="AA136" i="46"/>
  <c r="AA137" i="46"/>
  <c r="AA138" i="46"/>
  <c r="AA139" i="46"/>
  <c r="AA140" i="46"/>
  <c r="AA141" i="46"/>
  <c r="AA142" i="46"/>
  <c r="AA143" i="46"/>
  <c r="AA144" i="46"/>
  <c r="AA145" i="46"/>
  <c r="AA146" i="46"/>
  <c r="AA147" i="46"/>
  <c r="AA148" i="46"/>
  <c r="AA149" i="46"/>
  <c r="AA151" i="46"/>
  <c r="AA154" i="46"/>
  <c r="AA164" i="46"/>
  <c r="Z10" i="46"/>
  <c r="Z12" i="46"/>
  <c r="Z15" i="46"/>
  <c r="Z18" i="46"/>
  <c r="Z2" i="46"/>
  <c r="Z3" i="46"/>
  <c r="Z4" i="46"/>
  <c r="Z5" i="46"/>
  <c r="Z6" i="46"/>
  <c r="Z7" i="46"/>
  <c r="Z8" i="46"/>
  <c r="Z9" i="46"/>
  <c r="Z11" i="46"/>
  <c r="Z13" i="46"/>
  <c r="Z14" i="46"/>
  <c r="Z16" i="46"/>
  <c r="Z17" i="46"/>
  <c r="Z19" i="46"/>
  <c r="Z20" i="46"/>
  <c r="Z21" i="46"/>
  <c r="Z22" i="46"/>
  <c r="Z23" i="46"/>
  <c r="Z24" i="46"/>
  <c r="Z25" i="46"/>
  <c r="Z26" i="46"/>
  <c r="Z27" i="46"/>
  <c r="Z28" i="46"/>
  <c r="Z29" i="46"/>
  <c r="Z30" i="46"/>
  <c r="Z31" i="46"/>
  <c r="Z32" i="46"/>
  <c r="Z33" i="46"/>
  <c r="Z34" i="46"/>
  <c r="Z35" i="46"/>
  <c r="Z36" i="46"/>
  <c r="Z37" i="46"/>
  <c r="Z38" i="46"/>
  <c r="Z39" i="46"/>
  <c r="Z40" i="46"/>
  <c r="Z41" i="46"/>
  <c r="Z42" i="46"/>
  <c r="Z43" i="46"/>
  <c r="Z44" i="46"/>
  <c r="Z45" i="46"/>
  <c r="Z46" i="46"/>
  <c r="Z47" i="46"/>
  <c r="Z48" i="46"/>
  <c r="Z49" i="46"/>
  <c r="Z50" i="46"/>
  <c r="Z51" i="46"/>
  <c r="Z52" i="46"/>
  <c r="Z53" i="46"/>
  <c r="Z54" i="46"/>
  <c r="Z55" i="46"/>
  <c r="Z56" i="46"/>
  <c r="Z57" i="46"/>
  <c r="Z58" i="46"/>
  <c r="Z59" i="46"/>
  <c r="Z60" i="46"/>
  <c r="Z61" i="46"/>
  <c r="Z62" i="46"/>
  <c r="Z63" i="46"/>
  <c r="Z64" i="46"/>
  <c r="Z65" i="46"/>
  <c r="Z66" i="46"/>
  <c r="Z67" i="46"/>
  <c r="Z68" i="46"/>
  <c r="Z69" i="46"/>
  <c r="Z70" i="46"/>
  <c r="Z71" i="46"/>
  <c r="Z72" i="46"/>
  <c r="Z73" i="46"/>
  <c r="Z74" i="46"/>
  <c r="Z75" i="46"/>
  <c r="Z76" i="46"/>
  <c r="Z77" i="46"/>
  <c r="Z78" i="46"/>
  <c r="Z79" i="46"/>
  <c r="Z80" i="46"/>
  <c r="Z81" i="46"/>
  <c r="Z82" i="46"/>
  <c r="Z83" i="46"/>
  <c r="Z84" i="46"/>
  <c r="Z85" i="46"/>
  <c r="Z86" i="46"/>
  <c r="Z87" i="46"/>
  <c r="Z88" i="46"/>
  <c r="Z89" i="46"/>
  <c r="Z90" i="46"/>
  <c r="Z91" i="46"/>
  <c r="Z92" i="46"/>
  <c r="Z93" i="46"/>
  <c r="Z94" i="46"/>
  <c r="Z95" i="46"/>
  <c r="Z96" i="46"/>
  <c r="Z97" i="46"/>
  <c r="Z98" i="46"/>
  <c r="Z99" i="46"/>
  <c r="Z100" i="46"/>
  <c r="Z101" i="46"/>
  <c r="Z102" i="46"/>
  <c r="Z103" i="46"/>
  <c r="Z104" i="46"/>
  <c r="Z105" i="46"/>
  <c r="Z106" i="46"/>
  <c r="Z107" i="46"/>
  <c r="Z108" i="46"/>
  <c r="Z109" i="46"/>
  <c r="Z110" i="46"/>
  <c r="Z111" i="46"/>
  <c r="Z112" i="46"/>
  <c r="Z113" i="46"/>
  <c r="Z114" i="46"/>
  <c r="Z115" i="46"/>
  <c r="Z116" i="46"/>
  <c r="Z117" i="46"/>
  <c r="Z118" i="46"/>
  <c r="Z119" i="46"/>
  <c r="Z120" i="46"/>
  <c r="Z121" i="46"/>
  <c r="Z122" i="46"/>
  <c r="Z123" i="46"/>
  <c r="Z124" i="46"/>
  <c r="Z125" i="46"/>
  <c r="Z126" i="46"/>
  <c r="Z127" i="46"/>
  <c r="Z128" i="46"/>
  <c r="Z129" i="46"/>
  <c r="Z130" i="46"/>
  <c r="Z131" i="46"/>
  <c r="Z132" i="46"/>
  <c r="Z133" i="46"/>
  <c r="Z134" i="46"/>
  <c r="Z135" i="46"/>
  <c r="Z136" i="46"/>
  <c r="Z137" i="46"/>
  <c r="Z138" i="46"/>
  <c r="Z139" i="46"/>
  <c r="Z140" i="46"/>
  <c r="Z141" i="46"/>
  <c r="Z142" i="46"/>
  <c r="Z143" i="46"/>
  <c r="Z144" i="46"/>
  <c r="Z145" i="46"/>
  <c r="Z146" i="46"/>
  <c r="Z147" i="46"/>
  <c r="Z148" i="46"/>
  <c r="Z149" i="46"/>
  <c r="Z151" i="46"/>
  <c r="Z154" i="46"/>
  <c r="Z164" i="46"/>
  <c r="Y10" i="46"/>
  <c r="Y12" i="46"/>
  <c r="Y15" i="46"/>
  <c r="Y18" i="46"/>
  <c r="Y2" i="46"/>
  <c r="Y3" i="46"/>
  <c r="Y4" i="46"/>
  <c r="Y5" i="46"/>
  <c r="Y6" i="46"/>
  <c r="Y7" i="46"/>
  <c r="Y8" i="46"/>
  <c r="Y9" i="46"/>
  <c r="Y11" i="46"/>
  <c r="Y13" i="46"/>
  <c r="Y14" i="46"/>
  <c r="Y16" i="46"/>
  <c r="Y17" i="46"/>
  <c r="Y19" i="46"/>
  <c r="Y20" i="46"/>
  <c r="Y21" i="46"/>
  <c r="Y22" i="46"/>
  <c r="Y23" i="46"/>
  <c r="Y24" i="46"/>
  <c r="Y25" i="46"/>
  <c r="Y26" i="46"/>
  <c r="Y27" i="46"/>
  <c r="Y28" i="46"/>
  <c r="Y29" i="46"/>
  <c r="Y30" i="46"/>
  <c r="Y31" i="46"/>
  <c r="Y32" i="46"/>
  <c r="Y33" i="46"/>
  <c r="Y34" i="46"/>
  <c r="Y35" i="46"/>
  <c r="Y36" i="46"/>
  <c r="Y37" i="46"/>
  <c r="Y38" i="46"/>
  <c r="Y39" i="46"/>
  <c r="Y40" i="46"/>
  <c r="Y41" i="46"/>
  <c r="Y42" i="46"/>
  <c r="Y43" i="46"/>
  <c r="Y44" i="46"/>
  <c r="Y45" i="46"/>
  <c r="Y46" i="46"/>
  <c r="Y47" i="46"/>
  <c r="Y48" i="46"/>
  <c r="Y49" i="46"/>
  <c r="Y50" i="46"/>
  <c r="Y51" i="46"/>
  <c r="Y52" i="46"/>
  <c r="Y53" i="46"/>
  <c r="Y54" i="46"/>
  <c r="Y55" i="46"/>
  <c r="Y56" i="46"/>
  <c r="Y57" i="46"/>
  <c r="Y58" i="46"/>
  <c r="Y59" i="46"/>
  <c r="Y60" i="46"/>
  <c r="Y61" i="46"/>
  <c r="Y62" i="46"/>
  <c r="Y63" i="46"/>
  <c r="Y64" i="46"/>
  <c r="Y65" i="46"/>
  <c r="Y66" i="46"/>
  <c r="Y67" i="46"/>
  <c r="Y68" i="46"/>
  <c r="Y69" i="46"/>
  <c r="Y70" i="46"/>
  <c r="Y71" i="46"/>
  <c r="Y72" i="46"/>
  <c r="Y73" i="46"/>
  <c r="Y74" i="46"/>
  <c r="Y75" i="46"/>
  <c r="Y76" i="46"/>
  <c r="Y77" i="46"/>
  <c r="Y78" i="46"/>
  <c r="Y79" i="46"/>
  <c r="Y80" i="46"/>
  <c r="Y81" i="46"/>
  <c r="Y82" i="46"/>
  <c r="Y83" i="46"/>
  <c r="Y84" i="46"/>
  <c r="Y85" i="46"/>
  <c r="Y86" i="46"/>
  <c r="Y87" i="46"/>
  <c r="Y88" i="46"/>
  <c r="Y89" i="46"/>
  <c r="Y90" i="46"/>
  <c r="Y91" i="46"/>
  <c r="Y92" i="46"/>
  <c r="Y93" i="46"/>
  <c r="Y94" i="46"/>
  <c r="Y95" i="46"/>
  <c r="Y96" i="46"/>
  <c r="Y97" i="46"/>
  <c r="Y98" i="46"/>
  <c r="Y99" i="46"/>
  <c r="Y100" i="46"/>
  <c r="Y101" i="46"/>
  <c r="Y102" i="46"/>
  <c r="Y103" i="46"/>
  <c r="Y104" i="46"/>
  <c r="Y105" i="46"/>
  <c r="Y106" i="46"/>
  <c r="Y107" i="46"/>
  <c r="Y108" i="46"/>
  <c r="Y109" i="46"/>
  <c r="Y110" i="46"/>
  <c r="Y111" i="46"/>
  <c r="Y112" i="46"/>
  <c r="Y113" i="46"/>
  <c r="Y114" i="46"/>
  <c r="Y115" i="46"/>
  <c r="Y116" i="46"/>
  <c r="Y117" i="46"/>
  <c r="Y118" i="46"/>
  <c r="Y119" i="46"/>
  <c r="Y120" i="46"/>
  <c r="Y121" i="46"/>
  <c r="Y122" i="46"/>
  <c r="Y123" i="46"/>
  <c r="Y124" i="46"/>
  <c r="Y125" i="46"/>
  <c r="Y126" i="46"/>
  <c r="Y127" i="46"/>
  <c r="Y128" i="46"/>
  <c r="Y129" i="46"/>
  <c r="Y130" i="46"/>
  <c r="Y131" i="46"/>
  <c r="Y132" i="46"/>
  <c r="Y133" i="46"/>
  <c r="Y134" i="46"/>
  <c r="Y135" i="46"/>
  <c r="Y136" i="46"/>
  <c r="Y137" i="46"/>
  <c r="Y138" i="46"/>
  <c r="Y139" i="46"/>
  <c r="Y140" i="46"/>
  <c r="Y141" i="46"/>
  <c r="Y142" i="46"/>
  <c r="Y143" i="46"/>
  <c r="Y144" i="46"/>
  <c r="Y145" i="46"/>
  <c r="Y146" i="46"/>
  <c r="Y147" i="46"/>
  <c r="Y148" i="46"/>
  <c r="Y149" i="46"/>
  <c r="Y151" i="46"/>
  <c r="Y154" i="46"/>
  <c r="Y164" i="46"/>
  <c r="X10" i="46"/>
  <c r="X12" i="46"/>
  <c r="X15" i="46"/>
  <c r="X18" i="46"/>
  <c r="X2" i="46"/>
  <c r="X3" i="46"/>
  <c r="X4" i="46"/>
  <c r="X5" i="46"/>
  <c r="X6" i="46"/>
  <c r="X7" i="46"/>
  <c r="X8" i="46"/>
  <c r="X9" i="46"/>
  <c r="X11" i="46"/>
  <c r="X13" i="46"/>
  <c r="X14" i="46"/>
  <c r="X16" i="46"/>
  <c r="X17" i="46"/>
  <c r="X19" i="46"/>
  <c r="X20" i="46"/>
  <c r="X21" i="46"/>
  <c r="X22" i="46"/>
  <c r="X23" i="46"/>
  <c r="X24" i="46"/>
  <c r="X25" i="46"/>
  <c r="X26" i="46"/>
  <c r="X27" i="46"/>
  <c r="X28" i="46"/>
  <c r="X29" i="46"/>
  <c r="X30" i="46"/>
  <c r="X31" i="46"/>
  <c r="X32" i="46"/>
  <c r="X33" i="46"/>
  <c r="X34" i="46"/>
  <c r="X35" i="46"/>
  <c r="X36" i="46"/>
  <c r="X37" i="46"/>
  <c r="X38" i="46"/>
  <c r="X39" i="46"/>
  <c r="X40" i="46"/>
  <c r="X41" i="46"/>
  <c r="X42" i="46"/>
  <c r="X43" i="46"/>
  <c r="X44" i="46"/>
  <c r="X45" i="46"/>
  <c r="X46" i="46"/>
  <c r="X47" i="46"/>
  <c r="X48" i="46"/>
  <c r="X49" i="46"/>
  <c r="X50" i="46"/>
  <c r="X51" i="46"/>
  <c r="X52" i="46"/>
  <c r="X53" i="46"/>
  <c r="X54" i="46"/>
  <c r="X55" i="46"/>
  <c r="X56" i="46"/>
  <c r="X57" i="46"/>
  <c r="X58" i="46"/>
  <c r="X59" i="46"/>
  <c r="X60" i="46"/>
  <c r="X61" i="46"/>
  <c r="X62" i="46"/>
  <c r="X63" i="46"/>
  <c r="X64" i="46"/>
  <c r="X65" i="46"/>
  <c r="X66" i="46"/>
  <c r="X67" i="46"/>
  <c r="X68" i="46"/>
  <c r="X69" i="46"/>
  <c r="X70" i="46"/>
  <c r="X71" i="46"/>
  <c r="X72" i="46"/>
  <c r="X73" i="46"/>
  <c r="X74" i="46"/>
  <c r="X75" i="46"/>
  <c r="X76" i="46"/>
  <c r="X77" i="46"/>
  <c r="X78" i="46"/>
  <c r="X79" i="46"/>
  <c r="X80" i="46"/>
  <c r="X81" i="46"/>
  <c r="X82" i="46"/>
  <c r="X83" i="46"/>
  <c r="X84" i="46"/>
  <c r="X85" i="46"/>
  <c r="X86" i="46"/>
  <c r="X87" i="46"/>
  <c r="X88" i="46"/>
  <c r="X89" i="46"/>
  <c r="X90" i="46"/>
  <c r="X91" i="46"/>
  <c r="X92" i="46"/>
  <c r="X93" i="46"/>
  <c r="X94" i="46"/>
  <c r="X95" i="46"/>
  <c r="X96" i="46"/>
  <c r="X97" i="46"/>
  <c r="X98" i="46"/>
  <c r="X99" i="46"/>
  <c r="X100" i="46"/>
  <c r="X101" i="46"/>
  <c r="X102" i="46"/>
  <c r="X103" i="46"/>
  <c r="X104" i="46"/>
  <c r="X105" i="46"/>
  <c r="X106" i="46"/>
  <c r="X107" i="46"/>
  <c r="X108" i="46"/>
  <c r="X109" i="46"/>
  <c r="X110" i="46"/>
  <c r="X111" i="46"/>
  <c r="X112" i="46"/>
  <c r="X113" i="46"/>
  <c r="X114" i="46"/>
  <c r="X115" i="46"/>
  <c r="X116" i="46"/>
  <c r="X117" i="46"/>
  <c r="X118" i="46"/>
  <c r="X119" i="46"/>
  <c r="X120" i="46"/>
  <c r="X121" i="46"/>
  <c r="X122" i="46"/>
  <c r="X123" i="46"/>
  <c r="X124" i="46"/>
  <c r="X125" i="46"/>
  <c r="X126" i="46"/>
  <c r="X127" i="46"/>
  <c r="X128" i="46"/>
  <c r="X129" i="46"/>
  <c r="X130" i="46"/>
  <c r="X131" i="46"/>
  <c r="X132" i="46"/>
  <c r="X133" i="46"/>
  <c r="X134" i="46"/>
  <c r="X135" i="46"/>
  <c r="X136" i="46"/>
  <c r="X137" i="46"/>
  <c r="X138" i="46"/>
  <c r="X139" i="46"/>
  <c r="X140" i="46"/>
  <c r="X141" i="46"/>
  <c r="X142" i="46"/>
  <c r="X143" i="46"/>
  <c r="X144" i="46"/>
  <c r="X145" i="46"/>
  <c r="X146" i="46"/>
  <c r="X147" i="46"/>
  <c r="X148" i="46"/>
  <c r="X149" i="46"/>
  <c r="X151" i="46"/>
  <c r="X154" i="46"/>
  <c r="X164" i="46"/>
  <c r="W10" i="46"/>
  <c r="W12" i="46"/>
  <c r="W15" i="46"/>
  <c r="W18" i="46"/>
  <c r="W2" i="46"/>
  <c r="W3" i="46"/>
  <c r="W4" i="46"/>
  <c r="W5" i="46"/>
  <c r="W6" i="46"/>
  <c r="W7" i="46"/>
  <c r="W8" i="46"/>
  <c r="W9" i="46"/>
  <c r="W11" i="46"/>
  <c r="W13" i="46"/>
  <c r="W14" i="46"/>
  <c r="W16" i="46"/>
  <c r="W17" i="46"/>
  <c r="W19" i="46"/>
  <c r="W20" i="46"/>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1" i="46"/>
  <c r="W154" i="46"/>
  <c r="W164" i="46"/>
  <c r="V10" i="46"/>
  <c r="V12" i="46"/>
  <c r="V15" i="46"/>
  <c r="V18" i="46"/>
  <c r="V2" i="46"/>
  <c r="V3" i="46"/>
  <c r="V4" i="46"/>
  <c r="V5" i="46"/>
  <c r="V6" i="46"/>
  <c r="V7" i="46"/>
  <c r="V8" i="46"/>
  <c r="V9" i="46"/>
  <c r="V11" i="46"/>
  <c r="V13" i="46"/>
  <c r="V14" i="46"/>
  <c r="V16" i="46"/>
  <c r="V17" i="46"/>
  <c r="V19" i="46"/>
  <c r="V20" i="46"/>
  <c r="V21" i="46"/>
  <c r="V22" i="46"/>
  <c r="V23" i="46"/>
  <c r="V24" i="46"/>
  <c r="V25" i="46"/>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1" i="46"/>
  <c r="V154" i="46"/>
  <c r="V164" i="46"/>
  <c r="U10" i="46"/>
  <c r="U12" i="46"/>
  <c r="U15" i="46"/>
  <c r="U18" i="46"/>
  <c r="U2" i="46"/>
  <c r="U3" i="46"/>
  <c r="U4" i="46"/>
  <c r="U5" i="46"/>
  <c r="U6" i="46"/>
  <c r="U7" i="46"/>
  <c r="U8" i="46"/>
  <c r="U9" i="46"/>
  <c r="U11" i="46"/>
  <c r="U13" i="46"/>
  <c r="U14" i="46"/>
  <c r="U16" i="46"/>
  <c r="U17" i="46"/>
  <c r="U19" i="46"/>
  <c r="U20" i="46"/>
  <c r="U21" i="46"/>
  <c r="U22" i="46"/>
  <c r="U23" i="46"/>
  <c r="U24" i="46"/>
  <c r="U25" i="46"/>
  <c r="U26" i="46"/>
  <c r="U27" i="46"/>
  <c r="U28" i="46"/>
  <c r="U29" i="46"/>
  <c r="U30" i="46"/>
  <c r="U31" i="46"/>
  <c r="U32" i="46"/>
  <c r="U33" i="46"/>
  <c r="U34" i="46"/>
  <c r="U35" i="46"/>
  <c r="U36" i="46"/>
  <c r="U37" i="46"/>
  <c r="U38" i="46"/>
  <c r="U39" i="46"/>
  <c r="U40" i="46"/>
  <c r="U41" i="46"/>
  <c r="U42" i="46"/>
  <c r="U43" i="46"/>
  <c r="U44" i="46"/>
  <c r="U45" i="46"/>
  <c r="U46" i="46"/>
  <c r="U47" i="46"/>
  <c r="U48" i="46"/>
  <c r="U49" i="46"/>
  <c r="U50" i="46"/>
  <c r="U51" i="46"/>
  <c r="U52" i="46"/>
  <c r="U53" i="46"/>
  <c r="U54" i="46"/>
  <c r="U55" i="46"/>
  <c r="U56" i="46"/>
  <c r="U57" i="46"/>
  <c r="U58" i="46"/>
  <c r="U59" i="46"/>
  <c r="U60" i="46"/>
  <c r="U61" i="46"/>
  <c r="U62" i="46"/>
  <c r="U63" i="46"/>
  <c r="U64" i="46"/>
  <c r="U65" i="46"/>
  <c r="U66" i="46"/>
  <c r="U67" i="46"/>
  <c r="U68" i="46"/>
  <c r="U69" i="46"/>
  <c r="U70" i="46"/>
  <c r="U71" i="46"/>
  <c r="U72" i="46"/>
  <c r="U73" i="46"/>
  <c r="U74" i="46"/>
  <c r="U75" i="46"/>
  <c r="U76" i="46"/>
  <c r="U77" i="46"/>
  <c r="U78" i="46"/>
  <c r="U79" i="46"/>
  <c r="U80" i="46"/>
  <c r="U81" i="46"/>
  <c r="U82" i="46"/>
  <c r="U83" i="46"/>
  <c r="U84" i="46"/>
  <c r="U85" i="46"/>
  <c r="U86" i="46"/>
  <c r="U87" i="46"/>
  <c r="U88" i="46"/>
  <c r="U89" i="46"/>
  <c r="U90" i="46"/>
  <c r="U91" i="46"/>
  <c r="U92" i="46"/>
  <c r="U93" i="46"/>
  <c r="U94" i="46"/>
  <c r="U95" i="46"/>
  <c r="U96" i="46"/>
  <c r="U97" i="46"/>
  <c r="U98" i="46"/>
  <c r="U99" i="46"/>
  <c r="U100" i="46"/>
  <c r="U101" i="46"/>
  <c r="U102" i="46"/>
  <c r="U103" i="46"/>
  <c r="U104" i="46"/>
  <c r="U105" i="46"/>
  <c r="U106" i="46"/>
  <c r="U107" i="46"/>
  <c r="U108" i="46"/>
  <c r="U109" i="46"/>
  <c r="U110" i="46"/>
  <c r="U111" i="46"/>
  <c r="U112" i="46"/>
  <c r="U113" i="46"/>
  <c r="U114" i="46"/>
  <c r="U115" i="46"/>
  <c r="U116" i="46"/>
  <c r="U117" i="46"/>
  <c r="U118" i="46"/>
  <c r="U119" i="46"/>
  <c r="U120" i="46"/>
  <c r="U121" i="46"/>
  <c r="U122" i="46"/>
  <c r="U123" i="46"/>
  <c r="U124" i="46"/>
  <c r="U125" i="46"/>
  <c r="U126" i="46"/>
  <c r="U127" i="46"/>
  <c r="U128" i="46"/>
  <c r="U129" i="46"/>
  <c r="U130" i="46"/>
  <c r="U131" i="46"/>
  <c r="U132" i="46"/>
  <c r="U133" i="46"/>
  <c r="U134" i="46"/>
  <c r="U135" i="46"/>
  <c r="U136" i="46"/>
  <c r="U137" i="46"/>
  <c r="U138" i="46"/>
  <c r="U139" i="46"/>
  <c r="U140" i="46"/>
  <c r="U141" i="46"/>
  <c r="U142" i="46"/>
  <c r="U143" i="46"/>
  <c r="U144" i="46"/>
  <c r="U145" i="46"/>
  <c r="U146" i="46"/>
  <c r="U147" i="46"/>
  <c r="U148" i="46"/>
  <c r="U149" i="46"/>
  <c r="U151" i="46"/>
  <c r="U154" i="46"/>
  <c r="U164" i="46"/>
  <c r="T10" i="46"/>
  <c r="T12" i="46"/>
  <c r="T15" i="46"/>
  <c r="T18" i="46"/>
  <c r="T2" i="46"/>
  <c r="T3" i="46"/>
  <c r="T4" i="46"/>
  <c r="T5" i="46"/>
  <c r="T6" i="46"/>
  <c r="T7" i="46"/>
  <c r="T8" i="46"/>
  <c r="T9" i="46"/>
  <c r="T11" i="46"/>
  <c r="T13" i="46"/>
  <c r="T14" i="46"/>
  <c r="T16" i="46"/>
  <c r="T17" i="46"/>
  <c r="T19" i="46"/>
  <c r="T20" i="46"/>
  <c r="T21" i="46"/>
  <c r="T22" i="46"/>
  <c r="T23" i="46"/>
  <c r="T24" i="46"/>
  <c r="T25" i="46"/>
  <c r="T26" i="46"/>
  <c r="T27" i="46"/>
  <c r="T28" i="46"/>
  <c r="T29" i="46"/>
  <c r="T30" i="46"/>
  <c r="T31" i="46"/>
  <c r="T32" i="46"/>
  <c r="T33" i="46"/>
  <c r="T34" i="46"/>
  <c r="T35" i="46"/>
  <c r="T36" i="46"/>
  <c r="T37" i="46"/>
  <c r="T38" i="46"/>
  <c r="T39" i="46"/>
  <c r="T40" i="46"/>
  <c r="T41" i="46"/>
  <c r="T42" i="46"/>
  <c r="T43" i="46"/>
  <c r="T44" i="46"/>
  <c r="T45" i="46"/>
  <c r="T46" i="46"/>
  <c r="T47" i="46"/>
  <c r="T48" i="46"/>
  <c r="T49" i="46"/>
  <c r="T50" i="46"/>
  <c r="T51" i="46"/>
  <c r="T52" i="46"/>
  <c r="T53" i="46"/>
  <c r="T54" i="46"/>
  <c r="T55" i="46"/>
  <c r="T56" i="46"/>
  <c r="T57" i="46"/>
  <c r="T58" i="46"/>
  <c r="T59" i="46"/>
  <c r="T60" i="46"/>
  <c r="T61" i="46"/>
  <c r="T62" i="46"/>
  <c r="T63" i="46"/>
  <c r="T64" i="46"/>
  <c r="T65" i="46"/>
  <c r="T66" i="46"/>
  <c r="T67" i="46"/>
  <c r="T68" i="46"/>
  <c r="T69" i="46"/>
  <c r="T70" i="46"/>
  <c r="T71" i="46"/>
  <c r="T72" i="46"/>
  <c r="T73" i="46"/>
  <c r="T74" i="46"/>
  <c r="T75" i="46"/>
  <c r="T76" i="46"/>
  <c r="T77" i="46"/>
  <c r="T78" i="46"/>
  <c r="T79" i="46"/>
  <c r="T80" i="46"/>
  <c r="T81" i="46"/>
  <c r="T82" i="46"/>
  <c r="T83" i="46"/>
  <c r="T84" i="46"/>
  <c r="T85" i="46"/>
  <c r="T86" i="46"/>
  <c r="T87" i="46"/>
  <c r="T88" i="46"/>
  <c r="T89" i="46"/>
  <c r="T90" i="46"/>
  <c r="T91" i="46"/>
  <c r="T92" i="46"/>
  <c r="T93" i="46"/>
  <c r="T94" i="46"/>
  <c r="T95" i="46"/>
  <c r="T96" i="46"/>
  <c r="T97" i="46"/>
  <c r="T98" i="46"/>
  <c r="T99" i="46"/>
  <c r="T100" i="46"/>
  <c r="T101" i="46"/>
  <c r="T102" i="46"/>
  <c r="T103" i="46"/>
  <c r="T104" i="46"/>
  <c r="T105" i="46"/>
  <c r="T106" i="46"/>
  <c r="T107" i="46"/>
  <c r="T108" i="46"/>
  <c r="T109" i="46"/>
  <c r="T110" i="46"/>
  <c r="T111" i="46"/>
  <c r="T112" i="46"/>
  <c r="T113" i="46"/>
  <c r="T114" i="46"/>
  <c r="T115" i="46"/>
  <c r="T116" i="46"/>
  <c r="T117" i="46"/>
  <c r="T118" i="46"/>
  <c r="T119" i="46"/>
  <c r="T120" i="46"/>
  <c r="T121" i="46"/>
  <c r="T122" i="46"/>
  <c r="T123" i="46"/>
  <c r="T124" i="46"/>
  <c r="T125" i="46"/>
  <c r="T126" i="46"/>
  <c r="T127" i="46"/>
  <c r="T128" i="46"/>
  <c r="T129" i="46"/>
  <c r="T130" i="46"/>
  <c r="T131" i="46"/>
  <c r="T132" i="46"/>
  <c r="T133" i="46"/>
  <c r="T134" i="46"/>
  <c r="T135" i="46"/>
  <c r="T136" i="46"/>
  <c r="T137" i="46"/>
  <c r="T138" i="46"/>
  <c r="T139" i="46"/>
  <c r="T140" i="46"/>
  <c r="T141" i="46"/>
  <c r="T142" i="46"/>
  <c r="T143" i="46"/>
  <c r="T144" i="46"/>
  <c r="T145" i="46"/>
  <c r="T146" i="46"/>
  <c r="T147" i="46"/>
  <c r="T148" i="46"/>
  <c r="T149" i="46"/>
  <c r="T151" i="46"/>
  <c r="T154" i="46"/>
  <c r="T164" i="46"/>
  <c r="S10" i="46"/>
  <c r="S12" i="46"/>
  <c r="S15" i="46"/>
  <c r="S18" i="46"/>
  <c r="S2" i="46"/>
  <c r="S3" i="46"/>
  <c r="S4" i="46"/>
  <c r="S5" i="46"/>
  <c r="S6" i="46"/>
  <c r="S7" i="46"/>
  <c r="S8" i="46"/>
  <c r="S9" i="46"/>
  <c r="S11" i="46"/>
  <c r="S13" i="46"/>
  <c r="S14" i="46"/>
  <c r="S16" i="46"/>
  <c r="S17" i="46"/>
  <c r="S19" i="46"/>
  <c r="S20" i="46"/>
  <c r="S21" i="46"/>
  <c r="S22" i="46"/>
  <c r="S23" i="46"/>
  <c r="S24" i="46"/>
  <c r="S25" i="46"/>
  <c r="S26" i="46"/>
  <c r="S27" i="46"/>
  <c r="S28" i="46"/>
  <c r="S29" i="46"/>
  <c r="S30" i="46"/>
  <c r="S31" i="46"/>
  <c r="S32" i="46"/>
  <c r="S33" i="46"/>
  <c r="S34" i="46"/>
  <c r="S35" i="46"/>
  <c r="S36" i="46"/>
  <c r="S37" i="46"/>
  <c r="S38" i="46"/>
  <c r="S39" i="46"/>
  <c r="S40" i="46"/>
  <c r="S41" i="46"/>
  <c r="S42" i="46"/>
  <c r="S43" i="46"/>
  <c r="S44" i="46"/>
  <c r="S45" i="46"/>
  <c r="S46" i="46"/>
  <c r="S47" i="46"/>
  <c r="S48" i="46"/>
  <c r="S49" i="46"/>
  <c r="S50" i="46"/>
  <c r="S51" i="46"/>
  <c r="S52" i="46"/>
  <c r="S53" i="46"/>
  <c r="S54" i="46"/>
  <c r="S55" i="46"/>
  <c r="S56" i="46"/>
  <c r="S57" i="46"/>
  <c r="S58" i="46"/>
  <c r="S59" i="46"/>
  <c r="S60" i="46"/>
  <c r="S61" i="46"/>
  <c r="S62" i="46"/>
  <c r="S63" i="46"/>
  <c r="S64" i="46"/>
  <c r="S65" i="46"/>
  <c r="S66" i="46"/>
  <c r="S67" i="46"/>
  <c r="S68" i="46"/>
  <c r="S69" i="46"/>
  <c r="S70" i="46"/>
  <c r="S71" i="46"/>
  <c r="S72" i="46"/>
  <c r="S73" i="46"/>
  <c r="S74" i="46"/>
  <c r="S75" i="46"/>
  <c r="S76" i="46"/>
  <c r="S77" i="46"/>
  <c r="S78" i="46"/>
  <c r="S79" i="46"/>
  <c r="S80" i="46"/>
  <c r="S81" i="46"/>
  <c r="S82" i="46"/>
  <c r="S83" i="46"/>
  <c r="S84" i="46"/>
  <c r="S85" i="46"/>
  <c r="S86" i="46"/>
  <c r="S87" i="46"/>
  <c r="S88" i="46"/>
  <c r="S89" i="46"/>
  <c r="S90" i="46"/>
  <c r="S91" i="46"/>
  <c r="S92" i="46"/>
  <c r="S93" i="46"/>
  <c r="S94" i="46"/>
  <c r="S95" i="46"/>
  <c r="S96" i="46"/>
  <c r="S97" i="46"/>
  <c r="S98" i="46"/>
  <c r="S99" i="46"/>
  <c r="S100" i="46"/>
  <c r="S101" i="46"/>
  <c r="S102" i="46"/>
  <c r="S103" i="46"/>
  <c r="S104" i="46"/>
  <c r="S105" i="46"/>
  <c r="S106" i="46"/>
  <c r="S107" i="46"/>
  <c r="S108" i="46"/>
  <c r="S109" i="46"/>
  <c r="S110" i="46"/>
  <c r="S111" i="46"/>
  <c r="S112" i="46"/>
  <c r="S113" i="46"/>
  <c r="S114" i="46"/>
  <c r="S115" i="46"/>
  <c r="S116" i="46"/>
  <c r="S117" i="46"/>
  <c r="S118" i="46"/>
  <c r="S119" i="46"/>
  <c r="S120" i="46"/>
  <c r="S121" i="46"/>
  <c r="S122" i="46"/>
  <c r="S123" i="46"/>
  <c r="S124" i="46"/>
  <c r="S125" i="46"/>
  <c r="S126" i="46"/>
  <c r="S127" i="46"/>
  <c r="S128" i="46"/>
  <c r="S129" i="46"/>
  <c r="S130" i="46"/>
  <c r="S131" i="46"/>
  <c r="S132" i="46"/>
  <c r="S133" i="46"/>
  <c r="S134" i="46"/>
  <c r="S135" i="46"/>
  <c r="S136" i="46"/>
  <c r="S137" i="46"/>
  <c r="S138" i="46"/>
  <c r="S139" i="46"/>
  <c r="S140" i="46"/>
  <c r="S141" i="46"/>
  <c r="S142" i="46"/>
  <c r="S143" i="46"/>
  <c r="S144" i="46"/>
  <c r="S145" i="46"/>
  <c r="S146" i="46"/>
  <c r="S147" i="46"/>
  <c r="S148" i="46"/>
  <c r="S149" i="46"/>
  <c r="S151" i="46"/>
  <c r="S154" i="46"/>
  <c r="S164" i="46"/>
  <c r="R10" i="46"/>
  <c r="R12" i="46"/>
  <c r="R15" i="46"/>
  <c r="R18" i="46"/>
  <c r="R2" i="46"/>
  <c r="R3" i="46"/>
  <c r="R4" i="46"/>
  <c r="R5" i="46"/>
  <c r="R6" i="46"/>
  <c r="R7" i="46"/>
  <c r="R8" i="46"/>
  <c r="R9" i="46"/>
  <c r="R11" i="46"/>
  <c r="R13" i="46"/>
  <c r="R14" i="46"/>
  <c r="R16" i="46"/>
  <c r="R17" i="46"/>
  <c r="R19" i="46"/>
  <c r="R20" i="46"/>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1" i="46"/>
  <c r="R154" i="46"/>
  <c r="R164" i="46"/>
  <c r="Q10" i="46"/>
  <c r="Q12" i="46"/>
  <c r="Q15" i="46"/>
  <c r="Q18" i="46"/>
  <c r="Q2" i="46"/>
  <c r="Q3" i="46"/>
  <c r="Q4" i="46"/>
  <c r="Q5" i="46"/>
  <c r="Q6" i="46"/>
  <c r="Q7" i="46"/>
  <c r="Q8" i="46"/>
  <c r="Q9" i="46"/>
  <c r="Q11" i="46"/>
  <c r="Q13" i="46"/>
  <c r="Q14" i="46"/>
  <c r="Q16" i="46"/>
  <c r="Q17" i="46"/>
  <c r="Q19" i="46"/>
  <c r="Q20" i="46"/>
  <c r="Q21" i="46"/>
  <c r="Q22" i="46"/>
  <c r="Q23" i="46"/>
  <c r="Q24" i="46"/>
  <c r="Q25" i="46"/>
  <c r="Q26" i="46"/>
  <c r="Q27" i="46"/>
  <c r="Q28" i="46"/>
  <c r="Q29" i="46"/>
  <c r="Q30" i="46"/>
  <c r="Q31" i="46"/>
  <c r="Q32" i="46"/>
  <c r="Q33" i="46"/>
  <c r="Q34" i="46"/>
  <c r="Q35" i="46"/>
  <c r="Q36" i="46"/>
  <c r="Q37" i="46"/>
  <c r="Q38" i="46"/>
  <c r="Q39" i="46"/>
  <c r="Q40" i="46"/>
  <c r="Q41" i="46"/>
  <c r="Q42" i="46"/>
  <c r="Q43" i="46"/>
  <c r="Q44" i="46"/>
  <c r="Q45" i="46"/>
  <c r="Q46" i="46"/>
  <c r="Q47" i="46"/>
  <c r="Q48" i="46"/>
  <c r="Q49" i="46"/>
  <c r="Q50" i="46"/>
  <c r="Q51" i="46"/>
  <c r="Q52" i="46"/>
  <c r="Q53" i="46"/>
  <c r="Q54" i="46"/>
  <c r="Q55" i="46"/>
  <c r="Q56" i="46"/>
  <c r="Q57" i="46"/>
  <c r="Q58" i="46"/>
  <c r="Q59" i="46"/>
  <c r="Q60" i="46"/>
  <c r="Q61" i="46"/>
  <c r="Q62" i="46"/>
  <c r="Q63" i="46"/>
  <c r="Q64" i="46"/>
  <c r="Q65" i="46"/>
  <c r="Q66" i="46"/>
  <c r="Q67" i="46"/>
  <c r="Q68" i="46"/>
  <c r="Q69" i="46"/>
  <c r="Q70" i="46"/>
  <c r="Q71" i="46"/>
  <c r="Q72" i="46"/>
  <c r="Q73" i="46"/>
  <c r="Q74" i="46"/>
  <c r="Q75" i="46"/>
  <c r="Q76" i="46"/>
  <c r="Q77" i="46"/>
  <c r="Q78" i="46"/>
  <c r="Q79" i="46"/>
  <c r="Q80" i="46"/>
  <c r="Q81" i="46"/>
  <c r="Q82" i="46"/>
  <c r="Q83" i="46"/>
  <c r="Q84" i="46"/>
  <c r="Q85" i="46"/>
  <c r="Q86" i="46"/>
  <c r="Q87" i="46"/>
  <c r="Q88" i="46"/>
  <c r="Q89" i="46"/>
  <c r="Q90" i="46"/>
  <c r="Q91" i="46"/>
  <c r="Q92" i="46"/>
  <c r="Q93" i="46"/>
  <c r="Q94" i="46"/>
  <c r="Q95" i="46"/>
  <c r="Q96" i="46"/>
  <c r="Q97" i="46"/>
  <c r="Q98" i="46"/>
  <c r="Q99" i="46"/>
  <c r="Q100" i="46"/>
  <c r="Q101" i="46"/>
  <c r="Q102" i="46"/>
  <c r="Q103" i="46"/>
  <c r="Q104" i="46"/>
  <c r="Q105" i="46"/>
  <c r="Q106" i="46"/>
  <c r="Q107" i="46"/>
  <c r="Q108" i="46"/>
  <c r="Q109" i="46"/>
  <c r="Q110" i="46"/>
  <c r="Q111" i="46"/>
  <c r="Q112" i="46"/>
  <c r="Q113" i="46"/>
  <c r="Q114" i="46"/>
  <c r="Q115" i="46"/>
  <c r="Q116" i="46"/>
  <c r="Q117" i="46"/>
  <c r="Q118" i="46"/>
  <c r="Q119" i="46"/>
  <c r="Q120" i="46"/>
  <c r="Q121" i="46"/>
  <c r="Q122" i="46"/>
  <c r="Q123" i="46"/>
  <c r="Q124" i="46"/>
  <c r="Q125" i="46"/>
  <c r="Q126" i="46"/>
  <c r="Q127" i="46"/>
  <c r="Q128" i="46"/>
  <c r="Q129" i="46"/>
  <c r="Q130" i="46"/>
  <c r="Q131" i="46"/>
  <c r="Q132" i="46"/>
  <c r="Q133" i="46"/>
  <c r="Q134" i="46"/>
  <c r="Q135" i="46"/>
  <c r="Q136" i="46"/>
  <c r="Q137" i="46"/>
  <c r="Q138" i="46"/>
  <c r="Q139" i="46"/>
  <c r="Q140" i="46"/>
  <c r="Q141" i="46"/>
  <c r="Q142" i="46"/>
  <c r="Q143" i="46"/>
  <c r="Q144" i="46"/>
  <c r="Q145" i="46"/>
  <c r="Q146" i="46"/>
  <c r="Q147" i="46"/>
  <c r="Q148" i="46"/>
  <c r="Q149" i="46"/>
  <c r="Q151" i="46"/>
  <c r="Q154" i="46"/>
  <c r="Q164" i="46"/>
  <c r="P10" i="46"/>
  <c r="P12" i="46"/>
  <c r="P15" i="46"/>
  <c r="P18" i="46"/>
  <c r="P2" i="46"/>
  <c r="P3" i="46"/>
  <c r="P4" i="46"/>
  <c r="P5" i="46"/>
  <c r="P6" i="46"/>
  <c r="P7" i="46"/>
  <c r="P8" i="46"/>
  <c r="P9" i="46"/>
  <c r="P11" i="46"/>
  <c r="P13" i="46"/>
  <c r="P14" i="46"/>
  <c r="P16" i="46"/>
  <c r="P17" i="46"/>
  <c r="P19" i="46"/>
  <c r="P20" i="46"/>
  <c r="P21" i="46"/>
  <c r="P22" i="46"/>
  <c r="P23" i="46"/>
  <c r="P24" i="46"/>
  <c r="P25" i="46"/>
  <c r="P26" i="46"/>
  <c r="P27" i="46"/>
  <c r="P28" i="46"/>
  <c r="P29" i="46"/>
  <c r="P30" i="46"/>
  <c r="P31" i="46"/>
  <c r="P32" i="46"/>
  <c r="P33" i="46"/>
  <c r="P34" i="46"/>
  <c r="P35" i="46"/>
  <c r="P36" i="46"/>
  <c r="P37" i="46"/>
  <c r="P38" i="46"/>
  <c r="P39" i="46"/>
  <c r="P40" i="46"/>
  <c r="P41" i="46"/>
  <c r="P42" i="46"/>
  <c r="P43" i="46"/>
  <c r="P44" i="46"/>
  <c r="P45" i="46"/>
  <c r="P46" i="46"/>
  <c r="P47" i="46"/>
  <c r="P48" i="46"/>
  <c r="P49" i="46"/>
  <c r="P50" i="46"/>
  <c r="P51" i="46"/>
  <c r="P52" i="46"/>
  <c r="P53" i="46"/>
  <c r="P54" i="46"/>
  <c r="P55" i="46"/>
  <c r="P56" i="46"/>
  <c r="P57" i="46"/>
  <c r="P58" i="46"/>
  <c r="P59" i="46"/>
  <c r="P60" i="46"/>
  <c r="P61" i="46"/>
  <c r="P62" i="46"/>
  <c r="P63" i="46"/>
  <c r="P64" i="46"/>
  <c r="P65" i="46"/>
  <c r="P66" i="46"/>
  <c r="P67" i="46"/>
  <c r="P68" i="46"/>
  <c r="P69" i="46"/>
  <c r="P70" i="46"/>
  <c r="P71" i="46"/>
  <c r="P72" i="46"/>
  <c r="P73" i="46"/>
  <c r="P74" i="46"/>
  <c r="P75" i="46"/>
  <c r="P76" i="46"/>
  <c r="P77" i="46"/>
  <c r="P78" i="46"/>
  <c r="P79" i="46"/>
  <c r="P80" i="46"/>
  <c r="P81" i="46"/>
  <c r="P82" i="46"/>
  <c r="P83" i="46"/>
  <c r="P84" i="46"/>
  <c r="P85" i="46"/>
  <c r="P86" i="46"/>
  <c r="P87" i="46"/>
  <c r="P88" i="46"/>
  <c r="P89" i="46"/>
  <c r="P90" i="46"/>
  <c r="P91" i="46"/>
  <c r="P92" i="46"/>
  <c r="P93" i="46"/>
  <c r="P94" i="46"/>
  <c r="P95" i="46"/>
  <c r="P96" i="46"/>
  <c r="P97" i="46"/>
  <c r="P98" i="46"/>
  <c r="P99" i="46"/>
  <c r="P100" i="46"/>
  <c r="P101" i="46"/>
  <c r="P102" i="46"/>
  <c r="P103" i="46"/>
  <c r="P104" i="46"/>
  <c r="P105" i="46"/>
  <c r="P106" i="46"/>
  <c r="P107" i="46"/>
  <c r="P108" i="46"/>
  <c r="P109" i="46"/>
  <c r="P110" i="46"/>
  <c r="P111" i="46"/>
  <c r="P112" i="46"/>
  <c r="P113" i="46"/>
  <c r="P114" i="46"/>
  <c r="P115" i="46"/>
  <c r="P116" i="46"/>
  <c r="P117" i="46"/>
  <c r="P118" i="46"/>
  <c r="P119" i="46"/>
  <c r="P120" i="46"/>
  <c r="P121" i="46"/>
  <c r="P122" i="46"/>
  <c r="P123" i="46"/>
  <c r="P124" i="46"/>
  <c r="P125" i="46"/>
  <c r="P126" i="46"/>
  <c r="P127" i="46"/>
  <c r="P128" i="46"/>
  <c r="P129" i="46"/>
  <c r="P130" i="46"/>
  <c r="P131" i="46"/>
  <c r="P132" i="46"/>
  <c r="P133" i="46"/>
  <c r="P134" i="46"/>
  <c r="P135" i="46"/>
  <c r="P136" i="46"/>
  <c r="P137" i="46"/>
  <c r="P138" i="46"/>
  <c r="P139" i="46"/>
  <c r="P140" i="46"/>
  <c r="P141" i="46"/>
  <c r="P142" i="46"/>
  <c r="P143" i="46"/>
  <c r="P144" i="46"/>
  <c r="P145" i="46"/>
  <c r="P146" i="46"/>
  <c r="P147" i="46"/>
  <c r="P148" i="46"/>
  <c r="P149" i="46"/>
  <c r="P151" i="46"/>
  <c r="P154" i="46"/>
  <c r="P164" i="46"/>
  <c r="O10" i="46"/>
  <c r="O12" i="46"/>
  <c r="O15" i="46"/>
  <c r="O18" i="46"/>
  <c r="O2" i="46"/>
  <c r="O3" i="46"/>
  <c r="O4" i="46"/>
  <c r="O5" i="46"/>
  <c r="O6" i="46"/>
  <c r="O7" i="46"/>
  <c r="O8" i="46"/>
  <c r="O9" i="46"/>
  <c r="O11" i="46"/>
  <c r="O13" i="46"/>
  <c r="O14" i="46"/>
  <c r="O16" i="46"/>
  <c r="O17" i="46"/>
  <c r="O19" i="46"/>
  <c r="O20" i="46"/>
  <c r="O21" i="46"/>
  <c r="O22" i="46"/>
  <c r="O23" i="46"/>
  <c r="O24" i="46"/>
  <c r="O25" i="46"/>
  <c r="O26" i="46"/>
  <c r="O27" i="46"/>
  <c r="O28" i="46"/>
  <c r="O29" i="46"/>
  <c r="O30" i="46"/>
  <c r="O31" i="46"/>
  <c r="O32" i="46"/>
  <c r="O33" i="46"/>
  <c r="O34" i="46"/>
  <c r="O35" i="46"/>
  <c r="O36" i="46"/>
  <c r="O37" i="46"/>
  <c r="O38" i="46"/>
  <c r="O39" i="46"/>
  <c r="O40" i="46"/>
  <c r="O41" i="46"/>
  <c r="O42" i="46"/>
  <c r="O43" i="46"/>
  <c r="O44" i="46"/>
  <c r="O45" i="46"/>
  <c r="O46" i="46"/>
  <c r="O47" i="46"/>
  <c r="O48" i="46"/>
  <c r="O49" i="46"/>
  <c r="O50" i="46"/>
  <c r="O51" i="46"/>
  <c r="O52" i="46"/>
  <c r="O53" i="46"/>
  <c r="O54" i="46"/>
  <c r="O55" i="46"/>
  <c r="O56" i="46"/>
  <c r="O57" i="46"/>
  <c r="O58" i="46"/>
  <c r="O59" i="46"/>
  <c r="O60" i="46"/>
  <c r="O61" i="46"/>
  <c r="O62" i="46"/>
  <c r="O63" i="46"/>
  <c r="O64" i="46"/>
  <c r="O65" i="46"/>
  <c r="O66" i="46"/>
  <c r="O67" i="46"/>
  <c r="O68" i="46"/>
  <c r="O69" i="46"/>
  <c r="O70" i="46"/>
  <c r="O71" i="46"/>
  <c r="O72" i="46"/>
  <c r="O73" i="46"/>
  <c r="O74" i="46"/>
  <c r="O75" i="46"/>
  <c r="O76" i="46"/>
  <c r="O77" i="46"/>
  <c r="O78" i="46"/>
  <c r="O79" i="46"/>
  <c r="O80" i="46"/>
  <c r="O81" i="46"/>
  <c r="O82" i="46"/>
  <c r="O83" i="46"/>
  <c r="O84" i="46"/>
  <c r="O85" i="46"/>
  <c r="O86" i="46"/>
  <c r="O87" i="46"/>
  <c r="O88" i="46"/>
  <c r="O89" i="46"/>
  <c r="O90" i="46"/>
  <c r="O91" i="46"/>
  <c r="O92" i="46"/>
  <c r="O93" i="46"/>
  <c r="O94" i="46"/>
  <c r="O95" i="46"/>
  <c r="O96" i="46"/>
  <c r="O97" i="46"/>
  <c r="O98" i="46"/>
  <c r="O99" i="46"/>
  <c r="O100" i="46"/>
  <c r="O101" i="46"/>
  <c r="O102" i="46"/>
  <c r="O103" i="46"/>
  <c r="O104" i="46"/>
  <c r="O105" i="46"/>
  <c r="O106" i="46"/>
  <c r="O107" i="46"/>
  <c r="O108" i="46"/>
  <c r="O109" i="46"/>
  <c r="O110" i="46"/>
  <c r="O111" i="46"/>
  <c r="O112" i="46"/>
  <c r="O113" i="46"/>
  <c r="O114" i="46"/>
  <c r="O115" i="46"/>
  <c r="O116" i="46"/>
  <c r="O117" i="46"/>
  <c r="O118" i="46"/>
  <c r="O119" i="46"/>
  <c r="O120" i="46"/>
  <c r="O121" i="46"/>
  <c r="O122" i="46"/>
  <c r="O123" i="46"/>
  <c r="O124" i="46"/>
  <c r="O125" i="46"/>
  <c r="O126" i="46"/>
  <c r="O127" i="46"/>
  <c r="O128" i="46"/>
  <c r="O129" i="46"/>
  <c r="O130" i="46"/>
  <c r="O131" i="46"/>
  <c r="O132" i="46"/>
  <c r="O133" i="46"/>
  <c r="O134" i="46"/>
  <c r="O135" i="46"/>
  <c r="O136" i="46"/>
  <c r="O137" i="46"/>
  <c r="O138" i="46"/>
  <c r="O139" i="46"/>
  <c r="O140" i="46"/>
  <c r="O141" i="46"/>
  <c r="O142" i="46"/>
  <c r="O143" i="46"/>
  <c r="O144" i="46"/>
  <c r="O145" i="46"/>
  <c r="O146" i="46"/>
  <c r="O147" i="46"/>
  <c r="O148" i="46"/>
  <c r="O149" i="46"/>
  <c r="O151" i="46"/>
  <c r="O154" i="46"/>
  <c r="O164" i="46"/>
  <c r="N10" i="46"/>
  <c r="N12" i="46"/>
  <c r="N15" i="46"/>
  <c r="N18" i="46"/>
  <c r="N2" i="46"/>
  <c r="N3" i="46"/>
  <c r="N4" i="46"/>
  <c r="N5" i="46"/>
  <c r="N6" i="46"/>
  <c r="N7" i="46"/>
  <c r="N8" i="46"/>
  <c r="N9" i="46"/>
  <c r="N11" i="46"/>
  <c r="N13" i="46"/>
  <c r="N14" i="46"/>
  <c r="N16" i="46"/>
  <c r="N17"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1" i="46"/>
  <c r="N154" i="46"/>
  <c r="N164" i="46"/>
  <c r="M10" i="46"/>
  <c r="M12" i="46"/>
  <c r="M15" i="46"/>
  <c r="M18" i="46"/>
  <c r="M2" i="46"/>
  <c r="M3" i="46"/>
  <c r="M4" i="46"/>
  <c r="M5" i="46"/>
  <c r="M6" i="46"/>
  <c r="M7" i="46"/>
  <c r="M8" i="46"/>
  <c r="M9" i="46"/>
  <c r="M11" i="46"/>
  <c r="M13" i="46"/>
  <c r="M14" i="46"/>
  <c r="M16" i="46"/>
  <c r="M17" i="46"/>
  <c r="M19" i="46"/>
  <c r="M20" i="46"/>
  <c r="M21" i="46"/>
  <c r="M22" i="46"/>
  <c r="M23" i="46"/>
  <c r="M24" i="46"/>
  <c r="M25" i="46"/>
  <c r="M26" i="46"/>
  <c r="M27" i="46"/>
  <c r="M28" i="46"/>
  <c r="M29" i="46"/>
  <c r="M30" i="46"/>
  <c r="M31" i="46"/>
  <c r="M32" i="46"/>
  <c r="M33" i="46"/>
  <c r="M34" i="46"/>
  <c r="M35" i="46"/>
  <c r="M36" i="46"/>
  <c r="M37" i="46"/>
  <c r="M38" i="46"/>
  <c r="M39" i="46"/>
  <c r="M40" i="46"/>
  <c r="M41" i="46"/>
  <c r="M42" i="46"/>
  <c r="M43" i="46"/>
  <c r="M44" i="46"/>
  <c r="M45" i="46"/>
  <c r="M46" i="46"/>
  <c r="M47" i="46"/>
  <c r="M48" i="46"/>
  <c r="M49" i="46"/>
  <c r="M50" i="46"/>
  <c r="M51" i="46"/>
  <c r="M52" i="46"/>
  <c r="M53" i="46"/>
  <c r="M54" i="46"/>
  <c r="M55" i="46"/>
  <c r="M56" i="46"/>
  <c r="M57" i="46"/>
  <c r="M58" i="46"/>
  <c r="M59" i="46"/>
  <c r="M60" i="46"/>
  <c r="M61" i="46"/>
  <c r="M62" i="46"/>
  <c r="M63" i="46"/>
  <c r="M64" i="46"/>
  <c r="M65" i="46"/>
  <c r="M66" i="46"/>
  <c r="M67" i="46"/>
  <c r="M68" i="46"/>
  <c r="M69" i="46"/>
  <c r="M70" i="46"/>
  <c r="M71" i="46"/>
  <c r="M72" i="46"/>
  <c r="M73" i="46"/>
  <c r="M74" i="46"/>
  <c r="M75" i="46"/>
  <c r="M76" i="46"/>
  <c r="M77" i="46"/>
  <c r="M78" i="46"/>
  <c r="M79" i="46"/>
  <c r="M80" i="46"/>
  <c r="M81" i="46"/>
  <c r="M82" i="46"/>
  <c r="M83" i="46"/>
  <c r="M84" i="46"/>
  <c r="M85" i="46"/>
  <c r="M86" i="46"/>
  <c r="M87" i="46"/>
  <c r="M88" i="46"/>
  <c r="M89" i="46"/>
  <c r="M90" i="46"/>
  <c r="M91" i="46"/>
  <c r="M92" i="46"/>
  <c r="M93" i="46"/>
  <c r="M94" i="46"/>
  <c r="M95" i="46"/>
  <c r="M96" i="46"/>
  <c r="M97" i="46"/>
  <c r="M98" i="46"/>
  <c r="M99" i="46"/>
  <c r="M100" i="46"/>
  <c r="M101" i="46"/>
  <c r="M102" i="46"/>
  <c r="M103" i="46"/>
  <c r="M104" i="46"/>
  <c r="M105" i="46"/>
  <c r="M106" i="46"/>
  <c r="M107" i="46"/>
  <c r="M108" i="46"/>
  <c r="M109" i="46"/>
  <c r="M110" i="46"/>
  <c r="M111" i="46"/>
  <c r="M112" i="46"/>
  <c r="M113" i="46"/>
  <c r="M114" i="46"/>
  <c r="M115" i="46"/>
  <c r="M116" i="46"/>
  <c r="M117" i="46"/>
  <c r="M118" i="46"/>
  <c r="M119" i="46"/>
  <c r="M120" i="46"/>
  <c r="M121" i="46"/>
  <c r="M122" i="46"/>
  <c r="M123" i="46"/>
  <c r="M124" i="46"/>
  <c r="M125" i="46"/>
  <c r="M126" i="46"/>
  <c r="M127" i="46"/>
  <c r="M128" i="46"/>
  <c r="M129" i="46"/>
  <c r="M130" i="46"/>
  <c r="M131" i="46"/>
  <c r="M132" i="46"/>
  <c r="M133" i="46"/>
  <c r="M134" i="46"/>
  <c r="M135" i="46"/>
  <c r="M136" i="46"/>
  <c r="M137" i="46"/>
  <c r="M138" i="46"/>
  <c r="M139" i="46"/>
  <c r="M140" i="46"/>
  <c r="M141" i="46"/>
  <c r="M142" i="46"/>
  <c r="M143" i="46"/>
  <c r="M144" i="46"/>
  <c r="M145" i="46"/>
  <c r="M146" i="46"/>
  <c r="M147" i="46"/>
  <c r="M148" i="46"/>
  <c r="M149" i="46"/>
  <c r="M151" i="46"/>
  <c r="M154" i="46"/>
  <c r="M164" i="46"/>
  <c r="L10" i="46"/>
  <c r="L12" i="46"/>
  <c r="L15" i="46"/>
  <c r="L18" i="46"/>
  <c r="L2" i="46"/>
  <c r="L3" i="46"/>
  <c r="L4" i="46"/>
  <c r="L5" i="46"/>
  <c r="L6" i="46"/>
  <c r="L7" i="46"/>
  <c r="L8" i="46"/>
  <c r="L9" i="46"/>
  <c r="L11" i="46"/>
  <c r="L13" i="46"/>
  <c r="L14" i="46"/>
  <c r="L16" i="46"/>
  <c r="L17" i="46"/>
  <c r="L19" i="46"/>
  <c r="L20" i="46"/>
  <c r="L21" i="46"/>
  <c r="L22" i="46"/>
  <c r="L23" i="46"/>
  <c r="L24" i="46"/>
  <c r="L25" i="46"/>
  <c r="L26" i="46"/>
  <c r="L27" i="46"/>
  <c r="L28" i="46"/>
  <c r="L29" i="46"/>
  <c r="L30" i="46"/>
  <c r="L31" i="46"/>
  <c r="L32" i="46"/>
  <c r="L33" i="46"/>
  <c r="L34" i="46"/>
  <c r="L35" i="46"/>
  <c r="L36" i="46"/>
  <c r="L37" i="46"/>
  <c r="L38" i="46"/>
  <c r="L39" i="46"/>
  <c r="L40" i="46"/>
  <c r="L41" i="46"/>
  <c r="L42" i="46"/>
  <c r="L43" i="46"/>
  <c r="L44" i="46"/>
  <c r="L45" i="46"/>
  <c r="L46" i="46"/>
  <c r="L47" i="46"/>
  <c r="L48" i="46"/>
  <c r="L49" i="46"/>
  <c r="L50" i="46"/>
  <c r="L51" i="46"/>
  <c r="L52" i="46"/>
  <c r="L53" i="46"/>
  <c r="L54" i="46"/>
  <c r="L55" i="46"/>
  <c r="L56" i="46"/>
  <c r="L57" i="46"/>
  <c r="L58" i="46"/>
  <c r="L59" i="46"/>
  <c r="L60" i="46"/>
  <c r="L61" i="46"/>
  <c r="L62" i="46"/>
  <c r="L63" i="46"/>
  <c r="L64" i="46"/>
  <c r="L65" i="46"/>
  <c r="L66" i="46"/>
  <c r="L67" i="46"/>
  <c r="L68" i="46"/>
  <c r="L69" i="46"/>
  <c r="L70" i="46"/>
  <c r="L71" i="46"/>
  <c r="L72" i="46"/>
  <c r="L73" i="46"/>
  <c r="L74" i="46"/>
  <c r="L75" i="46"/>
  <c r="L76" i="46"/>
  <c r="L77" i="46"/>
  <c r="L78" i="46"/>
  <c r="L79" i="46"/>
  <c r="L80" i="46"/>
  <c r="L81" i="46"/>
  <c r="L82" i="46"/>
  <c r="L83" i="46"/>
  <c r="L84" i="46"/>
  <c r="L85" i="46"/>
  <c r="L86" i="46"/>
  <c r="L87" i="46"/>
  <c r="L88" i="46"/>
  <c r="L89" i="46"/>
  <c r="L90" i="46"/>
  <c r="L91" i="46"/>
  <c r="L92" i="46"/>
  <c r="L93" i="46"/>
  <c r="L94" i="46"/>
  <c r="L95" i="46"/>
  <c r="L96" i="46"/>
  <c r="L97" i="46"/>
  <c r="L98" i="46"/>
  <c r="L99" i="46"/>
  <c r="L100" i="46"/>
  <c r="L101" i="46"/>
  <c r="L102" i="46"/>
  <c r="L103" i="46"/>
  <c r="L104" i="46"/>
  <c r="L105" i="46"/>
  <c r="L106" i="46"/>
  <c r="L107" i="46"/>
  <c r="L108" i="46"/>
  <c r="L109" i="46"/>
  <c r="L110" i="46"/>
  <c r="L111" i="46"/>
  <c r="L112" i="46"/>
  <c r="L113" i="46"/>
  <c r="L114" i="46"/>
  <c r="L115" i="46"/>
  <c r="L116" i="46"/>
  <c r="L117" i="46"/>
  <c r="L118" i="46"/>
  <c r="L119" i="46"/>
  <c r="L120" i="46"/>
  <c r="L121" i="46"/>
  <c r="L122" i="46"/>
  <c r="L123" i="46"/>
  <c r="L124" i="46"/>
  <c r="L125" i="46"/>
  <c r="L126" i="46"/>
  <c r="L127" i="46"/>
  <c r="L128" i="46"/>
  <c r="L129" i="46"/>
  <c r="L130" i="46"/>
  <c r="L131" i="46"/>
  <c r="L132" i="46"/>
  <c r="L133" i="46"/>
  <c r="L134" i="46"/>
  <c r="L135" i="46"/>
  <c r="L136" i="46"/>
  <c r="L137" i="46"/>
  <c r="L138" i="46"/>
  <c r="L139" i="46"/>
  <c r="L140" i="46"/>
  <c r="L141" i="46"/>
  <c r="L142" i="46"/>
  <c r="L143" i="46"/>
  <c r="L144" i="46"/>
  <c r="L145" i="46"/>
  <c r="L146" i="46"/>
  <c r="L147" i="46"/>
  <c r="L148" i="46"/>
  <c r="L149" i="46"/>
  <c r="L151" i="46"/>
  <c r="L154" i="46"/>
  <c r="L164" i="46"/>
  <c r="K10" i="46"/>
  <c r="K12" i="46"/>
  <c r="K15" i="46"/>
  <c r="K18" i="46"/>
  <c r="K2" i="46"/>
  <c r="K3" i="46"/>
  <c r="K4" i="46"/>
  <c r="K5" i="46"/>
  <c r="K6" i="46"/>
  <c r="K7" i="46"/>
  <c r="K8" i="46"/>
  <c r="K9" i="46"/>
  <c r="K11" i="46"/>
  <c r="K13" i="46"/>
  <c r="K14" i="46"/>
  <c r="K16" i="46"/>
  <c r="K17" i="46"/>
  <c r="K19" i="46"/>
  <c r="K20" i="46"/>
  <c r="K21" i="46"/>
  <c r="K22" i="46"/>
  <c r="K23" i="46"/>
  <c r="K24" i="46"/>
  <c r="K25" i="46"/>
  <c r="K26" i="46"/>
  <c r="K27" i="46"/>
  <c r="K28" i="46"/>
  <c r="K29" i="46"/>
  <c r="K30" i="46"/>
  <c r="K31" i="46"/>
  <c r="K32" i="46"/>
  <c r="K33" i="46"/>
  <c r="K34" i="46"/>
  <c r="K35" i="46"/>
  <c r="K36" i="46"/>
  <c r="K37" i="46"/>
  <c r="K38" i="46"/>
  <c r="K39" i="46"/>
  <c r="K40" i="46"/>
  <c r="K41" i="46"/>
  <c r="K42" i="46"/>
  <c r="K43" i="46"/>
  <c r="K44" i="46"/>
  <c r="K45" i="46"/>
  <c r="K46" i="46"/>
  <c r="K47" i="46"/>
  <c r="K48" i="46"/>
  <c r="K49" i="46"/>
  <c r="K50" i="46"/>
  <c r="K51" i="46"/>
  <c r="K52" i="46"/>
  <c r="K53" i="46"/>
  <c r="K54" i="46"/>
  <c r="K55" i="46"/>
  <c r="K56" i="46"/>
  <c r="K57" i="46"/>
  <c r="K58" i="46"/>
  <c r="K59" i="46"/>
  <c r="K60" i="46"/>
  <c r="K61" i="46"/>
  <c r="K62" i="46"/>
  <c r="K63" i="46"/>
  <c r="K64" i="46"/>
  <c r="K65" i="46"/>
  <c r="K66" i="46"/>
  <c r="K67" i="46"/>
  <c r="K68" i="46"/>
  <c r="K69" i="46"/>
  <c r="K70" i="46"/>
  <c r="K71" i="46"/>
  <c r="K72" i="46"/>
  <c r="K73" i="46"/>
  <c r="K74" i="46"/>
  <c r="K75" i="46"/>
  <c r="K76" i="46"/>
  <c r="K77" i="46"/>
  <c r="K78" i="46"/>
  <c r="K79" i="46"/>
  <c r="K80" i="46"/>
  <c r="K81" i="46"/>
  <c r="K82" i="46"/>
  <c r="K83" i="46"/>
  <c r="K84" i="46"/>
  <c r="K85" i="46"/>
  <c r="K86" i="46"/>
  <c r="K87" i="46"/>
  <c r="K88" i="46"/>
  <c r="K89" i="46"/>
  <c r="K90" i="46"/>
  <c r="K91" i="46"/>
  <c r="K92" i="46"/>
  <c r="K93" i="46"/>
  <c r="K94" i="46"/>
  <c r="K95" i="46"/>
  <c r="K96" i="46"/>
  <c r="K97" i="46"/>
  <c r="K98" i="46"/>
  <c r="K99" i="46"/>
  <c r="K100" i="46"/>
  <c r="K101" i="46"/>
  <c r="K102" i="46"/>
  <c r="K103" i="46"/>
  <c r="K104" i="46"/>
  <c r="K105" i="46"/>
  <c r="K106" i="46"/>
  <c r="K107" i="46"/>
  <c r="K108" i="46"/>
  <c r="K109" i="46"/>
  <c r="K110" i="46"/>
  <c r="K111" i="46"/>
  <c r="K112" i="46"/>
  <c r="K113" i="46"/>
  <c r="K114" i="46"/>
  <c r="K115" i="46"/>
  <c r="K116" i="46"/>
  <c r="K117" i="46"/>
  <c r="K118" i="46"/>
  <c r="K119" i="46"/>
  <c r="K120" i="46"/>
  <c r="K121" i="46"/>
  <c r="K122" i="46"/>
  <c r="K123" i="46"/>
  <c r="K124" i="46"/>
  <c r="K125" i="46"/>
  <c r="K126" i="46"/>
  <c r="K127" i="46"/>
  <c r="K128" i="46"/>
  <c r="K129" i="46"/>
  <c r="K130" i="46"/>
  <c r="K131" i="46"/>
  <c r="K132" i="46"/>
  <c r="K133" i="46"/>
  <c r="K134" i="46"/>
  <c r="K135" i="46"/>
  <c r="K136" i="46"/>
  <c r="K137" i="46"/>
  <c r="K138" i="46"/>
  <c r="K139" i="46"/>
  <c r="K140" i="46"/>
  <c r="K141" i="46"/>
  <c r="K142" i="46"/>
  <c r="K143" i="46"/>
  <c r="K144" i="46"/>
  <c r="K145" i="46"/>
  <c r="K146" i="46"/>
  <c r="K147" i="46"/>
  <c r="K148" i="46"/>
  <c r="K149" i="46"/>
  <c r="K151" i="46"/>
  <c r="K154" i="46"/>
  <c r="K164" i="46"/>
  <c r="J10" i="46"/>
  <c r="J12" i="46"/>
  <c r="J15" i="46"/>
  <c r="J18" i="46"/>
  <c r="J2" i="46"/>
  <c r="J3" i="46"/>
  <c r="J4" i="46"/>
  <c r="J5" i="46"/>
  <c r="J6" i="46"/>
  <c r="J7" i="46"/>
  <c r="J8" i="46"/>
  <c r="J9" i="46"/>
  <c r="J11" i="46"/>
  <c r="J13" i="46"/>
  <c r="J14" i="46"/>
  <c r="J16" i="46"/>
  <c r="J17" i="46"/>
  <c r="J19" i="46"/>
  <c r="J20" i="46"/>
  <c r="J21" i="46"/>
  <c r="J22" i="46"/>
  <c r="J23" i="46"/>
  <c r="J24" i="46"/>
  <c r="J25" i="46"/>
  <c r="J26" i="46"/>
  <c r="J27" i="46"/>
  <c r="J28" i="46"/>
  <c r="J29" i="46"/>
  <c r="J30" i="46"/>
  <c r="J31" i="46"/>
  <c r="J32" i="46"/>
  <c r="J33" i="46"/>
  <c r="J34" i="46"/>
  <c r="J35" i="46"/>
  <c r="J36" i="46"/>
  <c r="J37" i="46"/>
  <c r="J38" i="46"/>
  <c r="J39" i="46"/>
  <c r="J40" i="46"/>
  <c r="J41" i="46"/>
  <c r="J42" i="46"/>
  <c r="J43" i="46"/>
  <c r="J44" i="46"/>
  <c r="J45" i="46"/>
  <c r="J46" i="46"/>
  <c r="J47" i="46"/>
  <c r="J48" i="46"/>
  <c r="J49" i="46"/>
  <c r="J50" i="46"/>
  <c r="J51" i="46"/>
  <c r="J52" i="46"/>
  <c r="J53" i="46"/>
  <c r="J54" i="46"/>
  <c r="J55" i="46"/>
  <c r="J56" i="46"/>
  <c r="J57" i="46"/>
  <c r="J58" i="46"/>
  <c r="J59" i="46"/>
  <c r="J60" i="46"/>
  <c r="J61" i="46"/>
  <c r="J62" i="46"/>
  <c r="J63" i="46"/>
  <c r="J64" i="46"/>
  <c r="J65" i="46"/>
  <c r="J66" i="46"/>
  <c r="J67" i="46"/>
  <c r="J68" i="46"/>
  <c r="J69" i="46"/>
  <c r="J70" i="46"/>
  <c r="J71" i="46"/>
  <c r="J72" i="46"/>
  <c r="J73" i="46"/>
  <c r="J74" i="46"/>
  <c r="J75" i="46"/>
  <c r="J76" i="46"/>
  <c r="J77" i="46"/>
  <c r="J78" i="46"/>
  <c r="J79" i="46"/>
  <c r="J80" i="46"/>
  <c r="J81" i="46"/>
  <c r="J82" i="46"/>
  <c r="J83" i="46"/>
  <c r="J84" i="46"/>
  <c r="J85" i="46"/>
  <c r="J86" i="46"/>
  <c r="J87" i="46"/>
  <c r="J88" i="46"/>
  <c r="J89" i="46"/>
  <c r="J90" i="46"/>
  <c r="J91" i="46"/>
  <c r="J92" i="46"/>
  <c r="J93" i="46"/>
  <c r="J94" i="46"/>
  <c r="J95" i="46"/>
  <c r="J96" i="46"/>
  <c r="J97" i="46"/>
  <c r="J98" i="46"/>
  <c r="J99" i="46"/>
  <c r="J100" i="46"/>
  <c r="J101" i="46"/>
  <c r="J102" i="46"/>
  <c r="J103" i="46"/>
  <c r="J104" i="46"/>
  <c r="J105" i="46"/>
  <c r="J106" i="46"/>
  <c r="J107" i="46"/>
  <c r="J108" i="46"/>
  <c r="J109" i="46"/>
  <c r="J110" i="46"/>
  <c r="J111" i="46"/>
  <c r="J112" i="46"/>
  <c r="J113" i="46"/>
  <c r="J114" i="46"/>
  <c r="J115" i="46"/>
  <c r="J116" i="46"/>
  <c r="J117" i="46"/>
  <c r="J118" i="46"/>
  <c r="J119" i="46"/>
  <c r="J120" i="46"/>
  <c r="J121" i="46"/>
  <c r="J122" i="46"/>
  <c r="J123" i="46"/>
  <c r="J124" i="46"/>
  <c r="J125" i="46"/>
  <c r="J126" i="46"/>
  <c r="J127" i="46"/>
  <c r="J128" i="46"/>
  <c r="J129" i="46"/>
  <c r="J130" i="46"/>
  <c r="J131" i="46"/>
  <c r="J132" i="46"/>
  <c r="J133" i="46"/>
  <c r="J134" i="46"/>
  <c r="J135" i="46"/>
  <c r="J136" i="46"/>
  <c r="J137" i="46"/>
  <c r="J138" i="46"/>
  <c r="J139" i="46"/>
  <c r="J140" i="46"/>
  <c r="J141" i="46"/>
  <c r="J142" i="46"/>
  <c r="J143" i="46"/>
  <c r="J144" i="46"/>
  <c r="J145" i="46"/>
  <c r="J146" i="46"/>
  <c r="J147" i="46"/>
  <c r="J148" i="46"/>
  <c r="J149" i="46"/>
  <c r="J151" i="46"/>
  <c r="J154" i="46"/>
  <c r="J164" i="46"/>
  <c r="I10" i="46"/>
  <c r="I12" i="46"/>
  <c r="I15" i="46"/>
  <c r="I18" i="46"/>
  <c r="I2" i="46"/>
  <c r="I3" i="46"/>
  <c r="I4" i="46"/>
  <c r="I5" i="46"/>
  <c r="I6" i="46"/>
  <c r="I7" i="46"/>
  <c r="I8" i="46"/>
  <c r="I9" i="46"/>
  <c r="I11" i="46"/>
  <c r="I13" i="46"/>
  <c r="I14" i="46"/>
  <c r="I16" i="46"/>
  <c r="I17" i="46"/>
  <c r="I19" i="46"/>
  <c r="I20" i="46"/>
  <c r="I21" i="46"/>
  <c r="I22" i="46"/>
  <c r="I23" i="46"/>
  <c r="I24" i="46"/>
  <c r="I25" i="46"/>
  <c r="I26" i="46"/>
  <c r="I27" i="46"/>
  <c r="I28" i="46"/>
  <c r="I29" i="46"/>
  <c r="I30" i="46"/>
  <c r="I31" i="46"/>
  <c r="I32" i="46"/>
  <c r="I33" i="46"/>
  <c r="I34" i="46"/>
  <c r="I35" i="46"/>
  <c r="I36" i="46"/>
  <c r="I37" i="46"/>
  <c r="I38" i="46"/>
  <c r="I39" i="46"/>
  <c r="I40" i="46"/>
  <c r="I41" i="46"/>
  <c r="I42" i="46"/>
  <c r="I43" i="46"/>
  <c r="I44" i="46"/>
  <c r="I45" i="46"/>
  <c r="I46" i="46"/>
  <c r="I47" i="46"/>
  <c r="I48" i="46"/>
  <c r="I49" i="46"/>
  <c r="I50" i="46"/>
  <c r="I51" i="46"/>
  <c r="I52" i="46"/>
  <c r="I53" i="46"/>
  <c r="I54" i="46"/>
  <c r="I55" i="46"/>
  <c r="I56" i="46"/>
  <c r="I57" i="46"/>
  <c r="I58" i="46"/>
  <c r="I59" i="46"/>
  <c r="I60" i="46"/>
  <c r="I61" i="46"/>
  <c r="I62" i="46"/>
  <c r="I63" i="46"/>
  <c r="I64" i="46"/>
  <c r="I65" i="46"/>
  <c r="I66" i="46"/>
  <c r="I67" i="46"/>
  <c r="I68" i="46"/>
  <c r="I69" i="46"/>
  <c r="I70" i="46"/>
  <c r="I71" i="46"/>
  <c r="I72" i="46"/>
  <c r="I73" i="46"/>
  <c r="I74" i="46"/>
  <c r="I75" i="46"/>
  <c r="I76" i="46"/>
  <c r="I77" i="46"/>
  <c r="I78" i="46"/>
  <c r="I79" i="46"/>
  <c r="I80" i="46"/>
  <c r="I81" i="46"/>
  <c r="I82" i="46"/>
  <c r="I83" i="46"/>
  <c r="I84" i="46"/>
  <c r="I85" i="46"/>
  <c r="I86" i="46"/>
  <c r="I87" i="46"/>
  <c r="I88" i="46"/>
  <c r="I89" i="46"/>
  <c r="I90" i="46"/>
  <c r="I91" i="46"/>
  <c r="I92" i="46"/>
  <c r="I93" i="46"/>
  <c r="I94" i="46"/>
  <c r="I95" i="46"/>
  <c r="I96" i="46"/>
  <c r="I97" i="46"/>
  <c r="I98" i="46"/>
  <c r="I99" i="46"/>
  <c r="I100" i="46"/>
  <c r="I101" i="46"/>
  <c r="I102" i="46"/>
  <c r="I103" i="46"/>
  <c r="I104" i="46"/>
  <c r="I105" i="46"/>
  <c r="I106" i="46"/>
  <c r="I107" i="46"/>
  <c r="I108" i="46"/>
  <c r="I109" i="46"/>
  <c r="I110" i="46"/>
  <c r="I111" i="46"/>
  <c r="I112" i="46"/>
  <c r="I113" i="46"/>
  <c r="I114" i="46"/>
  <c r="I115" i="46"/>
  <c r="I116" i="46"/>
  <c r="I117" i="46"/>
  <c r="I118" i="46"/>
  <c r="I119" i="46"/>
  <c r="I120" i="46"/>
  <c r="I121" i="46"/>
  <c r="I122" i="46"/>
  <c r="I123" i="46"/>
  <c r="I124" i="46"/>
  <c r="I125" i="46"/>
  <c r="I126" i="46"/>
  <c r="I127" i="46"/>
  <c r="I128" i="46"/>
  <c r="I129" i="46"/>
  <c r="I130" i="46"/>
  <c r="I131" i="46"/>
  <c r="I132" i="46"/>
  <c r="I133" i="46"/>
  <c r="I134" i="46"/>
  <c r="I135" i="46"/>
  <c r="I136" i="46"/>
  <c r="I137" i="46"/>
  <c r="I138" i="46"/>
  <c r="I139" i="46"/>
  <c r="I140" i="46"/>
  <c r="I141" i="46"/>
  <c r="I142" i="46"/>
  <c r="I143" i="46"/>
  <c r="I144" i="46"/>
  <c r="I145" i="46"/>
  <c r="I146" i="46"/>
  <c r="I147" i="46"/>
  <c r="I148" i="46"/>
  <c r="I149" i="46"/>
  <c r="I151" i="46"/>
  <c r="I154" i="46"/>
  <c r="I164" i="46"/>
  <c r="H10" i="46"/>
  <c r="H12" i="46"/>
  <c r="H15" i="46"/>
  <c r="H18" i="46"/>
  <c r="H2" i="46"/>
  <c r="H3" i="46"/>
  <c r="H4" i="46"/>
  <c r="H5" i="46"/>
  <c r="H6" i="46"/>
  <c r="H7" i="46"/>
  <c r="H8" i="46"/>
  <c r="H9" i="46"/>
  <c r="H11" i="46"/>
  <c r="H13" i="46"/>
  <c r="H14" i="46"/>
  <c r="H16" i="46"/>
  <c r="H17" i="46"/>
  <c r="H19" i="46"/>
  <c r="H20" i="46"/>
  <c r="H21" i="46"/>
  <c r="H22" i="46"/>
  <c r="H23" i="46"/>
  <c r="H24" i="46"/>
  <c r="H25" i="46"/>
  <c r="H26" i="46"/>
  <c r="H27" i="46"/>
  <c r="H28" i="46"/>
  <c r="H29" i="46"/>
  <c r="H30" i="46"/>
  <c r="H31" i="46"/>
  <c r="H32" i="46"/>
  <c r="H33" i="46"/>
  <c r="H34" i="46"/>
  <c r="H35" i="46"/>
  <c r="H36" i="46"/>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H129" i="46"/>
  <c r="H130" i="46"/>
  <c r="H131" i="46"/>
  <c r="H132" i="46"/>
  <c r="H133" i="46"/>
  <c r="H134" i="46"/>
  <c r="H135" i="46"/>
  <c r="H136" i="46"/>
  <c r="H137" i="46"/>
  <c r="H138" i="46"/>
  <c r="H139" i="46"/>
  <c r="H140" i="46"/>
  <c r="H141" i="46"/>
  <c r="H142" i="46"/>
  <c r="H143" i="46"/>
  <c r="H144" i="46"/>
  <c r="H145" i="46"/>
  <c r="H146" i="46"/>
  <c r="H147" i="46"/>
  <c r="H148" i="46"/>
  <c r="H149" i="46"/>
  <c r="H151" i="46"/>
  <c r="H154" i="46"/>
  <c r="H164" i="46"/>
  <c r="G10" i="46"/>
  <c r="G12" i="46"/>
  <c r="G15" i="46"/>
  <c r="G18" i="46"/>
  <c r="G2" i="46"/>
  <c r="G3" i="46"/>
  <c r="G4" i="46"/>
  <c r="G5" i="46"/>
  <c r="G6" i="46"/>
  <c r="G7" i="46"/>
  <c r="G8" i="46"/>
  <c r="G9" i="46"/>
  <c r="G11" i="46"/>
  <c r="G13" i="46"/>
  <c r="G14" i="46"/>
  <c r="G16" i="46"/>
  <c r="G17" i="46"/>
  <c r="G19" i="46"/>
  <c r="G20" i="46"/>
  <c r="G21" i="46"/>
  <c r="G22" i="46"/>
  <c r="G23" i="46"/>
  <c r="G24" i="46"/>
  <c r="G25" i="46"/>
  <c r="G26" i="46"/>
  <c r="G27" i="46"/>
  <c r="G28" i="46"/>
  <c r="G29" i="46"/>
  <c r="G30" i="46"/>
  <c r="G31" i="46"/>
  <c r="G32" i="46"/>
  <c r="G33" i="46"/>
  <c r="G34" i="46"/>
  <c r="G35" i="46"/>
  <c r="G36" i="46"/>
  <c r="G37" i="46"/>
  <c r="G38" i="46"/>
  <c r="G39" i="46"/>
  <c r="G40" i="46"/>
  <c r="G41" i="46"/>
  <c r="G42" i="46"/>
  <c r="G43" i="46"/>
  <c r="G44" i="46"/>
  <c r="G45" i="46"/>
  <c r="G46" i="46"/>
  <c r="G47" i="46"/>
  <c r="G48" i="46"/>
  <c r="G49" i="46"/>
  <c r="G50" i="46"/>
  <c r="G51" i="46"/>
  <c r="G52" i="46"/>
  <c r="G53" i="46"/>
  <c r="G54" i="46"/>
  <c r="G55" i="46"/>
  <c r="G56" i="46"/>
  <c r="G57" i="46"/>
  <c r="G58" i="46"/>
  <c r="G59" i="46"/>
  <c r="G60" i="46"/>
  <c r="G61" i="46"/>
  <c r="G62" i="46"/>
  <c r="G63" i="46"/>
  <c r="G64" i="46"/>
  <c r="G65" i="46"/>
  <c r="G66" i="46"/>
  <c r="G67" i="46"/>
  <c r="G68" i="46"/>
  <c r="G69" i="46"/>
  <c r="G70" i="46"/>
  <c r="G71" i="46"/>
  <c r="G72" i="46"/>
  <c r="G73" i="46"/>
  <c r="G74" i="46"/>
  <c r="G75" i="46"/>
  <c r="G76" i="46"/>
  <c r="G77" i="46"/>
  <c r="G78" i="46"/>
  <c r="G79" i="46"/>
  <c r="G80" i="46"/>
  <c r="G81" i="46"/>
  <c r="G82" i="46"/>
  <c r="G83" i="46"/>
  <c r="G84" i="46"/>
  <c r="G85" i="46"/>
  <c r="G86" i="46"/>
  <c r="G87" i="46"/>
  <c r="G88" i="46"/>
  <c r="G89" i="46"/>
  <c r="G90" i="46"/>
  <c r="G91" i="46"/>
  <c r="G92" i="46"/>
  <c r="G93" i="46"/>
  <c r="G94" i="46"/>
  <c r="G95" i="46"/>
  <c r="G96" i="46"/>
  <c r="G97" i="46"/>
  <c r="G98" i="46"/>
  <c r="G99" i="46"/>
  <c r="G100" i="46"/>
  <c r="G101" i="46"/>
  <c r="G102" i="46"/>
  <c r="G103" i="46"/>
  <c r="G104" i="46"/>
  <c r="G105" i="46"/>
  <c r="G106" i="46"/>
  <c r="G107" i="46"/>
  <c r="G108" i="46"/>
  <c r="G109" i="46"/>
  <c r="G110" i="46"/>
  <c r="G111" i="46"/>
  <c r="G112" i="46"/>
  <c r="G113" i="46"/>
  <c r="G114" i="46"/>
  <c r="G115" i="46"/>
  <c r="G116" i="46"/>
  <c r="G117" i="46"/>
  <c r="G118" i="46"/>
  <c r="G119" i="46"/>
  <c r="G120" i="46"/>
  <c r="G121" i="46"/>
  <c r="G122" i="46"/>
  <c r="G123" i="46"/>
  <c r="G124" i="46"/>
  <c r="G125" i="46"/>
  <c r="G126" i="46"/>
  <c r="G127" i="46"/>
  <c r="G128" i="46"/>
  <c r="G129" i="46"/>
  <c r="G130" i="46"/>
  <c r="G131" i="46"/>
  <c r="G132" i="46"/>
  <c r="G133" i="46"/>
  <c r="G134" i="46"/>
  <c r="G135" i="46"/>
  <c r="G136" i="46"/>
  <c r="G137" i="46"/>
  <c r="G138" i="46"/>
  <c r="G139" i="46"/>
  <c r="G140" i="46"/>
  <c r="G141" i="46"/>
  <c r="G142" i="46"/>
  <c r="G143" i="46"/>
  <c r="G144" i="46"/>
  <c r="G145" i="46"/>
  <c r="G146" i="46"/>
  <c r="G147" i="46"/>
  <c r="G148" i="46"/>
  <c r="G149" i="46"/>
  <c r="G151" i="46"/>
  <c r="G154" i="46"/>
  <c r="G164" i="46"/>
  <c r="F10" i="46"/>
  <c r="F12" i="46"/>
  <c r="F15" i="46"/>
  <c r="F18" i="46"/>
  <c r="F2" i="46"/>
  <c r="F3" i="46"/>
  <c r="F4" i="46"/>
  <c r="F5" i="46"/>
  <c r="F6" i="46"/>
  <c r="F7" i="46"/>
  <c r="F8" i="46"/>
  <c r="F9" i="46"/>
  <c r="F11" i="46"/>
  <c r="F13" i="46"/>
  <c r="F14" i="46"/>
  <c r="F16" i="46"/>
  <c r="F17" i="46"/>
  <c r="F19" i="46"/>
  <c r="F20" i="46"/>
  <c r="F21" i="46"/>
  <c r="F22" i="46"/>
  <c r="F23" i="46"/>
  <c r="F24" i="46"/>
  <c r="F25" i="46"/>
  <c r="F26" i="46"/>
  <c r="F27" i="46"/>
  <c r="F28" i="46"/>
  <c r="F29" i="46"/>
  <c r="F30" i="46"/>
  <c r="F31" i="46"/>
  <c r="F32" i="46"/>
  <c r="F33" i="46"/>
  <c r="F34" i="46"/>
  <c r="F35"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1" i="46"/>
  <c r="F154" i="46"/>
  <c r="F164" i="46"/>
  <c r="AC159" i="46"/>
  <c r="AC157" i="46"/>
  <c r="AC163" i="46"/>
  <c r="AB159" i="46"/>
  <c r="AB157" i="46"/>
  <c r="AB163" i="46"/>
  <c r="AA159" i="46"/>
  <c r="AA157" i="46"/>
  <c r="AA163" i="46"/>
  <c r="Z159" i="46"/>
  <c r="Z157" i="46"/>
  <c r="Z163" i="46"/>
  <c r="Y159" i="46"/>
  <c r="Y157" i="46"/>
  <c r="Y163" i="46"/>
  <c r="X159" i="46"/>
  <c r="X157" i="46"/>
  <c r="X163" i="46"/>
  <c r="W159" i="46"/>
  <c r="W157" i="46"/>
  <c r="W163" i="46"/>
  <c r="V159" i="46"/>
  <c r="V157" i="46"/>
  <c r="V163" i="46"/>
  <c r="U159" i="46"/>
  <c r="U157" i="46"/>
  <c r="U163" i="46"/>
  <c r="T159" i="46"/>
  <c r="T157" i="46"/>
  <c r="T163" i="46"/>
  <c r="S159" i="46"/>
  <c r="S157" i="46"/>
  <c r="S163" i="46"/>
  <c r="R159" i="46"/>
  <c r="R157" i="46"/>
  <c r="R163" i="46"/>
  <c r="Q159" i="46"/>
  <c r="Q157" i="46"/>
  <c r="Q163" i="46"/>
  <c r="P159" i="46"/>
  <c r="P157" i="46"/>
  <c r="P163" i="46"/>
  <c r="O159" i="46"/>
  <c r="O157" i="46"/>
  <c r="O163" i="46"/>
  <c r="N159" i="46"/>
  <c r="N157" i="46"/>
  <c r="N163" i="46"/>
  <c r="M159" i="46"/>
  <c r="M157" i="46"/>
  <c r="M163" i="46"/>
  <c r="L159" i="46"/>
  <c r="L157" i="46"/>
  <c r="L163" i="46"/>
  <c r="K159" i="46"/>
  <c r="K157" i="46"/>
  <c r="K163" i="46"/>
  <c r="J159" i="46"/>
  <c r="J157" i="46"/>
  <c r="J163" i="46"/>
  <c r="I159" i="46"/>
  <c r="I157" i="46"/>
  <c r="I163" i="46"/>
  <c r="H159" i="46"/>
  <c r="H157" i="46"/>
  <c r="H163" i="46"/>
  <c r="G159" i="46"/>
  <c r="G157" i="46"/>
  <c r="G163" i="46"/>
  <c r="F159" i="46"/>
  <c r="F157" i="46"/>
  <c r="F163" i="46"/>
  <c r="AC158" i="46"/>
  <c r="AC156" i="46"/>
  <c r="AC162" i="46"/>
  <c r="AB158" i="46"/>
  <c r="AB156" i="46"/>
  <c r="AB162" i="46"/>
  <c r="AA158" i="46"/>
  <c r="AA156" i="46"/>
  <c r="AA162" i="46"/>
  <c r="Z158" i="46"/>
  <c r="Z156" i="46"/>
  <c r="Z162" i="46"/>
  <c r="Y158" i="46"/>
  <c r="Y156" i="46"/>
  <c r="Y162" i="46"/>
  <c r="X158" i="46"/>
  <c r="X156" i="46"/>
  <c r="X162" i="46"/>
  <c r="W158" i="46"/>
  <c r="W156" i="46"/>
  <c r="W162" i="46"/>
  <c r="V158" i="46"/>
  <c r="V156" i="46"/>
  <c r="V162" i="46"/>
  <c r="U158" i="46"/>
  <c r="U156" i="46"/>
  <c r="U162" i="46"/>
  <c r="T158" i="46"/>
  <c r="T156" i="46"/>
  <c r="T162" i="46"/>
  <c r="S158" i="46"/>
  <c r="S156" i="46"/>
  <c r="S162" i="46"/>
  <c r="R158" i="46"/>
  <c r="R156" i="46"/>
  <c r="R162" i="46"/>
  <c r="Q158" i="46"/>
  <c r="Q156" i="46"/>
  <c r="Q162" i="46"/>
  <c r="P158" i="46"/>
  <c r="P156" i="46"/>
  <c r="P162" i="46"/>
  <c r="O158" i="46"/>
  <c r="O156" i="46"/>
  <c r="O162" i="46"/>
  <c r="N158" i="46"/>
  <c r="N156" i="46"/>
  <c r="N162" i="46"/>
  <c r="M158" i="46"/>
  <c r="M156" i="46"/>
  <c r="M162" i="46"/>
  <c r="L158" i="46"/>
  <c r="L156" i="46"/>
  <c r="L162" i="46"/>
  <c r="K158" i="46"/>
  <c r="K156" i="46"/>
  <c r="K162" i="46"/>
  <c r="J158" i="46"/>
  <c r="J156" i="46"/>
  <c r="J162" i="46"/>
  <c r="I158" i="46"/>
  <c r="I156" i="46"/>
  <c r="I162" i="46"/>
  <c r="H158" i="46"/>
  <c r="H156" i="46"/>
  <c r="H162" i="46"/>
  <c r="G158" i="46"/>
  <c r="G156" i="46"/>
  <c r="G162" i="46"/>
  <c r="F158" i="46"/>
  <c r="F156" i="46"/>
  <c r="F162" i="46"/>
  <c r="AC153" i="46"/>
  <c r="AB153" i="46"/>
  <c r="AA153" i="46"/>
  <c r="Z153" i="46"/>
  <c r="Y153" i="46"/>
  <c r="X153" i="46"/>
  <c r="W153" i="46"/>
  <c r="V153" i="46"/>
  <c r="U153" i="46"/>
  <c r="T153" i="46"/>
  <c r="S153" i="46"/>
  <c r="R153" i="46"/>
  <c r="Q153" i="46"/>
  <c r="P153" i="46"/>
  <c r="O153" i="46"/>
  <c r="N153" i="46"/>
  <c r="M153" i="46"/>
  <c r="L153" i="46"/>
  <c r="K153" i="46"/>
  <c r="J153" i="46"/>
  <c r="I153" i="46"/>
  <c r="H153" i="46"/>
  <c r="G153" i="46"/>
  <c r="F153" i="46"/>
  <c r="AC152" i="46"/>
  <c r="AB152" i="46"/>
  <c r="AA152" i="46"/>
  <c r="Z152" i="46"/>
  <c r="Y152" i="46"/>
  <c r="X152" i="46"/>
  <c r="W152" i="46"/>
  <c r="V152" i="46"/>
  <c r="U152" i="46"/>
  <c r="T152" i="46"/>
  <c r="S152" i="46"/>
  <c r="R152" i="46"/>
  <c r="Q152" i="46"/>
  <c r="P152" i="46"/>
  <c r="O152" i="46"/>
  <c r="N152" i="46"/>
  <c r="M152" i="46"/>
  <c r="L152" i="46"/>
  <c r="K152" i="46"/>
  <c r="J152" i="46"/>
  <c r="I152" i="46"/>
  <c r="H152" i="46"/>
  <c r="G152" i="46"/>
  <c r="F152" i="46"/>
  <c r="AC1" i="46"/>
  <c r="AB1" i="46"/>
  <c r="AA1" i="46"/>
  <c r="Z1" i="46"/>
  <c r="Y1" i="46"/>
  <c r="X1" i="46"/>
  <c r="W1" i="46"/>
  <c r="V1" i="46"/>
  <c r="U1" i="46"/>
  <c r="T1" i="46"/>
  <c r="S1" i="46"/>
  <c r="R1" i="46"/>
  <c r="Q1" i="46"/>
  <c r="P1" i="46"/>
  <c r="O1" i="46"/>
  <c r="N1" i="46"/>
  <c r="M1" i="46"/>
  <c r="L1" i="46"/>
  <c r="K1" i="46"/>
  <c r="J1" i="46"/>
  <c r="I1" i="46"/>
  <c r="H1" i="46"/>
  <c r="G1" i="46"/>
  <c r="F1" i="46"/>
  <c r="U2" i="45"/>
  <c r="V2" i="45"/>
  <c r="U3" i="45"/>
  <c r="V3" i="45"/>
  <c r="U4" i="45"/>
  <c r="V4" i="45"/>
  <c r="U5" i="45"/>
  <c r="V5" i="45"/>
  <c r="U6" i="45"/>
  <c r="V6" i="45"/>
  <c r="U7" i="45"/>
  <c r="V7" i="45"/>
  <c r="U8" i="45"/>
  <c r="V8" i="45"/>
  <c r="U9" i="45"/>
  <c r="V9" i="45"/>
  <c r="U10" i="45"/>
  <c r="V10" i="45"/>
  <c r="U11" i="45"/>
  <c r="V11" i="45"/>
  <c r="U12" i="45"/>
  <c r="V12" i="45"/>
  <c r="U13" i="45"/>
  <c r="V13" i="45"/>
  <c r="U14" i="45"/>
  <c r="V14" i="45"/>
  <c r="U15" i="45"/>
  <c r="V15" i="45"/>
  <c r="U16" i="45"/>
  <c r="V16" i="45"/>
  <c r="U17" i="45"/>
  <c r="V17" i="45"/>
  <c r="U18" i="45"/>
  <c r="V18" i="45"/>
  <c r="U19" i="45"/>
  <c r="V19" i="45"/>
  <c r="U20" i="45"/>
  <c r="V20" i="45"/>
  <c r="U21" i="45"/>
  <c r="V21" i="45"/>
  <c r="U22" i="45"/>
  <c r="V22" i="45"/>
  <c r="U23" i="45"/>
  <c r="V23" i="45"/>
  <c r="U24" i="45"/>
  <c r="V24" i="45"/>
  <c r="U25" i="45"/>
  <c r="V25" i="45"/>
  <c r="U26" i="45"/>
  <c r="V26" i="45"/>
  <c r="U27" i="45"/>
  <c r="V27" i="45"/>
  <c r="U28" i="45"/>
  <c r="V28" i="45"/>
  <c r="U29" i="45"/>
  <c r="V29" i="45"/>
  <c r="U30" i="45"/>
  <c r="V30" i="45"/>
  <c r="U31" i="45"/>
  <c r="V31" i="45"/>
  <c r="U32" i="45"/>
  <c r="V32" i="45"/>
  <c r="U33" i="45"/>
  <c r="V33" i="45"/>
  <c r="U34" i="45"/>
  <c r="V34" i="45"/>
  <c r="U35" i="45"/>
  <c r="V35" i="45"/>
  <c r="U36" i="45"/>
  <c r="V36" i="45"/>
  <c r="U37" i="45"/>
  <c r="V37" i="45"/>
  <c r="U38" i="45"/>
  <c r="V38" i="45"/>
  <c r="U39" i="45"/>
  <c r="V39" i="45"/>
  <c r="U40" i="45"/>
  <c r="V40" i="45"/>
  <c r="U41" i="45"/>
  <c r="V41" i="45"/>
  <c r="U42" i="45"/>
  <c r="V42" i="45"/>
  <c r="U43" i="45"/>
  <c r="V43" i="45"/>
  <c r="U44" i="45"/>
  <c r="V44" i="45"/>
  <c r="U45" i="45"/>
  <c r="V45" i="45"/>
  <c r="U46" i="45"/>
  <c r="V46" i="45"/>
  <c r="U47" i="45"/>
  <c r="V47" i="45"/>
  <c r="U48" i="45"/>
  <c r="V48" i="45"/>
  <c r="U49" i="45"/>
  <c r="V49" i="45"/>
  <c r="U50" i="45"/>
  <c r="V50" i="45"/>
  <c r="U51" i="45"/>
  <c r="V51" i="45"/>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29" i="18"/>
  <c r="J26" i="18"/>
  <c r="K26" i="18"/>
  <c r="J3" i="18"/>
  <c r="K3" i="18"/>
  <c r="J4" i="18"/>
  <c r="K4" i="18"/>
  <c r="J5" i="18"/>
  <c r="K5" i="18"/>
  <c r="J6" i="18"/>
  <c r="K6" i="18"/>
  <c r="J7" i="18"/>
  <c r="K7" i="18"/>
  <c r="J8" i="18"/>
  <c r="K8" i="18"/>
  <c r="J9" i="18"/>
  <c r="K9" i="18"/>
  <c r="J10" i="18"/>
  <c r="K10" i="18"/>
  <c r="J11" i="18"/>
  <c r="K11" i="18"/>
  <c r="J12" i="18"/>
  <c r="K12" i="18"/>
  <c r="J13" i="18"/>
  <c r="K13" i="18"/>
  <c r="J14" i="18"/>
  <c r="K14" i="18"/>
  <c r="J15" i="18"/>
  <c r="K15" i="18"/>
  <c r="J16" i="18"/>
  <c r="K16" i="18"/>
  <c r="J17" i="18"/>
  <c r="K17" i="18"/>
  <c r="J18" i="18"/>
  <c r="K18" i="18"/>
  <c r="J19" i="18"/>
  <c r="K19" i="18"/>
  <c r="J20" i="18"/>
  <c r="K20" i="18"/>
  <c r="J21" i="18"/>
  <c r="K21" i="18"/>
  <c r="J22" i="18"/>
  <c r="K22" i="18"/>
  <c r="J23" i="18"/>
  <c r="K23" i="18"/>
  <c r="J24" i="18"/>
  <c r="K24" i="18"/>
  <c r="J25" i="18"/>
  <c r="K25" i="18"/>
  <c r="J27" i="18"/>
  <c r="K27" i="18"/>
  <c r="J28" i="18"/>
  <c r="K28" i="18"/>
  <c r="J29" i="18"/>
  <c r="K29" i="18"/>
  <c r="J30" i="18"/>
  <c r="K30" i="18"/>
  <c r="J31" i="18"/>
  <c r="K31" i="18"/>
  <c r="J32" i="18"/>
  <c r="K32" i="18"/>
  <c r="J33" i="18"/>
  <c r="K33" i="18"/>
  <c r="J34" i="18"/>
  <c r="K34" i="18"/>
  <c r="J35" i="18"/>
  <c r="K35" i="18"/>
  <c r="J36" i="18"/>
  <c r="K36" i="18"/>
  <c r="J37" i="18"/>
  <c r="K37" i="18"/>
  <c r="J38" i="18"/>
  <c r="K38" i="18"/>
  <c r="J39" i="18"/>
  <c r="K39" i="18"/>
  <c r="J40" i="18"/>
  <c r="K40" i="18"/>
  <c r="J41" i="18"/>
  <c r="K41" i="18"/>
  <c r="J42" i="18"/>
  <c r="K42" i="18"/>
  <c r="J43" i="18"/>
  <c r="K43" i="18"/>
  <c r="J44" i="18"/>
  <c r="K44" i="18"/>
  <c r="J45" i="18"/>
  <c r="K45" i="18"/>
  <c r="J46" i="18"/>
  <c r="K46" i="18"/>
  <c r="J47" i="18"/>
  <c r="K47" i="18"/>
  <c r="J48" i="18"/>
  <c r="K48" i="18"/>
  <c r="J49" i="18"/>
  <c r="K49" i="18"/>
  <c r="J50" i="18"/>
  <c r="K50" i="18"/>
  <c r="J51" i="18"/>
  <c r="K51" i="18"/>
  <c r="J52" i="18"/>
  <c r="K52" i="18"/>
  <c r="J53" i="18"/>
  <c r="K53" i="18"/>
  <c r="J54" i="18"/>
  <c r="K54" i="18"/>
  <c r="J55" i="18"/>
  <c r="K55" i="18"/>
  <c r="J56" i="18"/>
  <c r="K56" i="18"/>
  <c r="J57" i="18"/>
  <c r="K57" i="18"/>
  <c r="J58" i="18"/>
  <c r="K58" i="18"/>
  <c r="J59" i="18"/>
  <c r="K59" i="18"/>
  <c r="J60" i="18"/>
  <c r="K60" i="18"/>
  <c r="J61" i="18"/>
  <c r="K61" i="18"/>
  <c r="J62" i="18"/>
  <c r="K62" i="18"/>
  <c r="J63" i="18"/>
  <c r="K63" i="18"/>
  <c r="J64" i="18"/>
  <c r="K64" i="18"/>
  <c r="J65" i="18"/>
  <c r="K65" i="18"/>
  <c r="J66" i="18"/>
  <c r="K66" i="18"/>
  <c r="J67" i="18"/>
  <c r="K67" i="18"/>
  <c r="J68" i="18"/>
  <c r="K68" i="18"/>
  <c r="J69" i="18"/>
  <c r="K69" i="18"/>
  <c r="J70" i="18"/>
  <c r="K70" i="18"/>
  <c r="J71" i="18"/>
  <c r="K71" i="18"/>
  <c r="J72" i="18"/>
  <c r="K72" i="18"/>
  <c r="J73" i="18"/>
  <c r="K73" i="18"/>
  <c r="J74" i="18"/>
  <c r="K74" i="18"/>
  <c r="J75" i="18"/>
  <c r="K75" i="18"/>
  <c r="J76" i="18"/>
  <c r="K76" i="18"/>
  <c r="J77" i="18"/>
  <c r="K77" i="18"/>
  <c r="J78" i="18"/>
  <c r="K78" i="18"/>
  <c r="J79" i="18"/>
  <c r="K79" i="18"/>
  <c r="J80" i="18"/>
  <c r="K80" i="18"/>
  <c r="J81" i="18"/>
  <c r="K81" i="18"/>
  <c r="J82" i="18"/>
  <c r="K82" i="18"/>
  <c r="J83" i="18"/>
  <c r="K83" i="18"/>
  <c r="J84" i="18"/>
  <c r="K84" i="18"/>
  <c r="J85" i="18"/>
  <c r="K85" i="18"/>
  <c r="J86" i="18"/>
  <c r="K86" i="18"/>
  <c r="J87" i="18"/>
  <c r="K87" i="18"/>
  <c r="J88" i="18"/>
  <c r="K88" i="18"/>
  <c r="J89" i="18"/>
  <c r="K89" i="18"/>
  <c r="J90" i="18"/>
  <c r="K90" i="18"/>
  <c r="J91" i="18"/>
  <c r="K91" i="18"/>
  <c r="J92" i="18"/>
  <c r="K92" i="18"/>
  <c r="J93" i="18"/>
  <c r="K93" i="18"/>
  <c r="J94" i="18"/>
  <c r="K94" i="18"/>
  <c r="J95" i="18"/>
  <c r="K95" i="18"/>
  <c r="J96" i="18"/>
  <c r="K96" i="18"/>
  <c r="J97" i="18"/>
  <c r="K97" i="18"/>
  <c r="J98" i="18"/>
  <c r="K98" i="18"/>
  <c r="J99" i="18"/>
  <c r="K99" i="18"/>
  <c r="J100" i="18"/>
  <c r="K100" i="18"/>
  <c r="J101" i="18"/>
  <c r="K101" i="18"/>
  <c r="J102" i="18"/>
  <c r="K102" i="18"/>
  <c r="J103" i="18"/>
  <c r="K103" i="18"/>
  <c r="J104" i="18"/>
  <c r="K104" i="18"/>
  <c r="J105" i="18"/>
  <c r="K105" i="18"/>
  <c r="J106" i="18"/>
  <c r="K106" i="18"/>
  <c r="J107" i="18"/>
  <c r="K107" i="18"/>
  <c r="J108" i="18"/>
  <c r="K108" i="18"/>
  <c r="J109" i="18"/>
  <c r="K109" i="18"/>
  <c r="J110" i="18"/>
  <c r="K110" i="18"/>
  <c r="J111" i="18"/>
  <c r="K111" i="18"/>
  <c r="J112" i="18"/>
  <c r="K112" i="18"/>
  <c r="J113" i="18"/>
  <c r="K113" i="18"/>
  <c r="J114" i="18"/>
  <c r="K114" i="18"/>
  <c r="J115" i="18"/>
  <c r="K115" i="18"/>
  <c r="J116" i="18"/>
  <c r="K116" i="18"/>
  <c r="J117" i="18"/>
  <c r="K117" i="18"/>
  <c r="J118" i="18"/>
  <c r="K118" i="18"/>
  <c r="J119" i="18"/>
  <c r="K119" i="18"/>
  <c r="J120" i="18"/>
  <c r="K120" i="18"/>
  <c r="J121" i="18"/>
  <c r="K121" i="18"/>
  <c r="J122" i="18"/>
  <c r="K122" i="18"/>
  <c r="J123" i="18"/>
  <c r="K123" i="18"/>
  <c r="J124" i="18"/>
  <c r="K124" i="18"/>
  <c r="J125" i="18"/>
  <c r="K125" i="18"/>
  <c r="J126" i="18"/>
  <c r="K126" i="18"/>
  <c r="J127" i="18"/>
  <c r="K127" i="18"/>
  <c r="J128" i="18"/>
  <c r="K128" i="18"/>
  <c r="J129" i="18"/>
  <c r="K129" i="18"/>
  <c r="J130" i="18"/>
  <c r="K130" i="18"/>
  <c r="J131" i="18"/>
  <c r="K131" i="18"/>
  <c r="J132" i="18"/>
  <c r="K132" i="18"/>
  <c r="J133" i="18"/>
  <c r="K133" i="18"/>
  <c r="J134" i="18"/>
  <c r="K134" i="18"/>
  <c r="J136" i="18"/>
  <c r="K136" i="18"/>
  <c r="J137" i="18"/>
  <c r="K137" i="18"/>
  <c r="J138" i="18"/>
  <c r="K138" i="18"/>
  <c r="J139" i="18"/>
  <c r="K139" i="18"/>
  <c r="J140" i="18"/>
  <c r="K140" i="18"/>
  <c r="J141" i="18"/>
  <c r="K141" i="18"/>
  <c r="J142" i="18"/>
  <c r="K142" i="18"/>
  <c r="J143" i="18"/>
  <c r="K143" i="18"/>
  <c r="J144" i="18"/>
  <c r="K144" i="18"/>
  <c r="J145" i="18"/>
  <c r="K145" i="18"/>
  <c r="J146" i="18"/>
  <c r="K146" i="18"/>
  <c r="J147" i="18"/>
  <c r="K147" i="18"/>
  <c r="J148" i="18"/>
  <c r="K148" i="18"/>
  <c r="J149" i="18"/>
  <c r="K149" i="18"/>
  <c r="J150" i="18"/>
  <c r="K150" i="18"/>
  <c r="J151" i="18"/>
  <c r="K151" i="18"/>
  <c r="J152" i="18"/>
  <c r="K152" i="18"/>
  <c r="J153" i="18"/>
  <c r="K153" i="18"/>
  <c r="J154" i="18"/>
  <c r="K154" i="18"/>
  <c r="J155" i="18"/>
  <c r="K155" i="18"/>
  <c r="J156" i="18"/>
  <c r="K156" i="18"/>
  <c r="J157" i="18"/>
  <c r="K157" i="18"/>
  <c r="J158" i="18"/>
  <c r="K158" i="18"/>
  <c r="J159" i="18"/>
  <c r="K159" i="18"/>
  <c r="J160" i="18"/>
  <c r="K160" i="18"/>
  <c r="J161" i="18"/>
  <c r="K161" i="18"/>
  <c r="J162" i="18"/>
  <c r="K162" i="18"/>
  <c r="J163" i="18"/>
  <c r="K163" i="18"/>
  <c r="J164" i="18"/>
  <c r="K164" i="18"/>
  <c r="J165" i="18"/>
  <c r="K165" i="18"/>
  <c r="J166" i="18"/>
  <c r="K166" i="18"/>
  <c r="J167" i="18"/>
  <c r="K167" i="18"/>
  <c r="J168" i="18"/>
  <c r="K168" i="18"/>
  <c r="J169" i="18"/>
  <c r="K169" i="18"/>
  <c r="J170" i="18"/>
  <c r="K170" i="18"/>
  <c r="J171" i="18"/>
  <c r="K171" i="18"/>
  <c r="J172" i="18"/>
  <c r="K172" i="18"/>
  <c r="J173" i="18"/>
  <c r="K173" i="18"/>
  <c r="J174" i="18"/>
  <c r="K174" i="18"/>
  <c r="J175" i="18"/>
  <c r="K175" i="18"/>
  <c r="J176" i="18"/>
  <c r="K176" i="18"/>
  <c r="J177" i="18"/>
  <c r="K177" i="18"/>
  <c r="J178" i="18"/>
  <c r="K178" i="18"/>
  <c r="J179" i="18"/>
  <c r="K179" i="18"/>
  <c r="J180" i="18"/>
  <c r="K180" i="18"/>
  <c r="J181" i="18"/>
  <c r="K181" i="18"/>
  <c r="J182" i="18"/>
  <c r="K182" i="18"/>
  <c r="J183" i="18"/>
  <c r="K183" i="18"/>
  <c r="J184" i="18"/>
  <c r="K184" i="18"/>
  <c r="J185" i="18"/>
  <c r="K185" i="18"/>
  <c r="J186" i="18"/>
  <c r="K186" i="18"/>
  <c r="J187" i="18"/>
  <c r="K187" i="18"/>
  <c r="J188" i="18"/>
  <c r="K188" i="18"/>
  <c r="J189" i="18"/>
  <c r="K189" i="18"/>
  <c r="J190" i="18"/>
  <c r="K190" i="18"/>
  <c r="J191" i="18"/>
  <c r="K191" i="18"/>
  <c r="J192" i="18"/>
  <c r="K192" i="18"/>
  <c r="J2" i="18"/>
  <c r="K2" i="18"/>
  <c r="D3" i="18"/>
  <c r="E3" i="18"/>
  <c r="D5" i="18"/>
  <c r="E5" i="18"/>
  <c r="D6" i="18"/>
  <c r="E6" i="18"/>
  <c r="D7" i="18"/>
  <c r="E7" i="18"/>
  <c r="D8" i="18"/>
  <c r="E8" i="18"/>
  <c r="D10" i="18"/>
  <c r="E10" i="18"/>
  <c r="D11" i="18"/>
  <c r="E11" i="18"/>
  <c r="D13" i="18"/>
  <c r="E13" i="18"/>
  <c r="D14" i="18"/>
  <c r="E14" i="18"/>
  <c r="D15" i="18"/>
  <c r="E15" i="18"/>
  <c r="D16" i="18"/>
  <c r="E16" i="18"/>
  <c r="D17" i="18"/>
  <c r="E17" i="18"/>
  <c r="D18" i="18"/>
  <c r="E18" i="18"/>
  <c r="D19" i="18"/>
  <c r="E19" i="18"/>
  <c r="D20" i="18"/>
  <c r="E20" i="18"/>
  <c r="D21" i="18"/>
  <c r="E21" i="18"/>
  <c r="D22" i="18"/>
  <c r="E22" i="18"/>
  <c r="D23" i="18"/>
  <c r="E23" i="18"/>
  <c r="D24" i="18"/>
  <c r="E24" i="18"/>
  <c r="D25" i="18"/>
  <c r="E25" i="18"/>
  <c r="D26" i="18"/>
  <c r="E26" i="18"/>
  <c r="D27" i="18"/>
  <c r="E27" i="18"/>
  <c r="D28" i="18"/>
  <c r="E28" i="18"/>
  <c r="D30" i="18"/>
  <c r="E30" i="18"/>
  <c r="D31" i="18"/>
  <c r="E31" i="18"/>
  <c r="D32" i="18"/>
  <c r="E32" i="18"/>
  <c r="D34" i="18"/>
  <c r="E34" i="18"/>
  <c r="D35" i="18"/>
  <c r="E35" i="18"/>
  <c r="D36" i="18"/>
  <c r="E36" i="18"/>
  <c r="D38" i="18"/>
  <c r="E38" i="18"/>
  <c r="D40" i="18"/>
  <c r="E40" i="18"/>
  <c r="D41" i="18"/>
  <c r="E41" i="18"/>
  <c r="D44" i="18"/>
  <c r="E44" i="18"/>
  <c r="D45" i="18"/>
  <c r="E45" i="18"/>
  <c r="D46" i="18"/>
  <c r="E46" i="18"/>
  <c r="D47" i="18"/>
  <c r="E47" i="18"/>
  <c r="D48" i="18"/>
  <c r="E48" i="18"/>
  <c r="D49" i="18"/>
  <c r="E49" i="18"/>
  <c r="D50" i="18"/>
  <c r="E50" i="18"/>
  <c r="D51" i="18"/>
  <c r="E51" i="18"/>
  <c r="D52" i="18"/>
  <c r="E52" i="18"/>
  <c r="D53" i="18"/>
  <c r="E53" i="18"/>
  <c r="D54" i="18"/>
  <c r="E54" i="18"/>
  <c r="D55" i="18"/>
  <c r="E55" i="18"/>
  <c r="D56" i="18"/>
  <c r="E56" i="18"/>
  <c r="D57" i="18"/>
  <c r="E57" i="18"/>
  <c r="D58" i="18"/>
  <c r="E58" i="18"/>
  <c r="G2" i="42"/>
  <c r="K2" i="42"/>
  <c r="G3" i="42"/>
  <c r="K3" i="42"/>
  <c r="G4" i="42"/>
  <c r="K4" i="42"/>
  <c r="G5" i="42"/>
  <c r="K5" i="42"/>
  <c r="G6" i="42"/>
  <c r="K6" i="42"/>
  <c r="G7" i="42"/>
  <c r="K7" i="42"/>
  <c r="G8" i="42"/>
  <c r="K8" i="42"/>
  <c r="G9" i="42"/>
  <c r="K9" i="42"/>
  <c r="G10" i="42"/>
  <c r="K10" i="42"/>
  <c r="G11" i="42"/>
  <c r="K11" i="42"/>
  <c r="G12" i="42"/>
  <c r="K12" i="42"/>
  <c r="G13" i="42"/>
  <c r="K13" i="42"/>
  <c r="G14" i="42"/>
  <c r="K14" i="42"/>
  <c r="G15" i="42"/>
  <c r="K15" i="42"/>
  <c r="G16" i="42"/>
  <c r="K16" i="42"/>
  <c r="G17" i="42"/>
  <c r="K17" i="42"/>
  <c r="G18" i="42"/>
  <c r="K18" i="42"/>
  <c r="G19" i="42"/>
  <c r="K19" i="42"/>
  <c r="G20" i="42"/>
  <c r="K20" i="42"/>
  <c r="G21" i="42"/>
  <c r="K21" i="42"/>
  <c r="G22" i="42"/>
  <c r="K22" i="42"/>
  <c r="G23" i="42"/>
  <c r="K23" i="42"/>
  <c r="G24" i="42"/>
  <c r="K24" i="42"/>
  <c r="G25" i="42"/>
  <c r="K25" i="42"/>
  <c r="G26" i="42"/>
  <c r="K26" i="42"/>
  <c r="G27" i="42"/>
  <c r="K27" i="42"/>
  <c r="G28" i="42"/>
  <c r="K28" i="42"/>
  <c r="G29" i="42"/>
  <c r="K29" i="42"/>
  <c r="G30" i="42"/>
  <c r="G31" i="42"/>
  <c r="G32" i="42"/>
  <c r="G33" i="42"/>
  <c r="K33" i="42"/>
  <c r="G34" i="42"/>
  <c r="K34" i="42"/>
  <c r="G35" i="42"/>
  <c r="G36" i="42"/>
  <c r="G37" i="42"/>
  <c r="G38" i="42"/>
  <c r="G39" i="42"/>
  <c r="K39" i="42"/>
  <c r="G40" i="42"/>
  <c r="G41" i="42"/>
  <c r="K41" i="42"/>
  <c r="G42" i="42"/>
  <c r="K42" i="42"/>
  <c r="G43" i="42"/>
  <c r="K43" i="42"/>
  <c r="G44" i="42"/>
  <c r="G45" i="42"/>
  <c r="G46" i="42"/>
  <c r="K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E15" i="13"/>
  <c r="D63" i="13"/>
  <c r="E23" i="13"/>
  <c r="D78" i="13"/>
  <c r="E24" i="13"/>
  <c r="D79" i="13"/>
  <c r="E25" i="13"/>
  <c r="D80" i="13"/>
  <c r="E26" i="13"/>
  <c r="D81" i="13"/>
  <c r="E27" i="13"/>
  <c r="D82" i="13"/>
  <c r="E28" i="13"/>
  <c r="D83" i="13"/>
  <c r="E29" i="13"/>
  <c r="D84" i="13"/>
  <c r="E30" i="13"/>
  <c r="D85" i="13"/>
  <c r="E31" i="13"/>
  <c r="D86" i="13"/>
  <c r="E32" i="13"/>
  <c r="D87" i="13"/>
  <c r="E33" i="13"/>
  <c r="D88" i="13"/>
  <c r="E54" i="13"/>
  <c r="D107" i="13"/>
  <c r="E55" i="13"/>
  <c r="D108" i="13"/>
  <c r="E16" i="13"/>
  <c r="D64" i="13"/>
  <c r="G64" i="13"/>
  <c r="E17" i="13"/>
  <c r="D65" i="13"/>
  <c r="E18" i="13"/>
  <c r="D66" i="13"/>
  <c r="G66" i="13"/>
  <c r="E19" i="13"/>
  <c r="D67" i="13"/>
  <c r="G67" i="13"/>
  <c r="E20" i="13"/>
  <c r="D68" i="13"/>
  <c r="G68" i="13"/>
  <c r="E21" i="13"/>
  <c r="D69" i="13"/>
  <c r="E22" i="13"/>
  <c r="D70" i="13"/>
  <c r="G70" i="13"/>
  <c r="E14" i="13"/>
  <c r="D62" i="13"/>
  <c r="G62" i="13"/>
  <c r="E34" i="13"/>
  <c r="D60" i="13"/>
  <c r="E7" i="13"/>
  <c r="D71" i="13"/>
  <c r="E8" i="13"/>
  <c r="D72" i="13"/>
  <c r="E9" i="13"/>
  <c r="D73" i="13"/>
  <c r="E10" i="13"/>
  <c r="D74" i="13"/>
  <c r="E11" i="13"/>
  <c r="D75" i="13"/>
  <c r="E12" i="13"/>
  <c r="D76" i="13"/>
  <c r="E36" i="13"/>
  <c r="D89" i="13"/>
  <c r="E37" i="13"/>
  <c r="D90" i="13"/>
  <c r="E38" i="13"/>
  <c r="D91" i="13"/>
  <c r="E39" i="13"/>
  <c r="D92" i="13"/>
  <c r="E40" i="13"/>
  <c r="D93" i="13"/>
  <c r="E41" i="13"/>
  <c r="D94" i="13"/>
  <c r="E42" i="13"/>
  <c r="D95" i="13"/>
  <c r="E43" i="13"/>
  <c r="D96" i="13"/>
  <c r="E44" i="13"/>
  <c r="D97" i="13"/>
  <c r="E45" i="13"/>
  <c r="D98" i="13"/>
  <c r="E46" i="13"/>
  <c r="D99" i="13"/>
  <c r="E47" i="13"/>
  <c r="D100" i="13"/>
  <c r="E48" i="13"/>
  <c r="D101" i="13"/>
  <c r="E49" i="13"/>
  <c r="D102" i="13"/>
  <c r="E50" i="13"/>
  <c r="D103" i="13"/>
  <c r="E51" i="13"/>
  <c r="D104" i="13"/>
  <c r="E52" i="13"/>
  <c r="D105" i="13"/>
  <c r="E53" i="13"/>
  <c r="D106" i="13"/>
  <c r="E35" i="13"/>
  <c r="D61" i="13"/>
  <c r="G61" i="13"/>
  <c r="E6" i="13"/>
  <c r="D59" i="13"/>
  <c r="F15" i="13"/>
  <c r="C63" i="13"/>
  <c r="F23" i="13"/>
  <c r="C78" i="13"/>
  <c r="F24" i="13"/>
  <c r="C79" i="13"/>
  <c r="F25" i="13"/>
  <c r="C80" i="13"/>
  <c r="F26" i="13"/>
  <c r="C81" i="13"/>
  <c r="F27" i="13"/>
  <c r="C82" i="13"/>
  <c r="F28" i="13"/>
  <c r="C83" i="13"/>
  <c r="F29" i="13"/>
  <c r="C84" i="13"/>
  <c r="F30" i="13"/>
  <c r="C85" i="13"/>
  <c r="F31" i="13"/>
  <c r="C86" i="13"/>
  <c r="F32" i="13"/>
  <c r="C87" i="13"/>
  <c r="F33" i="13"/>
  <c r="C88" i="13"/>
  <c r="F54" i="13"/>
  <c r="C107" i="13"/>
  <c r="F55" i="13"/>
  <c r="C108" i="13"/>
  <c r="F16" i="13"/>
  <c r="C64" i="13"/>
  <c r="F64" i="13"/>
  <c r="F17" i="13"/>
  <c r="C65" i="13"/>
  <c r="F18" i="13"/>
  <c r="C66" i="13"/>
  <c r="F19" i="13"/>
  <c r="C67" i="13"/>
  <c r="F20" i="13"/>
  <c r="C68" i="13"/>
  <c r="F68" i="13"/>
  <c r="F21" i="13"/>
  <c r="C69" i="13"/>
  <c r="F22" i="13"/>
  <c r="C70" i="13"/>
  <c r="F14" i="13"/>
  <c r="C62" i="13"/>
  <c r="F34" i="13"/>
  <c r="C60" i="13"/>
  <c r="F7" i="13"/>
  <c r="C71" i="13"/>
  <c r="F8" i="13"/>
  <c r="C72" i="13"/>
  <c r="F9" i="13"/>
  <c r="C73" i="13"/>
  <c r="F10" i="13"/>
  <c r="C74" i="13"/>
  <c r="F11" i="13"/>
  <c r="C75" i="13"/>
  <c r="F12" i="13"/>
  <c r="C76" i="13"/>
  <c r="F36" i="13"/>
  <c r="C89" i="13"/>
  <c r="F37" i="13"/>
  <c r="C90" i="13"/>
  <c r="F38" i="13"/>
  <c r="C91" i="13"/>
  <c r="F39" i="13"/>
  <c r="C92" i="13"/>
  <c r="F40" i="13"/>
  <c r="C93" i="13"/>
  <c r="F41" i="13"/>
  <c r="C94" i="13"/>
  <c r="F42" i="13"/>
  <c r="C95" i="13"/>
  <c r="F43" i="13"/>
  <c r="C96" i="13"/>
  <c r="F44" i="13"/>
  <c r="C97" i="13"/>
  <c r="F45" i="13"/>
  <c r="C98" i="13"/>
  <c r="F46" i="13"/>
  <c r="C99" i="13"/>
  <c r="F47" i="13"/>
  <c r="C100" i="13"/>
  <c r="F48" i="13"/>
  <c r="C101" i="13"/>
  <c r="F49" i="13"/>
  <c r="C102" i="13"/>
  <c r="F50" i="13"/>
  <c r="C103" i="13"/>
  <c r="F51" i="13"/>
  <c r="C104" i="13"/>
  <c r="F52" i="13"/>
  <c r="C105" i="13"/>
  <c r="F53" i="13"/>
  <c r="C106" i="13"/>
  <c r="F35" i="13"/>
  <c r="C61" i="13"/>
  <c r="F61" i="13"/>
  <c r="F6" i="13"/>
  <c r="C59" i="13"/>
  <c r="J34" i="13"/>
  <c r="H34" i="13"/>
  <c r="H60" i="13"/>
  <c r="J35" i="13"/>
  <c r="H35" i="13"/>
  <c r="H61" i="13"/>
  <c r="J14" i="13"/>
  <c r="H14" i="13"/>
  <c r="H62" i="13"/>
  <c r="J15" i="13"/>
  <c r="H15" i="13"/>
  <c r="H63" i="13"/>
  <c r="J16" i="13"/>
  <c r="H16" i="13"/>
  <c r="H64" i="13"/>
  <c r="J17" i="13"/>
  <c r="H17" i="13"/>
  <c r="H65" i="13"/>
  <c r="J18" i="13"/>
  <c r="H18" i="13"/>
  <c r="H66" i="13"/>
  <c r="J19" i="13"/>
  <c r="H19" i="13"/>
  <c r="H67" i="13"/>
  <c r="J20" i="13"/>
  <c r="H20" i="13"/>
  <c r="H68" i="13"/>
  <c r="J21" i="13"/>
  <c r="H21" i="13"/>
  <c r="H69" i="13"/>
  <c r="J22" i="13"/>
  <c r="H22" i="13"/>
  <c r="H70" i="13"/>
  <c r="J7" i="13"/>
  <c r="H7" i="13"/>
  <c r="H71" i="13"/>
  <c r="H72" i="13"/>
  <c r="J9" i="13"/>
  <c r="H9" i="13"/>
  <c r="H73" i="13"/>
  <c r="H74" i="13"/>
  <c r="J11" i="13"/>
  <c r="H11" i="13"/>
  <c r="H75" i="13"/>
  <c r="H76" i="13"/>
  <c r="H77" i="13"/>
  <c r="J23" i="13"/>
  <c r="H23" i="13"/>
  <c r="H78" i="13"/>
  <c r="J24" i="13"/>
  <c r="H24" i="13"/>
  <c r="H79" i="13"/>
  <c r="J25" i="13"/>
  <c r="H25" i="13"/>
  <c r="H80" i="13"/>
  <c r="J26" i="13"/>
  <c r="H26" i="13"/>
  <c r="H81" i="13"/>
  <c r="J27" i="13"/>
  <c r="H27" i="13"/>
  <c r="H82" i="13"/>
  <c r="J28" i="13"/>
  <c r="H28" i="13"/>
  <c r="H83" i="13"/>
  <c r="J29" i="13"/>
  <c r="H29" i="13"/>
  <c r="H84" i="13"/>
  <c r="J30" i="13"/>
  <c r="H30" i="13"/>
  <c r="H85" i="13"/>
  <c r="J31" i="13"/>
  <c r="H31" i="13"/>
  <c r="H86" i="13"/>
  <c r="J32" i="13"/>
  <c r="H32" i="13"/>
  <c r="H87" i="13"/>
  <c r="J33" i="13"/>
  <c r="H33" i="13"/>
  <c r="H88" i="13"/>
  <c r="J36" i="13"/>
  <c r="H36" i="13"/>
  <c r="H89" i="13"/>
  <c r="H90" i="13"/>
  <c r="J38" i="13"/>
  <c r="H38" i="13"/>
  <c r="H91" i="13"/>
  <c r="J39" i="13"/>
  <c r="H39" i="13"/>
  <c r="H92" i="13"/>
  <c r="H93" i="13"/>
  <c r="H94" i="13"/>
  <c r="J42" i="13"/>
  <c r="H42" i="13"/>
  <c r="H95" i="13"/>
  <c r="J43" i="13"/>
  <c r="H43" i="13"/>
  <c r="H96" i="13"/>
  <c r="J44" i="13"/>
  <c r="H44" i="13"/>
  <c r="H97" i="13"/>
  <c r="J45" i="13"/>
  <c r="H45" i="13"/>
  <c r="H98" i="13"/>
  <c r="J46" i="13"/>
  <c r="H46" i="13"/>
  <c r="H99" i="13"/>
  <c r="J47" i="13"/>
  <c r="H47" i="13"/>
  <c r="H100" i="13"/>
  <c r="J48" i="13"/>
  <c r="H48" i="13"/>
  <c r="H101" i="13"/>
  <c r="J49" i="13"/>
  <c r="H49" i="13"/>
  <c r="H102" i="13"/>
  <c r="J50" i="13"/>
  <c r="H50" i="13"/>
  <c r="H103" i="13"/>
  <c r="H104" i="13"/>
  <c r="J52" i="13"/>
  <c r="H52" i="13"/>
  <c r="H105" i="13"/>
  <c r="J53" i="13"/>
  <c r="H53" i="13"/>
  <c r="H106" i="13"/>
  <c r="J54" i="13"/>
  <c r="H54" i="13"/>
  <c r="H107" i="13"/>
  <c r="H108" i="13"/>
  <c r="J6" i="13"/>
  <c r="H6" i="13"/>
  <c r="H59" i="13"/>
  <c r="G35" i="25"/>
  <c r="AB7" i="23"/>
  <c r="AD7" i="23"/>
  <c r="AA7" i="23"/>
  <c r="AC7" i="23"/>
  <c r="AB6" i="23"/>
  <c r="AD6" i="23"/>
  <c r="AA6" i="23"/>
  <c r="AC6" i="23"/>
  <c r="AB5" i="23"/>
  <c r="AD5" i="23"/>
  <c r="AA5" i="23"/>
  <c r="AC5" i="23"/>
  <c r="AB4" i="23"/>
  <c r="AD4" i="23"/>
  <c r="AC4" i="23"/>
  <c r="AB3" i="23"/>
  <c r="AD3" i="23"/>
  <c r="AB27" i="23"/>
  <c r="AA3" i="23"/>
  <c r="AC3" i="23"/>
  <c r="AA27" i="23"/>
  <c r="AB2" i="23"/>
  <c r="AD2" i="23"/>
  <c r="AB26" i="23"/>
  <c r="AA2" i="23"/>
  <c r="AC2" i="23"/>
  <c r="AA26" i="23"/>
  <c r="C1" i="23"/>
  <c r="D1" i="23"/>
  <c r="E1" i="23"/>
  <c r="F1" i="23"/>
  <c r="G1" i="23"/>
  <c r="H1" i="23"/>
  <c r="I1" i="23"/>
  <c r="J1" i="23"/>
  <c r="K1" i="23"/>
  <c r="L1" i="23"/>
  <c r="M1" i="23"/>
  <c r="N1" i="23"/>
  <c r="O1" i="23"/>
  <c r="P1" i="23"/>
  <c r="Q1" i="23"/>
  <c r="R1" i="23"/>
  <c r="S1" i="23"/>
  <c r="T1" i="23"/>
  <c r="U1" i="23"/>
  <c r="V1" i="23"/>
  <c r="W1" i="23"/>
  <c r="AD14" i="23"/>
  <c r="AB38" i="23"/>
  <c r="AB28" i="23"/>
  <c r="AD12" i="23"/>
  <c r="AB36" i="23"/>
  <c r="AD8" i="23"/>
  <c r="AB30" i="23"/>
  <c r="AA29" i="23"/>
  <c r="AC11" i="23"/>
  <c r="AA35" i="23"/>
  <c r="AA31" i="23"/>
  <c r="AC15" i="23"/>
  <c r="AA39" i="23"/>
  <c r="AB29" i="23"/>
  <c r="AD11" i="23"/>
  <c r="AB35" i="23"/>
  <c r="AB31" i="23"/>
  <c r="AD15" i="23"/>
  <c r="AB39" i="23"/>
  <c r="AC14" i="23"/>
  <c r="AA38" i="23"/>
  <c r="AA28" i="23"/>
  <c r="AC12" i="23"/>
  <c r="AA36" i="23"/>
  <c r="AC8" i="23"/>
  <c r="AA30" i="23"/>
  <c r="AA8" i="23"/>
  <c r="AA11" i="23"/>
  <c r="AA12" i="23"/>
  <c r="AA14" i="23"/>
  <c r="AA15" i="23"/>
  <c r="AB8" i="23"/>
  <c r="AB10" i="23"/>
  <c r="AD10" i="23"/>
  <c r="AB34" i="23"/>
  <c r="AB11" i="23"/>
  <c r="AB12" i="23"/>
  <c r="AB14" i="23"/>
  <c r="AB15" i="23"/>
  <c r="AA18" i="23"/>
  <c r="AA17" i="23"/>
  <c r="AA19" i="23"/>
  <c r="AC19" i="23"/>
  <c r="AA43" i="23"/>
  <c r="AB18" i="23"/>
  <c r="AB20" i="23"/>
  <c r="AD20" i="23"/>
  <c r="AB44" i="23"/>
  <c r="AB17" i="23"/>
  <c r="AB19" i="23"/>
  <c r="AD19" i="23"/>
  <c r="AB43" i="23"/>
  <c r="AC18" i="23"/>
  <c r="AA42" i="23"/>
  <c r="AC17" i="23"/>
  <c r="AA41" i="23"/>
  <c r="AA32" i="23"/>
  <c r="AA20" i="23"/>
  <c r="AC20" i="23"/>
  <c r="AA44" i="23"/>
  <c r="AD18" i="23"/>
  <c r="AB42" i="23"/>
  <c r="AD17" i="23"/>
  <c r="AB41" i="23"/>
  <c r="AB32" i="23"/>
  <c r="Q7" i="22"/>
  <c r="Q29" i="22"/>
  <c r="P7" i="22"/>
  <c r="P29" i="22"/>
  <c r="Q6" i="22"/>
  <c r="Q40" i="22"/>
  <c r="P6" i="22"/>
  <c r="P40" i="22"/>
  <c r="Q5" i="22"/>
  <c r="Q27" i="22"/>
  <c r="P5" i="22"/>
  <c r="P27" i="22"/>
  <c r="Q4" i="22"/>
  <c r="Q10" i="22"/>
  <c r="Q32" i="22"/>
  <c r="P4" i="22"/>
  <c r="P10" i="22"/>
  <c r="P32" i="22"/>
  <c r="Q3" i="22"/>
  <c r="Q25" i="22"/>
  <c r="P3" i="22"/>
  <c r="P25" i="22"/>
  <c r="Q2" i="22"/>
  <c r="Q24" i="22"/>
  <c r="P2" i="22"/>
  <c r="P24" i="22"/>
  <c r="P8" i="22"/>
  <c r="P11" i="22"/>
  <c r="P33" i="22"/>
  <c r="P14" i="22"/>
  <c r="P26" i="22"/>
  <c r="P28" i="22"/>
  <c r="Q8" i="22"/>
  <c r="Q11" i="22"/>
  <c r="Q33" i="22"/>
  <c r="Q14" i="22"/>
  <c r="Q26" i="22"/>
  <c r="Q28" i="22"/>
  <c r="P12" i="22"/>
  <c r="P34" i="22"/>
  <c r="P15" i="22"/>
  <c r="P18" i="22"/>
  <c r="Q12" i="22"/>
  <c r="Q34" i="22"/>
  <c r="Q15" i="22"/>
  <c r="Q18" i="22"/>
  <c r="Q37" i="22"/>
  <c r="Q20" i="22"/>
  <c r="Q42" i="22"/>
  <c r="P36" i="22"/>
  <c r="Q30" i="22"/>
  <c r="Q17" i="22"/>
  <c r="Q39" i="22"/>
  <c r="P30" i="22"/>
  <c r="P17" i="22"/>
  <c r="P39" i="22"/>
  <c r="P37" i="22"/>
  <c r="P20" i="22"/>
  <c r="P42" i="22"/>
  <c r="Q36" i="22"/>
  <c r="Q19" i="22"/>
  <c r="Q41" i="22"/>
  <c r="P19" i="22"/>
  <c r="P41" i="22"/>
  <c r="E200" i="19"/>
  <c r="E199" i="19"/>
  <c r="E198" i="19"/>
  <c r="E197" i="19"/>
  <c r="E196" i="19"/>
  <c r="E195" i="19"/>
  <c r="E194" i="19"/>
  <c r="E193" i="19"/>
  <c r="E192" i="19"/>
  <c r="E191" i="19"/>
  <c r="E190" i="19"/>
  <c r="E189" i="19"/>
  <c r="E188" i="19"/>
  <c r="E187" i="19"/>
  <c r="E186" i="19"/>
  <c r="E185" i="19"/>
  <c r="E184" i="19"/>
  <c r="E183" i="19"/>
  <c r="E182" i="19"/>
  <c r="E181" i="19"/>
  <c r="E180" i="19"/>
  <c r="E179" i="19"/>
  <c r="E178" i="19"/>
  <c r="E177" i="19"/>
  <c r="E176" i="19"/>
  <c r="E175" i="19"/>
  <c r="E174" i="19"/>
  <c r="E173" i="19"/>
  <c r="E172" i="19"/>
  <c r="E171" i="19"/>
  <c r="E170" i="19"/>
  <c r="E169" i="19"/>
  <c r="E168" i="19"/>
  <c r="E167" i="19"/>
  <c r="E166" i="19"/>
  <c r="E165" i="19"/>
  <c r="E164" i="19"/>
  <c r="E163" i="19"/>
  <c r="E162" i="19"/>
  <c r="E161" i="19"/>
  <c r="E160" i="19"/>
  <c r="E159" i="19"/>
  <c r="E158" i="19"/>
  <c r="E157" i="19"/>
  <c r="E156" i="19"/>
  <c r="E155" i="19"/>
  <c r="E154" i="19"/>
  <c r="E153" i="19"/>
  <c r="E152" i="19"/>
  <c r="E151" i="19"/>
  <c r="E150" i="19"/>
  <c r="E149" i="19"/>
  <c r="E148" i="19"/>
  <c r="E147" i="19"/>
  <c r="E146" i="19"/>
  <c r="E145" i="19"/>
  <c r="E144" i="19"/>
  <c r="E143" i="19"/>
  <c r="E142" i="19"/>
  <c r="E141" i="19"/>
  <c r="E140" i="19"/>
  <c r="E139" i="19"/>
  <c r="E138" i="19"/>
  <c r="E137" i="19"/>
  <c r="E136" i="19"/>
  <c r="E135" i="19"/>
  <c r="E134" i="19"/>
  <c r="E133" i="19"/>
  <c r="E132" i="19"/>
  <c r="E131" i="19"/>
  <c r="E130" i="19"/>
  <c r="E129" i="19"/>
  <c r="E128" i="19"/>
  <c r="E127" i="19"/>
  <c r="E126" i="19"/>
  <c r="E125" i="19"/>
  <c r="E124" i="19"/>
  <c r="E123" i="19"/>
  <c r="E122" i="19"/>
  <c r="E121" i="19"/>
  <c r="E120" i="19"/>
  <c r="E119" i="19"/>
  <c r="E118" i="19"/>
  <c r="E117" i="19"/>
  <c r="E116" i="19"/>
  <c r="E115" i="19"/>
  <c r="E114" i="19"/>
  <c r="E113" i="19"/>
  <c r="E112" i="19"/>
  <c r="E111" i="19"/>
  <c r="E110" i="19"/>
  <c r="E109" i="19"/>
  <c r="E108" i="19"/>
  <c r="E107" i="19"/>
  <c r="E106" i="19"/>
  <c r="E105" i="19"/>
  <c r="E104" i="19"/>
  <c r="E103" i="19"/>
  <c r="E102" i="19"/>
  <c r="E101" i="19"/>
  <c r="E100" i="19"/>
  <c r="E99" i="19"/>
  <c r="E98" i="19"/>
  <c r="E97" i="19"/>
  <c r="E96" i="19"/>
  <c r="E95" i="19"/>
  <c r="E94" i="19"/>
  <c r="E93" i="19"/>
  <c r="E92" i="19"/>
  <c r="E91" i="19"/>
  <c r="E90" i="19"/>
  <c r="E89" i="19"/>
  <c r="E88" i="19"/>
  <c r="E87" i="19"/>
  <c r="E86" i="19"/>
  <c r="E85" i="19"/>
  <c r="E84" i="19"/>
  <c r="E83" i="19"/>
  <c r="E82" i="19"/>
  <c r="E81" i="19"/>
  <c r="E80" i="19"/>
  <c r="E79" i="19"/>
  <c r="E78" i="19"/>
  <c r="E77" i="19"/>
  <c r="E76" i="19"/>
  <c r="E75" i="19"/>
  <c r="E74" i="19"/>
  <c r="E73" i="19"/>
  <c r="E72" i="19"/>
  <c r="E71" i="19"/>
  <c r="E70" i="19"/>
  <c r="E69" i="19"/>
  <c r="E68" i="19"/>
  <c r="E67" i="19"/>
  <c r="E66" i="19"/>
  <c r="E64" i="19"/>
  <c r="E63" i="19"/>
  <c r="E62" i="19"/>
  <c r="E61" i="19"/>
  <c r="E60" i="19"/>
  <c r="E59" i="19"/>
  <c r="E58" i="19"/>
  <c r="E57" i="19"/>
  <c r="E56" i="19"/>
  <c r="E55" i="19"/>
  <c r="E54" i="19"/>
  <c r="E53" i="19"/>
  <c r="E52" i="19"/>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J55" i="13"/>
  <c r="I54" i="13"/>
  <c r="I53" i="13"/>
  <c r="I52" i="13"/>
  <c r="J51" i="13"/>
  <c r="I50" i="13"/>
  <c r="I49" i="13"/>
  <c r="I48" i="13"/>
  <c r="I47" i="13"/>
  <c r="I46" i="13"/>
  <c r="I44" i="13"/>
  <c r="I42" i="13"/>
  <c r="J41" i="13"/>
  <c r="J40" i="13"/>
  <c r="I40" i="13"/>
  <c r="I38" i="13"/>
  <c r="J37" i="13"/>
  <c r="I36" i="13"/>
  <c r="I35" i="13"/>
  <c r="I34" i="13"/>
  <c r="I31" i="13"/>
  <c r="I30" i="13"/>
  <c r="I29" i="13"/>
  <c r="I28" i="13"/>
  <c r="I27" i="13"/>
  <c r="I26" i="13"/>
  <c r="I25" i="13"/>
  <c r="I24" i="13"/>
  <c r="I23" i="13"/>
  <c r="I22" i="13"/>
  <c r="I21" i="13"/>
  <c r="I20" i="13"/>
  <c r="I19" i="13"/>
  <c r="I18" i="13"/>
  <c r="I17" i="13"/>
  <c r="I16" i="13"/>
  <c r="I15" i="13"/>
  <c r="I14" i="13"/>
  <c r="J13" i="13"/>
  <c r="F13" i="13"/>
  <c r="J12" i="13"/>
  <c r="I11" i="13"/>
  <c r="J10" i="13"/>
  <c r="I9" i="13"/>
  <c r="J8" i="13"/>
  <c r="I7" i="13"/>
  <c r="G60" i="13"/>
  <c r="G63" i="13"/>
  <c r="F62" i="13"/>
  <c r="G65" i="13"/>
  <c r="F67" i="13"/>
  <c r="G59" i="13"/>
  <c r="G69" i="13"/>
  <c r="F59" i="13"/>
  <c r="F60" i="13"/>
  <c r="F69" i="13"/>
  <c r="F66" i="13"/>
  <c r="F70" i="13"/>
  <c r="F65" i="13"/>
  <c r="F63" i="13"/>
</calcChain>
</file>

<file path=xl/sharedStrings.xml><?xml version="1.0" encoding="utf-8"?>
<sst xmlns="http://schemas.openxmlformats.org/spreadsheetml/2006/main" count="7487" uniqueCount="839">
  <si>
    <t>Antigua and Barbuda</t>
  </si>
  <si>
    <t>The Bahamas</t>
  </si>
  <si>
    <t>Bahrain</t>
  </si>
  <si>
    <t>Barbados</t>
  </si>
  <si>
    <t>Belize</t>
  </si>
  <si>
    <t>Bhutan</t>
  </si>
  <si>
    <t>Botswana</t>
  </si>
  <si>
    <t>Brunei Darussalam</t>
  </si>
  <si>
    <t>Cape Verde</t>
  </si>
  <si>
    <t>Comoros</t>
  </si>
  <si>
    <t>Cyprus</t>
  </si>
  <si>
    <t>Djibouti</t>
  </si>
  <si>
    <t>Dominica</t>
  </si>
  <si>
    <t>Equatorial Guinea</t>
  </si>
  <si>
    <t>Estonia</t>
  </si>
  <si>
    <t>Fiji</t>
  </si>
  <si>
    <t>Gabon</t>
  </si>
  <si>
    <t>The Gambia</t>
  </si>
  <si>
    <t>Grenada</t>
  </si>
  <si>
    <t>Guinea-Bissau</t>
  </si>
  <si>
    <t>Guyana</t>
  </si>
  <si>
    <t>Iceland</t>
  </si>
  <si>
    <t>Jamaica</t>
  </si>
  <si>
    <t>Kiribati</t>
  </si>
  <si>
    <t>Latvia</t>
  </si>
  <si>
    <t>Lesotho</t>
  </si>
  <si>
    <t>Luxembourg</t>
  </si>
  <si>
    <t>FYR Macedonia</t>
  </si>
  <si>
    <t>Maldives</t>
  </si>
  <si>
    <t>Malta</t>
  </si>
  <si>
    <t>Mauritius</t>
  </si>
  <si>
    <t>Mongolia</t>
  </si>
  <si>
    <t>Montenegro</t>
  </si>
  <si>
    <t>Namibia</t>
  </si>
  <si>
    <t>Qatar</t>
  </si>
  <si>
    <t>Samoa</t>
  </si>
  <si>
    <t>São Tomé and Príncipe</t>
  </si>
  <si>
    <t>Seychelles</t>
  </si>
  <si>
    <t>Slovenia</t>
  </si>
  <si>
    <t>Solomon Islands</t>
  </si>
  <si>
    <t>St. Kitts and Nevis</t>
  </si>
  <si>
    <t>St. Lucia</t>
  </si>
  <si>
    <t>St. Vincent and the Grenadines</t>
  </si>
  <si>
    <t>Suriname</t>
  </si>
  <si>
    <t>Swaziland</t>
  </si>
  <si>
    <t>Democratic Republic of Timor-Leste</t>
  </si>
  <si>
    <t>Tonga</t>
  </si>
  <si>
    <t>Trinidad and Tobago</t>
  </si>
  <si>
    <t>Tuvalu</t>
  </si>
  <si>
    <t>Vanuatu</t>
  </si>
  <si>
    <t>Country</t>
  </si>
  <si>
    <t>Caribbean (12)</t>
  </si>
  <si>
    <t>CCB (6)</t>
  </si>
  <si>
    <t>OECS (6)</t>
  </si>
  <si>
    <t>ROSE (38)</t>
  </si>
  <si>
    <t>ROSE-Island (18)</t>
  </si>
  <si>
    <t>ROSE- "landlocked" (20)</t>
  </si>
  <si>
    <t>cat_3</t>
  </si>
  <si>
    <t>ROW</t>
  </si>
  <si>
    <t>SE</t>
  </si>
  <si>
    <t>Code</t>
  </si>
  <si>
    <t>CAR - Commodity (3)</t>
  </si>
  <si>
    <t>CAR -Tourism (9)</t>
  </si>
  <si>
    <t>ROSE - Commodity (25)</t>
  </si>
  <si>
    <t>ROSE -Tourism (13)</t>
  </si>
  <si>
    <t>GDP per capita</t>
  </si>
  <si>
    <t xml:space="preserve">Human development index </t>
  </si>
  <si>
    <t>Island?</t>
  </si>
  <si>
    <t>Tour/Comm</t>
  </si>
  <si>
    <t>ATG</t>
  </si>
  <si>
    <t>BHS</t>
  </si>
  <si>
    <t>BHR</t>
  </si>
  <si>
    <t>BRB</t>
  </si>
  <si>
    <t>BLZ</t>
  </si>
  <si>
    <t>BTN</t>
  </si>
  <si>
    <t>BWA</t>
  </si>
  <si>
    <t>BRN</t>
  </si>
  <si>
    <t>CPV</t>
  </si>
  <si>
    <t>COM</t>
  </si>
  <si>
    <t>CYP</t>
  </si>
  <si>
    <t>DJI</t>
  </si>
  <si>
    <t>DMA</t>
  </si>
  <si>
    <t>GNQ</t>
  </si>
  <si>
    <t>EST</t>
  </si>
  <si>
    <t>FJI</t>
  </si>
  <si>
    <t>GAB</t>
  </si>
  <si>
    <t>GMB</t>
  </si>
  <si>
    <t>GRD</t>
  </si>
  <si>
    <t>GNB</t>
  </si>
  <si>
    <t>GUY</t>
  </si>
  <si>
    <t>ISL</t>
  </si>
  <si>
    <t>JAM</t>
  </si>
  <si>
    <t>KIR</t>
  </si>
  <si>
    <t>LVA</t>
  </si>
  <si>
    <t>LSO</t>
  </si>
  <si>
    <t>LUX</t>
  </si>
  <si>
    <t>MKD</t>
  </si>
  <si>
    <t>MDV</t>
  </si>
  <si>
    <t>MLT</t>
  </si>
  <si>
    <t>MUS</t>
  </si>
  <si>
    <t>MNG</t>
  </si>
  <si>
    <t>MNE</t>
  </si>
  <si>
    <t>NAM</t>
  </si>
  <si>
    <t>QAT</t>
  </si>
  <si>
    <t>WSM</t>
  </si>
  <si>
    <t>STP</t>
  </si>
  <si>
    <t>SYC</t>
  </si>
  <si>
    <t>SVN</t>
  </si>
  <si>
    <t>SLB</t>
  </si>
  <si>
    <t>KNA</t>
  </si>
  <si>
    <t>LCA</t>
  </si>
  <si>
    <t>VCT</t>
  </si>
  <si>
    <t>SUR</t>
  </si>
  <si>
    <t>SWZ</t>
  </si>
  <si>
    <t>TMP</t>
  </si>
  <si>
    <t>TON</t>
  </si>
  <si>
    <t>TTO</t>
  </si>
  <si>
    <t>TUV</t>
  </si>
  <si>
    <t>VUT</t>
  </si>
  <si>
    <t>2005 International dollar per person (2005 I$/person)</t>
  </si>
  <si>
    <t>country</t>
  </si>
  <si>
    <t>year</t>
  </si>
  <si>
    <t>rgdpl</t>
  </si>
  <si>
    <t>United States</t>
  </si>
  <si>
    <t>ctry_code</t>
  </si>
  <si>
    <t>ctry</t>
  </si>
  <si>
    <t>y</t>
  </si>
  <si>
    <t>GDP_PC</t>
  </si>
  <si>
    <t>HDI</t>
  </si>
  <si>
    <t>Island</t>
  </si>
  <si>
    <t>T/C</t>
  </si>
  <si>
    <t>International tourism, receipts (% of total exports)</t>
  </si>
  <si>
    <t>Goods exports (BoP, current US$) / Service exports (BoP, current US$)</t>
  </si>
  <si>
    <t>Commodity</t>
  </si>
  <si>
    <t>Timor-Leste</t>
  </si>
  <si>
    <t>Bahamas</t>
  </si>
  <si>
    <t>Saint Kitts and Nevis</t>
  </si>
  <si>
    <t>Saint Lucia</t>
  </si>
  <si>
    <t>Saint Vincent and the Grenadines</t>
  </si>
  <si>
    <t>Sao Tome and Principe</t>
  </si>
  <si>
    <t>Non-island</t>
  </si>
  <si>
    <t>Brunei</t>
  </si>
  <si>
    <t>Gambia, The</t>
  </si>
  <si>
    <t>Macedonia</t>
  </si>
  <si>
    <t>Tourist</t>
  </si>
  <si>
    <t>Variable X:</t>
  </si>
  <si>
    <t>Only for countries with population less than</t>
  </si>
  <si>
    <t>MM</t>
  </si>
  <si>
    <t>Variable Y:</t>
  </si>
  <si>
    <t>Variable Z:</t>
  </si>
  <si>
    <t>Log (Population)</t>
  </si>
  <si>
    <t>Log (Disast/Area)</t>
  </si>
  <si>
    <t>Population (MM) 2011</t>
  </si>
  <si>
    <t>Afghanistan</t>
  </si>
  <si>
    <t>Albania</t>
  </si>
  <si>
    <t>Algeria</t>
  </si>
  <si>
    <t>Angola</t>
  </si>
  <si>
    <t>Argentina</t>
  </si>
  <si>
    <t>Armenia</t>
  </si>
  <si>
    <t>Australia</t>
  </si>
  <si>
    <t>Austria</t>
  </si>
  <si>
    <t>Azerbaijan</t>
  </si>
  <si>
    <t>Bangladesh</t>
  </si>
  <si>
    <t>Belarus</t>
  </si>
  <si>
    <t>Belgium</t>
  </si>
  <si>
    <t>Benin</t>
  </si>
  <si>
    <t>Bolivia</t>
  </si>
  <si>
    <t>Bosnia and Herzegovina</t>
  </si>
  <si>
    <t>Average Number of Events per thousand of square km</t>
  </si>
  <si>
    <t>Brazil</t>
  </si>
  <si>
    <t>World</t>
  </si>
  <si>
    <t>Small Econ.</t>
  </si>
  <si>
    <t>Bulgaria</t>
  </si>
  <si>
    <t>Caribbean</t>
  </si>
  <si>
    <t>Burkina Faso</t>
  </si>
  <si>
    <t>Burundi</t>
  </si>
  <si>
    <t>Cambodia</t>
  </si>
  <si>
    <t>Cameroon</t>
  </si>
  <si>
    <t>Canada</t>
  </si>
  <si>
    <t>Central African Republic</t>
  </si>
  <si>
    <t>Chad</t>
  </si>
  <si>
    <t>Chile</t>
  </si>
  <si>
    <t>China</t>
  </si>
  <si>
    <t>Colombia</t>
  </si>
  <si>
    <t>Democratic Republic of Congo</t>
  </si>
  <si>
    <t>Republic of Congo</t>
  </si>
  <si>
    <t>Costa Rica</t>
  </si>
  <si>
    <t>Côte d'Ivoire</t>
  </si>
  <si>
    <t>Croatia</t>
  </si>
  <si>
    <t>Czech Republic</t>
  </si>
  <si>
    <t>Denmark</t>
  </si>
  <si>
    <t>Dominican Republic</t>
  </si>
  <si>
    <t>Ecuador</t>
  </si>
  <si>
    <t>Egypt</t>
  </si>
  <si>
    <t>El Salvador</t>
  </si>
  <si>
    <t>Eritrea</t>
  </si>
  <si>
    <t>Ethiopia</t>
  </si>
  <si>
    <t>Finland</t>
  </si>
  <si>
    <t>France</t>
  </si>
  <si>
    <t>Georgia</t>
  </si>
  <si>
    <t>Germany</t>
  </si>
  <si>
    <t>Ghana</t>
  </si>
  <si>
    <t>Greece</t>
  </si>
  <si>
    <t>Guatemala</t>
  </si>
  <si>
    <t>Guinea</t>
  </si>
  <si>
    <t>Haiti</t>
  </si>
  <si>
    <t>Honduras</t>
  </si>
  <si>
    <t>Hong Kong SAR</t>
  </si>
  <si>
    <t>Hungary</t>
  </si>
  <si>
    <t>India</t>
  </si>
  <si>
    <t>Indonesia</t>
  </si>
  <si>
    <t>Iran</t>
  </si>
  <si>
    <t>Iraq</t>
  </si>
  <si>
    <t>Ireland</t>
  </si>
  <si>
    <t>Israel</t>
  </si>
  <si>
    <t>Italy</t>
  </si>
  <si>
    <t>Japan</t>
  </si>
  <si>
    <t>Jordan</t>
  </si>
  <si>
    <t>Kazakhstan</t>
  </si>
  <si>
    <t>Kenya</t>
  </si>
  <si>
    <t>Korea</t>
  </si>
  <si>
    <t>Kuwait</t>
  </si>
  <si>
    <t>Kyrgyz Republic</t>
  </si>
  <si>
    <t>Lao PDR</t>
  </si>
  <si>
    <t>Lebanon</t>
  </si>
  <si>
    <t>Liberia</t>
  </si>
  <si>
    <t>Libya</t>
  </si>
  <si>
    <t>Lithuania</t>
  </si>
  <si>
    <t>Madagascar</t>
  </si>
  <si>
    <t>Malawi</t>
  </si>
  <si>
    <t>Malaysia</t>
  </si>
  <si>
    <t>Mali</t>
  </si>
  <si>
    <t>Mauritania</t>
  </si>
  <si>
    <t>Mexico</t>
  </si>
  <si>
    <t>Moldova</t>
  </si>
  <si>
    <t>Morocco</t>
  </si>
  <si>
    <t>Mozambique</t>
  </si>
  <si>
    <t>Myanmar</t>
  </si>
  <si>
    <t>Nepal</t>
  </si>
  <si>
    <t>Netherlands</t>
  </si>
  <si>
    <t>New Zealand</t>
  </si>
  <si>
    <t>Nicaragua</t>
  </si>
  <si>
    <t>Niger</t>
  </si>
  <si>
    <t>Nigeria</t>
  </si>
  <si>
    <t>Norway</t>
  </si>
  <si>
    <t>Oman</t>
  </si>
  <si>
    <t>Pakistan</t>
  </si>
  <si>
    <t>Panama</t>
  </si>
  <si>
    <t>Papua New Guinea</t>
  </si>
  <si>
    <t>Paraguay</t>
  </si>
  <si>
    <t>Peru</t>
  </si>
  <si>
    <t>Philippines</t>
  </si>
  <si>
    <t>Poland</t>
  </si>
  <si>
    <t>Portugal</t>
  </si>
  <si>
    <t>Romania</t>
  </si>
  <si>
    <t>Russia</t>
  </si>
  <si>
    <t>Rwanda</t>
  </si>
  <si>
    <t>Saudi Arabia</t>
  </si>
  <si>
    <t>Senegal</t>
  </si>
  <si>
    <t>Serbia</t>
  </si>
  <si>
    <t>Sierra Leone</t>
  </si>
  <si>
    <t>Singapore</t>
  </si>
  <si>
    <t>Slovak Republic</t>
  </si>
  <si>
    <t>South Africa</t>
  </si>
  <si>
    <t>Spain</t>
  </si>
  <si>
    <t>Sri Lanka</t>
  </si>
  <si>
    <t>Sudan</t>
  </si>
  <si>
    <t>Sweden</t>
  </si>
  <si>
    <t>Switzerland</t>
  </si>
  <si>
    <t>Syrian Arab Republic</t>
  </si>
  <si>
    <t>Taiwan Province of China</t>
  </si>
  <si>
    <t>Tajikistan</t>
  </si>
  <si>
    <t>Tanzania</t>
  </si>
  <si>
    <t>Thailand</t>
  </si>
  <si>
    <t>Togo</t>
  </si>
  <si>
    <t>Tunisia</t>
  </si>
  <si>
    <t>Turkey</t>
  </si>
  <si>
    <t>Turkmenistan</t>
  </si>
  <si>
    <t>Uganda</t>
  </si>
  <si>
    <t>Ukraine</t>
  </si>
  <si>
    <t>United Arab Emirates</t>
  </si>
  <si>
    <t>United Kingdom</t>
  </si>
  <si>
    <t>Uruguay</t>
  </si>
  <si>
    <t>Uzbekistan</t>
  </si>
  <si>
    <t>Venezuela</t>
  </si>
  <si>
    <t>Vietnam</t>
  </si>
  <si>
    <t>Republic of Yemen</t>
  </si>
  <si>
    <t>Zambia</t>
  </si>
  <si>
    <t>Zimbabwe</t>
  </si>
  <si>
    <t>Min</t>
  </si>
  <si>
    <t>Max</t>
  </si>
  <si>
    <t>average</t>
  </si>
  <si>
    <t>Standard deviation</t>
  </si>
  <si>
    <t>Log (Cost/Area)</t>
  </si>
  <si>
    <t>Average Cost per square km.</t>
  </si>
  <si>
    <t>US$59.5/sqkm</t>
  </si>
  <si>
    <t>US$179/sqkm</t>
  </si>
  <si>
    <t>US$312/sqkm</t>
  </si>
  <si>
    <t>BACK</t>
  </si>
  <si>
    <t>OECS</t>
  </si>
  <si>
    <t>volat</t>
  </si>
  <si>
    <t>desv</t>
  </si>
  <si>
    <t>Bermuda</t>
  </si>
  <si>
    <t>China Version 1</t>
  </si>
  <si>
    <t>China Version 2</t>
  </si>
  <si>
    <t>Congo, Dem. Rep.</t>
  </si>
  <si>
    <t>Congo, Republic of</t>
  </si>
  <si>
    <t>Cote d`Ivoire</t>
  </si>
  <si>
    <t>Macao</t>
  </si>
  <si>
    <t>Cuba</t>
  </si>
  <si>
    <t>Marshall Islands</t>
  </si>
  <si>
    <t>Micronesia, Fed. Sts.</t>
  </si>
  <si>
    <t>Palau</t>
  </si>
  <si>
    <t>St. Kitts &amp; Nevis</t>
  </si>
  <si>
    <t>St.Vincent &amp; Grenadines</t>
  </si>
  <si>
    <t>Hong Kong</t>
  </si>
  <si>
    <t>Trinidad &amp;Tobago</t>
  </si>
  <si>
    <t>Korea, Republic of</t>
  </si>
  <si>
    <t>Kyrgyzstan</t>
  </si>
  <si>
    <t>Laos</t>
  </si>
  <si>
    <t>Puerto Rico</t>
  </si>
  <si>
    <t>Somalia</t>
  </si>
  <si>
    <t>Syria</t>
  </si>
  <si>
    <t>Taiwan</t>
  </si>
  <si>
    <t>Yemen</t>
  </si>
  <si>
    <t xml:space="preserve"> Long-term average Real GDP growth</t>
  </si>
  <si>
    <t>Land Area (sq. km) 2010</t>
  </si>
  <si>
    <t>Average</t>
  </si>
  <si>
    <t>Economy</t>
  </si>
  <si>
    <t>Region</t>
  </si>
  <si>
    <t>Income group</t>
  </si>
  <si>
    <t>Lending category</t>
  </si>
  <si>
    <t>Other</t>
  </si>
  <si>
    <t>AFG</t>
  </si>
  <si>
    <t>South Asia</t>
  </si>
  <si>
    <t>Low income</t>
  </si>
  <si>
    <t>IDA</t>
  </si>
  <si>
    <t>HIPC</t>
  </si>
  <si>
    <t>ALB</t>
  </si>
  <si>
    <t>Europe &amp; Central Asia</t>
  </si>
  <si>
    <t>Lower middle income</t>
  </si>
  <si>
    <t>IBRD</t>
  </si>
  <si>
    <t/>
  </si>
  <si>
    <t>DZA</t>
  </si>
  <si>
    <t>Middle East &amp; North Africa</t>
  </si>
  <si>
    <t>Upper middle income</t>
  </si>
  <si>
    <t>American Samoa</t>
  </si>
  <si>
    <t>ASM</t>
  </si>
  <si>
    <t>East Asia &amp; Pacific</t>
  </si>
  <si>
    <t>..</t>
  </si>
  <si>
    <t>Andorra</t>
  </si>
  <si>
    <t>ADO</t>
  </si>
  <si>
    <t>High income: nonOECD</t>
  </si>
  <si>
    <t>AGO</t>
  </si>
  <si>
    <t>Sub-Saharan Africa</t>
  </si>
  <si>
    <t>Latin America &amp; Caribbean</t>
  </si>
  <si>
    <t>ARG</t>
  </si>
  <si>
    <t>ARM</t>
  </si>
  <si>
    <t>Blend</t>
  </si>
  <si>
    <t>Aruba</t>
  </si>
  <si>
    <t>ABW</t>
  </si>
  <si>
    <t>AUS</t>
  </si>
  <si>
    <t>High income: OECD</t>
  </si>
  <si>
    <t>AUT</t>
  </si>
  <si>
    <t>EMU</t>
  </si>
  <si>
    <t>AZE</t>
  </si>
  <si>
    <t>Bahamas, The</t>
  </si>
  <si>
    <t>BGD</t>
  </si>
  <si>
    <t>BLR</t>
  </si>
  <si>
    <t>BEL</t>
  </si>
  <si>
    <t>BEN</t>
  </si>
  <si>
    <t>BMU</t>
  </si>
  <si>
    <t>BOL</t>
  </si>
  <si>
    <t>BIH</t>
  </si>
  <si>
    <t>BRA</t>
  </si>
  <si>
    <t>BGR</t>
  </si>
  <si>
    <t>BFA</t>
  </si>
  <si>
    <t>BDI</t>
  </si>
  <si>
    <t>KHM</t>
  </si>
  <si>
    <t>CMR</t>
  </si>
  <si>
    <t>CAN</t>
  </si>
  <si>
    <t>Cayman Islands</t>
  </si>
  <si>
    <t>CYM</t>
  </si>
  <si>
    <t>CAF</t>
  </si>
  <si>
    <t>TCD</t>
  </si>
  <si>
    <t>Channel Islands</t>
  </si>
  <si>
    <t>CHI</t>
  </si>
  <si>
    <t>CHL</t>
  </si>
  <si>
    <t>CHN</t>
  </si>
  <si>
    <t>COL</t>
  </si>
  <si>
    <t>ZAR</t>
  </si>
  <si>
    <t>Congo, Rep.</t>
  </si>
  <si>
    <t>COG</t>
  </si>
  <si>
    <t>CRI</t>
  </si>
  <si>
    <t>CIV</t>
  </si>
  <si>
    <t>HRV</t>
  </si>
  <si>
    <t>CUB</t>
  </si>
  <si>
    <t>Curaçao</t>
  </si>
  <si>
    <t>CUW</t>
  </si>
  <si>
    <t>CZE</t>
  </si>
  <si>
    <t>DNK</t>
  </si>
  <si>
    <t>DOM</t>
  </si>
  <si>
    <t>ECU</t>
  </si>
  <si>
    <t>Egypt, Arab Rep.</t>
  </si>
  <si>
    <t>EGY</t>
  </si>
  <si>
    <t>SLV</t>
  </si>
  <si>
    <t>ERI</t>
  </si>
  <si>
    <t>ETH</t>
  </si>
  <si>
    <t>Faeroe Islands</t>
  </si>
  <si>
    <t>FRO</t>
  </si>
  <si>
    <t>FIN</t>
  </si>
  <si>
    <t>FRA</t>
  </si>
  <si>
    <t>French Polynesia</t>
  </si>
  <si>
    <t>PYF</t>
  </si>
  <si>
    <t>GEO</t>
  </si>
  <si>
    <t>DEU</t>
  </si>
  <si>
    <t>GHA</t>
  </si>
  <si>
    <t>GRC</t>
  </si>
  <si>
    <t>Greenland</t>
  </si>
  <si>
    <t>GRL</t>
  </si>
  <si>
    <t>Guam</t>
  </si>
  <si>
    <t>GUM</t>
  </si>
  <si>
    <t>GTM</t>
  </si>
  <si>
    <t>GIN</t>
  </si>
  <si>
    <t>HTI</t>
  </si>
  <si>
    <t>HND</t>
  </si>
  <si>
    <t>Hong Kong SAR, China</t>
  </si>
  <si>
    <t>HKG</t>
  </si>
  <si>
    <t>HUN</t>
  </si>
  <si>
    <t>IND</t>
  </si>
  <si>
    <t>IDN</t>
  </si>
  <si>
    <t>Iran, Islamic Rep.</t>
  </si>
  <si>
    <t>IRN</t>
  </si>
  <si>
    <t>IRQ</t>
  </si>
  <si>
    <t>IRL</t>
  </si>
  <si>
    <t>Isle of Man</t>
  </si>
  <si>
    <t>IMY</t>
  </si>
  <si>
    <t>ISR</t>
  </si>
  <si>
    <t>ITA</t>
  </si>
  <si>
    <t>JPN</t>
  </si>
  <si>
    <t>JOR</t>
  </si>
  <si>
    <t>KAZ</t>
  </si>
  <si>
    <t>KEN</t>
  </si>
  <si>
    <t>Korea, Dem. Rep.</t>
  </si>
  <si>
    <t>PRK</t>
  </si>
  <si>
    <t>Korea, Rep.</t>
  </si>
  <si>
    <t>KOR</t>
  </si>
  <si>
    <t>Kosovo</t>
  </si>
  <si>
    <t>KSV</t>
  </si>
  <si>
    <t>KWT</t>
  </si>
  <si>
    <t>KGZ</t>
  </si>
  <si>
    <t>LAO</t>
  </si>
  <si>
    <t>LBN</t>
  </si>
  <si>
    <t>LBR</t>
  </si>
  <si>
    <t>LBY</t>
  </si>
  <si>
    <t>Liechtenstein</t>
  </si>
  <si>
    <t>LIE</t>
  </si>
  <si>
    <t>LTU</t>
  </si>
  <si>
    <t>Macao SAR, China</t>
  </si>
  <si>
    <t>MAC</t>
  </si>
  <si>
    <t>Macedonia, FYR</t>
  </si>
  <si>
    <t>MDG</t>
  </si>
  <si>
    <t>MWI</t>
  </si>
  <si>
    <t>MYS</t>
  </si>
  <si>
    <t>MLI</t>
  </si>
  <si>
    <t>MHL</t>
  </si>
  <si>
    <t>MRT</t>
  </si>
  <si>
    <t>MEX</t>
  </si>
  <si>
    <t>FSM</t>
  </si>
  <si>
    <t>MDA</t>
  </si>
  <si>
    <t>Monaco</t>
  </si>
  <si>
    <t>MCO</t>
  </si>
  <si>
    <t>MAR</t>
  </si>
  <si>
    <t>MOZ</t>
  </si>
  <si>
    <t>MMR</t>
  </si>
  <si>
    <t>NPL</t>
  </si>
  <si>
    <t>NLD</t>
  </si>
  <si>
    <t>New Caledonia</t>
  </si>
  <si>
    <t>NCL</t>
  </si>
  <si>
    <t>NZL</t>
  </si>
  <si>
    <t>NIC</t>
  </si>
  <si>
    <t>NER</t>
  </si>
  <si>
    <t>NGA</t>
  </si>
  <si>
    <t>Northern Mariana Islands</t>
  </si>
  <si>
    <t>MNP</t>
  </si>
  <si>
    <t>NOR</t>
  </si>
  <si>
    <t>OMN</t>
  </si>
  <si>
    <t>PAK</t>
  </si>
  <si>
    <t>PLW</t>
  </si>
  <si>
    <t>PAN</t>
  </si>
  <si>
    <t>PNG</t>
  </si>
  <si>
    <t>PRY</t>
  </si>
  <si>
    <t>PER</t>
  </si>
  <si>
    <t>PHL</t>
  </si>
  <si>
    <t>POL</t>
  </si>
  <si>
    <t>PRT</t>
  </si>
  <si>
    <t>PRI</t>
  </si>
  <si>
    <t>ROM</t>
  </si>
  <si>
    <t>Russian Federation</t>
  </si>
  <si>
    <t>RUS</t>
  </si>
  <si>
    <t>RWA</t>
  </si>
  <si>
    <t>San Marino</t>
  </si>
  <si>
    <t>SMR</t>
  </si>
  <si>
    <t>São Tomé and Principe</t>
  </si>
  <si>
    <t>SAU</t>
  </si>
  <si>
    <t>SEN</t>
  </si>
  <si>
    <t>SRB</t>
  </si>
  <si>
    <t>SLE</t>
  </si>
  <si>
    <t>SGP</t>
  </si>
  <si>
    <t>Sint Maarten (Dutch part)</t>
  </si>
  <si>
    <t>SXM</t>
  </si>
  <si>
    <t>SVK</t>
  </si>
  <si>
    <t>SOM</t>
  </si>
  <si>
    <t>ZAF</t>
  </si>
  <si>
    <t>South Sudan</t>
  </si>
  <si>
    <t>SSD</t>
  </si>
  <si>
    <t>ESP</t>
  </si>
  <si>
    <t>LKA</t>
  </si>
  <si>
    <t>St. Martin (French part)</t>
  </si>
  <si>
    <t>MAF</t>
  </si>
  <si>
    <t>SDN</t>
  </si>
  <si>
    <t>SWE</t>
  </si>
  <si>
    <t>CHE</t>
  </si>
  <si>
    <t>SYR</t>
  </si>
  <si>
    <t>TJK</t>
  </si>
  <si>
    <t>TZA</t>
  </si>
  <si>
    <t>THA</t>
  </si>
  <si>
    <t>TGO</t>
  </si>
  <si>
    <t>TUN</t>
  </si>
  <si>
    <t>TUR</t>
  </si>
  <si>
    <t>TKM</t>
  </si>
  <si>
    <t>Turks and Caicos Islands</t>
  </si>
  <si>
    <t>TCA</t>
  </si>
  <si>
    <t>UGA</t>
  </si>
  <si>
    <t>UKR</t>
  </si>
  <si>
    <t>ARE</t>
  </si>
  <si>
    <t>GBR</t>
  </si>
  <si>
    <t>USA</t>
  </si>
  <si>
    <t>URY</t>
  </si>
  <si>
    <t>UZB</t>
  </si>
  <si>
    <t>Venezuela, RB</t>
  </si>
  <si>
    <t>VEN</t>
  </si>
  <si>
    <t>VNM</t>
  </si>
  <si>
    <t>Virgin Islands (U.S.)</t>
  </si>
  <si>
    <t>VIR</t>
  </si>
  <si>
    <t>West Bank and Gaza</t>
  </si>
  <si>
    <t>WBG</t>
  </si>
  <si>
    <t>Yemen, Rep.</t>
  </si>
  <si>
    <t>YEM</t>
  </si>
  <si>
    <t>ZMB</t>
  </si>
  <si>
    <t>ZWE</t>
  </si>
  <si>
    <t>ar_1</t>
  </si>
  <si>
    <t>log_pop</t>
  </si>
  <si>
    <t>Q1</t>
  </si>
  <si>
    <t>Median</t>
  </si>
  <si>
    <t>Q3</t>
  </si>
  <si>
    <t>IQR</t>
  </si>
  <si>
    <t>25th pct</t>
  </si>
  <si>
    <t>50th pct</t>
  </si>
  <si>
    <t>75th pct</t>
  </si>
  <si>
    <t>Min_iqr</t>
  </si>
  <si>
    <t>Max_iqr</t>
  </si>
  <si>
    <t>Income group (WB)</t>
  </si>
  <si>
    <t>The Caribbean</t>
  </si>
  <si>
    <t xml:space="preserve">Antigua and Barbuda </t>
  </si>
  <si>
    <t xml:space="preserve">Bahamas, The        </t>
  </si>
  <si>
    <t xml:space="preserve">Barbados            </t>
  </si>
  <si>
    <t xml:space="preserve">Dominica            </t>
  </si>
  <si>
    <t xml:space="preserve">Grenada             </t>
  </si>
  <si>
    <t xml:space="preserve">Guyana              </t>
  </si>
  <si>
    <t xml:space="preserve">Jamaica             </t>
  </si>
  <si>
    <t xml:space="preserve">St. Kitts and Nevis </t>
  </si>
  <si>
    <t xml:space="preserve">St. Lucia           </t>
  </si>
  <si>
    <t>St. Vincent &amp; Grens.</t>
  </si>
  <si>
    <t>Rest of Small Economies</t>
  </si>
  <si>
    <t>Bahrain, Kingdom of</t>
  </si>
  <si>
    <t xml:space="preserve">Belize              </t>
  </si>
  <si>
    <t xml:space="preserve">Bhutan              </t>
  </si>
  <si>
    <t xml:space="preserve">Botswana            </t>
  </si>
  <si>
    <t xml:space="preserve">Brunei Darussalam   </t>
  </si>
  <si>
    <t xml:space="preserve">Cape Verde          </t>
  </si>
  <si>
    <t xml:space="preserve">Comoros             </t>
  </si>
  <si>
    <t xml:space="preserve">Cyprus              </t>
  </si>
  <si>
    <t xml:space="preserve">Djibouti            </t>
  </si>
  <si>
    <t xml:space="preserve">Equatorial Guinea   </t>
  </si>
  <si>
    <t xml:space="preserve">Estonia             </t>
  </si>
  <si>
    <t xml:space="preserve">Fiji                </t>
  </si>
  <si>
    <t xml:space="preserve">Gabon               </t>
  </si>
  <si>
    <t xml:space="preserve">Gambia, The         </t>
  </si>
  <si>
    <t xml:space="preserve">Guinea-Bissau       </t>
  </si>
  <si>
    <t xml:space="preserve">Iceland             </t>
  </si>
  <si>
    <t xml:space="preserve">Kiribati            </t>
  </si>
  <si>
    <t xml:space="preserve">Latvia              </t>
  </si>
  <si>
    <t xml:space="preserve">Lesotho             </t>
  </si>
  <si>
    <t xml:space="preserve">Maldives            </t>
  </si>
  <si>
    <t xml:space="preserve">Malta               </t>
  </si>
  <si>
    <t xml:space="preserve">Mongolia            </t>
  </si>
  <si>
    <t xml:space="preserve">Namibia             </t>
  </si>
  <si>
    <t>São Tomé &amp; Príncipe</t>
  </si>
  <si>
    <t xml:space="preserve">Solomon Islands     </t>
  </si>
  <si>
    <t xml:space="preserve">Swaziland           </t>
  </si>
  <si>
    <t xml:space="preserve">Tonga               </t>
  </si>
  <si>
    <t xml:space="preserve">Vanuatu             </t>
  </si>
  <si>
    <t>Afghanistan, I.R. of</t>
  </si>
  <si>
    <t xml:space="preserve">Algeria             </t>
  </si>
  <si>
    <t xml:space="preserve">Angola              </t>
  </si>
  <si>
    <t xml:space="preserve">Australia           </t>
  </si>
  <si>
    <t>Azerbaijan, Rep. of</t>
  </si>
  <si>
    <t xml:space="preserve">Bangladesh          </t>
  </si>
  <si>
    <t xml:space="preserve">Benin               </t>
  </si>
  <si>
    <t xml:space="preserve">Bolivia             </t>
  </si>
  <si>
    <t>Bosnia &amp; Herzegovina</t>
  </si>
  <si>
    <t xml:space="preserve">Bulgaria            </t>
  </si>
  <si>
    <t xml:space="preserve">Burkina Faso        </t>
  </si>
  <si>
    <t xml:space="preserve">Burundi             </t>
  </si>
  <si>
    <t xml:space="preserve">Cambodia            </t>
  </si>
  <si>
    <t xml:space="preserve">Cameroon            </t>
  </si>
  <si>
    <t xml:space="preserve">Canada              </t>
  </si>
  <si>
    <t>Central African Rep.</t>
  </si>
  <si>
    <t xml:space="preserve">Chad                </t>
  </si>
  <si>
    <t>China,P.R.: Mainland</t>
  </si>
  <si>
    <t>Congo, Dem. Rep. of</t>
  </si>
  <si>
    <t xml:space="preserve">Costa Rica          </t>
  </si>
  <si>
    <t xml:space="preserve">Côte d'Ivoire       </t>
  </si>
  <si>
    <t xml:space="preserve">Denmark             </t>
  </si>
  <si>
    <t xml:space="preserve">Egypt               </t>
  </si>
  <si>
    <t xml:space="preserve">El Salvador         </t>
  </si>
  <si>
    <t xml:space="preserve">Ethiopia            </t>
  </si>
  <si>
    <t xml:space="preserve">Georgia             </t>
  </si>
  <si>
    <t xml:space="preserve">Ghana               </t>
  </si>
  <si>
    <t xml:space="preserve">Guatemala           </t>
  </si>
  <si>
    <t xml:space="preserve">Guinea              </t>
  </si>
  <si>
    <t xml:space="preserve">Haiti               </t>
  </si>
  <si>
    <t xml:space="preserve">Honduras            </t>
  </si>
  <si>
    <t>China,P.R.:Hong Kong</t>
  </si>
  <si>
    <t xml:space="preserve">Hungary             </t>
  </si>
  <si>
    <t xml:space="preserve">Indonesia           </t>
  </si>
  <si>
    <t>Iran, I.R. of</t>
  </si>
  <si>
    <t xml:space="preserve">Iraq                </t>
  </si>
  <si>
    <t xml:space="preserve">Israel              </t>
  </si>
  <si>
    <t xml:space="preserve">Japan               </t>
  </si>
  <si>
    <t xml:space="preserve">Kazakhstan          </t>
  </si>
  <si>
    <t xml:space="preserve">Kenya               </t>
  </si>
  <si>
    <t xml:space="preserve">Kyrgyz Republic     </t>
  </si>
  <si>
    <t>Lao People's Dem.Rep</t>
  </si>
  <si>
    <t xml:space="preserve">Lebanon             </t>
  </si>
  <si>
    <t xml:space="preserve">Libya               </t>
  </si>
  <si>
    <t xml:space="preserve">Lithuania           </t>
  </si>
  <si>
    <t>Macao, China</t>
  </si>
  <si>
    <t xml:space="preserve">Malawi              </t>
  </si>
  <si>
    <t xml:space="preserve">Malaysia            </t>
  </si>
  <si>
    <t xml:space="preserve">Mali                </t>
  </si>
  <si>
    <t xml:space="preserve">Mauritania          </t>
  </si>
  <si>
    <t xml:space="preserve">Moldova             </t>
  </si>
  <si>
    <t xml:space="preserve">Morocco             </t>
  </si>
  <si>
    <t xml:space="preserve">Mozambique          </t>
  </si>
  <si>
    <t xml:space="preserve">Myanmar             </t>
  </si>
  <si>
    <t xml:space="preserve">New Zealand         </t>
  </si>
  <si>
    <t xml:space="preserve">Nicaragua           </t>
  </si>
  <si>
    <t xml:space="preserve">Niger               </t>
  </si>
  <si>
    <t xml:space="preserve">Nigeria             </t>
  </si>
  <si>
    <t xml:space="preserve">Oman                </t>
  </si>
  <si>
    <t xml:space="preserve">Panama              </t>
  </si>
  <si>
    <t xml:space="preserve">Papua New Guinea    </t>
  </si>
  <si>
    <t xml:space="preserve">Paraguay            </t>
  </si>
  <si>
    <t xml:space="preserve">Poland              </t>
  </si>
  <si>
    <t xml:space="preserve">Rwanda              </t>
  </si>
  <si>
    <t>Serbia, Republic of</t>
  </si>
  <si>
    <t xml:space="preserve">Sierra Leone        </t>
  </si>
  <si>
    <t xml:space="preserve">Singapore           </t>
  </si>
  <si>
    <t xml:space="preserve">Slovak Republic     </t>
  </si>
  <si>
    <t xml:space="preserve">South Africa        </t>
  </si>
  <si>
    <t xml:space="preserve">Switzerland         </t>
  </si>
  <si>
    <t>Taipei, Chinese</t>
  </si>
  <si>
    <t xml:space="preserve">Tanzania            </t>
  </si>
  <si>
    <t xml:space="preserve">Togo                </t>
  </si>
  <si>
    <t xml:space="preserve">Turkmenistan        </t>
  </si>
  <si>
    <t xml:space="preserve">Uganda              </t>
  </si>
  <si>
    <t xml:space="preserve">United Kingdom      </t>
  </si>
  <si>
    <t xml:space="preserve">Uzbekistan          </t>
  </si>
  <si>
    <t>Venezuela, Rep. Bol.</t>
  </si>
  <si>
    <t>Yemen, Republic of</t>
  </si>
  <si>
    <t xml:space="preserve">Zimbabwe            </t>
  </si>
  <si>
    <t>Average GDP per capita</t>
  </si>
  <si>
    <t>High Income</t>
  </si>
  <si>
    <t>ROSE</t>
  </si>
  <si>
    <t>Trinidad &amp; Tobago</t>
  </si>
  <si>
    <t>Diversion of public funds</t>
  </si>
  <si>
    <t>Public trust in politicians</t>
  </si>
  <si>
    <t>Irregular payments and bribes</t>
  </si>
  <si>
    <t>Judicial independence</t>
  </si>
  <si>
    <t>Favoritism in decisions of government officials</t>
  </si>
  <si>
    <t>Wastefulness of government spending</t>
  </si>
  <si>
    <t>Burden of government regulation</t>
  </si>
  <si>
    <t>Efficiency of legal framework in settling disputes</t>
  </si>
  <si>
    <t>Transparency of government policymaking</t>
  </si>
  <si>
    <t>Rank</t>
  </si>
  <si>
    <t>Taiwan, China</t>
  </si>
  <si>
    <t>Quality of roads</t>
  </si>
  <si>
    <t>Quality of ports</t>
  </si>
  <si>
    <t>Quality of electricity supply</t>
  </si>
  <si>
    <t>TWN</t>
  </si>
  <si>
    <t>WORLD</t>
  </si>
  <si>
    <t>Pop</t>
  </si>
  <si>
    <t>Democratic Republic of the Congo</t>
  </si>
  <si>
    <t>n/a</t>
  </si>
  <si>
    <t>Islamic Republic of Iran</t>
  </si>
  <si>
    <t>Lao P.D.R.</t>
  </si>
  <si>
    <t>Micronesia</t>
  </si>
  <si>
    <t>Anguilla</t>
  </si>
  <si>
    <t>Montserrat</t>
  </si>
  <si>
    <t>Small Econ</t>
  </si>
  <si>
    <t>C6</t>
  </si>
  <si>
    <t>HDI (ratio)</t>
  </si>
  <si>
    <t>Ident</t>
  </si>
  <si>
    <t>Government expenditure-%GDP (aver. 90-11)</t>
  </si>
  <si>
    <t>Wallis and Futuna Islands</t>
  </si>
  <si>
    <t>Turks and Caicos</t>
  </si>
  <si>
    <t>South Korea</t>
  </si>
  <si>
    <t>Slovakia</t>
  </si>
  <si>
    <t>Congo</t>
  </si>
  <si>
    <t>St. Vincent &amp; Grenadines</t>
  </si>
  <si>
    <t>Reunion</t>
  </si>
  <si>
    <t>Norfolk Island</t>
  </si>
  <si>
    <t>Niue</t>
  </si>
  <si>
    <t>Netherlands Antilles</t>
  </si>
  <si>
    <t>Nauru</t>
  </si>
  <si>
    <t>Cote d'Ivoire</t>
  </si>
  <si>
    <t>Martinique</t>
  </si>
  <si>
    <t>Macau</t>
  </si>
  <si>
    <t>Guinea Bissau</t>
  </si>
  <si>
    <t>Guadeloupe</t>
  </si>
  <si>
    <t>Gibraltar</t>
  </si>
  <si>
    <t>Gambia</t>
  </si>
  <si>
    <t>French Guiana</t>
  </si>
  <si>
    <t>Falkland Islands</t>
  </si>
  <si>
    <t>East Timor</t>
  </si>
  <si>
    <t>Dem. Republic of the Congo</t>
  </si>
  <si>
    <t>Cook Islands</t>
  </si>
  <si>
    <t>Cocos (Keeling) Islands</t>
  </si>
  <si>
    <t>Christmas Island</t>
  </si>
  <si>
    <t>British Virgin Islands</t>
  </si>
  <si>
    <t>Antigua &amp; Barbuda</t>
  </si>
  <si>
    <t>ACI</t>
  </si>
  <si>
    <t>log population</t>
  </si>
  <si>
    <t>LSCI</t>
  </si>
  <si>
    <t>pop</t>
  </si>
  <si>
    <t>log pop</t>
  </si>
  <si>
    <t>Cost of Disasters</t>
  </si>
  <si>
    <t>Average HDI</t>
  </si>
  <si>
    <t>Income Group</t>
  </si>
  <si>
    <t>Tourist?</t>
  </si>
  <si>
    <t>ECONOMIC GROWTH</t>
  </si>
  <si>
    <t>Source: World Economic Outlook April 2013 - IMF</t>
  </si>
  <si>
    <t>10=CAR, 20=ROSE, 30=ROW</t>
  </si>
  <si>
    <t>Tourism/Commodity</t>
  </si>
  <si>
    <t>ROU</t>
  </si>
  <si>
    <t>Timor-leste</t>
  </si>
  <si>
    <t>TLS</t>
  </si>
  <si>
    <t>ROSE-C</t>
  </si>
  <si>
    <t>ROSE-T</t>
  </si>
  <si>
    <t>Caribbean-C</t>
  </si>
  <si>
    <t>Caribbean-T</t>
  </si>
  <si>
    <t>Caribbean-C/ROSE-C</t>
  </si>
  <si>
    <t>Caribbean-T/ROSE-T</t>
  </si>
  <si>
    <t>Small Econ./ROW</t>
  </si>
  <si>
    <t>1st pillar: Institutions, 1-7 (best)</t>
  </si>
  <si>
    <t>1.A. Public institutions, 1-7 (best)</t>
  </si>
  <si>
    <t>1.01 Property rights, 1-7 (best)</t>
  </si>
  <si>
    <t>1.02 Intellectual property protection, 1-7 (best)</t>
  </si>
  <si>
    <t>1.13 Business costs of terrorism, 1-7 (best)</t>
  </si>
  <si>
    <t>1.14 Business costs of crime and violence, 1-7 (best)</t>
  </si>
  <si>
    <t>1.15 Organized crime, 1-7 (best)</t>
  </si>
  <si>
    <t>1.16 Reliability of police services, 1-7 (best)</t>
  </si>
  <si>
    <t>1.B. Private institutions, 1-7 (best)</t>
  </si>
  <si>
    <t>1.17 Ethical behavior of firms, 1-7 (best)</t>
  </si>
  <si>
    <t>1.18 Strength of auditing and reporting standards, 1-7 (best)</t>
  </si>
  <si>
    <t>1.19 Efficacy of corporate boards, 1-7 (best)</t>
  </si>
  <si>
    <t>1.20 Protection of minority shareholders’ interests, 1-7 (best)</t>
  </si>
  <si>
    <t>1.21 Strength of investor protection, 0–10 (best)</t>
  </si>
  <si>
    <t>2nd pillar: Infrastructure, 1-7 (best)</t>
  </si>
  <si>
    <t>2.A. Transport infrastructure, 1-7 (best)</t>
  </si>
  <si>
    <t>2.01 Quality of overall infrastructure, 1-7 (best)</t>
  </si>
  <si>
    <t>2.02 Quality of roads, 1-7 (best)</t>
  </si>
  <si>
    <t>2.03 Quality of railroad infrastructure, 1-7 (best)</t>
  </si>
  <si>
    <t>2.04 Quality of port infrastructure, 1-7 (best)</t>
  </si>
  <si>
    <t>2.05 Quality of air transport infrastructure, 1-7 (best)</t>
  </si>
  <si>
    <t>2.06 Available airline seat km/week, millions</t>
  </si>
  <si>
    <t>2.B. Electricity and telephony infrastructure, 1-7 (best)</t>
  </si>
  <si>
    <t>2.07 Quality of electricity supply, 1-7 (best)</t>
  </si>
  <si>
    <t>2.08 Mobile telephone subscriptions/100 pop.</t>
  </si>
  <si>
    <t>2.09 Fixed telephone lines/100 pop.</t>
  </si>
  <si>
    <t>Quality of overall infrastructure</t>
  </si>
  <si>
    <t xml:space="preserve">Quality of air transport </t>
  </si>
  <si>
    <t>Mobile telephone subscriptions/100 pop.</t>
  </si>
  <si>
    <t>Fixed telephone lines/100 pop.</t>
  </si>
  <si>
    <t>Source: World Economic Outlook October 2013 - IMF</t>
  </si>
  <si>
    <t>1.0/tsqkm</t>
  </si>
  <si>
    <t>3.0/tsqkm</t>
  </si>
  <si>
    <t>5.1/tsqkm</t>
  </si>
  <si>
    <t>GDP Growth (%)</t>
  </si>
  <si>
    <t>--</t>
  </si>
  <si>
    <t>Number of small countries that are Islands</t>
  </si>
  <si>
    <t>Number of Tourist small countries</t>
  </si>
  <si>
    <t>Total number of small countries</t>
  </si>
  <si>
    <t>Efficiency of legal framework in challenging regulations</t>
  </si>
  <si>
    <t>Small economies</t>
  </si>
  <si>
    <t>Note: Bubble size indicates the square root of the land area in square kilometers).</t>
  </si>
  <si>
    <t>Source: Penn World Table 7.1 1 (Heston, Summers, and Aten 2012); and United Nations Development Program.</t>
  </si>
  <si>
    <t>Note: In the index , the value closer to 1 implies better performance.</t>
  </si>
  <si>
    <t>Sources: World Bank; Penn World Table 7.1 (Heston, Summers, and Aten 2012); and United Nations Development Program.</t>
  </si>
  <si>
    <t>Note: HDI = Human Development Index.</t>
  </si>
  <si>
    <r>
      <t xml:space="preserve">Source: World Economic Forum, </t>
    </r>
    <r>
      <rPr>
        <i/>
        <sz val="8"/>
        <color theme="1"/>
        <rFont val="Calibri"/>
        <family val="2"/>
        <scheme val="minor"/>
      </rPr>
      <t>Global Competitiveness Report 2013-2014.</t>
    </r>
  </si>
  <si>
    <t>Source: United Nations Conference on Trade and Development.</t>
  </si>
  <si>
    <r>
      <t> </t>
    </r>
    <r>
      <rPr>
        <sz val="10"/>
        <color theme="1"/>
        <rFont val="Calibri"/>
        <family val="2"/>
        <scheme val="minor"/>
      </rPr>
      <t>Run vertical axis label vertically and change to: Real GDP growth in percent (1980-2012 average)</t>
    </r>
  </si>
  <si>
    <t>Table 2.1. Heterogeneity of Small Economies</t>
  </si>
  <si>
    <r>
      <t>Figure 2.4.</t>
    </r>
    <r>
      <rPr>
        <sz val="11"/>
        <color theme="1"/>
        <rFont val="Calibri"/>
        <family val="2"/>
        <scheme val="minor"/>
      </rPr>
      <t xml:space="preserve"> Trust and Unproductive Rent-Seeking Indicators (relative ratios</t>
    </r>
    <r>
      <rPr>
        <sz val="8"/>
        <color theme="1"/>
        <rFont val="Calibri"/>
        <family val="2"/>
        <scheme val="minor"/>
      </rPr>
      <t> </t>
    </r>
    <r>
      <rPr>
        <sz val="11"/>
        <color theme="1"/>
        <rFont val="Calibri"/>
        <family val="2"/>
        <scheme val="minor"/>
      </rPr>
      <t>)</t>
    </r>
  </si>
  <si>
    <t>Figure 2.14. Growth Inertia</t>
  </si>
  <si>
    <r>
      <t xml:space="preserve">Source: IMF, </t>
    </r>
    <r>
      <rPr>
        <i/>
        <sz val="10"/>
        <color theme="1"/>
        <rFont val="Calibri"/>
        <family val="2"/>
        <scheme val="minor"/>
      </rPr>
      <t xml:space="preserve">World Economic Outlook, </t>
    </r>
    <r>
      <rPr>
        <sz val="10"/>
        <color theme="1"/>
        <rFont val="Calibri"/>
        <family val="2"/>
        <scheme val="minor"/>
      </rPr>
      <t>October 2013.</t>
    </r>
  </si>
  <si>
    <t>Figure  2.1. Population, GDP, and Land Mass</t>
  </si>
  <si>
    <t>Figure 2.2. Small Economies: GDP Per Capita, Human Development Index, and Island Status in Small Economies </t>
  </si>
  <si>
    <t>Figure 2.3. Ratio of Government Expenditure to GDP and Size </t>
  </si>
  <si>
    <t>Figure 2.5. Air  Connectivity Index and Size</t>
  </si>
  <si>
    <t>Figure 2.6. Shipping Connectivity Index  and Size </t>
  </si>
  <si>
    <r>
      <t xml:space="preserve">Source: World Economic Forum, </t>
    </r>
    <r>
      <rPr>
        <i/>
        <sz val="10"/>
        <color theme="1"/>
        <rFont val="Calibri"/>
        <family val="2"/>
        <scheme val="minor"/>
      </rPr>
      <t>Global Competitiveness Report 2013-2014.</t>
    </r>
  </si>
  <si>
    <t>Figure 2.7. Infrastructure in Smaller versus Larger Economies </t>
  </si>
  <si>
    <r>
      <t xml:space="preserve">Sources: IMF, </t>
    </r>
    <r>
      <rPr>
        <i/>
        <sz val="10"/>
        <color theme="1"/>
        <rFont val="Calibri"/>
        <family val="2"/>
        <scheme val="minor"/>
      </rPr>
      <t xml:space="preserve">World Economic Outlook, </t>
    </r>
    <r>
      <rPr>
        <sz val="10"/>
        <color theme="1"/>
        <rFont val="Calibri"/>
        <family val="2"/>
        <scheme val="minor"/>
      </rPr>
      <t>October 2013, and International Financial Statistics.</t>
    </r>
  </si>
  <si>
    <t>Figure 2.8. External  Shocks</t>
  </si>
  <si>
    <r>
      <t xml:space="preserve">Sources: The International Disaster Database; and IMF, </t>
    </r>
    <r>
      <rPr>
        <i/>
        <sz val="10"/>
        <color theme="1"/>
        <rFont val="Calibri"/>
        <family val="2"/>
        <scheme val="minor"/>
      </rPr>
      <t>World Economic Outlook,</t>
    </r>
    <r>
      <rPr>
        <sz val="10"/>
        <color theme="1"/>
        <rFont val="Calibri"/>
        <family val="2"/>
        <scheme val="minor"/>
      </rPr>
      <t xml:space="preserve"> October 2013.</t>
    </r>
  </si>
  <si>
    <t xml:space="preserve">Figure 2.9. Number of Natural  Disasters </t>
  </si>
  <si>
    <t>Figure 2.10. Direct Costs of Natural Disasters (measured in U.S. dollars )</t>
  </si>
  <si>
    <t>Figure 2.11. Size and Economic Growth </t>
  </si>
  <si>
    <t>Figure 2.12. Is Size a Binding Constraint to Economic Growth ?</t>
  </si>
  <si>
    <r>
      <t xml:space="preserve">Source: IMF, </t>
    </r>
    <r>
      <rPr>
        <i/>
        <sz val="10"/>
        <color theme="1"/>
        <rFont val="Calibri"/>
        <family val="2"/>
        <scheme val="minor"/>
      </rPr>
      <t>World Economic Outlook,</t>
    </r>
    <r>
      <rPr>
        <sz val="10"/>
        <color theme="1"/>
        <rFont val="Calibri"/>
        <family val="2"/>
        <scheme val="minor"/>
      </rPr>
      <t xml:space="preserve"> October 2013.</t>
    </r>
  </si>
  <si>
    <t>Figure 2.13 . GDP Volatility</t>
  </si>
  <si>
    <t>Note: ROW = Rest of the world.</t>
  </si>
  <si>
    <r>
      <t>Note:</t>
    </r>
    <r>
      <rPr>
        <sz val="11"/>
        <color theme="1"/>
        <rFont val="Calibri"/>
        <family val="2"/>
        <scheme val="minor"/>
      </rPr>
      <t xml:space="preserve"> </t>
    </r>
    <r>
      <rPr>
        <sz val="8"/>
        <color theme="1"/>
        <rFont val="Calibri"/>
        <family val="2"/>
        <scheme val="minor"/>
      </rPr>
      <t>Values greater than unity indicate a better performance; ROW = Rest of the world.</t>
    </r>
    <r>
      <rPr>
        <sz val="11"/>
        <color theme="1"/>
        <rFont val="Calibri"/>
        <family val="2"/>
        <scheme val="minor"/>
      </rPr>
      <t xml:space="preserve"> </t>
    </r>
  </si>
  <si>
    <t>Note: GDP cycle estimated with the HP filter; ROW = Rest of the world</t>
  </si>
  <si>
    <t>Note: Auto-correlation coefficient estimated by using a simple AR(1) process; ROW = Rest of the world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</si>
</sst>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00"/>
  </numFmts>
  <fonts count="27"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sz val="11"/>
      <color rgb="FFFF000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8"/>
      <color rgb="FF000000"/>
      <name val="Tahoma"/>
      <family val="2"/>
    </font>
    <font>
      <b/>
      <u/>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sz val="10"/>
      <name val="Arial"/>
      <family val="2"/>
    </font>
    <font>
      <u/>
      <sz val="10"/>
      <color theme="10"/>
      <name val="Arial"/>
      <family val="2"/>
    </font>
    <font>
      <sz val="12"/>
      <color theme="1"/>
      <name val="Calibri"/>
      <family val="2"/>
      <scheme val="minor"/>
    </font>
    <font>
      <sz val="10"/>
      <name val="Courier"/>
      <family val="3"/>
    </font>
    <font>
      <i/>
      <sz val="8.5"/>
      <name val="Arial"/>
      <family val="2"/>
    </font>
    <font>
      <sz val="8.5"/>
      <name val="Arial"/>
      <family val="2"/>
    </font>
    <font>
      <b/>
      <sz val="8.5"/>
      <name val="Arial"/>
      <family val="2"/>
    </font>
    <font>
      <b/>
      <sz val="12"/>
      <color theme="1"/>
      <name val="Calibri"/>
      <family val="2"/>
      <scheme val="minor"/>
    </font>
    <font>
      <b/>
      <sz val="14"/>
      <color theme="1"/>
      <name val="Calibri"/>
      <family val="2"/>
      <scheme val="minor"/>
    </font>
    <font>
      <b/>
      <sz val="16"/>
      <color rgb="FF000000"/>
      <name val="Calibri"/>
      <family val="2"/>
    </font>
    <font>
      <b/>
      <sz val="11"/>
      <color rgb="FF000000"/>
      <name val="Calibri"/>
      <family val="2"/>
    </font>
    <font>
      <i/>
      <sz val="8"/>
      <color theme="1"/>
      <name val="Calibri"/>
      <family val="2"/>
      <scheme val="minor"/>
    </font>
    <font>
      <sz val="10"/>
      <color theme="1"/>
      <name val="Calibri"/>
      <family val="2"/>
      <scheme val="minor"/>
    </font>
    <font>
      <i/>
      <sz val="10"/>
      <color theme="1"/>
      <name val="Calibri"/>
      <family val="2"/>
      <scheme val="minor"/>
    </font>
  </fonts>
  <fills count="10">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3">
    <xf numFmtId="0" fontId="0" fillId="0" borderId="0"/>
    <xf numFmtId="0" fontId="2" fillId="0" borderId="0" applyNumberFormat="0" applyFill="0" applyBorder="0" applyAlignment="0" applyProtection="0"/>
    <xf numFmtId="0" fontId="13" fillId="0" borderId="0"/>
    <xf numFmtId="0" fontId="14" fillId="0" borderId="0" applyNumberFormat="0" applyFill="0" applyBorder="0" applyAlignment="0" applyProtection="0"/>
    <xf numFmtId="0" fontId="15" fillId="0" borderId="0"/>
    <xf numFmtId="0" fontId="15" fillId="0" borderId="0"/>
    <xf numFmtId="0" fontId="5" fillId="0" borderId="0"/>
    <xf numFmtId="0" fontId="13" fillId="0" borderId="0"/>
    <xf numFmtId="0" fontId="5" fillId="0" borderId="0"/>
    <xf numFmtId="0" fontId="5" fillId="0" borderId="0"/>
    <xf numFmtId="9" fontId="15" fillId="0" borderId="0" applyFont="0" applyFill="0" applyBorder="0" applyAlignment="0" applyProtection="0"/>
    <xf numFmtId="9" fontId="15" fillId="0" borderId="0" applyFont="0" applyFill="0" applyBorder="0" applyAlignment="0" applyProtection="0"/>
    <xf numFmtId="0" fontId="16" fillId="0" borderId="0"/>
  </cellStyleXfs>
  <cellXfs count="89">
    <xf numFmtId="0" fontId="0" fillId="0" borderId="0" xfId="0"/>
    <xf numFmtId="0" fontId="1" fillId="0" borderId="0" xfId="0" applyFont="1"/>
    <xf numFmtId="0" fontId="0" fillId="2" borderId="0" xfId="0" applyFill="1"/>
    <xf numFmtId="0" fontId="3" fillId="0" borderId="0" xfId="0" applyFont="1"/>
    <xf numFmtId="164" fontId="0" fillId="0" borderId="0" xfId="0" applyNumberFormat="1"/>
    <xf numFmtId="0" fontId="4" fillId="0" borderId="0" xfId="0" applyFont="1"/>
    <xf numFmtId="0" fontId="0" fillId="3" borderId="0" xfId="0" applyFill="1"/>
    <xf numFmtId="0" fontId="1" fillId="4" borderId="0" xfId="0" applyFont="1" applyFill="1"/>
    <xf numFmtId="0" fontId="0" fillId="4" borderId="0" xfId="0" applyFill="1"/>
    <xf numFmtId="0" fontId="7" fillId="4" borderId="0" xfId="0" applyFont="1" applyFill="1"/>
    <xf numFmtId="0" fontId="0" fillId="4" borderId="0" xfId="0" applyFill="1" applyAlignment="1">
      <alignment horizontal="left"/>
    </xf>
    <xf numFmtId="164" fontId="0" fillId="4" borderId="0" xfId="0" applyNumberFormat="1" applyFill="1" applyAlignment="1">
      <alignment horizontal="center"/>
    </xf>
    <xf numFmtId="0" fontId="6" fillId="4" borderId="0" xfId="0" applyFont="1" applyFill="1"/>
    <xf numFmtId="3" fontId="0" fillId="4" borderId="0" xfId="0" applyNumberFormat="1" applyFill="1"/>
    <xf numFmtId="0" fontId="9" fillId="4" borderId="0" xfId="0" applyFont="1" applyFill="1" applyAlignment="1">
      <alignment horizontal="center"/>
    </xf>
    <xf numFmtId="0" fontId="10" fillId="4" borderId="0" xfId="0" applyFont="1" applyFill="1"/>
    <xf numFmtId="165" fontId="0" fillId="4" borderId="0" xfId="0" applyNumberFormat="1" applyFill="1" applyAlignment="1">
      <alignment horizontal="center"/>
    </xf>
    <xf numFmtId="0" fontId="10" fillId="3" borderId="0" xfId="0" applyFont="1" applyFill="1"/>
    <xf numFmtId="0" fontId="11" fillId="4" borderId="0" xfId="0" applyFont="1" applyFill="1" applyAlignment="1">
      <alignment horizontal="left"/>
    </xf>
    <xf numFmtId="0" fontId="12" fillId="4" borderId="1" xfId="0" applyFont="1" applyFill="1" applyBorder="1"/>
    <xf numFmtId="165" fontId="12" fillId="4" borderId="2" xfId="0" applyNumberFormat="1" applyFont="1" applyFill="1" applyBorder="1" applyAlignment="1">
      <alignment horizontal="center"/>
    </xf>
    <xf numFmtId="165" fontId="12" fillId="4" borderId="3" xfId="0" applyNumberFormat="1" applyFont="1" applyFill="1" applyBorder="1" applyAlignment="1">
      <alignment horizontal="center"/>
    </xf>
    <xf numFmtId="0" fontId="12" fillId="4" borderId="4" xfId="0" applyFont="1" applyFill="1" applyBorder="1"/>
    <xf numFmtId="165" fontId="12" fillId="4" borderId="0" xfId="0" applyNumberFormat="1" applyFont="1" applyFill="1" applyBorder="1" applyAlignment="1">
      <alignment horizontal="center"/>
    </xf>
    <xf numFmtId="165" fontId="12" fillId="4" borderId="5" xfId="0" applyNumberFormat="1" applyFont="1" applyFill="1" applyBorder="1" applyAlignment="1">
      <alignment horizontal="center"/>
    </xf>
    <xf numFmtId="0" fontId="12" fillId="4" borderId="6" xfId="0" applyFont="1" applyFill="1" applyBorder="1"/>
    <xf numFmtId="165" fontId="12" fillId="4" borderId="7" xfId="0" applyNumberFormat="1" applyFont="1" applyFill="1" applyBorder="1" applyAlignment="1">
      <alignment horizontal="center"/>
    </xf>
    <xf numFmtId="165" fontId="12" fillId="4" borderId="8" xfId="0" applyNumberFormat="1" applyFont="1" applyFill="1" applyBorder="1" applyAlignment="1">
      <alignment horizontal="center"/>
    </xf>
    <xf numFmtId="0" fontId="2" fillId="5" borderId="0" xfId="1" applyFill="1"/>
    <xf numFmtId="0" fontId="17" fillId="6" borderId="9" xfId="12" applyFont="1" applyFill="1" applyBorder="1" applyAlignment="1">
      <alignment vertical="center"/>
    </xf>
    <xf numFmtId="0" fontId="17" fillId="6" borderId="9" xfId="12" applyFont="1" applyFill="1" applyBorder="1" applyAlignment="1" applyProtection="1">
      <alignment vertical="center"/>
    </xf>
    <xf numFmtId="0" fontId="17" fillId="0" borderId="9" xfId="12" applyFont="1" applyFill="1" applyBorder="1" applyAlignment="1">
      <alignment vertical="center"/>
    </xf>
    <xf numFmtId="0" fontId="18" fillId="6" borderId="0" xfId="12" applyFont="1" applyFill="1" applyAlignment="1">
      <alignment vertical="center"/>
    </xf>
    <xf numFmtId="0" fontId="18" fillId="6" borderId="0" xfId="12" applyFont="1" applyFill="1" applyBorder="1" applyAlignment="1" applyProtection="1">
      <alignment horizontal="right" vertical="center"/>
    </xf>
    <xf numFmtId="0" fontId="18" fillId="0" borderId="0" xfId="12" applyFont="1" applyFill="1" applyAlignment="1">
      <alignment vertical="center"/>
    </xf>
    <xf numFmtId="0" fontId="18" fillId="6" borderId="0" xfId="12" applyFont="1" applyFill="1" applyAlignment="1">
      <alignment horizontal="right" vertical="center"/>
    </xf>
    <xf numFmtId="0" fontId="19" fillId="0" borderId="0" xfId="12" applyFont="1" applyFill="1" applyAlignment="1">
      <alignment vertical="center"/>
    </xf>
    <xf numFmtId="0" fontId="19" fillId="6" borderId="0" xfId="12" applyFont="1" applyFill="1" applyAlignment="1">
      <alignment vertical="center"/>
    </xf>
    <xf numFmtId="2" fontId="0" fillId="0" borderId="0" xfId="0" applyNumberFormat="1"/>
    <xf numFmtId="4" fontId="0" fillId="0" borderId="0" xfId="0" applyNumberFormat="1"/>
    <xf numFmtId="164" fontId="0" fillId="3" borderId="0" xfId="0" applyNumberFormat="1" applyFill="1"/>
    <xf numFmtId="0" fontId="20" fillId="4" borderId="0" xfId="0" applyFont="1" applyFill="1"/>
    <xf numFmtId="164" fontId="1" fillId="0" borderId="0" xfId="0" applyNumberFormat="1" applyFont="1"/>
    <xf numFmtId="0" fontId="0" fillId="4" borderId="0" xfId="0" applyFill="1" applyAlignment="1">
      <alignment horizontal="center"/>
    </xf>
    <xf numFmtId="2" fontId="0" fillId="4" borderId="0" xfId="0" applyNumberFormat="1" applyFill="1" applyAlignment="1">
      <alignment horizontal="center"/>
    </xf>
    <xf numFmtId="0" fontId="1" fillId="7" borderId="0" xfId="0" applyFont="1" applyFill="1"/>
    <xf numFmtId="0" fontId="1" fillId="7" borderId="0" xfId="0" applyFont="1" applyFill="1" applyAlignment="1">
      <alignment wrapText="1"/>
    </xf>
    <xf numFmtId="0" fontId="1" fillId="8" borderId="0" xfId="0" applyFont="1" applyFill="1"/>
    <xf numFmtId="10" fontId="0" fillId="0" borderId="0" xfId="0" applyNumberFormat="1"/>
    <xf numFmtId="165" fontId="0" fillId="3" borderId="0" xfId="0" applyNumberFormat="1" applyFill="1" applyAlignment="1">
      <alignment horizontal="center"/>
    </xf>
    <xf numFmtId="4" fontId="0" fillId="4" borderId="0" xfId="0" applyNumberFormat="1" applyFill="1" applyAlignment="1">
      <alignment horizontal="center"/>
    </xf>
    <xf numFmtId="0" fontId="0" fillId="4" borderId="0" xfId="0" applyFill="1" applyAlignment="1">
      <alignment horizontal="center" wrapText="1"/>
    </xf>
    <xf numFmtId="3" fontId="0" fillId="4" borderId="0" xfId="0" applyNumberFormat="1" applyFill="1" applyAlignment="1">
      <alignment horizontal="center"/>
    </xf>
    <xf numFmtId="3" fontId="0" fillId="4" borderId="0" xfId="0" applyNumberFormat="1" applyFill="1" applyAlignment="1">
      <alignment horizontal="center" vertical="center"/>
    </xf>
    <xf numFmtId="0" fontId="0" fillId="4" borderId="0" xfId="0" applyFill="1" applyAlignment="1">
      <alignment horizontal="center" vertical="center"/>
    </xf>
    <xf numFmtId="0" fontId="0" fillId="4" borderId="0" xfId="0" applyFill="1" applyAlignment="1">
      <alignment horizontal="center" vertical="center" wrapText="1"/>
    </xf>
    <xf numFmtId="0" fontId="0" fillId="0" borderId="0" xfId="0" applyAlignment="1">
      <alignment wrapText="1"/>
    </xf>
    <xf numFmtId="0" fontId="0" fillId="0" borderId="0" xfId="0"/>
    <xf numFmtId="0" fontId="10" fillId="4" borderId="0" xfId="0" applyFont="1" applyFill="1"/>
    <xf numFmtId="165" fontId="0" fillId="4" borderId="0" xfId="0" applyNumberFormat="1" applyFill="1" applyAlignment="1">
      <alignment horizontal="center"/>
    </xf>
    <xf numFmtId="0" fontId="10" fillId="3" borderId="0" xfId="0" applyFont="1" applyFill="1"/>
    <xf numFmtId="0" fontId="4" fillId="0" borderId="0" xfId="0" applyFont="1"/>
    <xf numFmtId="0" fontId="0" fillId="3" borderId="0" xfId="0" applyFill="1"/>
    <xf numFmtId="2" fontId="0" fillId="0" borderId="0" xfId="0" applyNumberFormat="1" applyAlignment="1">
      <alignment horizontal="center"/>
    </xf>
    <xf numFmtId="0" fontId="1" fillId="0" borderId="0" xfId="0" applyFont="1"/>
    <xf numFmtId="0" fontId="0" fillId="0" borderId="0" xfId="0" applyFill="1"/>
    <xf numFmtId="0" fontId="1" fillId="4" borderId="0" xfId="0" applyFont="1" applyFill="1" applyAlignment="1">
      <alignment horizontal="left"/>
    </xf>
    <xf numFmtId="166" fontId="0" fillId="4" borderId="0" xfId="0" applyNumberFormat="1" applyFill="1" applyAlignment="1">
      <alignment horizontal="center"/>
    </xf>
    <xf numFmtId="0" fontId="21" fillId="0" borderId="0" xfId="0" applyFont="1"/>
    <xf numFmtId="0" fontId="0" fillId="3" borderId="0" xfId="0" applyFont="1" applyFill="1"/>
    <xf numFmtId="0" fontId="1" fillId="7" borderId="0" xfId="0" applyFont="1" applyFill="1" applyAlignment="1">
      <alignment horizontal="center" vertical="center" wrapText="1"/>
    </xf>
    <xf numFmtId="0" fontId="0" fillId="9" borderId="0" xfId="0" applyFill="1"/>
    <xf numFmtId="0" fontId="10" fillId="9" borderId="0" xfId="0" applyFont="1" applyFill="1"/>
    <xf numFmtId="0" fontId="10" fillId="9" borderId="0" xfId="0" applyFont="1" applyFill="1" applyAlignment="1">
      <alignment vertical="center"/>
    </xf>
    <xf numFmtId="0" fontId="10" fillId="0" borderId="0" xfId="0" applyFont="1" applyAlignment="1">
      <alignment vertical="center"/>
    </xf>
    <xf numFmtId="0" fontId="0" fillId="9" borderId="0" xfId="0" applyFill="1" applyAlignment="1">
      <alignment horizontal="center"/>
    </xf>
    <xf numFmtId="0" fontId="10" fillId="0" borderId="11" xfId="0" applyFont="1" applyBorder="1" applyAlignment="1">
      <alignment vertical="center"/>
    </xf>
    <xf numFmtId="0" fontId="0" fillId="9" borderId="0" xfId="0" applyFont="1" applyFill="1"/>
    <xf numFmtId="0" fontId="1" fillId="0" borderId="0" xfId="0" applyFont="1" applyAlignment="1">
      <alignment wrapText="1"/>
    </xf>
    <xf numFmtId="0" fontId="25" fillId="0" borderId="0" xfId="0" applyFont="1" applyAlignment="1">
      <alignment vertical="center"/>
    </xf>
    <xf numFmtId="0" fontId="0" fillId="4" borderId="0" xfId="0" applyFill="1" applyBorder="1" applyAlignment="1"/>
    <xf numFmtId="0" fontId="0" fillId="9" borderId="0" xfId="0" applyFont="1" applyFill="1" applyBorder="1"/>
    <xf numFmtId="0" fontId="25" fillId="9" borderId="10" xfId="0" applyFont="1" applyFill="1" applyBorder="1" applyAlignment="1">
      <alignment horizontal="left" vertical="center"/>
    </xf>
    <xf numFmtId="0" fontId="25" fillId="9" borderId="0" xfId="0" applyFont="1" applyFill="1"/>
    <xf numFmtId="0" fontId="25" fillId="9" borderId="10" xfId="0" applyFont="1" applyFill="1" applyBorder="1" applyAlignment="1">
      <alignment vertical="center"/>
    </xf>
    <xf numFmtId="0" fontId="25" fillId="9" borderId="0" xfId="0" applyFont="1" applyFill="1" applyAlignment="1">
      <alignment horizontal="left" vertical="center"/>
    </xf>
    <xf numFmtId="0" fontId="25" fillId="9" borderId="0" xfId="0" applyFont="1" applyFill="1" applyAlignment="1">
      <alignment vertical="center"/>
    </xf>
    <xf numFmtId="0" fontId="25" fillId="9" borderId="0" xfId="0" applyFont="1" applyFill="1" applyBorder="1" applyAlignment="1">
      <alignment vertical="center"/>
    </xf>
    <xf numFmtId="0" fontId="11" fillId="4" borderId="0" xfId="0" applyFont="1" applyFill="1" applyAlignment="1">
      <alignment horizontal="right"/>
    </xf>
  </cellXfs>
  <cellStyles count="13">
    <cellStyle name="_x000d__x000a_JournalTemplate=C:\COMFO\CTALK\JOURSTD.TPL_x000d__x000a_LbStateAddress=3 3 0 251 1 89 2 311_x000d__x000a_LbStateJou" xfId="2"/>
    <cellStyle name="Hyperlink" xfId="1" builtinId="8"/>
    <cellStyle name="Hyperlink 2" xfId="3"/>
    <cellStyle name="Normal" xfId="0" builtinId="0"/>
    <cellStyle name="Normal 2" xfId="4"/>
    <cellStyle name="Normal 2 2" xfId="5"/>
    <cellStyle name="Normal 3" xfId="6"/>
    <cellStyle name="Normal 4" xfId="7"/>
    <cellStyle name="Normal 5" xfId="8"/>
    <cellStyle name="Normal 6" xfId="9"/>
    <cellStyle name="Normal_COUNTRY" xfId="12"/>
    <cellStyle name="Percent 2" xfId="10"/>
    <cellStyle name="Percent 2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 Id="rId30" Type="http://schemas.openxmlformats.org/officeDocument/2006/relationships/customXml" Target="../customXml/item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69394595679"/>
          <c:y val="7.4090141556403602E-2"/>
          <c:w val="0.85352537587245403"/>
          <c:h val="0.79523131671009595"/>
        </c:manualLayout>
      </c:layout>
      <c:bubbleChart>
        <c:varyColors val="0"/>
        <c:ser>
          <c:idx val="0"/>
          <c:order val="0"/>
          <c:tx>
            <c:strRef>
              <c:f>'Figure 2.1'!$C$13</c:f>
              <c:strCache>
                <c:ptCount val="1"/>
                <c:pt idx="0">
                  <c:v> Long-term average Real GDP growth</c:v>
                </c:pt>
              </c:strCache>
            </c:strRef>
          </c:tx>
          <c:spPr>
            <a:ln w="28575">
              <a:noFill/>
            </a:ln>
          </c:spPr>
          <c:invertIfNegative val="0"/>
          <c:trendline>
            <c:trendlineType val="linear"/>
            <c:dispRSqr val="0"/>
            <c:dispEq val="0"/>
          </c:trendline>
          <c:xVal>
            <c:numRef>
              <c:f>'Figure 2.1'!$B$14:$B$196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1">
                  <c:v>13.936842843131799</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3">
                  <c:v>12.959844447906553</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89">
                  <c:v>15.526059971766786</c:v>
                </c:pt>
                <c:pt idx="90">
                  <c:v>15.695891218845857</c:v>
                </c:pt>
                <c:pt idx="91">
                  <c:v>14.617512143436301</c:v>
                </c:pt>
                <c:pt idx="92">
                  <c:v>15.191249405144648</c:v>
                </c:pt>
                <c:pt idx="93">
                  <c:v>14.478713862151148</c:v>
                </c:pt>
                <c:pt idx="94">
                  <c:v>15.170314251992794</c:v>
                </c:pt>
                <c:pt idx="95">
                  <c:v>15.684076735432095</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4">
                  <c:v>12.955127458028414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1">
                  <c:v>14.385359522179726</c:v>
                </c:pt>
                <c:pt idx="132">
                  <c:v>16.879462070495411</c:v>
                </c:pt>
                <c:pt idx="133">
                  <c:v>18.774227801149749</c:v>
                </c:pt>
                <c:pt idx="134">
                  <c:v>16.138682284566709</c:v>
                </c:pt>
                <c:pt idx="135">
                  <c:v>12.117241431823558</c:v>
                </c:pt>
                <c:pt idx="136">
                  <c:v>12.037653993905211</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49">
                  <c:v>10.933106969717286</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2">
                  <c:v>15.497269131978001</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2.1'!$C$14:$C$196</c:f>
              <c:numCache>
                <c:formatCode>#,##0.0</c:formatCode>
                <c:ptCount val="183"/>
                <c:pt idx="1">
                  <c:v>2.9569393939393938</c:v>
                </c:pt>
                <c:pt idx="2">
                  <c:v>2.6174242424242431</c:v>
                </c:pt>
                <c:pt idx="3">
                  <c:v>5.0160303030303028</c:v>
                </c:pt>
                <c:pt idx="4">
                  <c:v>3.5349393939393936</c:v>
                </c:pt>
                <c:pt idx="5">
                  <c:v>2.7184545454545459</c:v>
                </c:pt>
                <c:pt idx="7">
                  <c:v>3.2543030303030314</c:v>
                </c:pt>
                <c:pt idx="8">
                  <c:v>2.0755151515151518</c:v>
                </c:pt>
                <c:pt idx="10">
                  <c:v>2.3071818181818173</c:v>
                </c:pt>
                <c:pt idx="11">
                  <c:v>4.7617878787878789</c:v>
                </c:pt>
                <c:pt idx="12">
                  <c:v>4.7860606060606061</c:v>
                </c:pt>
                <c:pt idx="13">
                  <c:v>1.0514545454545454</c:v>
                </c:pt>
                <c:pt idx="15">
                  <c:v>1.8994545454545453</c:v>
                </c:pt>
                <c:pt idx="16">
                  <c:v>5.7033939393939388</c:v>
                </c:pt>
                <c:pt idx="17">
                  <c:v>3.6109696969696969</c:v>
                </c:pt>
                <c:pt idx="18">
                  <c:v>7.8006666666666638</c:v>
                </c:pt>
                <c:pt idx="19">
                  <c:v>2.6939696969696971</c:v>
                </c:pt>
                <c:pt idx="21">
                  <c:v>6.9318484848484854</c:v>
                </c:pt>
                <c:pt idx="22">
                  <c:v>2.7501212121212113</c:v>
                </c:pt>
                <c:pt idx="23">
                  <c:v>1.5291111111111111</c:v>
                </c:pt>
                <c:pt idx="24">
                  <c:v>1.0099393939393941</c:v>
                </c:pt>
                <c:pt idx="25">
                  <c:v>4.9064848484848476</c:v>
                </c:pt>
                <c:pt idx="26">
                  <c:v>2.0588484848484847</c:v>
                </c:pt>
                <c:pt idx="27">
                  <c:v>7.7193076923076926</c:v>
                </c:pt>
                <c:pt idx="28">
                  <c:v>3.1044242424242419</c:v>
                </c:pt>
                <c:pt idx="29">
                  <c:v>2.5107878787878786</c:v>
                </c:pt>
                <c:pt idx="30">
                  <c:v>5.6799393939393923</c:v>
                </c:pt>
                <c:pt idx="31">
                  <c:v>1.5130000000000001</c:v>
                </c:pt>
                <c:pt idx="32">
                  <c:v>5.4067575757575757</c:v>
                </c:pt>
                <c:pt idx="33">
                  <c:v>4.7246060606060594</c:v>
                </c:pt>
                <c:pt idx="34">
                  <c:v>9.9383636363636363</c:v>
                </c:pt>
                <c:pt idx="35">
                  <c:v>3.5671818181818171</c:v>
                </c:pt>
                <c:pt idx="36">
                  <c:v>2.1801515151515147</c:v>
                </c:pt>
                <c:pt idx="37">
                  <c:v>0.55348484848484825</c:v>
                </c:pt>
                <c:pt idx="38">
                  <c:v>4.3250000000000002</c:v>
                </c:pt>
                <c:pt idx="39">
                  <c:v>4.0287575757575755</c:v>
                </c:pt>
                <c:pt idx="40">
                  <c:v>1.9828484848484849</c:v>
                </c:pt>
                <c:pt idx="42">
                  <c:v>4.2651515151515138</c:v>
                </c:pt>
                <c:pt idx="44">
                  <c:v>1.6292424242424239</c:v>
                </c:pt>
                <c:pt idx="46">
                  <c:v>3.2653030303030315</c:v>
                </c:pt>
                <c:pt idx="47">
                  <c:v>4.7073030303030308</c:v>
                </c:pt>
                <c:pt idx="48">
                  <c:v>3.1328787878787878</c:v>
                </c:pt>
                <c:pt idx="49">
                  <c:v>4.6293030303030305</c:v>
                </c:pt>
                <c:pt idx="50">
                  <c:v>1.8973636363636364</c:v>
                </c:pt>
                <c:pt idx="51">
                  <c:v>17.535787878787879</c:v>
                </c:pt>
                <c:pt idx="54">
                  <c:v>5.1007500000000006</c:v>
                </c:pt>
                <c:pt idx="55">
                  <c:v>2.2441818181818172</c:v>
                </c:pt>
                <c:pt idx="56">
                  <c:v>2.3426666666666662</c:v>
                </c:pt>
                <c:pt idx="57">
                  <c:v>1.7797878787878791</c:v>
                </c:pt>
                <c:pt idx="58">
                  <c:v>1.9866249999999999</c:v>
                </c:pt>
                <c:pt idx="59">
                  <c:v>3.6655454545454549</c:v>
                </c:pt>
                <c:pt idx="61">
                  <c:v>1.742515151515152</c:v>
                </c:pt>
                <c:pt idx="62">
                  <c:v>5.0113636363636376</c:v>
                </c:pt>
                <c:pt idx="63">
                  <c:v>1.1761212121212123</c:v>
                </c:pt>
                <c:pt idx="64">
                  <c:v>3.419999999999999</c:v>
                </c:pt>
                <c:pt idx="65">
                  <c:v>2.7399090909090904</c:v>
                </c:pt>
                <c:pt idx="66">
                  <c:v>3.2639090909090909</c:v>
                </c:pt>
                <c:pt idx="67">
                  <c:v>2.0654375000000003</c:v>
                </c:pt>
                <c:pt idx="68">
                  <c:v>1.5257878787878785</c:v>
                </c:pt>
                <c:pt idx="69">
                  <c:v>0.56206060606060604</c:v>
                </c:pt>
                <c:pt idx="70">
                  <c:v>3.2640909090909087</c:v>
                </c:pt>
                <c:pt idx="71">
                  <c:v>5.0242424242424235</c:v>
                </c:pt>
                <c:pt idx="72">
                  <c:v>1.1134242424242424</c:v>
                </c:pt>
                <c:pt idx="73">
                  <c:v>2.6737575757575756</c:v>
                </c:pt>
                <c:pt idx="74">
                  <c:v>6.1140909090909075</c:v>
                </c:pt>
                <c:pt idx="75">
                  <c:v>5.1897878787878788</c:v>
                </c:pt>
                <c:pt idx="76">
                  <c:v>3.5770303030303032</c:v>
                </c:pt>
                <c:pt idx="78">
                  <c:v>4.0565757575757599</c:v>
                </c:pt>
                <c:pt idx="79">
                  <c:v>4.2937878787878798</c:v>
                </c:pt>
                <c:pt idx="80">
                  <c:v>1.228969696969697</c:v>
                </c:pt>
                <c:pt idx="81">
                  <c:v>1.3410303030303026</c:v>
                </c:pt>
                <c:pt idx="82">
                  <c:v>2.1313636363636363</c:v>
                </c:pt>
                <c:pt idx="83">
                  <c:v>4.5243030303030309</c:v>
                </c:pt>
                <c:pt idx="85">
                  <c:v>3.5875454545454546</c:v>
                </c:pt>
                <c:pt idx="86">
                  <c:v>-0.31812121212121214</c:v>
                </c:pt>
                <c:pt idx="87">
                  <c:v>6.341181818181818</c:v>
                </c:pt>
                <c:pt idx="88">
                  <c:v>2.6452424242424253</c:v>
                </c:pt>
                <c:pt idx="90">
                  <c:v>6.5145757575757575</c:v>
                </c:pt>
                <c:pt idx="92">
                  <c:v>3.6392121212121222</c:v>
                </c:pt>
                <c:pt idx="93">
                  <c:v>4.1099393939393947</c:v>
                </c:pt>
                <c:pt idx="95">
                  <c:v>1.6791818181818179</c:v>
                </c:pt>
                <c:pt idx="97">
                  <c:v>4.0897575757575755</c:v>
                </c:pt>
                <c:pt idx="99">
                  <c:v>1.691121212121212</c:v>
                </c:pt>
                <c:pt idx="100">
                  <c:v>3.4041515151515145</c:v>
                </c:pt>
                <c:pt idx="101">
                  <c:v>5.9701818181818167</c:v>
                </c:pt>
                <c:pt idx="102">
                  <c:v>7.7801212121212115</c:v>
                </c:pt>
                <c:pt idx="103">
                  <c:v>3.7652727272727269</c:v>
                </c:pt>
                <c:pt idx="106">
                  <c:v>5.0931212121212113</c:v>
                </c:pt>
                <c:pt idx="107">
                  <c:v>2.7074545454545458</c:v>
                </c:pt>
                <c:pt idx="109">
                  <c:v>4.7299090909090902</c:v>
                </c:pt>
                <c:pt idx="111">
                  <c:v>3.8134545454545452</c:v>
                </c:pt>
                <c:pt idx="112">
                  <c:v>5.1661818181818182</c:v>
                </c:pt>
                <c:pt idx="115">
                  <c:v>4.3662121212121212</c:v>
                </c:pt>
                <c:pt idx="116">
                  <c:v>2.1033125000000004</c:v>
                </c:pt>
                <c:pt idx="117">
                  <c:v>2.4026060606060606</c:v>
                </c:pt>
                <c:pt idx="118">
                  <c:v>2.0968787878787873</c:v>
                </c:pt>
                <c:pt idx="119">
                  <c:v>2.5883636363636358</c:v>
                </c:pt>
                <c:pt idx="120">
                  <c:v>4.6572121212121207</c:v>
                </c:pt>
                <c:pt idx="121">
                  <c:v>2.6108787878787876</c:v>
                </c:pt>
                <c:pt idx="122">
                  <c:v>6.0032424242424245</c:v>
                </c:pt>
                <c:pt idx="123">
                  <c:v>5.0994848484848481</c:v>
                </c:pt>
                <c:pt idx="124">
                  <c:v>4.8802121212121214</c:v>
                </c:pt>
                <c:pt idx="125">
                  <c:v>3.6531212121212127</c:v>
                </c:pt>
                <c:pt idx="126">
                  <c:v>3.1527575757575752</c:v>
                </c:pt>
                <c:pt idx="127">
                  <c:v>3.3945151515151508</c:v>
                </c:pt>
                <c:pt idx="128">
                  <c:v>3.3418787878787883</c:v>
                </c:pt>
                <c:pt idx="129">
                  <c:v>2.3590909090909085</c:v>
                </c:pt>
                <c:pt idx="130">
                  <c:v>2.3638787878787868</c:v>
                </c:pt>
                <c:pt idx="131">
                  <c:v>6.2878787878787872</c:v>
                </c:pt>
                <c:pt idx="132">
                  <c:v>1.258939393939394</c:v>
                </c:pt>
                <c:pt idx="134">
                  <c:v>4.2270303030303031</c:v>
                </c:pt>
                <c:pt idx="135">
                  <c:v>2.0121212121212122</c:v>
                </c:pt>
                <c:pt idx="136">
                  <c:v>1.8066363636363634</c:v>
                </c:pt>
                <c:pt idx="137">
                  <c:v>3.1105151515151519</c:v>
                </c:pt>
                <c:pt idx="138">
                  <c:v>3.1463333333333336</c:v>
                </c:pt>
                <c:pt idx="140">
                  <c:v>3.3573030303030302</c:v>
                </c:pt>
                <c:pt idx="141">
                  <c:v>1.4656060606060604</c:v>
                </c:pt>
                <c:pt idx="142">
                  <c:v>6.7952424242424252</c:v>
                </c:pt>
                <c:pt idx="145">
                  <c:v>2.7776060606060606</c:v>
                </c:pt>
                <c:pt idx="146">
                  <c:v>2.4840303030303028</c:v>
                </c:pt>
                <c:pt idx="147">
                  <c:v>2.400818181818182</c:v>
                </c:pt>
                <c:pt idx="148">
                  <c:v>5.0675151515151509</c:v>
                </c:pt>
                <c:pt idx="149">
                  <c:v>3.8945151515151526</c:v>
                </c:pt>
                <c:pt idx="150">
                  <c:v>3.952151515151515</c:v>
                </c:pt>
                <c:pt idx="151">
                  <c:v>3.7047878787878794</c:v>
                </c:pt>
                <c:pt idx="152">
                  <c:v>7.0309090909090912</c:v>
                </c:pt>
                <c:pt idx="153">
                  <c:v>1.4065454545454548</c:v>
                </c:pt>
                <c:pt idx="154">
                  <c:v>3.9506060606060598</c:v>
                </c:pt>
                <c:pt idx="155">
                  <c:v>2.2847575757575749</c:v>
                </c:pt>
                <c:pt idx="156">
                  <c:v>1.7765454545454546</c:v>
                </c:pt>
                <c:pt idx="157">
                  <c:v>4.2451290322580659</c:v>
                </c:pt>
                <c:pt idx="158">
                  <c:v>5.7855151515151526</c:v>
                </c:pt>
                <c:pt idx="160">
                  <c:v>4.5124848484848483</c:v>
                </c:pt>
                <c:pt idx="161">
                  <c:v>5.4586363636363631</c:v>
                </c:pt>
                <c:pt idx="163">
                  <c:v>1.8312121212121211</c:v>
                </c:pt>
                <c:pt idx="164">
                  <c:v>4.2194848484848482</c:v>
                </c:pt>
                <c:pt idx="165">
                  <c:v>2.6836060606060603</c:v>
                </c:pt>
                <c:pt idx="166">
                  <c:v>4.1479696969696969</c:v>
                </c:pt>
                <c:pt idx="167">
                  <c:v>4.2474545454545458</c:v>
                </c:pt>
                <c:pt idx="170">
                  <c:v>5.4190303030303042</c:v>
                </c:pt>
                <c:pt idx="172">
                  <c:v>3.5510909090909095</c:v>
                </c:pt>
                <c:pt idx="173">
                  <c:v>2.3572424242424246</c:v>
                </c:pt>
                <c:pt idx="174">
                  <c:v>2.7018787878787878</c:v>
                </c:pt>
                <c:pt idx="175">
                  <c:v>2.6714545454545457</c:v>
                </c:pt>
                <c:pt idx="177">
                  <c:v>2.9939696969696974</c:v>
                </c:pt>
                <c:pt idx="178">
                  <c:v>2.0860000000000003</c:v>
                </c:pt>
                <c:pt idx="179">
                  <c:v>6.3915151515151516</c:v>
                </c:pt>
                <c:pt idx="181">
                  <c:v>2.5408787878787882</c:v>
                </c:pt>
              </c:numCache>
            </c:numRef>
          </c:yVal>
          <c:bubbleSize>
            <c:numRef>
              <c:f>'Figure 2.1'!$E$14:$E$196</c:f>
              <c:numCache>
                <c:formatCode>#,##0.0</c:formatCode>
                <c:ptCount val="183"/>
                <c:pt idx="0">
                  <c:v>807.60757797336203</c:v>
                </c:pt>
                <c:pt idx="1">
                  <c:v>165.5294535724685</c:v>
                </c:pt>
                <c:pt idx="2">
                  <c:v>1543.2886962587395</c:v>
                </c:pt>
                <c:pt idx="3">
                  <c:v>1116.5572085656875</c:v>
                </c:pt>
                <c:pt idx="4">
                  <c:v>20.976176963403031</c:v>
                </c:pt>
                <c:pt idx="5">
                  <c:v>1654.2944115241398</c:v>
                </c:pt>
                <c:pt idx="6">
                  <c:v>168.7601848778319</c:v>
                </c:pt>
                <c:pt idx="7">
                  <c:v>2771.6962315520796</c:v>
                </c:pt>
                <c:pt idx="8">
                  <c:v>287.1062521088665</c:v>
                </c:pt>
                <c:pt idx="9">
                  <c:v>287.43694960808364</c:v>
                </c:pt>
                <c:pt idx="10">
                  <c:v>100.0499875062461</c:v>
                </c:pt>
                <c:pt idx="11">
                  <c:v>27.568097504180443</c:v>
                </c:pt>
                <c:pt idx="12">
                  <c:v>360.79079810882098</c:v>
                </c:pt>
                <c:pt idx="13">
                  <c:v>20.73644135332772</c:v>
                </c:pt>
                <c:pt idx="14">
                  <c:v>450.35541520003954</c:v>
                </c:pt>
                <c:pt idx="15">
                  <c:v>174.01149387324966</c:v>
                </c:pt>
                <c:pt idx="16">
                  <c:v>151.02979838429235</c:v>
                </c:pt>
                <c:pt idx="17">
                  <c:v>332.59585084603805</c:v>
                </c:pt>
                <c:pt idx="18">
                  <c:v>195.93366224311737</c:v>
                </c:pt>
                <c:pt idx="19">
                  <c:v>1040.8169867945085</c:v>
                </c:pt>
                <c:pt idx="20">
                  <c:v>225.83179581272429</c:v>
                </c:pt>
                <c:pt idx="21">
                  <c:v>752.81471824081655</c:v>
                </c:pt>
                <c:pt idx="22">
                  <c:v>2908.508208687058</c:v>
                </c:pt>
                <c:pt idx="23">
                  <c:v>72.594765651526146</c:v>
                </c:pt>
                <c:pt idx="24">
                  <c:v>329.48444576337744</c:v>
                </c:pt>
                <c:pt idx="25">
                  <c:v>523.06787322488083</c:v>
                </c:pt>
                <c:pt idx="26">
                  <c:v>160.24980499208104</c:v>
                </c:pt>
                <c:pt idx="27">
                  <c:v>420.1428328556849</c:v>
                </c:pt>
                <c:pt idx="28">
                  <c:v>687.5390897978092</c:v>
                </c:pt>
                <c:pt idx="29">
                  <c:v>3015.5447269108777</c:v>
                </c:pt>
                <c:pt idx="30">
                  <c:v>63.482280992415511</c:v>
                </c:pt>
                <c:pt idx="31">
                  <c:v>789.29082092724229</c:v>
                </c:pt>
                <c:pt idx="32">
                  <c:v>1122.1408111284429</c:v>
                </c:pt>
                <c:pt idx="33">
                  <c:v>862.2818564715368</c:v>
                </c:pt>
                <c:pt idx="34">
                  <c:v>3054.0923365216054</c:v>
                </c:pt>
                <c:pt idx="35">
                  <c:v>1053.3280590585252</c:v>
                </c:pt>
                <c:pt idx="36">
                  <c:v>43.127717305695647</c:v>
                </c:pt>
                <c:pt idx="37">
                  <c:v>1505.6726071759424</c:v>
                </c:pt>
                <c:pt idx="38">
                  <c:v>584.38001334747923</c:v>
                </c:pt>
                <c:pt idx="39">
                  <c:v>225.96459899727657</c:v>
                </c:pt>
                <c:pt idx="40">
                  <c:v>563.91488719486733</c:v>
                </c:pt>
                <c:pt idx="41">
                  <c:v>236.5586608010791</c:v>
                </c:pt>
                <c:pt idx="42">
                  <c:v>96.124918725583328</c:v>
                </c:pt>
                <c:pt idx="43">
                  <c:v>277.93884219374593</c:v>
                </c:pt>
                <c:pt idx="44">
                  <c:v>205.98543637840029</c:v>
                </c:pt>
                <c:pt idx="45">
                  <c:v>152.24979474534604</c:v>
                </c:pt>
                <c:pt idx="46">
                  <c:v>27.386127875258307</c:v>
                </c:pt>
                <c:pt idx="47">
                  <c:v>219.81810662454538</c:v>
                </c:pt>
                <c:pt idx="48">
                  <c:v>498.35730154177537</c:v>
                </c:pt>
                <c:pt idx="49">
                  <c:v>997.72240628343116</c:v>
                </c:pt>
                <c:pt idx="50">
                  <c:v>143.94443372357264</c:v>
                </c:pt>
                <c:pt idx="52">
                  <c:v>317.80497164141406</c:v>
                </c:pt>
                <c:pt idx="53">
                  <c:v>205.88831924128186</c:v>
                </c:pt>
                <c:pt idx="54">
                  <c:v>1000</c:v>
                </c:pt>
                <c:pt idx="55">
                  <c:v>135.16656391282572</c:v>
                </c:pt>
                <c:pt idx="56">
                  <c:v>551.27125809350878</c:v>
                </c:pt>
                <c:pt idx="57">
                  <c:v>740.04053943010445</c:v>
                </c:pt>
                <c:pt idx="58">
                  <c:v>507.61205659440361</c:v>
                </c:pt>
                <c:pt idx="59">
                  <c:v>100</c:v>
                </c:pt>
                <c:pt idx="60">
                  <c:v>263.60955976595386</c:v>
                </c:pt>
                <c:pt idx="61">
                  <c:v>590.43204520080042</c:v>
                </c:pt>
                <c:pt idx="62">
                  <c:v>477.01153025896554</c:v>
                </c:pt>
                <c:pt idx="63">
                  <c:v>359.02646142032484</c:v>
                </c:pt>
                <c:pt idx="64">
                  <c:v>18.439088914585774</c:v>
                </c:pt>
                <c:pt idx="65">
                  <c:v>327.3530204534548</c:v>
                </c:pt>
                <c:pt idx="66">
                  <c:v>495.70152309630845</c:v>
                </c:pt>
                <c:pt idx="67">
                  <c:v>167.69019053003666</c:v>
                </c:pt>
                <c:pt idx="68">
                  <c:v>443.67781102958031</c:v>
                </c:pt>
                <c:pt idx="69">
                  <c:v>166.01204775557707</c:v>
                </c:pt>
                <c:pt idx="70">
                  <c:v>334.49962630771353</c:v>
                </c:pt>
                <c:pt idx="71">
                  <c:v>32.280024783137947</c:v>
                </c:pt>
                <c:pt idx="72">
                  <c:v>300.88203668547578</c:v>
                </c:pt>
                <c:pt idx="73">
                  <c:v>316.62280397975127</c:v>
                </c:pt>
                <c:pt idx="74">
                  <c:v>1724.2940584482683</c:v>
                </c:pt>
                <c:pt idx="75">
                  <c:v>1345.9457641376193</c:v>
                </c:pt>
                <c:pt idx="76">
                  <c:v>1276.1465433091921</c:v>
                </c:pt>
                <c:pt idx="77">
                  <c:v>659.02958962401681</c:v>
                </c:pt>
                <c:pt idx="78">
                  <c:v>262.46904579397551</c:v>
                </c:pt>
                <c:pt idx="79">
                  <c:v>147.10540438746634</c:v>
                </c:pt>
                <c:pt idx="80">
                  <c:v>542.3467525485886</c:v>
                </c:pt>
                <c:pt idx="81">
                  <c:v>104.06728592598157</c:v>
                </c:pt>
                <c:pt idx="82">
                  <c:v>603.73835392494323</c:v>
                </c:pt>
                <c:pt idx="83">
                  <c:v>297.95972882253739</c:v>
                </c:pt>
                <c:pt idx="84">
                  <c:v>1643.0763828866873</c:v>
                </c:pt>
                <c:pt idx="85">
                  <c:v>754.41367962146603</c:v>
                </c:pt>
                <c:pt idx="86">
                  <c:v>28.460498941515414</c:v>
                </c:pt>
                <c:pt idx="87">
                  <c:v>347.0014409191985</c:v>
                </c:pt>
                <c:pt idx="88">
                  <c:v>133.49157276772192</c:v>
                </c:pt>
                <c:pt idx="89">
                  <c:v>437.9497688091638</c:v>
                </c:pt>
                <c:pt idx="90">
                  <c:v>480.41648597857255</c:v>
                </c:pt>
                <c:pt idx="91">
                  <c:v>249.35917869611296</c:v>
                </c:pt>
                <c:pt idx="92">
                  <c:v>101.14346246792226</c:v>
                </c:pt>
                <c:pt idx="93">
                  <c:v>174.24121211699602</c:v>
                </c:pt>
                <c:pt idx="94">
                  <c:v>310.35463586033319</c:v>
                </c:pt>
                <c:pt idx="95">
                  <c:v>1326.4765357894576</c:v>
                </c:pt>
                <c:pt idx="96">
                  <c:v>250.33976911389848</c:v>
                </c:pt>
                <c:pt idx="97">
                  <c:v>50.892042599997893</c:v>
                </c:pt>
                <c:pt idx="98">
                  <c:v>158.80806024884254</c:v>
                </c:pt>
                <c:pt idx="99">
                  <c:v>762.58769987457833</c:v>
                </c:pt>
                <c:pt idx="100">
                  <c:v>307.05048444840469</c:v>
                </c:pt>
                <c:pt idx="101">
                  <c:v>573.19281223685982</c:v>
                </c:pt>
                <c:pt idx="102">
                  <c:v>17.320508075688775</c:v>
                </c:pt>
                <c:pt idx="103">
                  <c:v>1104.6221073290178</c:v>
                </c:pt>
                <c:pt idx="104">
                  <c:v>17.888543819998318</c:v>
                </c:pt>
                <c:pt idx="105">
                  <c:v>1015.2339631828714</c:v>
                </c:pt>
                <c:pt idx="106">
                  <c:v>45.055521304275238</c:v>
                </c:pt>
                <c:pt idx="107">
                  <c:v>1394.2560740409201</c:v>
                </c:pt>
                <c:pt idx="108">
                  <c:v>181.35600348485849</c:v>
                </c:pt>
                <c:pt idx="109">
                  <c:v>1246.4188702037529</c:v>
                </c:pt>
                <c:pt idx="110">
                  <c:v>115.97413504743201</c:v>
                </c:pt>
                <c:pt idx="111">
                  <c:v>668.05688380556342</c:v>
                </c:pt>
                <c:pt idx="112">
                  <c:v>886.78069442224557</c:v>
                </c:pt>
                <c:pt idx="113">
                  <c:v>808.40583867263103</c:v>
                </c:pt>
                <c:pt idx="114">
                  <c:v>907.35329392690255</c:v>
                </c:pt>
                <c:pt idx="115">
                  <c:v>378.61590035285099</c:v>
                </c:pt>
                <c:pt idx="116">
                  <c:v>183.65728953678914</c:v>
                </c:pt>
                <c:pt idx="117">
                  <c:v>513.13740849795784</c:v>
                </c:pt>
                <c:pt idx="118">
                  <c:v>346.90056212119345</c:v>
                </c:pt>
                <c:pt idx="119">
                  <c:v>1125.4776763667949</c:v>
                </c:pt>
                <c:pt idx="120">
                  <c:v>954.34270574044831</c:v>
                </c:pt>
                <c:pt idx="121">
                  <c:v>552.69340506287938</c:v>
                </c:pt>
                <c:pt idx="122">
                  <c:v>556.32724182804498</c:v>
                </c:pt>
                <c:pt idx="123">
                  <c:v>877.99772209271703</c:v>
                </c:pt>
                <c:pt idx="124">
                  <c:v>272.65362642004231</c:v>
                </c:pt>
                <c:pt idx="125">
                  <c:v>672.9487350459915</c:v>
                </c:pt>
                <c:pt idx="126">
                  <c:v>630.31738037277694</c:v>
                </c:pt>
                <c:pt idx="127">
                  <c:v>1131.3708498984761</c:v>
                </c:pt>
                <c:pt idx="128">
                  <c:v>546.0494483103156</c:v>
                </c:pt>
                <c:pt idx="129">
                  <c:v>551.54328932550709</c:v>
                </c:pt>
                <c:pt idx="130">
                  <c:v>302.44007670942023</c:v>
                </c:pt>
                <c:pt idx="131">
                  <c:v>107.65686229869418</c:v>
                </c:pt>
                <c:pt idx="132">
                  <c:v>479.64570257639127</c:v>
                </c:pt>
                <c:pt idx="133">
                  <c:v>4046.8345654350637</c:v>
                </c:pt>
                <c:pt idx="134">
                  <c:v>157.06686474237651</c:v>
                </c:pt>
                <c:pt idx="135">
                  <c:v>53.197744313081543</c:v>
                </c:pt>
                <c:pt idx="136">
                  <c:v>30.983866769659336</c:v>
                </c:pt>
                <c:pt idx="137">
                  <c:v>1466.1821169281802</c:v>
                </c:pt>
                <c:pt idx="138">
                  <c:v>438.78240621064106</c:v>
                </c:pt>
                <c:pt idx="139">
                  <c:v>295.7363690857112</c:v>
                </c:pt>
                <c:pt idx="140">
                  <c:v>21.447610589527216</c:v>
                </c:pt>
                <c:pt idx="141">
                  <c:v>267.61913235043568</c:v>
                </c:pt>
                <c:pt idx="142">
                  <c:v>26.457513110645905</c:v>
                </c:pt>
                <c:pt idx="143">
                  <c:v>219.29432277193132</c:v>
                </c:pt>
                <c:pt idx="144">
                  <c:v>141.91546779685433</c:v>
                </c:pt>
                <c:pt idx="145">
                  <c:v>167.30212192318422</c:v>
                </c:pt>
                <c:pt idx="146">
                  <c:v>1102.0299451466824</c:v>
                </c:pt>
                <c:pt idx="147">
                  <c:v>706.25774332038304</c:v>
                </c:pt>
                <c:pt idx="148">
                  <c:v>250.41964779146224</c:v>
                </c:pt>
                <c:pt idx="149">
                  <c:v>16.124515496597098</c:v>
                </c:pt>
                <c:pt idx="150">
                  <c:v>24.698178070456937</c:v>
                </c:pt>
                <c:pt idx="151">
                  <c:v>19.748417658131498</c:v>
                </c:pt>
                <c:pt idx="152">
                  <c:v>1541.4279094398155</c:v>
                </c:pt>
                <c:pt idx="153">
                  <c:v>394.96835316262997</c:v>
                </c:pt>
                <c:pt idx="154">
                  <c:v>131.14877048604001</c:v>
                </c:pt>
                <c:pt idx="155">
                  <c:v>640.57786411957761</c:v>
                </c:pt>
                <c:pt idx="156">
                  <c:v>200</c:v>
                </c:pt>
                <c:pt idx="157">
                  <c:v>428.52071128476393</c:v>
                </c:pt>
                <c:pt idx="158">
                  <c:v>0</c:v>
                </c:pt>
                <c:pt idx="159">
                  <c:v>374.1122826104484</c:v>
                </c:pt>
                <c:pt idx="160">
                  <c:v>941.16948526819544</c:v>
                </c:pt>
                <c:pt idx="161">
                  <c:v>714.76569587522874</c:v>
                </c:pt>
                <c:pt idx="162">
                  <c:v>121.94260945215171</c:v>
                </c:pt>
                <c:pt idx="163">
                  <c:v>233.21663748540755</c:v>
                </c:pt>
                <c:pt idx="164">
                  <c:v>26.832815729997478</c:v>
                </c:pt>
                <c:pt idx="165">
                  <c:v>71.62401831787993</c:v>
                </c:pt>
                <c:pt idx="166">
                  <c:v>394.15732899440042</c:v>
                </c:pt>
                <c:pt idx="167">
                  <c:v>877.28558634004696</c:v>
                </c:pt>
                <c:pt idx="168">
                  <c:v>685.51440539203838</c:v>
                </c:pt>
                <c:pt idx="169">
                  <c:v>5.4772255750516612</c:v>
                </c:pt>
                <c:pt idx="170">
                  <c:v>447.0011185668331</c:v>
                </c:pt>
                <c:pt idx="171">
                  <c:v>761.13073778425212</c:v>
                </c:pt>
                <c:pt idx="172">
                  <c:v>289.13664589601922</c:v>
                </c:pt>
                <c:pt idx="173">
                  <c:v>491.86380228677126</c:v>
                </c:pt>
                <c:pt idx="174">
                  <c:v>3024.4702015394364</c:v>
                </c:pt>
                <c:pt idx="175">
                  <c:v>418.35391715627571</c:v>
                </c:pt>
                <c:pt idx="176">
                  <c:v>652.22695436481308</c:v>
                </c:pt>
                <c:pt idx="177">
                  <c:v>110.40833301884419</c:v>
                </c:pt>
                <c:pt idx="178">
                  <c:v>939.17517002953184</c:v>
                </c:pt>
                <c:pt idx="179">
                  <c:v>556.83929459045896</c:v>
                </c:pt>
                <c:pt idx="180">
                  <c:v>726.61544161956806</c:v>
                </c:pt>
                <c:pt idx="181">
                  <c:v>862.20067269748756</c:v>
                </c:pt>
                <c:pt idx="182">
                  <c:v>621.97266820978552</c:v>
                </c:pt>
              </c:numCache>
            </c:numRef>
          </c:bubbleSize>
          <c:bubble3D val="1"/>
        </c:ser>
        <c:dLbls>
          <c:showLegendKey val="0"/>
          <c:showVal val="0"/>
          <c:showCatName val="0"/>
          <c:showSerName val="0"/>
          <c:showPercent val="0"/>
          <c:showBubbleSize val="0"/>
        </c:dLbls>
        <c:bubbleScale val="50"/>
        <c:showNegBubbles val="0"/>
        <c:axId val="254977920"/>
        <c:axId val="264069504"/>
      </c:bubbleChart>
      <c:valAx>
        <c:axId val="254977920"/>
        <c:scaling>
          <c:orientation val="minMax"/>
          <c:max val="22.02640684935082"/>
          <c:min val="8.3012213104490673"/>
        </c:scaling>
        <c:delete val="0"/>
        <c:axPos val="b"/>
        <c:title>
          <c:tx>
            <c:rich>
              <a:bodyPr/>
              <a:lstStyle/>
              <a:p>
                <a:pPr>
                  <a:defRPr sz="1100" b="0"/>
                </a:pPr>
                <a:r>
                  <a:rPr lang="en-US" sz="1100" b="0"/>
                  <a:t>Logarithm of Population</a:t>
                </a:r>
              </a:p>
            </c:rich>
          </c:tx>
          <c:layout>
            <c:manualLayout>
              <c:xMode val="edge"/>
              <c:yMode val="edge"/>
              <c:x val="0.42269942804321098"/>
              <c:y val="0.93748467220100196"/>
            </c:manualLayout>
          </c:layout>
          <c:overlay val="0"/>
        </c:title>
        <c:numFmt formatCode="#,##0.0" sourceLinked="1"/>
        <c:majorTickMark val="out"/>
        <c:minorTickMark val="none"/>
        <c:tickLblPos val="low"/>
        <c:txPr>
          <a:bodyPr/>
          <a:lstStyle/>
          <a:p>
            <a:pPr>
              <a:defRPr sz="1100"/>
            </a:pPr>
            <a:endParaRPr lang="en-US"/>
          </a:p>
        </c:txPr>
        <c:crossAx val="264069504"/>
        <c:crosses val="autoZero"/>
        <c:crossBetween val="midCat"/>
      </c:valAx>
      <c:valAx>
        <c:axId val="264069504"/>
        <c:scaling>
          <c:orientation val="minMax"/>
          <c:max val="11.5"/>
          <c:min val="-2.5"/>
        </c:scaling>
        <c:delete val="0"/>
        <c:axPos val="l"/>
        <c:title>
          <c:tx>
            <c:rich>
              <a:bodyPr rot="-5400000" vert="horz"/>
              <a:lstStyle/>
              <a:p>
                <a:pPr algn="l">
                  <a:defRPr sz="1100" b="0"/>
                </a:pPr>
                <a:r>
                  <a:rPr lang="en-US" sz="1100" b="0" i="0" u="none" strike="noStrike" baseline="0">
                    <a:effectLst/>
                  </a:rPr>
                  <a:t>Real GDP growth in percent (1980-2012 average)</a:t>
                </a:r>
                <a:endParaRPr lang="en-US" sz="1100" b="0"/>
              </a:p>
            </c:rich>
          </c:tx>
          <c:layout>
            <c:manualLayout>
              <c:xMode val="edge"/>
              <c:yMode val="edge"/>
              <c:x val="9.7717333328279105E-3"/>
              <c:y val="9.6831075883734699E-2"/>
            </c:manualLayout>
          </c:layout>
          <c:overlay val="0"/>
        </c:title>
        <c:numFmt formatCode="#,##0.0" sourceLinked="1"/>
        <c:majorTickMark val="out"/>
        <c:minorTickMark val="none"/>
        <c:tickLblPos val="nextTo"/>
        <c:txPr>
          <a:bodyPr/>
          <a:lstStyle/>
          <a:p>
            <a:pPr>
              <a:defRPr sz="1100"/>
            </a:pPr>
            <a:endParaRPr lang="en-US"/>
          </a:p>
        </c:txPr>
        <c:crossAx val="254977920"/>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23878183702099"/>
          <c:y val="3.7999088034822798E-2"/>
          <c:w val="0.82965539836664703"/>
          <c:h val="0.87626001571684597"/>
        </c:manualLayout>
      </c:layout>
      <c:barChart>
        <c:barDir val="col"/>
        <c:grouping val="stacked"/>
        <c:varyColors val="0"/>
        <c:ser>
          <c:idx val="0"/>
          <c:order val="0"/>
          <c:tx>
            <c:strRef>
              <c:f>'Figure 2.8'!$Z$34</c:f>
              <c:strCache>
                <c:ptCount val="1"/>
                <c:pt idx="0">
                  <c:v>25th pct</c:v>
                </c:pt>
              </c:strCache>
            </c:strRef>
          </c:tx>
          <c:spPr>
            <a:noFill/>
          </c:spPr>
          <c:invertIfNegative val="0"/>
          <c:errBars>
            <c:errBarType val="minus"/>
            <c:errValType val="cust"/>
            <c:noEndCap val="0"/>
            <c:plus>
              <c:numLit>
                <c:formatCode>General</c:formatCode>
                <c:ptCount val="1"/>
                <c:pt idx="0">
                  <c:v>1</c:v>
                </c:pt>
              </c:numLit>
            </c:plus>
            <c:minus>
              <c:numRef>
                <c:f>'Figure 2.8'!$AA$41:$AB$41</c:f>
                <c:numCache>
                  <c:formatCode>General</c:formatCode>
                  <c:ptCount val="2"/>
                  <c:pt idx="0">
                    <c:v>4.364700741899977</c:v>
                  </c:pt>
                  <c:pt idx="1">
                    <c:v>2.7453029020827744</c:v>
                  </c:pt>
                </c:numCache>
              </c:numRef>
            </c:minus>
          </c:errBars>
          <c:cat>
            <c:strRef>
              <c:f>'Figure 2.8'!$AA$25:$AB$25</c:f>
              <c:strCache>
                <c:ptCount val="2"/>
                <c:pt idx="0">
                  <c:v>Small economies</c:v>
                </c:pt>
                <c:pt idx="1">
                  <c:v>ROW</c:v>
                </c:pt>
              </c:strCache>
            </c:strRef>
          </c:cat>
          <c:val>
            <c:numRef>
              <c:f>'Figure 2.8'!$AA$34:$AB$34</c:f>
              <c:numCache>
                <c:formatCode>0.00</c:formatCode>
                <c:ptCount val="2"/>
                <c:pt idx="0">
                  <c:v>5.7376151515210196</c:v>
                </c:pt>
                <c:pt idx="1">
                  <c:v>7.1954201196681202</c:v>
                </c:pt>
              </c:numCache>
            </c:numRef>
          </c:val>
        </c:ser>
        <c:ser>
          <c:idx val="1"/>
          <c:order val="1"/>
          <c:tx>
            <c:strRef>
              <c:f>'Figure 2.8'!$Z$35</c:f>
              <c:strCache>
                <c:ptCount val="1"/>
                <c:pt idx="0">
                  <c:v>50th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cat>
            <c:strRef>
              <c:f>'Figure 2.8'!$AA$25:$AB$25</c:f>
              <c:strCache>
                <c:ptCount val="2"/>
                <c:pt idx="0">
                  <c:v>Small economies</c:v>
                </c:pt>
                <c:pt idx="1">
                  <c:v>ROW</c:v>
                </c:pt>
              </c:strCache>
            </c:strRef>
          </c:cat>
          <c:val>
            <c:numRef>
              <c:f>'Figure 2.8'!$AA$35:$AB$35</c:f>
              <c:numCache>
                <c:formatCode>0.00</c:formatCode>
                <c:ptCount val="2"/>
                <c:pt idx="0">
                  <c:v>2.1243154563739095</c:v>
                </c:pt>
                <c:pt idx="1">
                  <c:v>1.2655358422226799</c:v>
                </c:pt>
              </c:numCache>
            </c:numRef>
          </c:val>
        </c:ser>
        <c:ser>
          <c:idx val="2"/>
          <c:order val="2"/>
          <c:tx>
            <c:strRef>
              <c:f>'Figure 2.8'!$Z$36</c:f>
              <c:strCache>
                <c:ptCount val="1"/>
                <c:pt idx="0">
                  <c:v>75th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errBars>
            <c:errBarType val="plus"/>
            <c:errValType val="cust"/>
            <c:noEndCap val="0"/>
            <c:plus>
              <c:numRef>
                <c:f>'Figure 2.8'!$AA$42:$AB$42</c:f>
                <c:numCache>
                  <c:formatCode>General</c:formatCode>
                  <c:ptCount val="2"/>
                  <c:pt idx="0">
                    <c:v>4.364700741899977</c:v>
                  </c:pt>
                  <c:pt idx="1">
                    <c:v>2.7453029020827744</c:v>
                  </c:pt>
                </c:numCache>
              </c:numRef>
            </c:plus>
            <c:minus>
              <c:numLit>
                <c:formatCode>General</c:formatCode>
                <c:ptCount val="1"/>
                <c:pt idx="0">
                  <c:v>1</c:v>
                </c:pt>
              </c:numLit>
            </c:minus>
          </c:errBars>
          <c:cat>
            <c:strRef>
              <c:f>'Figure 2.8'!$AA$25:$AB$25</c:f>
              <c:strCache>
                <c:ptCount val="2"/>
                <c:pt idx="0">
                  <c:v>Small economies</c:v>
                </c:pt>
                <c:pt idx="1">
                  <c:v>ROW</c:v>
                </c:pt>
              </c:strCache>
            </c:strRef>
          </c:cat>
          <c:val>
            <c:numRef>
              <c:f>'Figure 2.8'!$AA$36:$AB$36</c:f>
              <c:numCache>
                <c:formatCode>0.00</c:formatCode>
                <c:ptCount val="2"/>
                <c:pt idx="0">
                  <c:v>2.2403852855260675</c:v>
                </c:pt>
                <c:pt idx="1">
                  <c:v>1.4797670598600945</c:v>
                </c:pt>
              </c:numCache>
            </c:numRef>
          </c:val>
        </c:ser>
        <c:dLbls>
          <c:showLegendKey val="0"/>
          <c:showVal val="0"/>
          <c:showCatName val="0"/>
          <c:showSerName val="0"/>
          <c:showPercent val="0"/>
          <c:showBubbleSize val="0"/>
        </c:dLbls>
        <c:gapWidth val="150"/>
        <c:overlap val="100"/>
        <c:axId val="394640384"/>
        <c:axId val="395101312"/>
      </c:barChart>
      <c:catAx>
        <c:axId val="394640384"/>
        <c:scaling>
          <c:orientation val="minMax"/>
        </c:scaling>
        <c:delete val="0"/>
        <c:axPos val="b"/>
        <c:majorTickMark val="out"/>
        <c:minorTickMark val="none"/>
        <c:tickLblPos val="low"/>
        <c:txPr>
          <a:bodyPr/>
          <a:lstStyle/>
          <a:p>
            <a:pPr>
              <a:defRPr sz="1100"/>
            </a:pPr>
            <a:endParaRPr lang="en-US"/>
          </a:p>
        </c:txPr>
        <c:crossAx val="395101312"/>
        <c:crossesAt val="8"/>
        <c:auto val="1"/>
        <c:lblAlgn val="ctr"/>
        <c:lblOffset val="100"/>
        <c:noMultiLvlLbl val="0"/>
      </c:catAx>
      <c:valAx>
        <c:axId val="395101312"/>
        <c:scaling>
          <c:orientation val="minMax"/>
        </c:scaling>
        <c:delete val="0"/>
        <c:axPos val="l"/>
        <c:title>
          <c:tx>
            <c:rich>
              <a:bodyPr rot="-5400000" vert="horz"/>
              <a:lstStyle/>
              <a:p>
                <a:pPr>
                  <a:defRPr sz="1100" b="0"/>
                </a:pPr>
                <a:r>
                  <a:rPr lang="en-US" sz="1100" b="0">
                    <a:effectLst/>
                  </a:rPr>
                  <a:t>External Shock</a:t>
                </a:r>
                <a:r>
                  <a:rPr lang="en-US" sz="1100" b="0" baseline="0">
                    <a:effectLst/>
                  </a:rPr>
                  <a:t> Index</a:t>
                </a:r>
                <a:r>
                  <a:rPr lang="en-US" sz="1100" b="0">
                    <a:effectLst/>
                  </a:rPr>
                  <a:t> </a:t>
                </a:r>
              </a:p>
              <a:p>
                <a:pPr>
                  <a:defRPr sz="1100" b="0"/>
                </a:pPr>
                <a:r>
                  <a:rPr lang="en-US" sz="1100" b="0">
                    <a:effectLst/>
                  </a:rPr>
                  <a:t>(1990-2011)</a:t>
                </a:r>
              </a:p>
            </c:rich>
          </c:tx>
          <c:layout>
            <c:manualLayout>
              <c:xMode val="edge"/>
              <c:yMode val="edge"/>
              <c:x val="9.1829124607259796E-3"/>
              <c:y val="0.31821197692706499"/>
            </c:manualLayout>
          </c:layout>
          <c:overlay val="0"/>
        </c:title>
        <c:numFmt formatCode="0.00" sourceLinked="1"/>
        <c:majorTickMark val="out"/>
        <c:minorTickMark val="none"/>
        <c:tickLblPos val="nextTo"/>
        <c:crossAx val="394640384"/>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28106404748"/>
          <c:y val="6.0487061739592098E-2"/>
          <c:w val="0.85124015328400704"/>
          <c:h val="0.78532422369071697"/>
        </c:manualLayout>
      </c:layout>
      <c:scatterChart>
        <c:scatterStyle val="lineMarker"/>
        <c:varyColors val="0"/>
        <c:ser>
          <c:idx val="0"/>
          <c:order val="0"/>
          <c:tx>
            <c:v>ROW</c:v>
          </c:tx>
          <c:spPr>
            <a:ln w="28575">
              <a:noFill/>
            </a:ln>
          </c:spPr>
          <c:marker>
            <c:symbol val="circle"/>
            <c:size val="4"/>
          </c:marker>
          <c:trendline>
            <c:spPr>
              <a:ln w="19050">
                <a:solidFill>
                  <a:schemeClr val="tx1"/>
                </a:solidFill>
              </a:ln>
            </c:spPr>
            <c:trendlineType val="linear"/>
            <c:dispRSqr val="0"/>
            <c:dispEq val="0"/>
          </c:trendline>
          <c:xVal>
            <c:numRef>
              <c:f>'Figure 2.9'!$B$14:$B$196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1">
                  <c:v>14.116355616942336</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90">
                  <c:v>15.695891218845857</c:v>
                </c:pt>
                <c:pt idx="91">
                  <c:v>14.617512143436301</c:v>
                </c:pt>
                <c:pt idx="92">
                  <c:v>15.191249405144648</c:v>
                </c:pt>
                <c:pt idx="93">
                  <c:v>14.478713862151148</c:v>
                </c:pt>
                <c:pt idx="94">
                  <c:v>15.170314251992794</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2">
                  <c:v>16.879462070495411</c:v>
                </c:pt>
                <c:pt idx="133">
                  <c:v>18.774227801149749</c:v>
                </c:pt>
                <c:pt idx="134">
                  <c:v>16.138682284566709</c:v>
                </c:pt>
                <c:pt idx="135">
                  <c:v>12.117241431823558</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2.9'!$C$14:$C$196</c:f>
              <c:numCache>
                <c:formatCode>#,##0.0</c:formatCode>
                <c:ptCount val="183"/>
                <c:pt idx="0">
                  <c:v>-1.8456682722277735</c:v>
                </c:pt>
                <c:pt idx="1">
                  <c:v>-0.74559365593248783</c:v>
                </c:pt>
                <c:pt idx="2">
                  <c:v>-4.0867071378706674</c:v>
                </c:pt>
                <c:pt idx="3">
                  <c:v>-3.3670552236573665</c:v>
                </c:pt>
                <c:pt idx="4">
                  <c:v>1.5141277326297755</c:v>
                </c:pt>
                <c:pt idx="5">
                  <c:v>-4.1078419501592727</c:v>
                </c:pt>
                <c:pt idx="6">
                  <c:v>-2.6560549059838294</c:v>
                </c:pt>
                <c:pt idx="7">
                  <c:v>-4.6159409201871187</c:v>
                </c:pt>
                <c:pt idx="8">
                  <c:v>-1.5215776904289715</c:v>
                </c:pt>
                <c:pt idx="9">
                  <c:v>-2.2170272046323993</c:v>
                </c:pt>
                <c:pt idx="10">
                  <c:v>-9.9950033308349932E-4</c:v>
                </c:pt>
                <c:pt idx="12">
                  <c:v>-0.26367110249027764</c:v>
                </c:pt>
                <c:pt idx="13">
                  <c:v>2.4534079827286295</c:v>
                </c:pt>
                <c:pt idx="14">
                  <c:v>-3.9260245250639598</c:v>
                </c:pt>
                <c:pt idx="15">
                  <c:v>-0.414755155015257</c:v>
                </c:pt>
                <c:pt idx="16">
                  <c:v>-0.92997445896007724</c:v>
                </c:pt>
                <c:pt idx="17">
                  <c:v>-1.5706066886373822</c:v>
                </c:pt>
                <c:pt idx="18">
                  <c:v>-2.0383590965786058</c:v>
                </c:pt>
                <c:pt idx="19">
                  <c:v>-3.4614066923353604</c:v>
                </c:pt>
                <c:pt idx="20">
                  <c:v>-1.041453874828161</c:v>
                </c:pt>
                <c:pt idx="21">
                  <c:v>-4.1426584225006513</c:v>
                </c:pt>
                <c:pt idx="22">
                  <c:v>-4.7803560152891302</c:v>
                </c:pt>
                <c:pt idx="24">
                  <c:v>-1.2861056338644583</c:v>
                </c:pt>
                <c:pt idx="25">
                  <c:v>-2.392791360880195</c:v>
                </c:pt>
                <c:pt idx="26">
                  <c:v>0.41784916730788602</c:v>
                </c:pt>
                <c:pt idx="27">
                  <c:v>-2.2289952052349058</c:v>
                </c:pt>
                <c:pt idx="28">
                  <c:v>-3.1627498190880732</c:v>
                </c:pt>
                <c:pt idx="29">
                  <c:v>-5.3086537614827378</c:v>
                </c:pt>
                <c:pt idx="30">
                  <c:v>-7.4720148387009541E-3</c:v>
                </c:pt>
                <c:pt idx="31">
                  <c:v>-3.2990201996142678</c:v>
                </c:pt>
                <c:pt idx="32">
                  <c:v>-3.6724959748634123</c:v>
                </c:pt>
                <c:pt idx="33">
                  <c:v>-3.0278901763274497</c:v>
                </c:pt>
                <c:pt idx="34">
                  <c:v>-3.2518422025628668</c:v>
                </c:pt>
                <c:pt idx="35">
                  <c:v>-2.8527816590129769</c:v>
                </c:pt>
                <c:pt idx="36">
                  <c:v>1.5766480896111095</c:v>
                </c:pt>
                <c:pt idx="37">
                  <c:v>-3.3567868533773484</c:v>
                </c:pt>
                <c:pt idx="38">
                  <c:v>-2.8376154054568539</c:v>
                </c:pt>
                <c:pt idx="39">
                  <c:v>-0.67490487379185571</c:v>
                </c:pt>
                <c:pt idx="40">
                  <c:v>-3.0540011816779669</c:v>
                </c:pt>
                <c:pt idx="41">
                  <c:v>-1.0801981706308399</c:v>
                </c:pt>
                <c:pt idx="42">
                  <c:v>-0.43178241642553777</c:v>
                </c:pt>
                <c:pt idx="43">
                  <c:v>-1.351314642223864</c:v>
                </c:pt>
                <c:pt idx="44">
                  <c:v>-2.361561298094343</c:v>
                </c:pt>
                <c:pt idx="45">
                  <c:v>-1.0638482962317697</c:v>
                </c:pt>
                <c:pt idx="46">
                  <c:v>1.6739764335716716</c:v>
                </c:pt>
                <c:pt idx="47">
                  <c:v>-0.26692764098233507</c:v>
                </c:pt>
                <c:pt idx="48">
                  <c:v>-2.0808921020115458</c:v>
                </c:pt>
                <c:pt idx="49">
                  <c:v>-4.505299623427435</c:v>
                </c:pt>
                <c:pt idx="50">
                  <c:v>0.37009796427087305</c:v>
                </c:pt>
                <c:pt idx="51">
                  <c:v>-3.3339886319687051</c:v>
                </c:pt>
                <c:pt idx="52">
                  <c:v>-3.2288261557213689</c:v>
                </c:pt>
                <c:pt idx="53">
                  <c:v>-2.6483001966964359</c:v>
                </c:pt>
                <c:pt idx="54">
                  <c:v>-2.9565115604007097</c:v>
                </c:pt>
                <c:pt idx="55">
                  <c:v>3.9178608776525105E-2</c:v>
                </c:pt>
                <c:pt idx="56">
                  <c:v>-5.7166986999227474</c:v>
                </c:pt>
                <c:pt idx="57">
                  <c:v>-2.3353627428884125</c:v>
                </c:pt>
                <c:pt idx="58">
                  <c:v>-3.4722381547664072</c:v>
                </c:pt>
                <c:pt idx="59">
                  <c:v>0.33647223662121289</c:v>
                </c:pt>
                <c:pt idx="60">
                  <c:v>-1.8432875845278656</c:v>
                </c:pt>
                <c:pt idx="61">
                  <c:v>-2.2163676591213588</c:v>
                </c:pt>
                <c:pt idx="62">
                  <c:v>-2.536954289215406</c:v>
                </c:pt>
                <c:pt idx="63">
                  <c:v>-1.3326763853289805</c:v>
                </c:pt>
                <c:pt idx="64">
                  <c:v>2.1774219500400398</c:v>
                </c:pt>
                <c:pt idx="65">
                  <c:v>-0.86766055490608829</c:v>
                </c:pt>
                <c:pt idx="66">
                  <c:v>-2.5084604027417354</c:v>
                </c:pt>
                <c:pt idx="67">
                  <c:v>-1.1392564896062447</c:v>
                </c:pt>
                <c:pt idx="68">
                  <c:v>-3.6730041049556461</c:v>
                </c:pt>
                <c:pt idx="69">
                  <c:v>0.74407756440096162</c:v>
                </c:pt>
                <c:pt idx="70">
                  <c:v>-1.1911557212034682</c:v>
                </c:pt>
                <c:pt idx="71">
                  <c:v>2.1560826340050445</c:v>
                </c:pt>
                <c:pt idx="72">
                  <c:v>-1.6153095295911843</c:v>
                </c:pt>
                <c:pt idx="73">
                  <c:v>-3.509054777518569</c:v>
                </c:pt>
                <c:pt idx="74">
                  <c:v>-2.572440711984556</c:v>
                </c:pt>
                <c:pt idx="75">
                  <c:v>-2.2444537795701516</c:v>
                </c:pt>
                <c:pt idx="76">
                  <c:v>-3.2365622439862989</c:v>
                </c:pt>
                <c:pt idx="77">
                  <c:v>-3.5888749398091955</c:v>
                </c:pt>
                <c:pt idx="78">
                  <c:v>-2.0352864522688852</c:v>
                </c:pt>
                <c:pt idx="79">
                  <c:v>-1.4651055415441803</c:v>
                </c:pt>
                <c:pt idx="80">
                  <c:v>-1.833908242762109</c:v>
                </c:pt>
                <c:pt idx="81">
                  <c:v>0.50805169688326535</c:v>
                </c:pt>
                <c:pt idx="82">
                  <c:v>-1.4918073041844597</c:v>
                </c:pt>
                <c:pt idx="83">
                  <c:v>-3.0998670382859985</c:v>
                </c:pt>
                <c:pt idx="84">
                  <c:v>-5.3359465772464763</c:v>
                </c:pt>
                <c:pt idx="85">
                  <c:v>-2.1697391796606165</c:v>
                </c:pt>
                <c:pt idx="86">
                  <c:v>0.21072103131565253</c:v>
                </c:pt>
                <c:pt idx="87">
                  <c:v>-1.1273409397744811</c:v>
                </c:pt>
                <c:pt idx="88">
                  <c:v>-2.8803214220426634</c:v>
                </c:pt>
                <c:pt idx="90">
                  <c:v>-3.043656261835574</c:v>
                </c:pt>
                <c:pt idx="91">
                  <c:v>-2.1841232555752943</c:v>
                </c:pt>
                <c:pt idx="92">
                  <c:v>-1.2267122912954254</c:v>
                </c:pt>
                <c:pt idx="93">
                  <c:v>-1.1105408595333834</c:v>
                </c:pt>
                <c:pt idx="94">
                  <c:v>-2.0827693317725107</c:v>
                </c:pt>
                <c:pt idx="96">
                  <c:v>-2.0584413225567482</c:v>
                </c:pt>
                <c:pt idx="97">
                  <c:v>-0.25851069515150105</c:v>
                </c:pt>
                <c:pt idx="98">
                  <c:v>-0.58858000092151486</c:v>
                </c:pt>
                <c:pt idx="99">
                  <c:v>-2.7021181110815418</c:v>
                </c:pt>
                <c:pt idx="100">
                  <c:v>-0.90868291834154458</c:v>
                </c:pt>
                <c:pt idx="101">
                  <c:v>-2.2111700948877671</c:v>
                </c:pt>
                <c:pt idx="102">
                  <c:v>2.3025850929940459</c:v>
                </c:pt>
                <c:pt idx="103">
                  <c:v>-3.8109249973020338</c:v>
                </c:pt>
                <c:pt idx="105">
                  <c:v>-4.2299432609405372</c:v>
                </c:pt>
                <c:pt idx="106">
                  <c:v>0.39057649561441388</c:v>
                </c:pt>
                <c:pt idx="107">
                  <c:v>-3.072667594194741</c:v>
                </c:pt>
                <c:pt idx="108">
                  <c:v>-1.1905835672069198</c:v>
                </c:pt>
                <c:pt idx="109">
                  <c:v>-4.7833549930911383</c:v>
                </c:pt>
                <c:pt idx="110">
                  <c:v>-0.98954119361374782</c:v>
                </c:pt>
                <c:pt idx="111">
                  <c:v>-3.1052590980812331</c:v>
                </c:pt>
                <c:pt idx="112">
                  <c:v>-2.6601069509271289</c:v>
                </c:pt>
                <c:pt idx="113">
                  <c:v>-3.4866408634796229</c:v>
                </c:pt>
                <c:pt idx="114">
                  <c:v>-3.7688695288234353</c:v>
                </c:pt>
                <c:pt idx="115">
                  <c:v>-1.2764097382154427</c:v>
                </c:pt>
                <c:pt idx="116">
                  <c:v>-1.2158025560795132</c:v>
                </c:pt>
                <c:pt idx="117">
                  <c:v>-2.8007433230323548</c:v>
                </c:pt>
                <c:pt idx="118">
                  <c:v>-1.3891236881300504</c:v>
                </c:pt>
                <c:pt idx="119">
                  <c:v>-3.4552909183756508</c:v>
                </c:pt>
                <c:pt idx="120">
                  <c:v>-2.5657951535213388</c:v>
                </c:pt>
                <c:pt idx="121">
                  <c:v>-4.1124136616829787</c:v>
                </c:pt>
                <c:pt idx="122">
                  <c:v>-4.1255201796905503</c:v>
                </c:pt>
                <c:pt idx="123">
                  <c:v>-2.2408134721622535</c:v>
                </c:pt>
                <c:pt idx="124">
                  <c:v>-1.0128122988647772</c:v>
                </c:pt>
                <c:pt idx="125">
                  <c:v>-2.6498471241446491</c:v>
                </c:pt>
                <c:pt idx="126">
                  <c:v>-2.7658158379523523</c:v>
                </c:pt>
                <c:pt idx="127">
                  <c:v>-3.1656313103493883</c:v>
                </c:pt>
                <c:pt idx="128">
                  <c:v>-0.31316873085893487</c:v>
                </c:pt>
                <c:pt idx="129">
                  <c:v>-2.4218485138208634</c:v>
                </c:pt>
                <c:pt idx="130">
                  <c:v>-1.6827977056120569</c:v>
                </c:pt>
                <c:pt idx="132">
                  <c:v>-1.4870964258864368</c:v>
                </c:pt>
                <c:pt idx="133">
                  <c:v>-5.1289142739532032</c:v>
                </c:pt>
                <c:pt idx="134">
                  <c:v>-0.20985565698727435</c:v>
                </c:pt>
                <c:pt idx="135">
                  <c:v>0.56916120077895405</c:v>
                </c:pt>
                <c:pt idx="137">
                  <c:v>-5.0340215950641305</c:v>
                </c:pt>
                <c:pt idx="138">
                  <c:v>-2.2645197121872531</c:v>
                </c:pt>
                <c:pt idx="139">
                  <c:v>-1.9062321885232378</c:v>
                </c:pt>
                <c:pt idx="140">
                  <c:v>1.8751410781671061</c:v>
                </c:pt>
                <c:pt idx="141">
                  <c:v>-1.632317034955028</c:v>
                </c:pt>
                <c:pt idx="142">
                  <c:v>1.0498221244986776</c:v>
                </c:pt>
                <c:pt idx="143">
                  <c:v>-1.1650240541873613</c:v>
                </c:pt>
                <c:pt idx="144">
                  <c:v>-1.2109484180623613</c:v>
                </c:pt>
                <c:pt idx="145">
                  <c:v>-0.93395203072899158</c:v>
                </c:pt>
                <c:pt idx="146">
                  <c:v>-3.2519154449038203</c:v>
                </c:pt>
                <c:pt idx="147">
                  <c:v>-2.7782180093207351</c:v>
                </c:pt>
                <c:pt idx="148">
                  <c:v>-0.61216039993876803</c:v>
                </c:pt>
                <c:pt idx="150">
                  <c:v>2.286055791042835</c:v>
                </c:pt>
                <c:pt idx="151">
                  <c:v>2.5510464522925451</c:v>
                </c:pt>
                <c:pt idx="152">
                  <c:v>-4.0355040621991671</c:v>
                </c:pt>
                <c:pt idx="153">
                  <c:v>-4.3567088266895917</c:v>
                </c:pt>
                <c:pt idx="154">
                  <c:v>-0.76546784213957131</c:v>
                </c:pt>
                <c:pt idx="155">
                  <c:v>-4.4075481719039589</c:v>
                </c:pt>
                <c:pt idx="156">
                  <c:v>-0.64435701639051324</c:v>
                </c:pt>
                <c:pt idx="157">
                  <c:v>-3.4211633943030333</c:v>
                </c:pt>
                <c:pt idx="159">
                  <c:v>-1.2777950213698408</c:v>
                </c:pt>
                <c:pt idx="160">
                  <c:v>-2.9798287017187781</c:v>
                </c:pt>
                <c:pt idx="161">
                  <c:v>-2.0772712194835048</c:v>
                </c:pt>
                <c:pt idx="162">
                  <c:v>-0.61990421879222779</c:v>
                </c:pt>
                <c:pt idx="163">
                  <c:v>-1.5112736636468691</c:v>
                </c:pt>
                <c:pt idx="164">
                  <c:v>1.7147984280919266</c:v>
                </c:pt>
                <c:pt idx="165">
                  <c:v>-0.24881129806278759</c:v>
                </c:pt>
                <c:pt idx="166">
                  <c:v>-3.4363070921089145</c:v>
                </c:pt>
                <c:pt idx="167">
                  <c:v>-2.5683724359750078</c:v>
                </c:pt>
                <c:pt idx="168">
                  <c:v>-6.152583747441799</c:v>
                </c:pt>
                <c:pt idx="169">
                  <c:v>3.5065578973199818</c:v>
                </c:pt>
                <c:pt idx="170">
                  <c:v>-1.4261659041041503</c:v>
                </c:pt>
                <c:pt idx="171">
                  <c:v>-3.4174160227662154</c:v>
                </c:pt>
                <c:pt idx="173">
                  <c:v>-1.8510622683893103</c:v>
                </c:pt>
                <c:pt idx="174">
                  <c:v>-3.3976420493438426</c:v>
                </c:pt>
                <c:pt idx="175">
                  <c:v>-2.4568500520054748</c:v>
                </c:pt>
                <c:pt idx="176">
                  <c:v>-4.9544176140980269</c:v>
                </c:pt>
                <c:pt idx="177">
                  <c:v>0.13844138612207854</c:v>
                </c:pt>
                <c:pt idx="178">
                  <c:v>-3.7377263060189918</c:v>
                </c:pt>
                <c:pt idx="179">
                  <c:v>-1.1518305997697933</c:v>
                </c:pt>
                <c:pt idx="180">
                  <c:v>-3.1335452479810795</c:v>
                </c:pt>
                <c:pt idx="181">
                  <c:v>-3.3923449811961088</c:v>
                </c:pt>
                <c:pt idx="182">
                  <c:v>-2.6622001549911345</c:v>
                </c:pt>
              </c:numCache>
            </c:numRef>
          </c:yVal>
          <c:smooth val="0"/>
        </c:ser>
        <c:ser>
          <c:idx val="1"/>
          <c:order val="1"/>
          <c:tx>
            <c:strRef>
              <c:f>'Figure 2.9'!$F$43</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trendline>
            <c:spPr>
              <a:ln w="38100">
                <a:solidFill>
                  <a:srgbClr val="FF0000"/>
                </a:solidFill>
              </a:ln>
            </c:spPr>
            <c:trendlineType val="linear"/>
            <c:dispRSqr val="0"/>
            <c:dispEq val="0"/>
          </c:trendline>
          <c:xVal>
            <c:numRef>
              <c:f>'Figure 2.9'!$B$206:$B$388</c:f>
              <c:numCache>
                <c:formatCode>#,##0.0</c:formatCode>
                <c:ptCount val="183"/>
                <c:pt idx="4">
                  <c:v>11.385092093460344</c:v>
                </c:pt>
                <c:pt idx="10">
                  <c:v>12.759957758756611</c:v>
                </c:pt>
                <c:pt idx="13">
                  <c:v>12.531772785169476</c:v>
                </c:pt>
                <c:pt idx="16">
                  <c:v>12.733755386362587</c:v>
                </c:pt>
                <c:pt idx="18">
                  <c:v>13.460263166016727</c:v>
                </c:pt>
                <c:pt idx="21">
                  <c:v>14.432316505267497</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6">
                  <c:v>14.069377281921325</c:v>
                </c:pt>
                <c:pt idx="109">
                  <c:v>14.843700382335838</c:v>
                </c:pt>
                <c:pt idx="110">
                  <c:v>13.337474757021274</c:v>
                </c:pt>
                <c:pt idx="114">
                  <c:v>14.575381370567127</c:v>
                </c:pt>
                <c:pt idx="135">
                  <c:v>12.117241431823558</c:v>
                </c:pt>
                <c:pt idx="140">
                  <c:v>11.418614785498987</c:v>
                </c:pt>
                <c:pt idx="144">
                  <c:v>14.519102996385758</c:v>
                </c:pt>
                <c:pt idx="145">
                  <c:v>13.199324418540456</c:v>
                </c:pt>
                <c:pt idx="150">
                  <c:v>12.025749091398891</c:v>
                </c:pt>
                <c:pt idx="151">
                  <c:v>11.608235644774552</c:v>
                </c:pt>
                <c:pt idx="153">
                  <c:v>13.188151117942333</c:v>
                </c:pt>
                <c:pt idx="154">
                  <c:v>13.977629407440709</c:v>
                </c:pt>
                <c:pt idx="162">
                  <c:v>13.904436767158675</c:v>
                </c:pt>
                <c:pt idx="164">
                  <c:v>11.552146178123509</c:v>
                </c:pt>
                <c:pt idx="165">
                  <c:v>14.095412443097093</c:v>
                </c:pt>
                <c:pt idx="169">
                  <c:v>9.3056505517805075</c:v>
                </c:pt>
                <c:pt idx="177">
                  <c:v>12.409013489526863</c:v>
                </c:pt>
              </c:numCache>
            </c:numRef>
          </c:xVal>
          <c:yVal>
            <c:numRef>
              <c:f>'Figure 2.9'!$C$206:$C$388</c:f>
              <c:numCache>
                <c:formatCode>#,##0.0</c:formatCode>
                <c:ptCount val="183"/>
                <c:pt idx="4">
                  <c:v>1.5141277326297755</c:v>
                </c:pt>
                <c:pt idx="10">
                  <c:v>-9.9950033308349932E-4</c:v>
                </c:pt>
                <c:pt idx="13">
                  <c:v>2.4534079827286295</c:v>
                </c:pt>
                <c:pt idx="16">
                  <c:v>-0.92997445896007724</c:v>
                </c:pt>
                <c:pt idx="18">
                  <c:v>-2.0383590965786058</c:v>
                </c:pt>
                <c:pt idx="21">
                  <c:v>-4.1426584225006513</c:v>
                </c:pt>
                <c:pt idx="30">
                  <c:v>-7.4720148387009541E-3</c:v>
                </c:pt>
                <c:pt idx="36">
                  <c:v>1.5766480896111095</c:v>
                </c:pt>
                <c:pt idx="42">
                  <c:v>-0.43178241642553777</c:v>
                </c:pt>
                <c:pt idx="45">
                  <c:v>-1.0638482962317697</c:v>
                </c:pt>
                <c:pt idx="46">
                  <c:v>1.6739764335716716</c:v>
                </c:pt>
                <c:pt idx="51">
                  <c:v>-3.3339886319687051</c:v>
                </c:pt>
                <c:pt idx="53">
                  <c:v>-2.6483001966964359</c:v>
                </c:pt>
                <c:pt idx="55">
                  <c:v>3.9178608776525105E-2</c:v>
                </c:pt>
                <c:pt idx="58">
                  <c:v>-3.4722381547664072</c:v>
                </c:pt>
                <c:pt idx="59">
                  <c:v>0.33647223662121289</c:v>
                </c:pt>
                <c:pt idx="64">
                  <c:v>2.1774219500400398</c:v>
                </c:pt>
                <c:pt idx="67">
                  <c:v>-1.1392564896062447</c:v>
                </c:pt>
                <c:pt idx="68">
                  <c:v>-3.6730041049556461</c:v>
                </c:pt>
                <c:pt idx="73">
                  <c:v>-3.509054777518569</c:v>
                </c:pt>
                <c:pt idx="81">
                  <c:v>0.50805169688326535</c:v>
                </c:pt>
                <c:pt idx="86">
                  <c:v>0.21072103131565253</c:v>
                </c:pt>
                <c:pt idx="91">
                  <c:v>-2.1841232555752943</c:v>
                </c:pt>
                <c:pt idx="93">
                  <c:v>-1.1105408595333834</c:v>
                </c:pt>
                <c:pt idx="97">
                  <c:v>-0.25851069515150105</c:v>
                </c:pt>
                <c:pt idx="98">
                  <c:v>-0.58858000092151486</c:v>
                </c:pt>
                <c:pt idx="102">
                  <c:v>2.3025850929940459</c:v>
                </c:pt>
                <c:pt idx="106">
                  <c:v>0.39057649561441388</c:v>
                </c:pt>
                <c:pt idx="109">
                  <c:v>-4.7833549930911383</c:v>
                </c:pt>
                <c:pt idx="110">
                  <c:v>-0.98954119361374782</c:v>
                </c:pt>
                <c:pt idx="114">
                  <c:v>-3.7688695288234353</c:v>
                </c:pt>
                <c:pt idx="135">
                  <c:v>0.56916120077895405</c:v>
                </c:pt>
                <c:pt idx="140">
                  <c:v>1.8751410781671061</c:v>
                </c:pt>
                <c:pt idx="144">
                  <c:v>-1.2109484180623613</c:v>
                </c:pt>
                <c:pt idx="145">
                  <c:v>-0.93395203072899158</c:v>
                </c:pt>
                <c:pt idx="150">
                  <c:v>2.286055791042835</c:v>
                </c:pt>
                <c:pt idx="151">
                  <c:v>2.5510464522925451</c:v>
                </c:pt>
                <c:pt idx="153">
                  <c:v>-4.3567088266895917</c:v>
                </c:pt>
                <c:pt idx="154">
                  <c:v>-0.76546784213957131</c:v>
                </c:pt>
                <c:pt idx="162">
                  <c:v>-0.61990421879222779</c:v>
                </c:pt>
                <c:pt idx="164">
                  <c:v>1.7147984280919266</c:v>
                </c:pt>
                <c:pt idx="165">
                  <c:v>-0.24881129806278759</c:v>
                </c:pt>
                <c:pt idx="169">
                  <c:v>3.5065578973199818</c:v>
                </c:pt>
                <c:pt idx="177">
                  <c:v>0.13844138612207854</c:v>
                </c:pt>
              </c:numCache>
            </c:numRef>
          </c:yVal>
          <c:smooth val="0"/>
        </c:ser>
        <c:dLbls>
          <c:showLegendKey val="0"/>
          <c:showVal val="0"/>
          <c:showCatName val="0"/>
          <c:showSerName val="0"/>
          <c:showPercent val="0"/>
          <c:showBubbleSize val="0"/>
        </c:dLbls>
        <c:axId val="395497472"/>
        <c:axId val="395499776"/>
      </c:scatterChart>
      <c:valAx>
        <c:axId val="395497472"/>
        <c:scaling>
          <c:orientation val="minMax"/>
          <c:max val="22.009191832664701"/>
          <c:min val="8.3184363271351796"/>
        </c:scaling>
        <c:delete val="0"/>
        <c:axPos val="b"/>
        <c:title>
          <c:tx>
            <c:rich>
              <a:bodyPr/>
              <a:lstStyle/>
              <a:p>
                <a:pPr>
                  <a:defRPr sz="1100" b="0"/>
                </a:pPr>
                <a:r>
                  <a:rPr lang="en-US" sz="1100" b="0"/>
                  <a:t>Logarithm</a:t>
                </a:r>
                <a:r>
                  <a:rPr lang="en-US" sz="1100" b="0" baseline="0"/>
                  <a:t> of  P</a:t>
                </a:r>
                <a:r>
                  <a:rPr lang="en-US" sz="1100" b="0"/>
                  <a:t>opulation</a:t>
                </a:r>
              </a:p>
            </c:rich>
          </c:tx>
          <c:layout>
            <c:manualLayout>
              <c:xMode val="edge"/>
              <c:yMode val="edge"/>
              <c:x val="0.41183667587077999"/>
              <c:y val="0.93847758603576703"/>
            </c:manualLayout>
          </c:layout>
          <c:overlay val="0"/>
        </c:title>
        <c:numFmt formatCode="#,##0.0" sourceLinked="1"/>
        <c:majorTickMark val="out"/>
        <c:minorTickMark val="none"/>
        <c:tickLblPos val="low"/>
        <c:txPr>
          <a:bodyPr/>
          <a:lstStyle/>
          <a:p>
            <a:pPr>
              <a:defRPr sz="1100"/>
            </a:pPr>
            <a:endParaRPr lang="en-US"/>
          </a:p>
        </c:txPr>
        <c:crossAx val="395499776"/>
        <c:crosses val="autoZero"/>
        <c:crossBetween val="midCat"/>
      </c:valAx>
      <c:valAx>
        <c:axId val="395499776"/>
        <c:scaling>
          <c:orientation val="minMax"/>
          <c:max val="4.4191748497712959"/>
          <c:min val="-7.0652006998931141"/>
        </c:scaling>
        <c:delete val="0"/>
        <c:axPos val="l"/>
        <c:title>
          <c:tx>
            <c:rich>
              <a:bodyPr rot="-5400000" vert="horz"/>
              <a:lstStyle/>
              <a:p>
                <a:pPr algn="l">
                  <a:defRPr sz="1100" b="0"/>
                </a:pPr>
                <a:r>
                  <a:rPr lang="en-US" sz="1100" b="0"/>
                  <a:t>Logarithm of</a:t>
                </a:r>
                <a:r>
                  <a:rPr lang="en-US" sz="1100" b="0" baseline="0"/>
                  <a:t> </a:t>
                </a:r>
                <a:r>
                  <a:rPr lang="en-US" sz="1100" b="0"/>
                  <a:t>Disasters per Area (2000-12)</a:t>
                </a:r>
              </a:p>
            </c:rich>
          </c:tx>
          <c:layout>
            <c:manualLayout>
              <c:xMode val="edge"/>
              <c:yMode val="edge"/>
              <c:x val="1.0591902182198701E-2"/>
              <c:y val="0.18047933074540801"/>
            </c:manualLayout>
          </c:layout>
          <c:overlay val="0"/>
        </c:title>
        <c:numFmt formatCode="#,##0.0" sourceLinked="1"/>
        <c:majorTickMark val="out"/>
        <c:minorTickMark val="none"/>
        <c:tickLblPos val="nextTo"/>
        <c:txPr>
          <a:bodyPr/>
          <a:lstStyle/>
          <a:p>
            <a:pPr>
              <a:defRPr sz="1100"/>
            </a:pPr>
            <a:endParaRPr lang="en-US"/>
          </a:p>
        </c:txPr>
        <c:crossAx val="395497472"/>
        <c:crosses val="autoZero"/>
        <c:crossBetween val="midCat"/>
      </c:valAx>
    </c:plotArea>
    <c:legend>
      <c:legendPos val="r"/>
      <c:legendEntry>
        <c:idx val="2"/>
        <c:delete val="1"/>
      </c:legendEntry>
      <c:legendEntry>
        <c:idx val="3"/>
        <c:delete val="1"/>
      </c:legendEntry>
      <c:layout>
        <c:manualLayout>
          <c:xMode val="edge"/>
          <c:yMode val="edge"/>
          <c:x val="0.12752616867045399"/>
          <c:y val="0.64945268385697397"/>
          <c:w val="0.21086503304517601"/>
          <c:h val="0.109878215223097"/>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World</c:v>
          </c:tx>
          <c:spPr>
            <a:ln w="28575">
              <a:noFill/>
            </a:ln>
          </c:spPr>
          <c:trendline>
            <c:spPr>
              <a:ln w="19050">
                <a:solidFill>
                  <a:schemeClr val="accent1"/>
                </a:solidFill>
              </a:ln>
            </c:spPr>
            <c:trendlineType val="linear"/>
            <c:dispRSqr val="0"/>
            <c:dispEq val="0"/>
          </c:trendline>
          <c:xVal>
            <c:numRef>
              <c:f>'Figure 2.9'!$B$14:$B$196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1">
                  <c:v>14.116355616942336</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90">
                  <c:v>15.695891218845857</c:v>
                </c:pt>
                <c:pt idx="91">
                  <c:v>14.617512143436301</c:v>
                </c:pt>
                <c:pt idx="92">
                  <c:v>15.191249405144648</c:v>
                </c:pt>
                <c:pt idx="93">
                  <c:v>14.478713862151148</c:v>
                </c:pt>
                <c:pt idx="94">
                  <c:v>15.170314251992794</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2">
                  <c:v>16.879462070495411</c:v>
                </c:pt>
                <c:pt idx="133">
                  <c:v>18.774227801149749</c:v>
                </c:pt>
                <c:pt idx="134">
                  <c:v>16.138682284566709</c:v>
                </c:pt>
                <c:pt idx="135">
                  <c:v>12.117241431823558</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2.9'!$C$14:$C$196</c:f>
              <c:numCache>
                <c:formatCode>#,##0.0</c:formatCode>
                <c:ptCount val="183"/>
                <c:pt idx="0">
                  <c:v>-1.8456682722277735</c:v>
                </c:pt>
                <c:pt idx="1">
                  <c:v>-0.74559365593248783</c:v>
                </c:pt>
                <c:pt idx="2">
                  <c:v>-4.0867071378706674</c:v>
                </c:pt>
                <c:pt idx="3">
                  <c:v>-3.3670552236573665</c:v>
                </c:pt>
                <c:pt idx="4">
                  <c:v>1.5141277326297755</c:v>
                </c:pt>
                <c:pt idx="5">
                  <c:v>-4.1078419501592727</c:v>
                </c:pt>
                <c:pt idx="6">
                  <c:v>-2.6560549059838294</c:v>
                </c:pt>
                <c:pt idx="7">
                  <c:v>-4.6159409201871187</c:v>
                </c:pt>
                <c:pt idx="8">
                  <c:v>-1.5215776904289715</c:v>
                </c:pt>
                <c:pt idx="9">
                  <c:v>-2.2170272046323993</c:v>
                </c:pt>
                <c:pt idx="10">
                  <c:v>-9.9950033308349932E-4</c:v>
                </c:pt>
                <c:pt idx="12">
                  <c:v>-0.26367110249027764</c:v>
                </c:pt>
                <c:pt idx="13">
                  <c:v>2.4534079827286295</c:v>
                </c:pt>
                <c:pt idx="14">
                  <c:v>-3.9260245250639598</c:v>
                </c:pt>
                <c:pt idx="15">
                  <c:v>-0.414755155015257</c:v>
                </c:pt>
                <c:pt idx="16">
                  <c:v>-0.92997445896007724</c:v>
                </c:pt>
                <c:pt idx="17">
                  <c:v>-1.5706066886373822</c:v>
                </c:pt>
                <c:pt idx="18">
                  <c:v>-2.0383590965786058</c:v>
                </c:pt>
                <c:pt idx="19">
                  <c:v>-3.4614066923353604</c:v>
                </c:pt>
                <c:pt idx="20">
                  <c:v>-1.041453874828161</c:v>
                </c:pt>
                <c:pt idx="21">
                  <c:v>-4.1426584225006513</c:v>
                </c:pt>
                <c:pt idx="22">
                  <c:v>-4.7803560152891302</c:v>
                </c:pt>
                <c:pt idx="24">
                  <c:v>-1.2861056338644583</c:v>
                </c:pt>
                <c:pt idx="25">
                  <c:v>-2.392791360880195</c:v>
                </c:pt>
                <c:pt idx="26">
                  <c:v>0.41784916730788602</c:v>
                </c:pt>
                <c:pt idx="27">
                  <c:v>-2.2289952052349058</c:v>
                </c:pt>
                <c:pt idx="28">
                  <c:v>-3.1627498190880732</c:v>
                </c:pt>
                <c:pt idx="29">
                  <c:v>-5.3086537614827378</c:v>
                </c:pt>
                <c:pt idx="30">
                  <c:v>-7.4720148387009541E-3</c:v>
                </c:pt>
                <c:pt idx="31">
                  <c:v>-3.2990201996142678</c:v>
                </c:pt>
                <c:pt idx="32">
                  <c:v>-3.6724959748634123</c:v>
                </c:pt>
                <c:pt idx="33">
                  <c:v>-3.0278901763274497</c:v>
                </c:pt>
                <c:pt idx="34">
                  <c:v>-3.2518422025628668</c:v>
                </c:pt>
                <c:pt idx="35">
                  <c:v>-2.8527816590129769</c:v>
                </c:pt>
                <c:pt idx="36">
                  <c:v>1.5766480896111095</c:v>
                </c:pt>
                <c:pt idx="37">
                  <c:v>-3.3567868533773484</c:v>
                </c:pt>
                <c:pt idx="38">
                  <c:v>-2.8376154054568539</c:v>
                </c:pt>
                <c:pt idx="39">
                  <c:v>-0.67490487379185571</c:v>
                </c:pt>
                <c:pt idx="40">
                  <c:v>-3.0540011816779669</c:v>
                </c:pt>
                <c:pt idx="41">
                  <c:v>-1.0801981706308399</c:v>
                </c:pt>
                <c:pt idx="42">
                  <c:v>-0.43178241642553777</c:v>
                </c:pt>
                <c:pt idx="43">
                  <c:v>-1.351314642223864</c:v>
                </c:pt>
                <c:pt idx="44">
                  <c:v>-2.361561298094343</c:v>
                </c:pt>
                <c:pt idx="45">
                  <c:v>-1.0638482962317697</c:v>
                </c:pt>
                <c:pt idx="46">
                  <c:v>1.6739764335716716</c:v>
                </c:pt>
                <c:pt idx="47">
                  <c:v>-0.26692764098233507</c:v>
                </c:pt>
                <c:pt idx="48">
                  <c:v>-2.0808921020115458</c:v>
                </c:pt>
                <c:pt idx="49">
                  <c:v>-4.505299623427435</c:v>
                </c:pt>
                <c:pt idx="50">
                  <c:v>0.37009796427087305</c:v>
                </c:pt>
                <c:pt idx="51">
                  <c:v>-3.3339886319687051</c:v>
                </c:pt>
                <c:pt idx="52">
                  <c:v>-3.2288261557213689</c:v>
                </c:pt>
                <c:pt idx="53">
                  <c:v>-2.6483001966964359</c:v>
                </c:pt>
                <c:pt idx="54">
                  <c:v>-2.9565115604007097</c:v>
                </c:pt>
                <c:pt idx="55">
                  <c:v>3.9178608776525105E-2</c:v>
                </c:pt>
                <c:pt idx="56">
                  <c:v>-5.7166986999227474</c:v>
                </c:pt>
                <c:pt idx="57">
                  <c:v>-2.3353627428884125</c:v>
                </c:pt>
                <c:pt idx="58">
                  <c:v>-3.4722381547664072</c:v>
                </c:pt>
                <c:pt idx="59">
                  <c:v>0.33647223662121289</c:v>
                </c:pt>
                <c:pt idx="60">
                  <c:v>-1.8432875845278656</c:v>
                </c:pt>
                <c:pt idx="61">
                  <c:v>-2.2163676591213588</c:v>
                </c:pt>
                <c:pt idx="62">
                  <c:v>-2.536954289215406</c:v>
                </c:pt>
                <c:pt idx="63">
                  <c:v>-1.3326763853289805</c:v>
                </c:pt>
                <c:pt idx="64">
                  <c:v>2.1774219500400398</c:v>
                </c:pt>
                <c:pt idx="65">
                  <c:v>-0.86766055490608829</c:v>
                </c:pt>
                <c:pt idx="66">
                  <c:v>-2.5084604027417354</c:v>
                </c:pt>
                <c:pt idx="67">
                  <c:v>-1.1392564896062447</c:v>
                </c:pt>
                <c:pt idx="68">
                  <c:v>-3.6730041049556461</c:v>
                </c:pt>
                <c:pt idx="69">
                  <c:v>0.74407756440096162</c:v>
                </c:pt>
                <c:pt idx="70">
                  <c:v>-1.1911557212034682</c:v>
                </c:pt>
                <c:pt idx="71">
                  <c:v>2.1560826340050445</c:v>
                </c:pt>
                <c:pt idx="72">
                  <c:v>-1.6153095295911843</c:v>
                </c:pt>
                <c:pt idx="73">
                  <c:v>-3.509054777518569</c:v>
                </c:pt>
                <c:pt idx="74">
                  <c:v>-2.572440711984556</c:v>
                </c:pt>
                <c:pt idx="75">
                  <c:v>-2.2444537795701516</c:v>
                </c:pt>
                <c:pt idx="76">
                  <c:v>-3.2365622439862989</c:v>
                </c:pt>
                <c:pt idx="77">
                  <c:v>-3.5888749398091955</c:v>
                </c:pt>
                <c:pt idx="78">
                  <c:v>-2.0352864522688852</c:v>
                </c:pt>
                <c:pt idx="79">
                  <c:v>-1.4651055415441803</c:v>
                </c:pt>
                <c:pt idx="80">
                  <c:v>-1.833908242762109</c:v>
                </c:pt>
                <c:pt idx="81">
                  <c:v>0.50805169688326535</c:v>
                </c:pt>
                <c:pt idx="82">
                  <c:v>-1.4918073041844597</c:v>
                </c:pt>
                <c:pt idx="83">
                  <c:v>-3.0998670382859985</c:v>
                </c:pt>
                <c:pt idx="84">
                  <c:v>-5.3359465772464763</c:v>
                </c:pt>
                <c:pt idx="85">
                  <c:v>-2.1697391796606165</c:v>
                </c:pt>
                <c:pt idx="86">
                  <c:v>0.21072103131565253</c:v>
                </c:pt>
                <c:pt idx="87">
                  <c:v>-1.1273409397744811</c:v>
                </c:pt>
                <c:pt idx="88">
                  <c:v>-2.8803214220426634</c:v>
                </c:pt>
                <c:pt idx="90">
                  <c:v>-3.043656261835574</c:v>
                </c:pt>
                <c:pt idx="91">
                  <c:v>-2.1841232555752943</c:v>
                </c:pt>
                <c:pt idx="92">
                  <c:v>-1.2267122912954254</c:v>
                </c:pt>
                <c:pt idx="93">
                  <c:v>-1.1105408595333834</c:v>
                </c:pt>
                <c:pt idx="94">
                  <c:v>-2.0827693317725107</c:v>
                </c:pt>
                <c:pt idx="96">
                  <c:v>-2.0584413225567482</c:v>
                </c:pt>
                <c:pt idx="97">
                  <c:v>-0.25851069515150105</c:v>
                </c:pt>
                <c:pt idx="98">
                  <c:v>-0.58858000092151486</c:v>
                </c:pt>
                <c:pt idx="99">
                  <c:v>-2.7021181110815418</c:v>
                </c:pt>
                <c:pt idx="100">
                  <c:v>-0.90868291834154458</c:v>
                </c:pt>
                <c:pt idx="101">
                  <c:v>-2.2111700948877671</c:v>
                </c:pt>
                <c:pt idx="102">
                  <c:v>2.3025850929940459</c:v>
                </c:pt>
                <c:pt idx="103">
                  <c:v>-3.8109249973020338</c:v>
                </c:pt>
                <c:pt idx="105">
                  <c:v>-4.2299432609405372</c:v>
                </c:pt>
                <c:pt idx="106">
                  <c:v>0.39057649561441388</c:v>
                </c:pt>
                <c:pt idx="107">
                  <c:v>-3.072667594194741</c:v>
                </c:pt>
                <c:pt idx="108">
                  <c:v>-1.1905835672069198</c:v>
                </c:pt>
                <c:pt idx="109">
                  <c:v>-4.7833549930911383</c:v>
                </c:pt>
                <c:pt idx="110">
                  <c:v>-0.98954119361374782</c:v>
                </c:pt>
                <c:pt idx="111">
                  <c:v>-3.1052590980812331</c:v>
                </c:pt>
                <c:pt idx="112">
                  <c:v>-2.6601069509271289</c:v>
                </c:pt>
                <c:pt idx="113">
                  <c:v>-3.4866408634796229</c:v>
                </c:pt>
                <c:pt idx="114">
                  <c:v>-3.7688695288234353</c:v>
                </c:pt>
                <c:pt idx="115">
                  <c:v>-1.2764097382154427</c:v>
                </c:pt>
                <c:pt idx="116">
                  <c:v>-1.2158025560795132</c:v>
                </c:pt>
                <c:pt idx="117">
                  <c:v>-2.8007433230323548</c:v>
                </c:pt>
                <c:pt idx="118">
                  <c:v>-1.3891236881300504</c:v>
                </c:pt>
                <c:pt idx="119">
                  <c:v>-3.4552909183756508</c:v>
                </c:pt>
                <c:pt idx="120">
                  <c:v>-2.5657951535213388</c:v>
                </c:pt>
                <c:pt idx="121">
                  <c:v>-4.1124136616829787</c:v>
                </c:pt>
                <c:pt idx="122">
                  <c:v>-4.1255201796905503</c:v>
                </c:pt>
                <c:pt idx="123">
                  <c:v>-2.2408134721622535</c:v>
                </c:pt>
                <c:pt idx="124">
                  <c:v>-1.0128122988647772</c:v>
                </c:pt>
                <c:pt idx="125">
                  <c:v>-2.6498471241446491</c:v>
                </c:pt>
                <c:pt idx="126">
                  <c:v>-2.7658158379523523</c:v>
                </c:pt>
                <c:pt idx="127">
                  <c:v>-3.1656313103493883</c:v>
                </c:pt>
                <c:pt idx="128">
                  <c:v>-0.31316873085893487</c:v>
                </c:pt>
                <c:pt idx="129">
                  <c:v>-2.4218485138208634</c:v>
                </c:pt>
                <c:pt idx="130">
                  <c:v>-1.6827977056120569</c:v>
                </c:pt>
                <c:pt idx="132">
                  <c:v>-1.4870964258864368</c:v>
                </c:pt>
                <c:pt idx="133">
                  <c:v>-5.1289142739532032</c:v>
                </c:pt>
                <c:pt idx="134">
                  <c:v>-0.20985565698727435</c:v>
                </c:pt>
                <c:pt idx="135">
                  <c:v>0.56916120077895405</c:v>
                </c:pt>
                <c:pt idx="137">
                  <c:v>-5.0340215950641305</c:v>
                </c:pt>
                <c:pt idx="138">
                  <c:v>-2.2645197121872531</c:v>
                </c:pt>
                <c:pt idx="139">
                  <c:v>-1.9062321885232378</c:v>
                </c:pt>
                <c:pt idx="140">
                  <c:v>1.8751410781671061</c:v>
                </c:pt>
                <c:pt idx="141">
                  <c:v>-1.632317034955028</c:v>
                </c:pt>
                <c:pt idx="142">
                  <c:v>1.0498221244986776</c:v>
                </c:pt>
                <c:pt idx="143">
                  <c:v>-1.1650240541873613</c:v>
                </c:pt>
                <c:pt idx="144">
                  <c:v>-1.2109484180623613</c:v>
                </c:pt>
                <c:pt idx="145">
                  <c:v>-0.93395203072899158</c:v>
                </c:pt>
                <c:pt idx="146">
                  <c:v>-3.2519154449038203</c:v>
                </c:pt>
                <c:pt idx="147">
                  <c:v>-2.7782180093207351</c:v>
                </c:pt>
                <c:pt idx="148">
                  <c:v>-0.61216039993876803</c:v>
                </c:pt>
                <c:pt idx="150">
                  <c:v>2.286055791042835</c:v>
                </c:pt>
                <c:pt idx="151">
                  <c:v>2.5510464522925451</c:v>
                </c:pt>
                <c:pt idx="152">
                  <c:v>-4.0355040621991671</c:v>
                </c:pt>
                <c:pt idx="153">
                  <c:v>-4.3567088266895917</c:v>
                </c:pt>
                <c:pt idx="154">
                  <c:v>-0.76546784213957131</c:v>
                </c:pt>
                <c:pt idx="155">
                  <c:v>-4.4075481719039589</c:v>
                </c:pt>
                <c:pt idx="156">
                  <c:v>-0.64435701639051324</c:v>
                </c:pt>
                <c:pt idx="157">
                  <c:v>-3.4211633943030333</c:v>
                </c:pt>
                <c:pt idx="159">
                  <c:v>-1.2777950213698408</c:v>
                </c:pt>
                <c:pt idx="160">
                  <c:v>-2.9798287017187781</c:v>
                </c:pt>
                <c:pt idx="161">
                  <c:v>-2.0772712194835048</c:v>
                </c:pt>
                <c:pt idx="162">
                  <c:v>-0.61990421879222779</c:v>
                </c:pt>
                <c:pt idx="163">
                  <c:v>-1.5112736636468691</c:v>
                </c:pt>
                <c:pt idx="164">
                  <c:v>1.7147984280919266</c:v>
                </c:pt>
                <c:pt idx="165">
                  <c:v>-0.24881129806278759</c:v>
                </c:pt>
                <c:pt idx="166">
                  <c:v>-3.4363070921089145</c:v>
                </c:pt>
                <c:pt idx="167">
                  <c:v>-2.5683724359750078</c:v>
                </c:pt>
                <c:pt idx="168">
                  <c:v>-6.152583747441799</c:v>
                </c:pt>
                <c:pt idx="169">
                  <c:v>3.5065578973199818</c:v>
                </c:pt>
                <c:pt idx="170">
                  <c:v>-1.4261659041041503</c:v>
                </c:pt>
                <c:pt idx="171">
                  <c:v>-3.4174160227662154</c:v>
                </c:pt>
                <c:pt idx="173">
                  <c:v>-1.8510622683893103</c:v>
                </c:pt>
                <c:pt idx="174">
                  <c:v>-3.3976420493438426</c:v>
                </c:pt>
                <c:pt idx="175">
                  <c:v>-2.4568500520054748</c:v>
                </c:pt>
                <c:pt idx="176">
                  <c:v>-4.9544176140980269</c:v>
                </c:pt>
                <c:pt idx="177">
                  <c:v>0.13844138612207854</c:v>
                </c:pt>
                <c:pt idx="178">
                  <c:v>-3.7377263060189918</c:v>
                </c:pt>
                <c:pt idx="179">
                  <c:v>-1.1518305997697933</c:v>
                </c:pt>
                <c:pt idx="180">
                  <c:v>-3.1335452479810795</c:v>
                </c:pt>
                <c:pt idx="181">
                  <c:v>-3.3923449811961088</c:v>
                </c:pt>
                <c:pt idx="182">
                  <c:v>-2.6622001549911345</c:v>
                </c:pt>
              </c:numCache>
            </c:numRef>
          </c:yVal>
          <c:smooth val="0"/>
        </c:ser>
        <c:ser>
          <c:idx val="1"/>
          <c:order val="1"/>
          <c:tx>
            <c:v>Small Econ.</c:v>
          </c:tx>
          <c:spPr>
            <a:ln w="28575">
              <a:noFill/>
            </a:ln>
          </c:spPr>
          <c:marker>
            <c:symbol val="square"/>
            <c:size val="5"/>
            <c:spPr>
              <a:solidFill>
                <a:srgbClr val="FF0000"/>
              </a:solidFill>
              <a:ln>
                <a:solidFill>
                  <a:srgbClr val="FF0000"/>
                </a:solidFill>
              </a:ln>
            </c:spPr>
          </c:marker>
          <c:trendline>
            <c:spPr>
              <a:ln>
                <a:solidFill>
                  <a:srgbClr val="FF0000"/>
                </a:solidFill>
              </a:ln>
            </c:spPr>
            <c:trendlineType val="linear"/>
            <c:dispRSqr val="0"/>
            <c:dispEq val="0"/>
          </c:trendline>
          <c:xVal>
            <c:numRef>
              <c:f>'Figure 2.9'!$B$206:$B$388</c:f>
              <c:numCache>
                <c:formatCode>#,##0.0</c:formatCode>
                <c:ptCount val="183"/>
                <c:pt idx="4">
                  <c:v>11.385092093460344</c:v>
                </c:pt>
                <c:pt idx="10">
                  <c:v>12.759957758756611</c:v>
                </c:pt>
                <c:pt idx="13">
                  <c:v>12.531772785169476</c:v>
                </c:pt>
                <c:pt idx="16">
                  <c:v>12.733755386362587</c:v>
                </c:pt>
                <c:pt idx="18">
                  <c:v>13.460263166016727</c:v>
                </c:pt>
                <c:pt idx="21">
                  <c:v>14.432316505267497</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6">
                  <c:v>14.069377281921325</c:v>
                </c:pt>
                <c:pt idx="109">
                  <c:v>14.843700382335838</c:v>
                </c:pt>
                <c:pt idx="110">
                  <c:v>13.337474757021274</c:v>
                </c:pt>
                <c:pt idx="114">
                  <c:v>14.575381370567127</c:v>
                </c:pt>
                <c:pt idx="135">
                  <c:v>12.117241431823558</c:v>
                </c:pt>
                <c:pt idx="140">
                  <c:v>11.418614785498987</c:v>
                </c:pt>
                <c:pt idx="144">
                  <c:v>14.519102996385758</c:v>
                </c:pt>
                <c:pt idx="145">
                  <c:v>13.199324418540456</c:v>
                </c:pt>
                <c:pt idx="150">
                  <c:v>12.025749091398891</c:v>
                </c:pt>
                <c:pt idx="151">
                  <c:v>11.608235644774552</c:v>
                </c:pt>
                <c:pt idx="153">
                  <c:v>13.188151117942333</c:v>
                </c:pt>
                <c:pt idx="154">
                  <c:v>13.977629407440709</c:v>
                </c:pt>
                <c:pt idx="162">
                  <c:v>13.904436767158675</c:v>
                </c:pt>
                <c:pt idx="164">
                  <c:v>11.552146178123509</c:v>
                </c:pt>
                <c:pt idx="165">
                  <c:v>14.095412443097093</c:v>
                </c:pt>
                <c:pt idx="169">
                  <c:v>9.3056505517805075</c:v>
                </c:pt>
                <c:pt idx="177">
                  <c:v>12.409013489526863</c:v>
                </c:pt>
              </c:numCache>
            </c:numRef>
          </c:xVal>
          <c:yVal>
            <c:numRef>
              <c:f>'Figure 2.9'!$C$206:$C$388</c:f>
              <c:numCache>
                <c:formatCode>#,##0.0</c:formatCode>
                <c:ptCount val="183"/>
                <c:pt idx="4">
                  <c:v>1.5141277326297755</c:v>
                </c:pt>
                <c:pt idx="10">
                  <c:v>-9.9950033308349932E-4</c:v>
                </c:pt>
                <c:pt idx="13">
                  <c:v>2.4534079827286295</c:v>
                </c:pt>
                <c:pt idx="16">
                  <c:v>-0.92997445896007724</c:v>
                </c:pt>
                <c:pt idx="18">
                  <c:v>-2.0383590965786058</c:v>
                </c:pt>
                <c:pt idx="21">
                  <c:v>-4.1426584225006513</c:v>
                </c:pt>
                <c:pt idx="30">
                  <c:v>-7.4720148387009541E-3</c:v>
                </c:pt>
                <c:pt idx="36">
                  <c:v>1.5766480896111095</c:v>
                </c:pt>
                <c:pt idx="42">
                  <c:v>-0.43178241642553777</c:v>
                </c:pt>
                <c:pt idx="45">
                  <c:v>-1.0638482962317697</c:v>
                </c:pt>
                <c:pt idx="46">
                  <c:v>1.6739764335716716</c:v>
                </c:pt>
                <c:pt idx="51">
                  <c:v>-3.3339886319687051</c:v>
                </c:pt>
                <c:pt idx="53">
                  <c:v>-2.6483001966964359</c:v>
                </c:pt>
                <c:pt idx="55">
                  <c:v>3.9178608776525105E-2</c:v>
                </c:pt>
                <c:pt idx="58">
                  <c:v>-3.4722381547664072</c:v>
                </c:pt>
                <c:pt idx="59">
                  <c:v>0.33647223662121289</c:v>
                </c:pt>
                <c:pt idx="64">
                  <c:v>2.1774219500400398</c:v>
                </c:pt>
                <c:pt idx="67">
                  <c:v>-1.1392564896062447</c:v>
                </c:pt>
                <c:pt idx="68">
                  <c:v>-3.6730041049556461</c:v>
                </c:pt>
                <c:pt idx="73">
                  <c:v>-3.509054777518569</c:v>
                </c:pt>
                <c:pt idx="81">
                  <c:v>0.50805169688326535</c:v>
                </c:pt>
                <c:pt idx="86">
                  <c:v>0.21072103131565253</c:v>
                </c:pt>
                <c:pt idx="91">
                  <c:v>-2.1841232555752943</c:v>
                </c:pt>
                <c:pt idx="93">
                  <c:v>-1.1105408595333834</c:v>
                </c:pt>
                <c:pt idx="97">
                  <c:v>-0.25851069515150105</c:v>
                </c:pt>
                <c:pt idx="98">
                  <c:v>-0.58858000092151486</c:v>
                </c:pt>
                <c:pt idx="102">
                  <c:v>2.3025850929940459</c:v>
                </c:pt>
                <c:pt idx="106">
                  <c:v>0.39057649561441388</c:v>
                </c:pt>
                <c:pt idx="109">
                  <c:v>-4.7833549930911383</c:v>
                </c:pt>
                <c:pt idx="110">
                  <c:v>-0.98954119361374782</c:v>
                </c:pt>
                <c:pt idx="114">
                  <c:v>-3.7688695288234353</c:v>
                </c:pt>
                <c:pt idx="135">
                  <c:v>0.56916120077895405</c:v>
                </c:pt>
                <c:pt idx="140">
                  <c:v>1.8751410781671061</c:v>
                </c:pt>
                <c:pt idx="144">
                  <c:v>-1.2109484180623613</c:v>
                </c:pt>
                <c:pt idx="145">
                  <c:v>-0.93395203072899158</c:v>
                </c:pt>
                <c:pt idx="150">
                  <c:v>2.286055791042835</c:v>
                </c:pt>
                <c:pt idx="151">
                  <c:v>2.5510464522925451</c:v>
                </c:pt>
                <c:pt idx="153">
                  <c:v>-4.3567088266895917</c:v>
                </c:pt>
                <c:pt idx="154">
                  <c:v>-0.76546784213957131</c:v>
                </c:pt>
                <c:pt idx="162">
                  <c:v>-0.61990421879222779</c:v>
                </c:pt>
                <c:pt idx="164">
                  <c:v>1.7147984280919266</c:v>
                </c:pt>
                <c:pt idx="165">
                  <c:v>-0.24881129806278759</c:v>
                </c:pt>
                <c:pt idx="169">
                  <c:v>3.5065578973199818</c:v>
                </c:pt>
                <c:pt idx="177">
                  <c:v>0.13844138612207854</c:v>
                </c:pt>
              </c:numCache>
            </c:numRef>
          </c:yVal>
          <c:smooth val="0"/>
        </c:ser>
        <c:ser>
          <c:idx val="2"/>
          <c:order val="2"/>
          <c:tx>
            <c:v>The Caribbean</c:v>
          </c:tx>
          <c:spPr>
            <a:ln w="28575">
              <a:noFill/>
            </a:ln>
          </c:spPr>
          <c:marker>
            <c:symbol val="circle"/>
            <c:size val="8"/>
            <c:spPr>
              <a:solidFill>
                <a:schemeClr val="tx1"/>
              </a:solidFill>
              <a:ln>
                <a:solidFill>
                  <a:schemeClr val="tx1"/>
                </a:solidFill>
              </a:ln>
            </c:spPr>
          </c:marker>
          <c:trendline>
            <c:spPr>
              <a:ln w="25400">
                <a:solidFill>
                  <a:schemeClr val="tx1"/>
                </a:solidFill>
              </a:ln>
            </c:spPr>
            <c:trendlineType val="linear"/>
            <c:dispRSqr val="0"/>
            <c:dispEq val="0"/>
          </c:trendline>
          <c:xVal>
            <c:numRef>
              <c:f>'Figure 2.9'!$B$397:$B$408</c:f>
              <c:numCache>
                <c:formatCode>#,##0.0</c:formatCode>
                <c:ptCount val="12"/>
                <c:pt idx="0">
                  <c:v>11.385092093460344</c:v>
                </c:pt>
                <c:pt idx="1">
                  <c:v>12.759957758756611</c:v>
                </c:pt>
                <c:pt idx="2">
                  <c:v>12.531772785169476</c:v>
                </c:pt>
                <c:pt idx="3">
                  <c:v>11.170435156023453</c:v>
                </c:pt>
                <c:pt idx="4">
                  <c:v>11.552146178123509</c:v>
                </c:pt>
                <c:pt idx="5">
                  <c:v>13.560618308335483</c:v>
                </c:pt>
                <c:pt idx="6">
                  <c:v>14.823833375284924</c:v>
                </c:pt>
                <c:pt idx="8">
                  <c:v>12.025749091398891</c:v>
                </c:pt>
                <c:pt idx="9">
                  <c:v>11.608235644774552</c:v>
                </c:pt>
                <c:pt idx="10">
                  <c:v>13.188151117942333</c:v>
                </c:pt>
                <c:pt idx="11">
                  <c:v>14.095412443097093</c:v>
                </c:pt>
              </c:numCache>
            </c:numRef>
          </c:xVal>
          <c:yVal>
            <c:numRef>
              <c:f>'Figure 2.9'!$C$397:$C$408</c:f>
              <c:numCache>
                <c:formatCode>#,##0.0</c:formatCode>
                <c:ptCount val="12"/>
                <c:pt idx="0">
                  <c:v>1.5141277326297755</c:v>
                </c:pt>
                <c:pt idx="1">
                  <c:v>-0.10636001599090986</c:v>
                </c:pt>
                <c:pt idx="2">
                  <c:v>2.4534079827286295</c:v>
                </c:pt>
                <c:pt idx="3">
                  <c:v>1.6739764335716716</c:v>
                </c:pt>
                <c:pt idx="4">
                  <c:v>2.1774219500400398</c:v>
                </c:pt>
                <c:pt idx="5">
                  <c:v>-3.6730041049556461</c:v>
                </c:pt>
                <c:pt idx="6">
                  <c:v>0.45089328304331688</c:v>
                </c:pt>
                <c:pt idx="8">
                  <c:v>2.286055791042835</c:v>
                </c:pt>
                <c:pt idx="9">
                  <c:v>1.6347557204183902</c:v>
                </c:pt>
                <c:pt idx="10">
                  <c:v>-4.3567088266895917</c:v>
                </c:pt>
                <c:pt idx="11">
                  <c:v>-0.24881129806278759</c:v>
                </c:pt>
              </c:numCache>
            </c:numRef>
          </c:yVal>
          <c:smooth val="0"/>
        </c:ser>
        <c:dLbls>
          <c:showLegendKey val="0"/>
          <c:showVal val="0"/>
          <c:showCatName val="0"/>
          <c:showSerName val="0"/>
          <c:showPercent val="0"/>
          <c:showBubbleSize val="0"/>
        </c:dLbls>
        <c:axId val="397817344"/>
        <c:axId val="398069760"/>
      </c:scatterChart>
      <c:valAx>
        <c:axId val="397817344"/>
        <c:scaling>
          <c:orientation val="minMax"/>
          <c:max val="22.009191832664701"/>
          <c:min val="8.3184363271351796"/>
        </c:scaling>
        <c:delete val="0"/>
        <c:axPos val="b"/>
        <c:title>
          <c:tx>
            <c:rich>
              <a:bodyPr/>
              <a:lstStyle/>
              <a:p>
                <a:pPr>
                  <a:defRPr/>
                </a:pPr>
                <a:r>
                  <a:rPr lang="en-US"/>
                  <a:t>Log (Population)</a:t>
                </a:r>
              </a:p>
            </c:rich>
          </c:tx>
          <c:overlay val="0"/>
        </c:title>
        <c:numFmt formatCode="#,##0.0" sourceLinked="1"/>
        <c:majorTickMark val="out"/>
        <c:minorTickMark val="none"/>
        <c:tickLblPos val="low"/>
        <c:crossAx val="398069760"/>
        <c:crosses val="autoZero"/>
        <c:crossBetween val="midCat"/>
      </c:valAx>
      <c:valAx>
        <c:axId val="398069760"/>
        <c:scaling>
          <c:orientation val="minMax"/>
          <c:max val="4.4191748497712959"/>
          <c:min val="-7.0652006998931141"/>
        </c:scaling>
        <c:delete val="0"/>
        <c:axPos val="l"/>
        <c:title>
          <c:tx>
            <c:rich>
              <a:bodyPr rot="-5400000" vert="horz"/>
              <a:lstStyle/>
              <a:p>
                <a:pPr>
                  <a:defRPr/>
                </a:pPr>
                <a:r>
                  <a:rPr lang="en-US"/>
                  <a:t>Log (Disast/Area)</a:t>
                </a:r>
              </a:p>
            </c:rich>
          </c:tx>
          <c:overlay val="0"/>
        </c:title>
        <c:numFmt formatCode="#,##0.0" sourceLinked="1"/>
        <c:majorTickMark val="out"/>
        <c:minorTickMark val="none"/>
        <c:tickLblPos val="nextTo"/>
        <c:crossAx val="397817344"/>
        <c:crosses val="autoZero"/>
        <c:crossBetween val="midCat"/>
      </c:valAx>
    </c:plotArea>
    <c:legend>
      <c:legendPos val="r"/>
      <c:legendEntry>
        <c:idx val="3"/>
        <c:delete val="1"/>
      </c:legendEntry>
      <c:legendEntry>
        <c:idx val="4"/>
        <c:delete val="1"/>
      </c:legendEntry>
      <c:legendEntry>
        <c:idx val="5"/>
        <c:delete val="1"/>
      </c:legendEntry>
      <c:layout>
        <c:manualLayout>
          <c:xMode val="edge"/>
          <c:yMode val="edge"/>
          <c:x val="0.142903911483935"/>
          <c:y val="0.60439025156305703"/>
          <c:w val="0.152208789609864"/>
          <c:h val="0.189817464080624"/>
        </c:manualLayout>
      </c:layout>
      <c:overlay val="1"/>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672775783881"/>
          <c:y val="4.9814159078070797E-2"/>
          <c:w val="0.83299363383656599"/>
          <c:h val="0.81333043197299104"/>
        </c:manualLayout>
      </c:layout>
      <c:scatterChart>
        <c:scatterStyle val="lineMarker"/>
        <c:varyColors val="0"/>
        <c:ser>
          <c:idx val="0"/>
          <c:order val="0"/>
          <c:tx>
            <c:v>ROW</c:v>
          </c:tx>
          <c:spPr>
            <a:ln w="28575">
              <a:noFill/>
            </a:ln>
          </c:spPr>
          <c:marker>
            <c:symbol val="circle"/>
            <c:size val="4"/>
          </c:marker>
          <c:trendline>
            <c:spPr>
              <a:ln w="19050">
                <a:solidFill>
                  <a:schemeClr val="tx1"/>
                </a:solidFill>
              </a:ln>
            </c:spPr>
            <c:trendlineType val="linear"/>
            <c:dispRSqr val="0"/>
            <c:dispEq val="0"/>
          </c:trendline>
          <c:xVal>
            <c:numRef>
              <c:f>'Figure 2.10'!$B$14:$B$196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1">
                  <c:v>14.116355616942336</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90">
                  <c:v>15.695891218845857</c:v>
                </c:pt>
                <c:pt idx="91">
                  <c:v>14.617512143436301</c:v>
                </c:pt>
                <c:pt idx="92">
                  <c:v>15.191249405144648</c:v>
                </c:pt>
                <c:pt idx="93">
                  <c:v>14.478713862151148</c:v>
                </c:pt>
                <c:pt idx="94">
                  <c:v>15.170314251992794</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2">
                  <c:v>16.879462070495411</c:v>
                </c:pt>
                <c:pt idx="133">
                  <c:v>18.774227801149749</c:v>
                </c:pt>
                <c:pt idx="134">
                  <c:v>16.138682284566709</c:v>
                </c:pt>
                <c:pt idx="135">
                  <c:v>12.117241431823558</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2.10'!$C$14:$C$196</c:f>
              <c:numCache>
                <c:formatCode>#,##0.0</c:formatCode>
                <c:ptCount val="183"/>
                <c:pt idx="0">
                  <c:v>-1.3617449822421182</c:v>
                </c:pt>
                <c:pt idx="1">
                  <c:v>-0.43850496218636453</c:v>
                </c:pt>
                <c:pt idx="2">
                  <c:v>1.0008918208150659</c:v>
                </c:pt>
                <c:pt idx="3">
                  <c:v>-4.8256702463568839</c:v>
                </c:pt>
                <c:pt idx="4">
                  <c:v>3.3546773660272624</c:v>
                </c:pt>
                <c:pt idx="5">
                  <c:v>-0.18775818677578687</c:v>
                </c:pt>
                <c:pt idx="6">
                  <c:v>1.2559680994443163</c:v>
                </c:pt>
                <c:pt idx="7">
                  <c:v>1.097290369971802</c:v>
                </c:pt>
                <c:pt idx="8">
                  <c:v>4.1062432434241849</c:v>
                </c:pt>
                <c:pt idx="9">
                  <c:v>0.69169369193196206</c:v>
                </c:pt>
                <c:pt idx="10">
                  <c:v>5.240747514726559</c:v>
                </c:pt>
                <c:pt idx="12">
                  <c:v>3.8111507932429589</c:v>
                </c:pt>
                <c:pt idx="13">
                  <c:v>2.4926286958819106</c:v>
                </c:pt>
                <c:pt idx="14">
                  <c:v>-1.6159674172312131</c:v>
                </c:pt>
                <c:pt idx="15">
                  <c:v>3.4482309558080062</c:v>
                </c:pt>
                <c:pt idx="16">
                  <c:v>3.1863562563313552</c:v>
                </c:pt>
                <c:pt idx="19">
                  <c:v>-0.11356872149822747</c:v>
                </c:pt>
                <c:pt idx="20">
                  <c:v>2.0214177015634585</c:v>
                </c:pt>
                <c:pt idx="21">
                  <c:v>-4.7304450874027699</c:v>
                </c:pt>
                <c:pt idx="22">
                  <c:v>-0.32382146329935108</c:v>
                </c:pt>
                <c:pt idx="24">
                  <c:v>1.4825252665209789</c:v>
                </c:pt>
                <c:pt idx="25">
                  <c:v>-0.5998592461363883</c:v>
                </c:pt>
                <c:pt idx="27">
                  <c:v>1.5175323089045887</c:v>
                </c:pt>
                <c:pt idx="29">
                  <c:v>-0.78204589799774826</c:v>
                </c:pt>
                <c:pt idx="32">
                  <c:v>-7.1382318776631388</c:v>
                </c:pt>
                <c:pt idx="33">
                  <c:v>3.7126587336695795</c:v>
                </c:pt>
                <c:pt idx="34">
                  <c:v>3.1609909878074616</c:v>
                </c:pt>
                <c:pt idx="35">
                  <c:v>1.1020613435980975</c:v>
                </c:pt>
                <c:pt idx="37">
                  <c:v>-4.9536459836045887</c:v>
                </c:pt>
                <c:pt idx="39">
                  <c:v>1.8569587590839156</c:v>
                </c:pt>
                <c:pt idx="41">
                  <c:v>2.5087882500074037</c:v>
                </c:pt>
                <c:pt idx="42">
                  <c:v>7.9043207340452878E-2</c:v>
                </c:pt>
                <c:pt idx="43">
                  <c:v>3.7230963821589795</c:v>
                </c:pt>
                <c:pt idx="44">
                  <c:v>3.4963718563891164</c:v>
                </c:pt>
                <c:pt idx="46">
                  <c:v>3.2834143460057721</c:v>
                </c:pt>
                <c:pt idx="47">
                  <c:v>2.4977463966644047</c:v>
                </c:pt>
                <c:pt idx="48">
                  <c:v>1.5596396303634503</c:v>
                </c:pt>
                <c:pt idx="50">
                  <c:v>5.3147358958599762</c:v>
                </c:pt>
                <c:pt idx="53">
                  <c:v>1.1206219650910367</c:v>
                </c:pt>
                <c:pt idx="54">
                  <c:v>-4.6670455897061789</c:v>
                </c:pt>
                <c:pt idx="55">
                  <c:v>2.2194533279038895</c:v>
                </c:pt>
                <c:pt idx="57">
                  <c:v>3.4050609234267979</c:v>
                </c:pt>
                <c:pt idx="60">
                  <c:v>2.0726477577201963</c:v>
                </c:pt>
                <c:pt idx="61">
                  <c:v>4.3158133998797288</c:v>
                </c:pt>
                <c:pt idx="63">
                  <c:v>3.0414733520008692</c:v>
                </c:pt>
                <c:pt idx="64">
                  <c:v>7.8689068968858349</c:v>
                </c:pt>
                <c:pt idx="65">
                  <c:v>3.0284421704867532</c:v>
                </c:pt>
                <c:pt idx="68">
                  <c:v>1.1926824854114566</c:v>
                </c:pt>
                <c:pt idx="69">
                  <c:v>5.6835649572411571</c:v>
                </c:pt>
                <c:pt idx="70">
                  <c:v>1.3807355486802515</c:v>
                </c:pt>
                <c:pt idx="71">
                  <c:v>-1.0087259695928807</c:v>
                </c:pt>
                <c:pt idx="72">
                  <c:v>2.0281075504459944</c:v>
                </c:pt>
                <c:pt idx="73">
                  <c:v>-2.1227604163986782</c:v>
                </c:pt>
                <c:pt idx="74">
                  <c:v>2.2397404200024154</c:v>
                </c:pt>
                <c:pt idx="75">
                  <c:v>1.9440234228376374</c:v>
                </c:pt>
                <c:pt idx="76">
                  <c:v>-0.34284020178755481</c:v>
                </c:pt>
                <c:pt idx="77">
                  <c:v>-5.811417325129705</c:v>
                </c:pt>
                <c:pt idx="78">
                  <c:v>1.8195781393193122</c:v>
                </c:pt>
                <c:pt idx="79">
                  <c:v>2.5340121707348993</c:v>
                </c:pt>
                <c:pt idx="80">
                  <c:v>4.2375884718656627</c:v>
                </c:pt>
                <c:pt idx="81">
                  <c:v>4.9495356056215751</c:v>
                </c:pt>
                <c:pt idx="82">
                  <c:v>6.6796887931233115</c:v>
                </c:pt>
                <c:pt idx="84">
                  <c:v>-2.4171867295088032</c:v>
                </c:pt>
                <c:pt idx="85">
                  <c:v>-1.7335906840697519</c:v>
                </c:pt>
                <c:pt idx="87">
                  <c:v>4.4841383253339808</c:v>
                </c:pt>
                <c:pt idx="90">
                  <c:v>-0.82643101779268502</c:v>
                </c:pt>
                <c:pt idx="91">
                  <c:v>1.6537917776991298</c:v>
                </c:pt>
                <c:pt idx="96">
                  <c:v>1.4056252188843357</c:v>
                </c:pt>
                <c:pt idx="97">
                  <c:v>2.4823293287736998</c:v>
                </c:pt>
                <c:pt idx="98">
                  <c:v>-0.38488142658227209</c:v>
                </c:pt>
                <c:pt idx="99">
                  <c:v>0.20545667440290563</c:v>
                </c:pt>
                <c:pt idx="100">
                  <c:v>-2.5050487492082922</c:v>
                </c:pt>
                <c:pt idx="101">
                  <c:v>1.519197798289585</c:v>
                </c:pt>
                <c:pt idx="102">
                  <c:v>7.3569182423560209</c:v>
                </c:pt>
                <c:pt idx="106">
                  <c:v>3.2039872123744502</c:v>
                </c:pt>
                <c:pt idx="107">
                  <c:v>2.3780513042652554</c:v>
                </c:pt>
                <c:pt idx="108">
                  <c:v>2.6075627627950602</c:v>
                </c:pt>
                <c:pt idx="109">
                  <c:v>-2.3899171925251426</c:v>
                </c:pt>
                <c:pt idx="111">
                  <c:v>0.34799137258475932</c:v>
                </c:pt>
                <c:pt idx="112">
                  <c:v>-0.19016012828979501</c:v>
                </c:pt>
                <c:pt idx="113">
                  <c:v>1.9433598140415469</c:v>
                </c:pt>
                <c:pt idx="114">
                  <c:v>-3.6933715457390672</c:v>
                </c:pt>
                <c:pt idx="115">
                  <c:v>-0.73332991892011934</c:v>
                </c:pt>
                <c:pt idx="116">
                  <c:v>3.3671220209612587</c:v>
                </c:pt>
                <c:pt idx="117">
                  <c:v>4.55467810725332</c:v>
                </c:pt>
                <c:pt idx="118">
                  <c:v>-3.6751794791728853</c:v>
                </c:pt>
                <c:pt idx="120">
                  <c:v>-2.9658037469479237</c:v>
                </c:pt>
                <c:pt idx="121">
                  <c:v>-0.85431712366149637</c:v>
                </c:pt>
                <c:pt idx="122">
                  <c:v>2.7723867632367725</c:v>
                </c:pt>
                <c:pt idx="123">
                  <c:v>3.2375183202540416</c:v>
                </c:pt>
                <c:pt idx="124">
                  <c:v>-1.3747922950332025</c:v>
                </c:pt>
                <c:pt idx="126">
                  <c:v>-2.5565278329285834</c:v>
                </c:pt>
                <c:pt idx="127">
                  <c:v>-0.35216503957694933</c:v>
                </c:pt>
                <c:pt idx="128">
                  <c:v>2.3958421707022857</c:v>
                </c:pt>
                <c:pt idx="129">
                  <c:v>2.5838734952665301</c:v>
                </c:pt>
                <c:pt idx="130">
                  <c:v>4.2383289482255222</c:v>
                </c:pt>
                <c:pt idx="132">
                  <c:v>2.1866645094996437</c:v>
                </c:pt>
                <c:pt idx="133">
                  <c:v>-0.88125295831617978</c:v>
                </c:pt>
                <c:pt idx="134">
                  <c:v>-7.9161186321871826</c:v>
                </c:pt>
                <c:pt idx="135">
                  <c:v>3.9803089132942775</c:v>
                </c:pt>
                <c:pt idx="137">
                  <c:v>-0.58300208890329785</c:v>
                </c:pt>
                <c:pt idx="138">
                  <c:v>-1.5471922453756166</c:v>
                </c:pt>
                <c:pt idx="139">
                  <c:v>0.41358813626174179</c:v>
                </c:pt>
                <c:pt idx="140">
                  <c:v>4.1777261711611517</c:v>
                </c:pt>
                <c:pt idx="143">
                  <c:v>2.4678140090429501</c:v>
                </c:pt>
                <c:pt idx="144">
                  <c:v>3.1855562357921734</c:v>
                </c:pt>
                <c:pt idx="146">
                  <c:v>-0.11060561007388925</c:v>
                </c:pt>
                <c:pt idx="147">
                  <c:v>2.5947107164853573</c:v>
                </c:pt>
                <c:pt idx="148">
                  <c:v>3.4404170726085019</c:v>
                </c:pt>
                <c:pt idx="150">
                  <c:v>4.2078683885190875</c:v>
                </c:pt>
                <c:pt idx="151">
                  <c:v>3.7141972620982262</c:v>
                </c:pt>
                <c:pt idx="152">
                  <c:v>-1.5869650565820417</c:v>
                </c:pt>
                <c:pt idx="154">
                  <c:v>-5.8406416573733981</c:v>
                </c:pt>
                <c:pt idx="155">
                  <c:v>1.9203886118252356</c:v>
                </c:pt>
                <c:pt idx="156">
                  <c:v>4.6911184981244558</c:v>
                </c:pt>
                <c:pt idx="159">
                  <c:v>2.1912766576905174</c:v>
                </c:pt>
                <c:pt idx="161">
                  <c:v>4.426984510600211</c:v>
                </c:pt>
                <c:pt idx="164">
                  <c:v>4.4842572573227804</c:v>
                </c:pt>
                <c:pt idx="165">
                  <c:v>-1.6351056591826783</c:v>
                </c:pt>
                <c:pt idx="167">
                  <c:v>1.3289670206781485</c:v>
                </c:pt>
                <c:pt idx="170">
                  <c:v>-7.9424423169528628</c:v>
                </c:pt>
                <c:pt idx="171">
                  <c:v>0.84285547090184332</c:v>
                </c:pt>
                <c:pt idx="173">
                  <c:v>4.3534795450888764</c:v>
                </c:pt>
                <c:pt idx="174">
                  <c:v>3.8096058944004003</c:v>
                </c:pt>
                <c:pt idx="175">
                  <c:v>-0.91640501105832617</c:v>
                </c:pt>
                <c:pt idx="176">
                  <c:v>-2.141006897337991</c:v>
                </c:pt>
                <c:pt idx="178">
                  <c:v>-1.3016098204004236</c:v>
                </c:pt>
                <c:pt idx="179">
                  <c:v>2.9591949758790257</c:v>
                </c:pt>
                <c:pt idx="180">
                  <c:v>-0.27757491680224727</c:v>
                </c:pt>
                <c:pt idx="182">
                  <c:v>-0.33149562668270965</c:v>
                </c:pt>
              </c:numCache>
            </c:numRef>
          </c:yVal>
          <c:smooth val="0"/>
        </c:ser>
        <c:ser>
          <c:idx val="1"/>
          <c:order val="1"/>
          <c:tx>
            <c:strRef>
              <c:f>'Figure 2.10'!$G$48</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trendline>
            <c:spPr>
              <a:ln w="38100">
                <a:solidFill>
                  <a:srgbClr val="FF0000"/>
                </a:solidFill>
              </a:ln>
            </c:spPr>
            <c:trendlineType val="linear"/>
            <c:dispRSqr val="0"/>
            <c:dispEq val="0"/>
          </c:trendline>
          <c:xVal>
            <c:numRef>
              <c:f>'Figure 2.10'!$B$205:$B$387</c:f>
              <c:numCache>
                <c:formatCode>#,##0.0</c:formatCode>
                <c:ptCount val="183"/>
                <c:pt idx="4">
                  <c:v>11.385092093460344</c:v>
                </c:pt>
                <c:pt idx="10">
                  <c:v>12.759957758756611</c:v>
                </c:pt>
                <c:pt idx="13">
                  <c:v>12.531772785169476</c:v>
                </c:pt>
                <c:pt idx="16">
                  <c:v>12.733755386362587</c:v>
                </c:pt>
                <c:pt idx="18">
                  <c:v>13.460263166016727</c:v>
                </c:pt>
                <c:pt idx="21">
                  <c:v>14.432316505267497</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6">
                  <c:v>14.069377281921325</c:v>
                </c:pt>
                <c:pt idx="109">
                  <c:v>14.843700382335838</c:v>
                </c:pt>
                <c:pt idx="110">
                  <c:v>13.337474757021274</c:v>
                </c:pt>
                <c:pt idx="114">
                  <c:v>14.575381370567127</c:v>
                </c:pt>
                <c:pt idx="135">
                  <c:v>12.117241431823558</c:v>
                </c:pt>
                <c:pt idx="140">
                  <c:v>11.418614785498987</c:v>
                </c:pt>
                <c:pt idx="144">
                  <c:v>14.519102996385758</c:v>
                </c:pt>
                <c:pt idx="145">
                  <c:v>13.199324418540456</c:v>
                </c:pt>
                <c:pt idx="150">
                  <c:v>12.025749091398891</c:v>
                </c:pt>
                <c:pt idx="151">
                  <c:v>11.608235644774552</c:v>
                </c:pt>
                <c:pt idx="153">
                  <c:v>13.188151117942333</c:v>
                </c:pt>
                <c:pt idx="154">
                  <c:v>13.977629407440709</c:v>
                </c:pt>
                <c:pt idx="162">
                  <c:v>13.904436767158675</c:v>
                </c:pt>
                <c:pt idx="164">
                  <c:v>11.552146178123509</c:v>
                </c:pt>
                <c:pt idx="165">
                  <c:v>14.095412443097093</c:v>
                </c:pt>
                <c:pt idx="169">
                  <c:v>9.3056505517805075</c:v>
                </c:pt>
                <c:pt idx="177">
                  <c:v>12.409013489526863</c:v>
                </c:pt>
              </c:numCache>
            </c:numRef>
          </c:xVal>
          <c:yVal>
            <c:numRef>
              <c:f>'Figure 2.10'!$C$205:$C$387</c:f>
              <c:numCache>
                <c:formatCode>#,##0.0</c:formatCode>
                <c:ptCount val="183"/>
                <c:pt idx="4">
                  <c:v>3.3546773660272624</c:v>
                </c:pt>
                <c:pt idx="10">
                  <c:v>5.240747514726559</c:v>
                </c:pt>
                <c:pt idx="13">
                  <c:v>2.4926286958819106</c:v>
                </c:pt>
                <c:pt idx="16">
                  <c:v>3.1863562563313552</c:v>
                </c:pt>
                <c:pt idx="21">
                  <c:v>-4.7304450874027699</c:v>
                </c:pt>
                <c:pt idx="42">
                  <c:v>7.9043207340452878E-2</c:v>
                </c:pt>
                <c:pt idx="46">
                  <c:v>3.2834143460057721</c:v>
                </c:pt>
                <c:pt idx="53">
                  <c:v>1.1206219650910367</c:v>
                </c:pt>
                <c:pt idx="55">
                  <c:v>2.2194533279038895</c:v>
                </c:pt>
                <c:pt idx="64">
                  <c:v>7.8689068968858349</c:v>
                </c:pt>
                <c:pt idx="68">
                  <c:v>1.1926824854114566</c:v>
                </c:pt>
                <c:pt idx="73">
                  <c:v>-2.1227604163986782</c:v>
                </c:pt>
                <c:pt idx="81">
                  <c:v>4.9495356056215751</c:v>
                </c:pt>
                <c:pt idx="91">
                  <c:v>1.6537917776991298</c:v>
                </c:pt>
                <c:pt idx="97">
                  <c:v>2.4823293287736998</c:v>
                </c:pt>
                <c:pt idx="98">
                  <c:v>-0.38488142658227209</c:v>
                </c:pt>
                <c:pt idx="102">
                  <c:v>7.3569182423560209</c:v>
                </c:pt>
                <c:pt idx="106">
                  <c:v>3.2039872123744502</c:v>
                </c:pt>
                <c:pt idx="109">
                  <c:v>-2.3899171925251426</c:v>
                </c:pt>
                <c:pt idx="114">
                  <c:v>-3.6933715457390672</c:v>
                </c:pt>
                <c:pt idx="135">
                  <c:v>3.9803089132942775</c:v>
                </c:pt>
                <c:pt idx="140">
                  <c:v>4.1777261711611517</c:v>
                </c:pt>
                <c:pt idx="144">
                  <c:v>3.1855562357921734</c:v>
                </c:pt>
                <c:pt idx="150">
                  <c:v>4.2078683885190875</c:v>
                </c:pt>
                <c:pt idx="151">
                  <c:v>3.7141972620982262</c:v>
                </c:pt>
                <c:pt idx="154">
                  <c:v>-5.8406416573733981</c:v>
                </c:pt>
                <c:pt idx="164">
                  <c:v>4.4842572573227804</c:v>
                </c:pt>
                <c:pt idx="165">
                  <c:v>-1.6351056591826783</c:v>
                </c:pt>
              </c:numCache>
            </c:numRef>
          </c:yVal>
          <c:smooth val="0"/>
        </c:ser>
        <c:dLbls>
          <c:showLegendKey val="0"/>
          <c:showVal val="0"/>
          <c:showCatName val="0"/>
          <c:showSerName val="0"/>
          <c:showPercent val="0"/>
          <c:showBubbleSize val="0"/>
        </c:dLbls>
        <c:axId val="400240000"/>
        <c:axId val="400410112"/>
      </c:scatterChart>
      <c:valAx>
        <c:axId val="400240000"/>
        <c:scaling>
          <c:orientation val="minMax"/>
          <c:max val="22.009191832664701"/>
          <c:min val="8.3184363271351796"/>
        </c:scaling>
        <c:delete val="0"/>
        <c:axPos val="b"/>
        <c:title>
          <c:tx>
            <c:rich>
              <a:bodyPr/>
              <a:lstStyle/>
              <a:p>
                <a:pPr>
                  <a:defRPr sz="1100" b="0"/>
                </a:pPr>
                <a:r>
                  <a:rPr lang="en-US" sz="1100" b="0"/>
                  <a:t>Logarithm</a:t>
                </a:r>
                <a:r>
                  <a:rPr lang="en-US" sz="1100" b="0" baseline="0"/>
                  <a:t> of  </a:t>
                </a:r>
                <a:r>
                  <a:rPr lang="en-US" sz="1100" b="0"/>
                  <a:t>Population</a:t>
                </a:r>
              </a:p>
            </c:rich>
          </c:tx>
          <c:layout>
            <c:manualLayout>
              <c:xMode val="edge"/>
              <c:yMode val="edge"/>
              <c:x val="0.422540632570164"/>
              <c:y val="0.94424112942045302"/>
            </c:manualLayout>
          </c:layout>
          <c:overlay val="0"/>
        </c:title>
        <c:numFmt formatCode="#,##0.0" sourceLinked="1"/>
        <c:majorTickMark val="out"/>
        <c:minorTickMark val="none"/>
        <c:tickLblPos val="low"/>
        <c:txPr>
          <a:bodyPr/>
          <a:lstStyle/>
          <a:p>
            <a:pPr>
              <a:defRPr sz="1100"/>
            </a:pPr>
            <a:endParaRPr lang="en-US"/>
          </a:p>
        </c:txPr>
        <c:crossAx val="400410112"/>
        <c:crosses val="autoZero"/>
        <c:crossBetween val="midCat"/>
      </c:valAx>
      <c:valAx>
        <c:axId val="400410112"/>
        <c:scaling>
          <c:orientation val="minMax"/>
          <c:max val="9.3850484109526366"/>
          <c:min val="-9.4585838310196682"/>
        </c:scaling>
        <c:delete val="0"/>
        <c:axPos val="l"/>
        <c:title>
          <c:tx>
            <c:rich>
              <a:bodyPr rot="-5400000" vert="horz"/>
              <a:lstStyle/>
              <a:p>
                <a:pPr algn="l">
                  <a:defRPr sz="1100" b="0"/>
                </a:pPr>
                <a:r>
                  <a:rPr lang="en-US" sz="1100" b="0"/>
                  <a:t>Logarithm</a:t>
                </a:r>
                <a:r>
                  <a:rPr lang="en-US" sz="1100" b="0" baseline="0"/>
                  <a:t> of </a:t>
                </a:r>
                <a:r>
                  <a:rPr lang="en-US" sz="1100" b="0"/>
                  <a:t>Cost-to-Area ratio (2000-12)</a:t>
                </a:r>
              </a:p>
            </c:rich>
          </c:tx>
          <c:layout>
            <c:manualLayout>
              <c:xMode val="edge"/>
              <c:yMode val="edge"/>
              <c:x val="2.2865016578824299E-2"/>
              <c:y val="0.165496671128607"/>
            </c:manualLayout>
          </c:layout>
          <c:overlay val="0"/>
        </c:title>
        <c:numFmt formatCode="#,##0.0" sourceLinked="1"/>
        <c:majorTickMark val="out"/>
        <c:minorTickMark val="none"/>
        <c:tickLblPos val="nextTo"/>
        <c:txPr>
          <a:bodyPr/>
          <a:lstStyle/>
          <a:p>
            <a:pPr>
              <a:defRPr sz="1100"/>
            </a:pPr>
            <a:endParaRPr lang="en-US"/>
          </a:p>
        </c:txPr>
        <c:crossAx val="400240000"/>
        <c:crosses val="autoZero"/>
        <c:crossBetween val="midCat"/>
      </c:valAx>
    </c:plotArea>
    <c:legend>
      <c:legendPos val="r"/>
      <c:legendEntry>
        <c:idx val="2"/>
        <c:delete val="1"/>
      </c:legendEntry>
      <c:legendEntry>
        <c:idx val="3"/>
        <c:delete val="1"/>
      </c:legendEntry>
      <c:layout>
        <c:manualLayout>
          <c:xMode val="edge"/>
          <c:yMode val="edge"/>
          <c:x val="0.153905547994514"/>
          <c:y val="0.66447152380763996"/>
          <c:w val="0.19562024400744099"/>
          <c:h val="0.10879327318887499"/>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World</c:v>
          </c:tx>
          <c:spPr>
            <a:ln w="28575">
              <a:noFill/>
            </a:ln>
          </c:spPr>
          <c:trendline>
            <c:spPr>
              <a:ln w="25400">
                <a:solidFill>
                  <a:schemeClr val="accent1"/>
                </a:solidFill>
              </a:ln>
            </c:spPr>
            <c:trendlineType val="linear"/>
            <c:dispRSqr val="0"/>
            <c:dispEq val="0"/>
          </c:trendline>
          <c:xVal>
            <c:numRef>
              <c:f>'Figure 2.10'!$B$14:$B$196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1">
                  <c:v>14.116355616942336</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90">
                  <c:v>15.695891218845857</c:v>
                </c:pt>
                <c:pt idx="91">
                  <c:v>14.617512143436301</c:v>
                </c:pt>
                <c:pt idx="92">
                  <c:v>15.191249405144648</c:v>
                </c:pt>
                <c:pt idx="93">
                  <c:v>14.478713862151148</c:v>
                </c:pt>
                <c:pt idx="94">
                  <c:v>15.170314251992794</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2">
                  <c:v>16.879462070495411</c:v>
                </c:pt>
                <c:pt idx="133">
                  <c:v>18.774227801149749</c:v>
                </c:pt>
                <c:pt idx="134">
                  <c:v>16.138682284566709</c:v>
                </c:pt>
                <c:pt idx="135">
                  <c:v>12.117241431823558</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2.10'!$C$14:$C$196</c:f>
              <c:numCache>
                <c:formatCode>#,##0.0</c:formatCode>
                <c:ptCount val="183"/>
                <c:pt idx="0">
                  <c:v>-1.3617449822421182</c:v>
                </c:pt>
                <c:pt idx="1">
                  <c:v>-0.43850496218636453</c:v>
                </c:pt>
                <c:pt idx="2">
                  <c:v>1.0008918208150659</c:v>
                </c:pt>
                <c:pt idx="3">
                  <c:v>-4.8256702463568839</c:v>
                </c:pt>
                <c:pt idx="4">
                  <c:v>3.3546773660272624</c:v>
                </c:pt>
                <c:pt idx="5">
                  <c:v>-0.18775818677578687</c:v>
                </c:pt>
                <c:pt idx="6">
                  <c:v>1.2559680994443163</c:v>
                </c:pt>
                <c:pt idx="7">
                  <c:v>1.097290369971802</c:v>
                </c:pt>
                <c:pt idx="8">
                  <c:v>4.1062432434241849</c:v>
                </c:pt>
                <c:pt idx="9">
                  <c:v>0.69169369193196206</c:v>
                </c:pt>
                <c:pt idx="10">
                  <c:v>5.240747514726559</c:v>
                </c:pt>
                <c:pt idx="12">
                  <c:v>3.8111507932429589</c:v>
                </c:pt>
                <c:pt idx="13">
                  <c:v>2.4926286958819106</c:v>
                </c:pt>
                <c:pt idx="14">
                  <c:v>-1.6159674172312131</c:v>
                </c:pt>
                <c:pt idx="15">
                  <c:v>3.4482309558080062</c:v>
                </c:pt>
                <c:pt idx="16">
                  <c:v>3.1863562563313552</c:v>
                </c:pt>
                <c:pt idx="19">
                  <c:v>-0.11356872149822747</c:v>
                </c:pt>
                <c:pt idx="20">
                  <c:v>2.0214177015634585</c:v>
                </c:pt>
                <c:pt idx="21">
                  <c:v>-4.7304450874027699</c:v>
                </c:pt>
                <c:pt idx="22">
                  <c:v>-0.32382146329935108</c:v>
                </c:pt>
                <c:pt idx="24">
                  <c:v>1.4825252665209789</c:v>
                </c:pt>
                <c:pt idx="25">
                  <c:v>-0.5998592461363883</c:v>
                </c:pt>
                <c:pt idx="27">
                  <c:v>1.5175323089045887</c:v>
                </c:pt>
                <c:pt idx="29">
                  <c:v>-0.78204589799774826</c:v>
                </c:pt>
                <c:pt idx="32">
                  <c:v>-7.1382318776631388</c:v>
                </c:pt>
                <c:pt idx="33">
                  <c:v>3.7126587336695795</c:v>
                </c:pt>
                <c:pt idx="34">
                  <c:v>3.1609909878074616</c:v>
                </c:pt>
                <c:pt idx="35">
                  <c:v>1.1020613435980975</c:v>
                </c:pt>
                <c:pt idx="37">
                  <c:v>-4.9536459836045887</c:v>
                </c:pt>
                <c:pt idx="39">
                  <c:v>1.8569587590839156</c:v>
                </c:pt>
                <c:pt idx="41">
                  <c:v>2.5087882500074037</c:v>
                </c:pt>
                <c:pt idx="42">
                  <c:v>7.9043207340452878E-2</c:v>
                </c:pt>
                <c:pt idx="43">
                  <c:v>3.7230963821589795</c:v>
                </c:pt>
                <c:pt idx="44">
                  <c:v>3.4963718563891164</c:v>
                </c:pt>
                <c:pt idx="46">
                  <c:v>3.2834143460057721</c:v>
                </c:pt>
                <c:pt idx="47">
                  <c:v>2.4977463966644047</c:v>
                </c:pt>
                <c:pt idx="48">
                  <c:v>1.5596396303634503</c:v>
                </c:pt>
                <c:pt idx="50">
                  <c:v>5.3147358958599762</c:v>
                </c:pt>
                <c:pt idx="53">
                  <c:v>1.1206219650910367</c:v>
                </c:pt>
                <c:pt idx="54">
                  <c:v>-4.6670455897061789</c:v>
                </c:pt>
                <c:pt idx="55">
                  <c:v>2.2194533279038895</c:v>
                </c:pt>
                <c:pt idx="57">
                  <c:v>3.4050609234267979</c:v>
                </c:pt>
                <c:pt idx="60">
                  <c:v>2.0726477577201963</c:v>
                </c:pt>
                <c:pt idx="61">
                  <c:v>4.3158133998797288</c:v>
                </c:pt>
                <c:pt idx="63">
                  <c:v>3.0414733520008692</c:v>
                </c:pt>
                <c:pt idx="64">
                  <c:v>7.8689068968858349</c:v>
                </c:pt>
                <c:pt idx="65">
                  <c:v>3.0284421704867532</c:v>
                </c:pt>
                <c:pt idx="68">
                  <c:v>1.1926824854114566</c:v>
                </c:pt>
                <c:pt idx="69">
                  <c:v>5.6835649572411571</c:v>
                </c:pt>
                <c:pt idx="70">
                  <c:v>1.3807355486802515</c:v>
                </c:pt>
                <c:pt idx="71">
                  <c:v>-1.0087259695928807</c:v>
                </c:pt>
                <c:pt idx="72">
                  <c:v>2.0281075504459944</c:v>
                </c:pt>
                <c:pt idx="73">
                  <c:v>-2.1227604163986782</c:v>
                </c:pt>
                <c:pt idx="74">
                  <c:v>2.2397404200024154</c:v>
                </c:pt>
                <c:pt idx="75">
                  <c:v>1.9440234228376374</c:v>
                </c:pt>
                <c:pt idx="76">
                  <c:v>-0.34284020178755481</c:v>
                </c:pt>
                <c:pt idx="77">
                  <c:v>-5.811417325129705</c:v>
                </c:pt>
                <c:pt idx="78">
                  <c:v>1.8195781393193122</c:v>
                </c:pt>
                <c:pt idx="79">
                  <c:v>2.5340121707348993</c:v>
                </c:pt>
                <c:pt idx="80">
                  <c:v>4.2375884718656627</c:v>
                </c:pt>
                <c:pt idx="81">
                  <c:v>4.9495356056215751</c:v>
                </c:pt>
                <c:pt idx="82">
                  <c:v>6.6796887931233115</c:v>
                </c:pt>
                <c:pt idx="84">
                  <c:v>-2.4171867295088032</c:v>
                </c:pt>
                <c:pt idx="85">
                  <c:v>-1.7335906840697519</c:v>
                </c:pt>
                <c:pt idx="87">
                  <c:v>4.4841383253339808</c:v>
                </c:pt>
                <c:pt idx="90">
                  <c:v>-0.82643101779268502</c:v>
                </c:pt>
                <c:pt idx="91">
                  <c:v>1.6537917776991298</c:v>
                </c:pt>
                <c:pt idx="96">
                  <c:v>1.4056252188843357</c:v>
                </c:pt>
                <c:pt idx="97">
                  <c:v>2.4823293287736998</c:v>
                </c:pt>
                <c:pt idx="98">
                  <c:v>-0.38488142658227209</c:v>
                </c:pt>
                <c:pt idx="99">
                  <c:v>0.20545667440290563</c:v>
                </c:pt>
                <c:pt idx="100">
                  <c:v>-2.5050487492082922</c:v>
                </c:pt>
                <c:pt idx="101">
                  <c:v>1.519197798289585</c:v>
                </c:pt>
                <c:pt idx="102">
                  <c:v>7.3569182423560209</c:v>
                </c:pt>
                <c:pt idx="106">
                  <c:v>3.2039872123744502</c:v>
                </c:pt>
                <c:pt idx="107">
                  <c:v>2.3780513042652554</c:v>
                </c:pt>
                <c:pt idx="108">
                  <c:v>2.6075627627950602</c:v>
                </c:pt>
                <c:pt idx="109">
                  <c:v>-2.3899171925251426</c:v>
                </c:pt>
                <c:pt idx="111">
                  <c:v>0.34799137258475932</c:v>
                </c:pt>
                <c:pt idx="112">
                  <c:v>-0.19016012828979501</c:v>
                </c:pt>
                <c:pt idx="113">
                  <c:v>1.9433598140415469</c:v>
                </c:pt>
                <c:pt idx="114">
                  <c:v>-3.6933715457390672</c:v>
                </c:pt>
                <c:pt idx="115">
                  <c:v>-0.73332991892011934</c:v>
                </c:pt>
                <c:pt idx="116">
                  <c:v>3.3671220209612587</c:v>
                </c:pt>
                <c:pt idx="117">
                  <c:v>4.55467810725332</c:v>
                </c:pt>
                <c:pt idx="118">
                  <c:v>-3.6751794791728853</c:v>
                </c:pt>
                <c:pt idx="120">
                  <c:v>-2.9658037469479237</c:v>
                </c:pt>
                <c:pt idx="121">
                  <c:v>-0.85431712366149637</c:v>
                </c:pt>
                <c:pt idx="122">
                  <c:v>2.7723867632367725</c:v>
                </c:pt>
                <c:pt idx="123">
                  <c:v>3.2375183202540416</c:v>
                </c:pt>
                <c:pt idx="124">
                  <c:v>-1.3747922950332025</c:v>
                </c:pt>
                <c:pt idx="126">
                  <c:v>-2.5565278329285834</c:v>
                </c:pt>
                <c:pt idx="127">
                  <c:v>-0.35216503957694933</c:v>
                </c:pt>
                <c:pt idx="128">
                  <c:v>2.3958421707022857</c:v>
                </c:pt>
                <c:pt idx="129">
                  <c:v>2.5838734952665301</c:v>
                </c:pt>
                <c:pt idx="130">
                  <c:v>4.2383289482255222</c:v>
                </c:pt>
                <c:pt idx="132">
                  <c:v>2.1866645094996437</c:v>
                </c:pt>
                <c:pt idx="133">
                  <c:v>-0.88125295831617978</c:v>
                </c:pt>
                <c:pt idx="134">
                  <c:v>-7.9161186321871826</c:v>
                </c:pt>
                <c:pt idx="135">
                  <c:v>3.9803089132942775</c:v>
                </c:pt>
                <c:pt idx="137">
                  <c:v>-0.58300208890329785</c:v>
                </c:pt>
                <c:pt idx="138">
                  <c:v>-1.5471922453756166</c:v>
                </c:pt>
                <c:pt idx="139">
                  <c:v>0.41358813626174179</c:v>
                </c:pt>
                <c:pt idx="140">
                  <c:v>4.1777261711611517</c:v>
                </c:pt>
                <c:pt idx="143">
                  <c:v>2.4678140090429501</c:v>
                </c:pt>
                <c:pt idx="144">
                  <c:v>3.1855562357921734</c:v>
                </c:pt>
                <c:pt idx="146">
                  <c:v>-0.11060561007388925</c:v>
                </c:pt>
                <c:pt idx="147">
                  <c:v>2.5947107164853573</c:v>
                </c:pt>
                <c:pt idx="148">
                  <c:v>3.4404170726085019</c:v>
                </c:pt>
                <c:pt idx="150">
                  <c:v>4.2078683885190875</c:v>
                </c:pt>
                <c:pt idx="151">
                  <c:v>3.7141972620982262</c:v>
                </c:pt>
                <c:pt idx="152">
                  <c:v>-1.5869650565820417</c:v>
                </c:pt>
                <c:pt idx="154">
                  <c:v>-5.8406416573733981</c:v>
                </c:pt>
                <c:pt idx="155">
                  <c:v>1.9203886118252356</c:v>
                </c:pt>
                <c:pt idx="156">
                  <c:v>4.6911184981244558</c:v>
                </c:pt>
                <c:pt idx="159">
                  <c:v>2.1912766576905174</c:v>
                </c:pt>
                <c:pt idx="161">
                  <c:v>4.426984510600211</c:v>
                </c:pt>
                <c:pt idx="164">
                  <c:v>4.4842572573227804</c:v>
                </c:pt>
                <c:pt idx="165">
                  <c:v>-1.6351056591826783</c:v>
                </c:pt>
                <c:pt idx="167">
                  <c:v>1.3289670206781485</c:v>
                </c:pt>
                <c:pt idx="170">
                  <c:v>-7.9424423169528628</c:v>
                </c:pt>
                <c:pt idx="171">
                  <c:v>0.84285547090184332</c:v>
                </c:pt>
                <c:pt idx="173">
                  <c:v>4.3534795450888764</c:v>
                </c:pt>
                <c:pt idx="174">
                  <c:v>3.8096058944004003</c:v>
                </c:pt>
                <c:pt idx="175">
                  <c:v>-0.91640501105832617</c:v>
                </c:pt>
                <c:pt idx="176">
                  <c:v>-2.141006897337991</c:v>
                </c:pt>
                <c:pt idx="178">
                  <c:v>-1.3016098204004236</c:v>
                </c:pt>
                <c:pt idx="179">
                  <c:v>2.9591949758790257</c:v>
                </c:pt>
                <c:pt idx="180">
                  <c:v>-0.27757491680224727</c:v>
                </c:pt>
                <c:pt idx="182">
                  <c:v>-0.33149562668270965</c:v>
                </c:pt>
              </c:numCache>
            </c:numRef>
          </c:yVal>
          <c:smooth val="0"/>
        </c:ser>
        <c:ser>
          <c:idx val="1"/>
          <c:order val="1"/>
          <c:tx>
            <c:v>Small Econ.</c:v>
          </c:tx>
          <c:spPr>
            <a:ln w="28575">
              <a:noFill/>
            </a:ln>
          </c:spPr>
          <c:marker>
            <c:symbol val="square"/>
            <c:size val="6"/>
            <c:spPr>
              <a:solidFill>
                <a:srgbClr val="FF0000"/>
              </a:solidFill>
              <a:ln>
                <a:solidFill>
                  <a:srgbClr val="FF0000"/>
                </a:solidFill>
              </a:ln>
            </c:spPr>
          </c:marker>
          <c:trendline>
            <c:spPr>
              <a:ln w="22225">
                <a:solidFill>
                  <a:srgbClr val="FF0000"/>
                </a:solidFill>
              </a:ln>
            </c:spPr>
            <c:trendlineType val="linear"/>
            <c:dispRSqr val="0"/>
            <c:dispEq val="0"/>
          </c:trendline>
          <c:xVal>
            <c:numRef>
              <c:f>'Figure 2.10'!$B$205:$B$387</c:f>
              <c:numCache>
                <c:formatCode>#,##0.0</c:formatCode>
                <c:ptCount val="183"/>
                <c:pt idx="4">
                  <c:v>11.385092093460344</c:v>
                </c:pt>
                <c:pt idx="10">
                  <c:v>12.759957758756611</c:v>
                </c:pt>
                <c:pt idx="13">
                  <c:v>12.531772785169476</c:v>
                </c:pt>
                <c:pt idx="16">
                  <c:v>12.733755386362587</c:v>
                </c:pt>
                <c:pt idx="18">
                  <c:v>13.460263166016727</c:v>
                </c:pt>
                <c:pt idx="21">
                  <c:v>14.432316505267497</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6">
                  <c:v>14.069377281921325</c:v>
                </c:pt>
                <c:pt idx="109">
                  <c:v>14.843700382335838</c:v>
                </c:pt>
                <c:pt idx="110">
                  <c:v>13.337474757021274</c:v>
                </c:pt>
                <c:pt idx="114">
                  <c:v>14.575381370567127</c:v>
                </c:pt>
                <c:pt idx="135">
                  <c:v>12.117241431823558</c:v>
                </c:pt>
                <c:pt idx="140">
                  <c:v>11.418614785498987</c:v>
                </c:pt>
                <c:pt idx="144">
                  <c:v>14.519102996385758</c:v>
                </c:pt>
                <c:pt idx="145">
                  <c:v>13.199324418540456</c:v>
                </c:pt>
                <c:pt idx="150">
                  <c:v>12.025749091398891</c:v>
                </c:pt>
                <c:pt idx="151">
                  <c:v>11.608235644774552</c:v>
                </c:pt>
                <c:pt idx="153">
                  <c:v>13.188151117942333</c:v>
                </c:pt>
                <c:pt idx="154">
                  <c:v>13.977629407440709</c:v>
                </c:pt>
                <c:pt idx="162">
                  <c:v>13.904436767158675</c:v>
                </c:pt>
                <c:pt idx="164">
                  <c:v>11.552146178123509</c:v>
                </c:pt>
                <c:pt idx="165">
                  <c:v>14.095412443097093</c:v>
                </c:pt>
                <c:pt idx="169">
                  <c:v>9.3056505517805075</c:v>
                </c:pt>
                <c:pt idx="177">
                  <c:v>12.409013489526863</c:v>
                </c:pt>
              </c:numCache>
            </c:numRef>
          </c:xVal>
          <c:yVal>
            <c:numRef>
              <c:f>'Figure 2.10'!$C$205:$C$387</c:f>
              <c:numCache>
                <c:formatCode>#,##0.0</c:formatCode>
                <c:ptCount val="183"/>
                <c:pt idx="4">
                  <c:v>3.3546773660272624</c:v>
                </c:pt>
                <c:pt idx="10">
                  <c:v>5.240747514726559</c:v>
                </c:pt>
                <c:pt idx="13">
                  <c:v>2.4926286958819106</c:v>
                </c:pt>
                <c:pt idx="16">
                  <c:v>3.1863562563313552</c:v>
                </c:pt>
                <c:pt idx="21">
                  <c:v>-4.7304450874027699</c:v>
                </c:pt>
                <c:pt idx="42">
                  <c:v>7.9043207340452878E-2</c:v>
                </c:pt>
                <c:pt idx="46">
                  <c:v>3.2834143460057721</c:v>
                </c:pt>
                <c:pt idx="53">
                  <c:v>1.1206219650910367</c:v>
                </c:pt>
                <c:pt idx="55">
                  <c:v>2.2194533279038895</c:v>
                </c:pt>
                <c:pt idx="64">
                  <c:v>7.8689068968858349</c:v>
                </c:pt>
                <c:pt idx="68">
                  <c:v>1.1926824854114566</c:v>
                </c:pt>
                <c:pt idx="73">
                  <c:v>-2.1227604163986782</c:v>
                </c:pt>
                <c:pt idx="81">
                  <c:v>4.9495356056215751</c:v>
                </c:pt>
                <c:pt idx="91">
                  <c:v>1.6537917776991298</c:v>
                </c:pt>
                <c:pt idx="97">
                  <c:v>2.4823293287736998</c:v>
                </c:pt>
                <c:pt idx="98">
                  <c:v>-0.38488142658227209</c:v>
                </c:pt>
                <c:pt idx="102">
                  <c:v>7.3569182423560209</c:v>
                </c:pt>
                <c:pt idx="106">
                  <c:v>3.2039872123744502</c:v>
                </c:pt>
                <c:pt idx="109">
                  <c:v>-2.3899171925251426</c:v>
                </c:pt>
                <c:pt idx="114">
                  <c:v>-3.6933715457390672</c:v>
                </c:pt>
                <c:pt idx="135">
                  <c:v>3.9803089132942775</c:v>
                </c:pt>
                <c:pt idx="140">
                  <c:v>4.1777261711611517</c:v>
                </c:pt>
                <c:pt idx="144">
                  <c:v>3.1855562357921734</c:v>
                </c:pt>
                <c:pt idx="150">
                  <c:v>4.2078683885190875</c:v>
                </c:pt>
                <c:pt idx="151">
                  <c:v>3.7141972620982262</c:v>
                </c:pt>
                <c:pt idx="154">
                  <c:v>-5.8406416573733981</c:v>
                </c:pt>
                <c:pt idx="164">
                  <c:v>4.4842572573227804</c:v>
                </c:pt>
                <c:pt idx="165">
                  <c:v>-1.6351056591826783</c:v>
                </c:pt>
              </c:numCache>
            </c:numRef>
          </c:yVal>
          <c:smooth val="0"/>
        </c:ser>
        <c:ser>
          <c:idx val="2"/>
          <c:order val="2"/>
          <c:tx>
            <c:v>The Caribbean</c:v>
          </c:tx>
          <c:spPr>
            <a:ln w="28575">
              <a:noFill/>
            </a:ln>
          </c:spPr>
          <c:marker>
            <c:symbol val="circle"/>
            <c:size val="9"/>
            <c:spPr>
              <a:solidFill>
                <a:schemeClr val="tx1"/>
              </a:solidFill>
              <a:ln>
                <a:solidFill>
                  <a:schemeClr val="tx1"/>
                </a:solidFill>
              </a:ln>
            </c:spPr>
          </c:marker>
          <c:trendline>
            <c:spPr>
              <a:ln w="25400">
                <a:solidFill>
                  <a:schemeClr val="tx1"/>
                </a:solidFill>
              </a:ln>
            </c:spPr>
            <c:trendlineType val="linear"/>
            <c:dispRSqr val="0"/>
            <c:dispEq val="0"/>
          </c:trendline>
          <c:xVal>
            <c:numRef>
              <c:f>'Figure 2.10'!$B$398:$B$409</c:f>
              <c:numCache>
                <c:formatCode>#,##0.0</c:formatCode>
                <c:ptCount val="12"/>
                <c:pt idx="0">
                  <c:v>11.385092093460344</c:v>
                </c:pt>
                <c:pt idx="1">
                  <c:v>12.759957758756611</c:v>
                </c:pt>
                <c:pt idx="2">
                  <c:v>12.531772785169476</c:v>
                </c:pt>
                <c:pt idx="3">
                  <c:v>11.170435156023453</c:v>
                </c:pt>
                <c:pt idx="4">
                  <c:v>11.552146178123509</c:v>
                </c:pt>
                <c:pt idx="5">
                  <c:v>13.560618308335483</c:v>
                </c:pt>
                <c:pt idx="6">
                  <c:v>14.823833375284924</c:v>
                </c:pt>
                <c:pt idx="8">
                  <c:v>12.025749091398891</c:v>
                </c:pt>
                <c:pt idx="9">
                  <c:v>11.608235644774552</c:v>
                </c:pt>
                <c:pt idx="10">
                  <c:v>13.188151117942333</c:v>
                </c:pt>
                <c:pt idx="11">
                  <c:v>14.095412443097093</c:v>
                </c:pt>
              </c:numCache>
            </c:numRef>
          </c:xVal>
          <c:yVal>
            <c:numRef>
              <c:f>'Figure 2.10'!$C$398:$C$409</c:f>
              <c:numCache>
                <c:formatCode>#,##0.0</c:formatCode>
                <c:ptCount val="12"/>
                <c:pt idx="0">
                  <c:v>3.3546773660272624</c:v>
                </c:pt>
                <c:pt idx="1">
                  <c:v>5.240747514726559</c:v>
                </c:pt>
                <c:pt idx="2">
                  <c:v>2.4926286958819106</c:v>
                </c:pt>
                <c:pt idx="3">
                  <c:v>3.2834143460057721</c:v>
                </c:pt>
                <c:pt idx="4">
                  <c:v>7.8689068968858349</c:v>
                </c:pt>
                <c:pt idx="5">
                  <c:v>1.1926824854114566</c:v>
                </c:pt>
                <c:pt idx="6">
                  <c:v>4.9495356056215751</c:v>
                </c:pt>
                <c:pt idx="8">
                  <c:v>4.2078683885190875</c:v>
                </c:pt>
                <c:pt idx="9">
                  <c:v>3.7141972620982262</c:v>
                </c:pt>
                <c:pt idx="11">
                  <c:v>-1.6351056591826783</c:v>
                </c:pt>
              </c:numCache>
            </c:numRef>
          </c:yVal>
          <c:smooth val="0"/>
        </c:ser>
        <c:dLbls>
          <c:showLegendKey val="0"/>
          <c:showVal val="0"/>
          <c:showCatName val="0"/>
          <c:showSerName val="0"/>
          <c:showPercent val="0"/>
          <c:showBubbleSize val="0"/>
        </c:dLbls>
        <c:axId val="402322560"/>
        <c:axId val="402324480"/>
      </c:scatterChart>
      <c:valAx>
        <c:axId val="402322560"/>
        <c:scaling>
          <c:orientation val="minMax"/>
          <c:max val="22.009191832664701"/>
          <c:min val="8.3184363271351796"/>
        </c:scaling>
        <c:delete val="0"/>
        <c:axPos val="b"/>
        <c:title>
          <c:tx>
            <c:rich>
              <a:bodyPr/>
              <a:lstStyle/>
              <a:p>
                <a:pPr>
                  <a:defRPr/>
                </a:pPr>
                <a:r>
                  <a:rPr lang="en-US"/>
                  <a:t>Log (Population)</a:t>
                </a:r>
              </a:p>
            </c:rich>
          </c:tx>
          <c:overlay val="0"/>
        </c:title>
        <c:numFmt formatCode="#,##0.0" sourceLinked="1"/>
        <c:majorTickMark val="out"/>
        <c:minorTickMark val="none"/>
        <c:tickLblPos val="low"/>
        <c:crossAx val="402324480"/>
        <c:crosses val="autoZero"/>
        <c:crossBetween val="midCat"/>
      </c:valAx>
      <c:valAx>
        <c:axId val="402324480"/>
        <c:scaling>
          <c:orientation val="minMax"/>
          <c:max val="9.3850484109526366"/>
          <c:min val="-9.4585838310196699"/>
        </c:scaling>
        <c:delete val="0"/>
        <c:axPos val="l"/>
        <c:title>
          <c:tx>
            <c:rich>
              <a:bodyPr rot="-5400000" vert="horz"/>
              <a:lstStyle/>
              <a:p>
                <a:pPr>
                  <a:defRPr/>
                </a:pPr>
                <a:r>
                  <a:rPr lang="en-US"/>
                  <a:t>Log (Cost/Area)</a:t>
                </a:r>
              </a:p>
            </c:rich>
          </c:tx>
          <c:overlay val="0"/>
        </c:title>
        <c:numFmt formatCode="#,##0.0" sourceLinked="1"/>
        <c:majorTickMark val="out"/>
        <c:minorTickMark val="none"/>
        <c:tickLblPos val="nextTo"/>
        <c:crossAx val="402322560"/>
        <c:crosses val="autoZero"/>
        <c:crossBetween val="midCat"/>
      </c:valAx>
    </c:plotArea>
    <c:legend>
      <c:legendPos val="r"/>
      <c:legendEntry>
        <c:idx val="3"/>
        <c:delete val="1"/>
      </c:legendEntry>
      <c:legendEntry>
        <c:idx val="4"/>
        <c:delete val="1"/>
      </c:legendEntry>
      <c:legendEntry>
        <c:idx val="5"/>
        <c:delete val="1"/>
      </c:legendEntry>
      <c:layout>
        <c:manualLayout>
          <c:xMode val="edge"/>
          <c:yMode val="edge"/>
          <c:x val="0.14961394419034199"/>
          <c:y val="0.58368624309046702"/>
          <c:w val="0.151738162572639"/>
          <c:h val="0.189817464080624"/>
        </c:manualLayout>
      </c:layout>
      <c:overlay val="1"/>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46922833159599"/>
          <c:y val="4.1040218938933497E-2"/>
          <c:w val="0.82944221595697099"/>
          <c:h val="0.81170060293913704"/>
        </c:manualLayout>
      </c:layout>
      <c:scatterChart>
        <c:scatterStyle val="lineMarker"/>
        <c:varyColors val="0"/>
        <c:ser>
          <c:idx val="0"/>
          <c:order val="0"/>
          <c:tx>
            <c:v>ROW</c:v>
          </c:tx>
          <c:spPr>
            <a:ln w="28575">
              <a:noFill/>
            </a:ln>
          </c:spPr>
          <c:marker>
            <c:symbol val="circle"/>
            <c:size val="4"/>
          </c:marker>
          <c:trendline>
            <c:trendlineType val="linear"/>
            <c:dispRSqr val="0"/>
            <c:dispEq val="0"/>
          </c:trendline>
          <c:xVal>
            <c:numRef>
              <c:f>'Figure 2.11'!$B$14:$B$196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1">
                  <c:v>13.936842843131799</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3">
                  <c:v>12.959844447906553</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89">
                  <c:v>15.526059971766786</c:v>
                </c:pt>
                <c:pt idx="90">
                  <c:v>15.695891218845857</c:v>
                </c:pt>
                <c:pt idx="91">
                  <c:v>14.617512143436301</c:v>
                </c:pt>
                <c:pt idx="92">
                  <c:v>15.191249405144648</c:v>
                </c:pt>
                <c:pt idx="93">
                  <c:v>14.478713862151148</c:v>
                </c:pt>
                <c:pt idx="94">
                  <c:v>15.170314251992794</c:v>
                </c:pt>
                <c:pt idx="95">
                  <c:v>15.684076735432095</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4">
                  <c:v>12.955127458028414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1">
                  <c:v>14.385359522179726</c:v>
                </c:pt>
                <c:pt idx="132">
                  <c:v>16.879462070495411</c:v>
                </c:pt>
                <c:pt idx="133">
                  <c:v>18.774227801149749</c:v>
                </c:pt>
                <c:pt idx="134">
                  <c:v>16.138682284566709</c:v>
                </c:pt>
                <c:pt idx="135">
                  <c:v>12.117241431823558</c:v>
                </c:pt>
                <c:pt idx="136">
                  <c:v>12.037653993905211</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49">
                  <c:v>10.933106969717286</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8">
                  <c:v>16.960739842664175</c:v>
                </c:pt>
                <c:pt idx="159">
                  <c:v>15.875896693108951</c:v>
                </c:pt>
                <c:pt idx="160">
                  <c:v>17.557361896844316</c:v>
                </c:pt>
                <c:pt idx="161">
                  <c:v>17.975580436803511</c:v>
                </c:pt>
                <c:pt idx="162">
                  <c:v>13.904436767158675</c:v>
                </c:pt>
                <c:pt idx="163">
                  <c:v>15.781083268484597</c:v>
                </c:pt>
                <c:pt idx="164">
                  <c:v>11.552146178123509</c:v>
                </c:pt>
                <c:pt idx="165">
                  <c:v>14.095412443097093</c:v>
                </c:pt>
                <c:pt idx="166">
                  <c:v>16.181539823514854</c:v>
                </c:pt>
                <c:pt idx="167">
                  <c:v>18.118899747121084</c:v>
                </c:pt>
                <c:pt idx="168">
                  <c:v>15.524974784465499</c:v>
                </c:pt>
                <c:pt idx="169">
                  <c:v>9.3056505517805075</c:v>
                </c:pt>
                <c:pt idx="170">
                  <c:v>17.376585049255706</c:v>
                </c:pt>
                <c:pt idx="171">
                  <c:v>17.634408993401944</c:v>
                </c:pt>
                <c:pt idx="172">
                  <c:v>15.497269131978001</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2.11'!$C$14:$C$196</c:f>
              <c:numCache>
                <c:formatCode>#,##0.0</c:formatCode>
                <c:ptCount val="183"/>
                <c:pt idx="1">
                  <c:v>2.9569393939393938</c:v>
                </c:pt>
                <c:pt idx="2">
                  <c:v>2.6174242424242431</c:v>
                </c:pt>
                <c:pt idx="3">
                  <c:v>5.0160303030303028</c:v>
                </c:pt>
                <c:pt idx="4">
                  <c:v>3.5349393939393936</c:v>
                </c:pt>
                <c:pt idx="5">
                  <c:v>2.7184545454545459</c:v>
                </c:pt>
                <c:pt idx="7">
                  <c:v>3.2543030303030314</c:v>
                </c:pt>
                <c:pt idx="8">
                  <c:v>2.0755151515151518</c:v>
                </c:pt>
                <c:pt idx="10">
                  <c:v>2.3071818181818173</c:v>
                </c:pt>
                <c:pt idx="11">
                  <c:v>4.7617878787878789</c:v>
                </c:pt>
                <c:pt idx="12">
                  <c:v>4.7860606060606061</c:v>
                </c:pt>
                <c:pt idx="13">
                  <c:v>1.0514545454545454</c:v>
                </c:pt>
                <c:pt idx="15">
                  <c:v>1.8994545454545453</c:v>
                </c:pt>
                <c:pt idx="16">
                  <c:v>5.7033939393939388</c:v>
                </c:pt>
                <c:pt idx="17">
                  <c:v>3.6109696969696969</c:v>
                </c:pt>
                <c:pt idx="18">
                  <c:v>7.8006666666666638</c:v>
                </c:pt>
                <c:pt idx="19">
                  <c:v>2.6939696969696971</c:v>
                </c:pt>
                <c:pt idx="21">
                  <c:v>6.9318484848484854</c:v>
                </c:pt>
                <c:pt idx="22">
                  <c:v>2.7501212121212113</c:v>
                </c:pt>
                <c:pt idx="23">
                  <c:v>1.5291111111111111</c:v>
                </c:pt>
                <c:pt idx="24">
                  <c:v>1.0099393939393941</c:v>
                </c:pt>
                <c:pt idx="25">
                  <c:v>4.9064848484848476</c:v>
                </c:pt>
                <c:pt idx="26">
                  <c:v>2.0588484848484847</c:v>
                </c:pt>
                <c:pt idx="27">
                  <c:v>7.7193076923076926</c:v>
                </c:pt>
                <c:pt idx="28">
                  <c:v>3.1044242424242419</c:v>
                </c:pt>
                <c:pt idx="29">
                  <c:v>2.5107878787878786</c:v>
                </c:pt>
                <c:pt idx="30">
                  <c:v>5.6799393939393923</c:v>
                </c:pt>
                <c:pt idx="31">
                  <c:v>1.5130000000000001</c:v>
                </c:pt>
                <c:pt idx="32">
                  <c:v>5.4067575757575757</c:v>
                </c:pt>
                <c:pt idx="33">
                  <c:v>4.7246060606060594</c:v>
                </c:pt>
                <c:pt idx="34">
                  <c:v>9.9383636363636363</c:v>
                </c:pt>
                <c:pt idx="35">
                  <c:v>3.5671818181818171</c:v>
                </c:pt>
                <c:pt idx="36">
                  <c:v>2.1801515151515147</c:v>
                </c:pt>
                <c:pt idx="37">
                  <c:v>0.55348484848484825</c:v>
                </c:pt>
                <c:pt idx="38">
                  <c:v>4.3250000000000002</c:v>
                </c:pt>
                <c:pt idx="39">
                  <c:v>4.0287575757575755</c:v>
                </c:pt>
                <c:pt idx="40">
                  <c:v>1.9828484848484849</c:v>
                </c:pt>
                <c:pt idx="42">
                  <c:v>4.2651515151515138</c:v>
                </c:pt>
                <c:pt idx="44">
                  <c:v>1.6292424242424239</c:v>
                </c:pt>
                <c:pt idx="46">
                  <c:v>3.2653030303030315</c:v>
                </c:pt>
                <c:pt idx="47">
                  <c:v>4.7073030303030308</c:v>
                </c:pt>
                <c:pt idx="48">
                  <c:v>3.1328787878787878</c:v>
                </c:pt>
                <c:pt idx="49">
                  <c:v>4.6293030303030305</c:v>
                </c:pt>
                <c:pt idx="50">
                  <c:v>1.8973636363636364</c:v>
                </c:pt>
                <c:pt idx="51">
                  <c:v>17.535787878787879</c:v>
                </c:pt>
                <c:pt idx="54">
                  <c:v>5.1007500000000006</c:v>
                </c:pt>
                <c:pt idx="55">
                  <c:v>2.2441818181818172</c:v>
                </c:pt>
                <c:pt idx="56">
                  <c:v>2.3426666666666662</c:v>
                </c:pt>
                <c:pt idx="57">
                  <c:v>1.7797878787878791</c:v>
                </c:pt>
                <c:pt idx="58">
                  <c:v>1.9866249999999999</c:v>
                </c:pt>
                <c:pt idx="59">
                  <c:v>3.6655454545454549</c:v>
                </c:pt>
                <c:pt idx="61">
                  <c:v>1.742515151515152</c:v>
                </c:pt>
                <c:pt idx="62">
                  <c:v>5.0113636363636376</c:v>
                </c:pt>
                <c:pt idx="63">
                  <c:v>1.1761212121212123</c:v>
                </c:pt>
                <c:pt idx="64">
                  <c:v>3.419999999999999</c:v>
                </c:pt>
                <c:pt idx="65">
                  <c:v>2.7399090909090904</c:v>
                </c:pt>
                <c:pt idx="66">
                  <c:v>3.2639090909090909</c:v>
                </c:pt>
                <c:pt idx="67">
                  <c:v>2.0654375000000003</c:v>
                </c:pt>
                <c:pt idx="68">
                  <c:v>1.5257878787878785</c:v>
                </c:pt>
                <c:pt idx="69">
                  <c:v>0.56206060606060604</c:v>
                </c:pt>
                <c:pt idx="70">
                  <c:v>3.2640909090909087</c:v>
                </c:pt>
                <c:pt idx="71">
                  <c:v>5.0242424242424235</c:v>
                </c:pt>
                <c:pt idx="72">
                  <c:v>1.1134242424242424</c:v>
                </c:pt>
                <c:pt idx="73">
                  <c:v>2.6737575757575756</c:v>
                </c:pt>
                <c:pt idx="74">
                  <c:v>6.1140909090909075</c:v>
                </c:pt>
                <c:pt idx="75">
                  <c:v>5.1897878787878788</c:v>
                </c:pt>
                <c:pt idx="76">
                  <c:v>3.5770303030303032</c:v>
                </c:pt>
                <c:pt idx="78">
                  <c:v>4.0565757575757599</c:v>
                </c:pt>
                <c:pt idx="79">
                  <c:v>4.2937878787878798</c:v>
                </c:pt>
                <c:pt idx="80">
                  <c:v>1.228969696969697</c:v>
                </c:pt>
                <c:pt idx="81">
                  <c:v>1.3410303030303026</c:v>
                </c:pt>
                <c:pt idx="82">
                  <c:v>2.1313636363636363</c:v>
                </c:pt>
                <c:pt idx="83">
                  <c:v>4.5243030303030309</c:v>
                </c:pt>
                <c:pt idx="85">
                  <c:v>3.5875454545454546</c:v>
                </c:pt>
                <c:pt idx="86">
                  <c:v>-0.31812121212121214</c:v>
                </c:pt>
                <c:pt idx="87">
                  <c:v>6.341181818181818</c:v>
                </c:pt>
                <c:pt idx="88">
                  <c:v>2.6452424242424253</c:v>
                </c:pt>
                <c:pt idx="90">
                  <c:v>6.5145757575757575</c:v>
                </c:pt>
                <c:pt idx="92">
                  <c:v>3.6392121212121222</c:v>
                </c:pt>
                <c:pt idx="93">
                  <c:v>4.1099393939393947</c:v>
                </c:pt>
                <c:pt idx="95">
                  <c:v>1.6791818181818179</c:v>
                </c:pt>
                <c:pt idx="97">
                  <c:v>4.0897575757575755</c:v>
                </c:pt>
                <c:pt idx="99">
                  <c:v>1.691121212121212</c:v>
                </c:pt>
                <c:pt idx="100">
                  <c:v>3.4041515151515145</c:v>
                </c:pt>
                <c:pt idx="101">
                  <c:v>5.9701818181818167</c:v>
                </c:pt>
                <c:pt idx="102">
                  <c:v>7.7801212121212115</c:v>
                </c:pt>
                <c:pt idx="103">
                  <c:v>3.7652727272727269</c:v>
                </c:pt>
                <c:pt idx="106">
                  <c:v>5.0931212121212113</c:v>
                </c:pt>
                <c:pt idx="107">
                  <c:v>2.7074545454545458</c:v>
                </c:pt>
                <c:pt idx="109">
                  <c:v>4.7299090909090902</c:v>
                </c:pt>
                <c:pt idx="111">
                  <c:v>3.8134545454545452</c:v>
                </c:pt>
                <c:pt idx="112">
                  <c:v>5.1661818181818182</c:v>
                </c:pt>
                <c:pt idx="115">
                  <c:v>4.3662121212121212</c:v>
                </c:pt>
                <c:pt idx="116">
                  <c:v>2.1033125000000004</c:v>
                </c:pt>
                <c:pt idx="117">
                  <c:v>2.4026060606060606</c:v>
                </c:pt>
                <c:pt idx="118">
                  <c:v>2.0968787878787873</c:v>
                </c:pt>
                <c:pt idx="119">
                  <c:v>2.5883636363636358</c:v>
                </c:pt>
                <c:pt idx="120">
                  <c:v>4.6572121212121207</c:v>
                </c:pt>
                <c:pt idx="121">
                  <c:v>2.6108787878787876</c:v>
                </c:pt>
                <c:pt idx="122">
                  <c:v>6.0032424242424245</c:v>
                </c:pt>
                <c:pt idx="123">
                  <c:v>5.0994848484848481</c:v>
                </c:pt>
                <c:pt idx="124">
                  <c:v>4.8802121212121214</c:v>
                </c:pt>
                <c:pt idx="125">
                  <c:v>3.6531212121212127</c:v>
                </c:pt>
                <c:pt idx="126">
                  <c:v>3.1527575757575752</c:v>
                </c:pt>
                <c:pt idx="127">
                  <c:v>3.3945151515151508</c:v>
                </c:pt>
                <c:pt idx="128">
                  <c:v>3.3418787878787883</c:v>
                </c:pt>
                <c:pt idx="129">
                  <c:v>2.3590909090909085</c:v>
                </c:pt>
                <c:pt idx="130">
                  <c:v>2.3638787878787868</c:v>
                </c:pt>
                <c:pt idx="131">
                  <c:v>6.2878787878787872</c:v>
                </c:pt>
                <c:pt idx="132">
                  <c:v>1.258939393939394</c:v>
                </c:pt>
                <c:pt idx="134">
                  <c:v>4.2270303030303031</c:v>
                </c:pt>
                <c:pt idx="135">
                  <c:v>2.0121212121212122</c:v>
                </c:pt>
                <c:pt idx="136">
                  <c:v>1.8066363636363634</c:v>
                </c:pt>
                <c:pt idx="137">
                  <c:v>3.1105151515151519</c:v>
                </c:pt>
                <c:pt idx="138">
                  <c:v>3.1463333333333336</c:v>
                </c:pt>
                <c:pt idx="140">
                  <c:v>3.3573030303030302</c:v>
                </c:pt>
                <c:pt idx="141">
                  <c:v>1.4656060606060604</c:v>
                </c:pt>
                <c:pt idx="142">
                  <c:v>6.7952424242424252</c:v>
                </c:pt>
                <c:pt idx="145">
                  <c:v>2.7776060606060606</c:v>
                </c:pt>
                <c:pt idx="146">
                  <c:v>2.4840303030303028</c:v>
                </c:pt>
                <c:pt idx="147">
                  <c:v>2.400818181818182</c:v>
                </c:pt>
                <c:pt idx="148">
                  <c:v>5.0675151515151509</c:v>
                </c:pt>
                <c:pt idx="149">
                  <c:v>3.8945151515151526</c:v>
                </c:pt>
                <c:pt idx="150">
                  <c:v>3.952151515151515</c:v>
                </c:pt>
                <c:pt idx="151">
                  <c:v>3.7047878787878794</c:v>
                </c:pt>
                <c:pt idx="152">
                  <c:v>7.0309090909090912</c:v>
                </c:pt>
                <c:pt idx="153">
                  <c:v>1.4065454545454548</c:v>
                </c:pt>
                <c:pt idx="154">
                  <c:v>3.9506060606060598</c:v>
                </c:pt>
                <c:pt idx="155">
                  <c:v>2.2847575757575749</c:v>
                </c:pt>
                <c:pt idx="156">
                  <c:v>1.7765454545454546</c:v>
                </c:pt>
                <c:pt idx="157">
                  <c:v>4.2451290322580659</c:v>
                </c:pt>
                <c:pt idx="158">
                  <c:v>5.7855151515151526</c:v>
                </c:pt>
                <c:pt idx="160">
                  <c:v>4.5124848484848483</c:v>
                </c:pt>
                <c:pt idx="161">
                  <c:v>5.4586363636363631</c:v>
                </c:pt>
                <c:pt idx="163">
                  <c:v>1.8312121212121211</c:v>
                </c:pt>
                <c:pt idx="164">
                  <c:v>4.2194848484848482</c:v>
                </c:pt>
                <c:pt idx="165">
                  <c:v>2.6836060606060603</c:v>
                </c:pt>
                <c:pt idx="166">
                  <c:v>4.1479696969696969</c:v>
                </c:pt>
                <c:pt idx="167">
                  <c:v>4.2474545454545458</c:v>
                </c:pt>
                <c:pt idx="170">
                  <c:v>5.4190303030303042</c:v>
                </c:pt>
                <c:pt idx="172">
                  <c:v>3.5510909090909095</c:v>
                </c:pt>
                <c:pt idx="173">
                  <c:v>2.3572424242424246</c:v>
                </c:pt>
                <c:pt idx="174">
                  <c:v>2.7018787878787878</c:v>
                </c:pt>
                <c:pt idx="175">
                  <c:v>2.6714545454545457</c:v>
                </c:pt>
                <c:pt idx="177">
                  <c:v>2.9939696969696974</c:v>
                </c:pt>
                <c:pt idx="178">
                  <c:v>2.0860000000000003</c:v>
                </c:pt>
                <c:pt idx="179">
                  <c:v>6.3915151515151516</c:v>
                </c:pt>
                <c:pt idx="181">
                  <c:v>2.5408787878787882</c:v>
                </c:pt>
              </c:numCache>
            </c:numRef>
          </c:yVal>
          <c:smooth val="0"/>
        </c:ser>
        <c:ser>
          <c:idx val="1"/>
          <c:order val="1"/>
          <c:tx>
            <c:strRef>
              <c:f>'Figure 2.11'!$G$43</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trendline>
            <c:spPr>
              <a:ln w="38100">
                <a:solidFill>
                  <a:srgbClr val="FF0000"/>
                </a:solidFill>
              </a:ln>
            </c:spPr>
            <c:trendlineType val="linear"/>
            <c:dispRSqr val="0"/>
            <c:dispEq val="0"/>
          </c:trendline>
          <c:xVal>
            <c:numRef>
              <c:f>'Figure 2.11'!$B$205:$B$387</c:f>
              <c:numCache>
                <c:formatCode>#,##0.0</c:formatCode>
                <c:ptCount val="183"/>
                <c:pt idx="4">
                  <c:v>11.385092093460344</c:v>
                </c:pt>
                <c:pt idx="10">
                  <c:v>12.759957758756611</c:v>
                </c:pt>
                <c:pt idx="11">
                  <c:v>13.936842843131799</c:v>
                </c:pt>
                <c:pt idx="13">
                  <c:v>12.531772785169476</c:v>
                </c:pt>
                <c:pt idx="16">
                  <c:v>12.733755386362587</c:v>
                </c:pt>
                <c:pt idx="18">
                  <c:v>13.460263166016727</c:v>
                </c:pt>
                <c:pt idx="21">
                  <c:v>14.432316505267497</c:v>
                </c:pt>
                <c:pt idx="23">
                  <c:v>12.959844447906553</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4">
                  <c:v>12.955127458028414</c:v>
                </c:pt>
                <c:pt idx="106">
                  <c:v>14.069377281921325</c:v>
                </c:pt>
                <c:pt idx="109">
                  <c:v>14.843700382335838</c:v>
                </c:pt>
                <c:pt idx="110">
                  <c:v>13.337474757021274</c:v>
                </c:pt>
                <c:pt idx="114">
                  <c:v>14.575381370567127</c:v>
                </c:pt>
                <c:pt idx="131">
                  <c:v>14.385359522179726</c:v>
                </c:pt>
                <c:pt idx="135">
                  <c:v>12.117241431823558</c:v>
                </c:pt>
                <c:pt idx="136">
                  <c:v>12.037653993905211</c:v>
                </c:pt>
                <c:pt idx="140">
                  <c:v>11.418614785498987</c:v>
                </c:pt>
                <c:pt idx="144">
                  <c:v>14.519102996385758</c:v>
                </c:pt>
                <c:pt idx="145">
                  <c:v>13.199324418540456</c:v>
                </c:pt>
                <c:pt idx="149">
                  <c:v>10.933106969717286</c:v>
                </c:pt>
                <c:pt idx="150">
                  <c:v>12.025749091398891</c:v>
                </c:pt>
                <c:pt idx="151">
                  <c:v>11.608235644774552</c:v>
                </c:pt>
                <c:pt idx="153">
                  <c:v>13.188151117942333</c:v>
                </c:pt>
                <c:pt idx="154">
                  <c:v>13.977629407440709</c:v>
                </c:pt>
                <c:pt idx="162">
                  <c:v>13.904436767158675</c:v>
                </c:pt>
                <c:pt idx="164">
                  <c:v>11.552146178123509</c:v>
                </c:pt>
                <c:pt idx="165">
                  <c:v>14.095412443097093</c:v>
                </c:pt>
                <c:pt idx="169">
                  <c:v>9.3056505517805075</c:v>
                </c:pt>
                <c:pt idx="177">
                  <c:v>12.409013489526863</c:v>
                </c:pt>
              </c:numCache>
            </c:numRef>
          </c:xVal>
          <c:yVal>
            <c:numRef>
              <c:f>'Figure 2.11'!$C$205:$C$387</c:f>
              <c:numCache>
                <c:formatCode>#,##0.0</c:formatCode>
                <c:ptCount val="183"/>
                <c:pt idx="4">
                  <c:v>3.5349393939393936</c:v>
                </c:pt>
                <c:pt idx="10">
                  <c:v>2.3071818181818173</c:v>
                </c:pt>
                <c:pt idx="11">
                  <c:v>4.7617878787878789</c:v>
                </c:pt>
                <c:pt idx="13">
                  <c:v>1.0514545454545454</c:v>
                </c:pt>
                <c:pt idx="16">
                  <c:v>5.7033939393939388</c:v>
                </c:pt>
                <c:pt idx="18">
                  <c:v>7.8006666666666638</c:v>
                </c:pt>
                <c:pt idx="21">
                  <c:v>6.9318484848484854</c:v>
                </c:pt>
                <c:pt idx="23">
                  <c:v>1.5291111111111111</c:v>
                </c:pt>
                <c:pt idx="30">
                  <c:v>5.6799393939393923</c:v>
                </c:pt>
                <c:pt idx="36">
                  <c:v>2.1801515151515147</c:v>
                </c:pt>
                <c:pt idx="42">
                  <c:v>4.2651515151515138</c:v>
                </c:pt>
                <c:pt idx="46">
                  <c:v>3.2653030303030315</c:v>
                </c:pt>
                <c:pt idx="51">
                  <c:v>17.535787878787879</c:v>
                </c:pt>
                <c:pt idx="55">
                  <c:v>2.2441818181818172</c:v>
                </c:pt>
                <c:pt idx="58">
                  <c:v>1.9866249999999999</c:v>
                </c:pt>
                <c:pt idx="59">
                  <c:v>3.6655454545454549</c:v>
                </c:pt>
                <c:pt idx="64">
                  <c:v>3.419999999999999</c:v>
                </c:pt>
                <c:pt idx="67">
                  <c:v>2.0654375000000003</c:v>
                </c:pt>
                <c:pt idx="68">
                  <c:v>1.5257878787878785</c:v>
                </c:pt>
                <c:pt idx="73">
                  <c:v>2.6737575757575756</c:v>
                </c:pt>
                <c:pt idx="81">
                  <c:v>1.3410303030303026</c:v>
                </c:pt>
                <c:pt idx="86">
                  <c:v>-0.31812121212121214</c:v>
                </c:pt>
                <c:pt idx="93">
                  <c:v>4.1099393939393947</c:v>
                </c:pt>
                <c:pt idx="97">
                  <c:v>4.0897575757575755</c:v>
                </c:pt>
                <c:pt idx="102">
                  <c:v>7.7801212121212115</c:v>
                </c:pt>
                <c:pt idx="106">
                  <c:v>5.0931212121212113</c:v>
                </c:pt>
                <c:pt idx="109">
                  <c:v>4.7299090909090902</c:v>
                </c:pt>
                <c:pt idx="131">
                  <c:v>6.2878787878787872</c:v>
                </c:pt>
                <c:pt idx="135">
                  <c:v>2.0121212121212122</c:v>
                </c:pt>
                <c:pt idx="136">
                  <c:v>1.8066363636363634</c:v>
                </c:pt>
                <c:pt idx="140">
                  <c:v>3.3573030303030302</c:v>
                </c:pt>
                <c:pt idx="145">
                  <c:v>2.7776060606060606</c:v>
                </c:pt>
                <c:pt idx="149">
                  <c:v>3.8945151515151526</c:v>
                </c:pt>
                <c:pt idx="150">
                  <c:v>3.952151515151515</c:v>
                </c:pt>
                <c:pt idx="151">
                  <c:v>3.7047878787878794</c:v>
                </c:pt>
                <c:pt idx="153">
                  <c:v>1.4065454545454548</c:v>
                </c:pt>
                <c:pt idx="154">
                  <c:v>3.9506060606060598</c:v>
                </c:pt>
                <c:pt idx="164">
                  <c:v>4.2194848484848482</c:v>
                </c:pt>
                <c:pt idx="165">
                  <c:v>2.6836060606060603</c:v>
                </c:pt>
                <c:pt idx="177">
                  <c:v>2.9939696969696974</c:v>
                </c:pt>
              </c:numCache>
            </c:numRef>
          </c:yVal>
          <c:smooth val="0"/>
        </c:ser>
        <c:dLbls>
          <c:showLegendKey val="0"/>
          <c:showVal val="0"/>
          <c:showCatName val="0"/>
          <c:showSerName val="0"/>
          <c:showPercent val="0"/>
          <c:showBubbleSize val="0"/>
        </c:dLbls>
        <c:axId val="412250880"/>
        <c:axId val="412253184"/>
      </c:scatterChart>
      <c:valAx>
        <c:axId val="412250880"/>
        <c:scaling>
          <c:orientation val="minMax"/>
          <c:max val="22.02466946192159"/>
          <c:min val="8.3029586978783048"/>
        </c:scaling>
        <c:delete val="0"/>
        <c:axPos val="b"/>
        <c:title>
          <c:tx>
            <c:rich>
              <a:bodyPr/>
              <a:lstStyle/>
              <a:p>
                <a:pPr>
                  <a:defRPr sz="1100" b="0"/>
                </a:pPr>
                <a:r>
                  <a:rPr lang="en-US" sz="1100" b="0"/>
                  <a:t>Logarithm</a:t>
                </a:r>
                <a:r>
                  <a:rPr lang="en-US" sz="1100" b="0" baseline="0"/>
                  <a:t> of </a:t>
                </a:r>
                <a:r>
                  <a:rPr lang="en-US" sz="1100" b="0"/>
                  <a:t>Population</a:t>
                </a:r>
              </a:p>
            </c:rich>
          </c:tx>
          <c:layout>
            <c:manualLayout>
              <c:xMode val="edge"/>
              <c:yMode val="edge"/>
              <c:x val="0.419458160307697"/>
              <c:y val="0.92765342548873597"/>
            </c:manualLayout>
          </c:layout>
          <c:overlay val="0"/>
        </c:title>
        <c:numFmt formatCode="#,##0.0" sourceLinked="1"/>
        <c:majorTickMark val="out"/>
        <c:minorTickMark val="none"/>
        <c:tickLblPos val="low"/>
        <c:txPr>
          <a:bodyPr/>
          <a:lstStyle/>
          <a:p>
            <a:pPr>
              <a:defRPr sz="1100"/>
            </a:pPr>
            <a:endParaRPr lang="en-US"/>
          </a:p>
        </c:txPr>
        <c:crossAx val="412253184"/>
        <c:crosses val="autoZero"/>
        <c:crossBetween val="midCat"/>
      </c:valAx>
      <c:valAx>
        <c:axId val="412253184"/>
        <c:scaling>
          <c:orientation val="minMax"/>
          <c:max val="11.5"/>
          <c:min val="-2.5"/>
        </c:scaling>
        <c:delete val="0"/>
        <c:axPos val="l"/>
        <c:title>
          <c:tx>
            <c:rich>
              <a:bodyPr rot="-5400000" vert="horz"/>
              <a:lstStyle/>
              <a:p>
                <a:pPr algn="l">
                  <a:defRPr sz="1100" b="0"/>
                </a:pPr>
                <a:r>
                  <a:rPr lang="en-US" sz="1100" b="0" i="0" u="none" strike="noStrike" baseline="0">
                    <a:effectLst/>
                  </a:rPr>
                  <a:t>Real GDP growth in percent (1980-2012 average)</a:t>
                </a:r>
                <a:endParaRPr lang="en-US" sz="1100" b="0"/>
              </a:p>
            </c:rich>
          </c:tx>
          <c:layout>
            <c:manualLayout>
              <c:xMode val="edge"/>
              <c:yMode val="edge"/>
              <c:x val="2.6758069710496501E-2"/>
              <c:y val="0.13279542004540101"/>
            </c:manualLayout>
          </c:layout>
          <c:overlay val="0"/>
        </c:title>
        <c:numFmt formatCode="#,##0.0" sourceLinked="1"/>
        <c:majorTickMark val="out"/>
        <c:minorTickMark val="none"/>
        <c:tickLblPos val="nextTo"/>
        <c:txPr>
          <a:bodyPr/>
          <a:lstStyle/>
          <a:p>
            <a:pPr>
              <a:defRPr sz="1100"/>
            </a:pPr>
            <a:endParaRPr lang="en-US"/>
          </a:p>
        </c:txPr>
        <c:crossAx val="412250880"/>
        <c:crosses val="autoZero"/>
        <c:crossBetween val="midCat"/>
      </c:valAx>
    </c:plotArea>
    <c:legend>
      <c:legendPos val="r"/>
      <c:legendEntry>
        <c:idx val="2"/>
        <c:delete val="1"/>
      </c:legendEntry>
      <c:legendEntry>
        <c:idx val="3"/>
        <c:delete val="1"/>
      </c:legendEntry>
      <c:layout>
        <c:manualLayout>
          <c:xMode val="edge"/>
          <c:yMode val="edge"/>
          <c:x val="0.14257134765957799"/>
          <c:y val="6.89924650855928E-2"/>
          <c:w val="0.202615162384606"/>
          <c:h val="0.124105580630601"/>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51221351110799"/>
          <c:y val="9.6911967085195394E-2"/>
          <c:w val="0.819810320686156"/>
          <c:h val="0.80228871391076095"/>
        </c:manualLayout>
      </c:layout>
      <c:barChart>
        <c:barDir val="col"/>
        <c:grouping val="stacked"/>
        <c:varyColors val="0"/>
        <c:ser>
          <c:idx val="0"/>
          <c:order val="0"/>
          <c:tx>
            <c:strRef>
              <c:f>'Figure 2.12'!$H$10</c:f>
              <c:strCache>
                <c:ptCount val="1"/>
                <c:pt idx="0">
                  <c:v>25th pct</c:v>
                </c:pt>
              </c:strCache>
            </c:strRef>
          </c:tx>
          <c:spPr>
            <a:noFill/>
          </c:spPr>
          <c:invertIfNegative val="0"/>
          <c:errBars>
            <c:errBarType val="minus"/>
            <c:errValType val="cust"/>
            <c:noEndCap val="0"/>
            <c:plus>
              <c:numLit>
                <c:formatCode>General</c:formatCode>
                <c:ptCount val="1"/>
                <c:pt idx="0">
                  <c:v>1</c:v>
                </c:pt>
              </c:numLit>
            </c:plus>
            <c:minus>
              <c:numRef>
                <c:f>'Figure 2.12'!$I$17:$J$17</c:f>
                <c:numCache>
                  <c:formatCode>General</c:formatCode>
                  <c:ptCount val="2"/>
                  <c:pt idx="0">
                    <c:v>7.7557500000000008</c:v>
                  </c:pt>
                  <c:pt idx="1">
                    <c:v>7.0545000000000009</c:v>
                  </c:pt>
                </c:numCache>
              </c:numRef>
            </c:minus>
          </c:errBars>
          <c:cat>
            <c:strRef>
              <c:f>'Figure 2.12'!$I$1:$J$1</c:f>
              <c:strCache>
                <c:ptCount val="2"/>
                <c:pt idx="0">
                  <c:v>Small economies</c:v>
                </c:pt>
                <c:pt idx="1">
                  <c:v>ROW</c:v>
                </c:pt>
              </c:strCache>
            </c:strRef>
          </c:cat>
          <c:val>
            <c:numRef>
              <c:f>'Figure 2.12'!$I$10:$J$10</c:f>
              <c:numCache>
                <c:formatCode>0.00</c:formatCode>
                <c:ptCount val="2"/>
                <c:pt idx="0">
                  <c:v>0.99399999999999999</c:v>
                </c:pt>
                <c:pt idx="1">
                  <c:v>1.4485000000000001</c:v>
                </c:pt>
              </c:numCache>
            </c:numRef>
          </c:val>
        </c:ser>
        <c:ser>
          <c:idx val="1"/>
          <c:order val="1"/>
          <c:tx>
            <c:strRef>
              <c:f>'Figure 2.12'!$H$11</c:f>
              <c:strCache>
                <c:ptCount val="1"/>
                <c:pt idx="0">
                  <c:v>50th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cat>
            <c:strRef>
              <c:f>'Figure 2.12'!$I$1:$J$1</c:f>
              <c:strCache>
                <c:ptCount val="2"/>
                <c:pt idx="0">
                  <c:v>Small economies</c:v>
                </c:pt>
                <c:pt idx="1">
                  <c:v>ROW</c:v>
                </c:pt>
              </c:strCache>
            </c:strRef>
          </c:cat>
          <c:val>
            <c:numRef>
              <c:f>'Figure 2.12'!$I$11:$J$11</c:f>
              <c:numCache>
                <c:formatCode>0.00</c:formatCode>
                <c:ptCount val="2"/>
                <c:pt idx="0">
                  <c:v>2.5830000000000002</c:v>
                </c:pt>
                <c:pt idx="1">
                  <c:v>2.3904999999999998</c:v>
                </c:pt>
              </c:numCache>
            </c:numRef>
          </c:val>
        </c:ser>
        <c:ser>
          <c:idx val="2"/>
          <c:order val="2"/>
          <c:tx>
            <c:strRef>
              <c:f>'Figure 2.12'!$H$12</c:f>
              <c:strCache>
                <c:ptCount val="1"/>
                <c:pt idx="0">
                  <c:v>75th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errBars>
            <c:errBarType val="plus"/>
            <c:errValType val="cust"/>
            <c:noEndCap val="0"/>
            <c:plus>
              <c:numRef>
                <c:f>'Figure 2.12'!$I$18:$J$18</c:f>
                <c:numCache>
                  <c:formatCode>General</c:formatCode>
                  <c:ptCount val="2"/>
                  <c:pt idx="0">
                    <c:v>7.7557500000000008</c:v>
                  </c:pt>
                  <c:pt idx="1">
                    <c:v>7.0545000000000009</c:v>
                  </c:pt>
                </c:numCache>
              </c:numRef>
            </c:plus>
            <c:minus>
              <c:numLit>
                <c:formatCode>General</c:formatCode>
                <c:ptCount val="1"/>
                <c:pt idx="0">
                  <c:v>1</c:v>
                </c:pt>
              </c:numLit>
            </c:minus>
          </c:errBars>
          <c:cat>
            <c:strRef>
              <c:f>'Figure 2.12'!$I$1:$J$1</c:f>
              <c:strCache>
                <c:ptCount val="2"/>
                <c:pt idx="0">
                  <c:v>Small economies</c:v>
                </c:pt>
                <c:pt idx="1">
                  <c:v>ROW</c:v>
                </c:pt>
              </c:strCache>
            </c:strRef>
          </c:cat>
          <c:val>
            <c:numRef>
              <c:f>'Figure 2.12'!$I$12:$J$12</c:f>
              <c:numCache>
                <c:formatCode>0.00</c:formatCode>
                <c:ptCount val="2"/>
                <c:pt idx="0">
                  <c:v>2.5875000000000004</c:v>
                </c:pt>
                <c:pt idx="1">
                  <c:v>2.3125000000000004</c:v>
                </c:pt>
              </c:numCache>
            </c:numRef>
          </c:val>
        </c:ser>
        <c:dLbls>
          <c:showLegendKey val="0"/>
          <c:showVal val="0"/>
          <c:showCatName val="0"/>
          <c:showSerName val="0"/>
          <c:showPercent val="0"/>
          <c:showBubbleSize val="0"/>
        </c:dLbls>
        <c:gapWidth val="150"/>
        <c:overlap val="100"/>
        <c:axId val="412831104"/>
        <c:axId val="416399360"/>
      </c:barChart>
      <c:catAx>
        <c:axId val="412831104"/>
        <c:scaling>
          <c:orientation val="minMax"/>
        </c:scaling>
        <c:delete val="0"/>
        <c:axPos val="b"/>
        <c:majorTickMark val="out"/>
        <c:minorTickMark val="none"/>
        <c:tickLblPos val="low"/>
        <c:txPr>
          <a:bodyPr/>
          <a:lstStyle/>
          <a:p>
            <a:pPr>
              <a:defRPr sz="1100"/>
            </a:pPr>
            <a:endParaRPr lang="en-US"/>
          </a:p>
        </c:txPr>
        <c:crossAx val="416399360"/>
        <c:crosses val="autoZero"/>
        <c:auto val="1"/>
        <c:lblAlgn val="ctr"/>
        <c:lblOffset val="100"/>
        <c:noMultiLvlLbl val="0"/>
      </c:catAx>
      <c:valAx>
        <c:axId val="416399360"/>
        <c:scaling>
          <c:orientation val="minMax"/>
        </c:scaling>
        <c:delete val="0"/>
        <c:axPos val="l"/>
        <c:title>
          <c:tx>
            <c:rich>
              <a:bodyPr rot="-5400000" vert="horz"/>
              <a:lstStyle/>
              <a:p>
                <a:pPr>
                  <a:defRPr sz="1100" b="0"/>
                </a:pPr>
                <a:r>
                  <a:rPr lang="en-US" sz="1100" b="0">
                    <a:effectLst/>
                  </a:rPr>
                  <a:t>Real GDP growth in percent (1980-2012)</a:t>
                </a:r>
              </a:p>
            </c:rich>
          </c:tx>
          <c:layout>
            <c:manualLayout>
              <c:xMode val="edge"/>
              <c:yMode val="edge"/>
              <c:x val="5.1690730883261603E-3"/>
              <c:y val="0.18638944456267301"/>
            </c:manualLayout>
          </c:layout>
          <c:overlay val="0"/>
        </c:title>
        <c:numFmt formatCode="0.0" sourceLinked="0"/>
        <c:majorTickMark val="out"/>
        <c:minorTickMark val="none"/>
        <c:tickLblPos val="nextTo"/>
        <c:txPr>
          <a:bodyPr/>
          <a:lstStyle/>
          <a:p>
            <a:pPr>
              <a:defRPr sz="1100"/>
            </a:pPr>
            <a:endParaRPr lang="en-US"/>
          </a:p>
        </c:txPr>
        <c:crossAx val="412831104"/>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917613787785"/>
          <c:y val="4.3494471091963E-2"/>
          <c:w val="0.85464917932373996"/>
          <c:h val="0.80624977190973501"/>
        </c:manualLayout>
      </c:layout>
      <c:scatterChart>
        <c:scatterStyle val="lineMarker"/>
        <c:varyColors val="0"/>
        <c:ser>
          <c:idx val="1"/>
          <c:order val="0"/>
          <c:tx>
            <c:v>ROW</c:v>
          </c:tx>
          <c:spPr>
            <a:ln w="28575">
              <a:noFill/>
            </a:ln>
          </c:spPr>
          <c:marker>
            <c:symbol val="circle"/>
            <c:size val="4"/>
            <c:spPr>
              <a:solidFill>
                <a:schemeClr val="accent1"/>
              </a:solidFill>
              <a:ln>
                <a:solidFill>
                  <a:schemeClr val="accent1"/>
                </a:solidFill>
              </a:ln>
            </c:spPr>
          </c:marker>
          <c:trendline>
            <c:trendlineType val="linear"/>
            <c:dispRSqr val="0"/>
            <c:dispEq val="0"/>
          </c:trendline>
          <c:xVal>
            <c:numRef>
              <c:f>'Figure 2.13'!$K$2:$K$192</c:f>
              <c:numCache>
                <c:formatCode>General</c:formatCode>
                <c:ptCount val="191"/>
                <c:pt idx="0">
                  <c:v>17.252203775311269</c:v>
                </c:pt>
                <c:pt idx="1">
                  <c:v>17.397750901588498</c:v>
                </c:pt>
                <c:pt idx="2">
                  <c:v>16.792314821632747</c:v>
                </c:pt>
                <c:pt idx="3">
                  <c:v>17.52664062101303</c:v>
                </c:pt>
                <c:pt idx="4">
                  <c:v>16.939152200140295</c:v>
                </c:pt>
                <c:pt idx="5">
                  <c:v>15.945764028193713</c:v>
                </c:pt>
                <c:pt idx="6">
                  <c:v>16.026199636253782</c:v>
                </c:pt>
                <c:pt idx="7">
                  <c:v>18.931748338441079</c:v>
                </c:pt>
                <c:pt idx="8">
                  <c:v>16.059830742826342</c:v>
                </c:pt>
                <c:pt idx="9">
                  <c:v>16.209032645950423</c:v>
                </c:pt>
                <c:pt idx="10">
                  <c:v>16.109458457562656</c:v>
                </c:pt>
                <c:pt idx="11">
                  <c:v>16.179096672515719</c:v>
                </c:pt>
                <c:pt idx="12">
                  <c:v>15.173919715594629</c:v>
                </c:pt>
                <c:pt idx="13">
                  <c:v>19.08816646774395</c:v>
                </c:pt>
                <c:pt idx="14">
                  <c:v>15.821170997139607</c:v>
                </c:pt>
                <c:pt idx="15">
                  <c:v>16.525824860719553</c:v>
                </c:pt>
                <c:pt idx="16">
                  <c:v>15.948018820580803</c:v>
                </c:pt>
                <c:pt idx="17">
                  <c:v>16.530403957548479</c:v>
                </c:pt>
                <c:pt idx="18">
                  <c:v>16.856885189396966</c:v>
                </c:pt>
                <c:pt idx="19">
                  <c:v>17.354642125715742</c:v>
                </c:pt>
                <c:pt idx="20">
                  <c:v>15.372391219659699</c:v>
                </c:pt>
                <c:pt idx="21">
                  <c:v>16.164788378950302</c:v>
                </c:pt>
                <c:pt idx="22">
                  <c:v>16.671923291268854</c:v>
                </c:pt>
                <c:pt idx="23">
                  <c:v>21.02197760801938</c:v>
                </c:pt>
                <c:pt idx="24">
                  <c:v>#N/A</c:v>
                </c:pt>
                <c:pt idx="25">
                  <c:v>17.645281750775691</c:v>
                </c:pt>
                <c:pt idx="26">
                  <c:v>18.100075950958193</c:v>
                </c:pt>
                <c:pt idx="27">
                  <c:v>15.196038324189828</c:v>
                </c:pt>
                <c:pt idx="28">
                  <c:v>15.344388962539957</c:v>
                </c:pt>
                <c:pt idx="29">
                  <c:v>16.937302631178998</c:v>
                </c:pt>
                <c:pt idx="30">
                  <c:v>15.300744866939068</c:v>
                </c:pt>
                <c:pt idx="31">
                  <c:v>#N/A</c:v>
                </c:pt>
                <c:pt idx="32">
                  <c:v>16.16973888411016</c:v>
                </c:pt>
                <c:pt idx="33">
                  <c:v>15.531288506169702</c:v>
                </c:pt>
                <c:pt idx="34">
                  <c:v>16.12368002925222</c:v>
                </c:pt>
                <c:pt idx="35">
                  <c:v>16.523894036856603</c:v>
                </c:pt>
                <c:pt idx="36">
                  <c:v>18.189454616444799</c:v>
                </c:pt>
                <c:pt idx="37">
                  <c:v>15.591140645262445</c:v>
                </c:pt>
                <c:pt idx="38">
                  <c:v>15.518256647532025</c:v>
                </c:pt>
                <c:pt idx="39">
                  <c:v>18.2795088080033</c:v>
                </c:pt>
                <c:pt idx="40">
                  <c:v>15.502094679575029</c:v>
                </c:pt>
                <c:pt idx="41">
                  <c:v>17.96002528409895</c:v>
                </c:pt>
                <c:pt idx="42">
                  <c:v>15.312675227915589</c:v>
                </c:pt>
                <c:pt idx="43">
                  <c:v>18.219506588442137</c:v>
                </c:pt>
                <c:pt idx="44">
                  <c:v>17.006151503817691</c:v>
                </c:pt>
                <c:pt idx="45">
                  <c:v>16.230888478433442</c:v>
                </c:pt>
                <c:pt idx="46">
                  <c:v>16.505804037477226</c:v>
                </c:pt>
                <c:pt idx="47">
                  <c:v>16.175326284412591</c:v>
                </c:pt>
                <c:pt idx="48">
                  <c:v>16.11939480668994</c:v>
                </c:pt>
                <c:pt idx="49">
                  <c:v>15.921472309453506</c:v>
                </c:pt>
                <c:pt idx="50">
                  <c:v>15.782063317565493</c:v>
                </c:pt>
                <c:pt idx="51">
                  <c:v>16.116694670042691</c:v>
                </c:pt>
                <c:pt idx="52">
                  <c:v>20.911335011162965</c:v>
                </c:pt>
                <c:pt idx="53">
                  <c:v>19.300431965035571</c:v>
                </c:pt>
                <c:pt idx="54">
                  <c:v>18.144386911960446</c:v>
                </c:pt>
                <c:pt idx="55">
                  <c:v>17.307370974523671</c:v>
                </c:pt>
                <c:pt idx="56">
                  <c:v>15.337427872868879</c:v>
                </c:pt>
                <c:pt idx="57">
                  <c:v>15.842869019773884</c:v>
                </c:pt>
                <c:pt idx="58">
                  <c:v>17.920234401931243</c:v>
                </c:pt>
                <c:pt idx="59">
                  <c:v>18.666125758654008</c:v>
                </c:pt>
                <c:pt idx="60">
                  <c:v>15.648571906549435</c:v>
                </c:pt>
                <c:pt idx="61">
                  <c:v>16.629361177952696</c:v>
                </c:pt>
                <c:pt idx="62">
                  <c:v>17.52688508990558</c:v>
                </c:pt>
                <c:pt idx="63">
                  <c:v>17.707453297558228</c:v>
                </c:pt>
                <c:pt idx="64">
                  <c:v>#N/A</c:v>
                </c:pt>
                <c:pt idx="65">
                  <c:v>#N/A</c:v>
                </c:pt>
                <c:pt idx="66">
                  <c:v>15.191249405144648</c:v>
                </c:pt>
                <c:pt idx="67">
                  <c:v>15.170314251992794</c:v>
                </c:pt>
                <c:pt idx="68">
                  <c:v>15.684076735432095</c:v>
                </c:pt>
                <c:pt idx="69">
                  <c:v>14.999382690583207</c:v>
                </c:pt>
                <c:pt idx="70">
                  <c:v>16.899757245049003</c:v>
                </c:pt>
                <c:pt idx="71">
                  <c:v>16.598420829275927</c:v>
                </c:pt>
                <c:pt idx="72">
                  <c:v>17.173487237171866</c:v>
                </c:pt>
                <c:pt idx="73">
                  <c:v>16.578680058287564</c:v>
                </c:pt>
                <c:pt idx="74">
                  <c:v>14.996010006104568</c:v>
                </c:pt>
                <c:pt idx="75">
                  <c:v>18.549381738968098</c:v>
                </c:pt>
                <c:pt idx="76">
                  <c:v>15.084428050930592</c:v>
                </c:pt>
                <c:pt idx="77">
                  <c:v>14.843700382335838</c:v>
                </c:pt>
                <c:pt idx="78">
                  <c:v>17.287073202286994</c:v>
                </c:pt>
                <c:pt idx="79">
                  <c:v>16.907325440195308</c:v>
                </c:pt>
                <c:pt idx="80">
                  <c:v>17.16401015062598</c:v>
                </c:pt>
                <c:pt idx="81">
                  <c:v>16.630320295638018</c:v>
                </c:pt>
                <c:pt idx="82">
                  <c:v>15.300744866939068</c:v>
                </c:pt>
                <c:pt idx="83">
                  <c:v>15.588596761926707</c:v>
                </c:pt>
                <c:pt idx="84">
                  <c:v>16.529211430575298</c:v>
                </c:pt>
                <c:pt idx="85">
                  <c:v>18.892819591995114</c:v>
                </c:pt>
                <c:pt idx="86">
                  <c:v>15.419533837696875</c:v>
                </c:pt>
                <c:pt idx="87">
                  <c:v>18.982066393330058</c:v>
                </c:pt>
                <c:pt idx="88">
                  <c:v>15.093662760464461</c:v>
                </c:pt>
                <c:pt idx="89">
                  <c:v>15.711630042516571</c:v>
                </c:pt>
                <c:pt idx="90">
                  <c:v>15.691917501252615</c:v>
                </c:pt>
                <c:pt idx="91">
                  <c:v>17.217007894635426</c:v>
                </c:pt>
                <c:pt idx="92">
                  <c:v>18.378357623305842</c:v>
                </c:pt>
                <c:pt idx="93">
                  <c:v>17.4517537109976</c:v>
                </c:pt>
                <c:pt idx="94">
                  <c:v>16.181821341838866</c:v>
                </c:pt>
                <c:pt idx="95">
                  <c:v>#N/A</c:v>
                </c:pt>
                <c:pt idx="96">
                  <c:v>16.879462070495411</c:v>
                </c:pt>
                <c:pt idx="97">
                  <c:v>18.774227801149749</c:v>
                </c:pt>
                <c:pt idx="98">
                  <c:v>16.138682284566709</c:v>
                </c:pt>
                <c:pt idx="99">
                  <c:v>17.153732640464916</c:v>
                </c:pt>
                <c:pt idx="100">
                  <c:v>16.413969082436388</c:v>
                </c:pt>
                <c:pt idx="101">
                  <c:v>15.818475940933496</c:v>
                </c:pt>
                <c:pt idx="102">
                  <c:v>15.60727002719233</c:v>
                </c:pt>
                <c:pt idx="103">
                  <c:v>15.478299645895369</c:v>
                </c:pt>
                <c:pt idx="104">
                  <c:v>15.510391952215842</c:v>
                </c:pt>
                <c:pt idx="105">
                  <c:v>#N/A</c:v>
                </c:pt>
                <c:pt idx="106">
                  <c:v>17.739284252825083</c:v>
                </c:pt>
                <c:pt idx="107">
                  <c:v>17.647472522217491</c:v>
                </c:pt>
                <c:pt idx="108">
                  <c:v>16.837933446771309</c:v>
                </c:pt>
                <c:pt idx="109">
                  <c:v>17.301692263531425</c:v>
                </c:pt>
                <c:pt idx="110">
                  <c:v>16.061525299469924</c:v>
                </c:pt>
                <c:pt idx="111">
                  <c:v>15.874366666035002</c:v>
                </c:pt>
                <c:pt idx="112">
                  <c:v>#N/A</c:v>
                </c:pt>
                <c:pt idx="113">
                  <c:v>16.960739842664175</c:v>
                </c:pt>
                <c:pt idx="114">
                  <c:v>15.875896693108951</c:v>
                </c:pt>
                <c:pt idx="115">
                  <c:v>17.557361896844316</c:v>
                </c:pt>
                <c:pt idx="116">
                  <c:v>17.975580436803511</c:v>
                </c:pt>
                <c:pt idx="117">
                  <c:v>15.781083268484597</c:v>
                </c:pt>
                <c:pt idx="118">
                  <c:v>16.181539823514854</c:v>
                </c:pt>
                <c:pt idx="119">
                  <c:v>18.118899747121084</c:v>
                </c:pt>
                <c:pt idx="120">
                  <c:v>15.524974784465499</c:v>
                </c:pt>
                <c:pt idx="121">
                  <c:v>17.376585049255706</c:v>
                </c:pt>
                <c:pt idx="122">
                  <c:v>17.634408993401944</c:v>
                </c:pt>
                <c:pt idx="123">
                  <c:v>15.497269131978001</c:v>
                </c:pt>
                <c:pt idx="124">
                  <c:v>17.95297846456846</c:v>
                </c:pt>
                <c:pt idx="125">
                  <c:v>19.558340653871142</c:v>
                </c:pt>
                <c:pt idx="126">
                  <c:v>15.03012652238869</c:v>
                </c:pt>
                <c:pt idx="127">
                  <c:v>17.177343216104152</c:v>
                </c:pt>
                <c:pt idx="128">
                  <c:v>17.208910955324203</c:v>
                </c:pt>
                <c:pt idx="129">
                  <c:v>18.307691201130048</c:v>
                </c:pt>
                <c:pt idx="130">
                  <c:v>17.039572909519777</c:v>
                </c:pt>
                <c:pt idx="131">
                  <c:v>16.424476800842584</c:v>
                </c:pt>
                <c:pt idx="132">
                  <c:v>16.347221273950076</c:v>
                </c:pt>
                <c:pt idx="134">
                  <c:v>14.984270606534466</c:v>
                </c:pt>
                <c:pt idx="135">
                  <c:v>11.385092093460344</c:v>
                </c:pt>
                <c:pt idx="136">
                  <c:v>15.01908328226887</c:v>
                </c:pt>
                <c:pt idx="137">
                  <c:v>12.759957758756611</c:v>
                </c:pt>
                <c:pt idx="138">
                  <c:v>13.936842843131799</c:v>
                </c:pt>
                <c:pt idx="139">
                  <c:v>12.531772785169476</c:v>
                </c:pt>
                <c:pt idx="140">
                  <c:v>12.733755386362587</c:v>
                </c:pt>
                <c:pt idx="141">
                  <c:v>#N/A</c:v>
                </c:pt>
                <c:pt idx="142">
                  <c:v>13.460263166016727</c:v>
                </c:pt>
                <c:pt idx="143">
                  <c:v>14.432316505267497</c:v>
                </c:pt>
                <c:pt idx="144">
                  <c:v>#N/A</c:v>
                </c:pt>
                <c:pt idx="145">
                  <c:v>13.161584090557611</c:v>
                </c:pt>
                <c:pt idx="146">
                  <c:v>13.42984807715229</c:v>
                </c:pt>
                <c:pt idx="147">
                  <c:v>13.612169633946245</c:v>
                </c:pt>
                <c:pt idx="148">
                  <c:v>13.647091906339311</c:v>
                </c:pt>
                <c:pt idx="149">
                  <c:v>11.170435156023453</c:v>
                </c:pt>
                <c:pt idx="150">
                  <c:v>14.116355616942336</c:v>
                </c:pt>
                <c:pt idx="151">
                  <c:v>14.108180171927094</c:v>
                </c:pt>
                <c:pt idx="152">
                  <c:v>13.703461054155651</c:v>
                </c:pt>
                <c:pt idx="153">
                  <c:v>14.232904236937712</c:v>
                </c:pt>
                <c:pt idx="154">
                  <c:v>14.402741512932669</c:v>
                </c:pt>
                <c:pt idx="155">
                  <c:v>11.552146178123509</c:v>
                </c:pt>
                <c:pt idx="156">
                  <c:v>14.336088473172943</c:v>
                </c:pt>
                <c:pt idx="157">
                  <c:v>13.560618308335483</c:v>
                </c:pt>
                <c:pt idx="158">
                  <c:v>12.694652660348845</c:v>
                </c:pt>
                <c:pt idx="159">
                  <c:v>14.823833375284924</c:v>
                </c:pt>
                <c:pt idx="160">
                  <c:v>11.561715629139661</c:v>
                </c:pt>
                <c:pt idx="161">
                  <c:v>15.11896664077516</c:v>
                </c:pt>
                <c:pt idx="162">
                  <c:v>14.617512143436301</c:v>
                </c:pt>
                <c:pt idx="163">
                  <c:v>14.478713862151148</c:v>
                </c:pt>
                <c:pt idx="164">
                  <c:v>13.149978544437301</c:v>
                </c:pt>
                <c:pt idx="165">
                  <c:v>#N/A</c:v>
                </c:pt>
                <c:pt idx="166">
                  <c:v>14.537730986009926</c:v>
                </c:pt>
                <c:pt idx="167">
                  <c:v>12.691580461311874</c:v>
                </c:pt>
                <c:pt idx="168">
                  <c:v>12.955127458028414</c:v>
                </c:pt>
                <c:pt idx="169">
                  <c:v>#N/A</c:v>
                </c:pt>
                <c:pt idx="170">
                  <c:v>14.069377281921325</c:v>
                </c:pt>
                <c:pt idx="171">
                  <c:v>#N/A</c:v>
                </c:pt>
                <c:pt idx="172">
                  <c:v>13.337474757021274</c:v>
                </c:pt>
                <c:pt idx="173">
                  <c:v>14.575381370567127</c:v>
                </c:pt>
                <c:pt idx="174">
                  <c:v>14.941413706868287</c:v>
                </c:pt>
                <c:pt idx="175">
                  <c:v>#N/A</c:v>
                </c:pt>
                <c:pt idx="176">
                  <c:v>14.385359522179726</c:v>
                </c:pt>
                <c:pt idx="177">
                  <c:v>12.117241431823558</c:v>
                </c:pt>
                <c:pt idx="178">
                  <c:v>12.037653993905211</c:v>
                </c:pt>
                <c:pt idx="179">
                  <c:v>11.418614785498987</c:v>
                </c:pt>
                <c:pt idx="180">
                  <c:v>14.519102996385758</c:v>
                </c:pt>
                <c:pt idx="181">
                  <c:v>13.199324418540456</c:v>
                </c:pt>
                <c:pt idx="182">
                  <c:v>10.933106969717286</c:v>
                </c:pt>
                <c:pt idx="183">
                  <c:v>12.025749091398891</c:v>
                </c:pt>
                <c:pt idx="184">
                  <c:v>11.608235644774552</c:v>
                </c:pt>
                <c:pt idx="185">
                  <c:v>13.188151117942333</c:v>
                </c:pt>
                <c:pt idx="186">
                  <c:v>13.977629407440709</c:v>
                </c:pt>
                <c:pt idx="187">
                  <c:v>13.904436767158675</c:v>
                </c:pt>
                <c:pt idx="188">
                  <c:v>11.552146178123509</c:v>
                </c:pt>
                <c:pt idx="189">
                  <c:v>14.095412443097093</c:v>
                </c:pt>
                <c:pt idx="190">
                  <c:v>12.409013489526863</c:v>
                </c:pt>
              </c:numCache>
            </c:numRef>
          </c:xVal>
          <c:yVal>
            <c:numRef>
              <c:f>'Figure 2.13'!$I$2:$I$192</c:f>
              <c:numCache>
                <c:formatCode>General</c:formatCode>
                <c:ptCount val="191"/>
                <c:pt idx="0">
                  <c:v>11.80639</c:v>
                </c:pt>
                <c:pt idx="1">
                  <c:v>2.2719770000000001</c:v>
                </c:pt>
                <c:pt idx="2">
                  <c:v>11.399369999999999</c:v>
                </c:pt>
                <c:pt idx="3">
                  <c:v>5.632339</c:v>
                </c:pt>
                <c:pt idx="4">
                  <c:v>1.068759</c:v>
                </c:pt>
                <c:pt idx="5">
                  <c:v>1.5459020000000001</c:v>
                </c:pt>
                <c:pt idx="6">
                  <c:v>17.88212</c:v>
                </c:pt>
                <c:pt idx="7">
                  <c:v>2.0456460000000001</c:v>
                </c:pt>
                <c:pt idx="8">
                  <c:v>5.7458169999999997</c:v>
                </c:pt>
                <c:pt idx="9">
                  <c:v>1.684178</c:v>
                </c:pt>
                <c:pt idx="10">
                  <c:v>1.779647</c:v>
                </c:pt>
                <c:pt idx="11">
                  <c:v>1.4286920000000001</c:v>
                </c:pt>
                <c:pt idx="12">
                  <c:v>26.834040000000002</c:v>
                </c:pt>
                <c:pt idx="13">
                  <c:v>2.5217000000000001</c:v>
                </c:pt>
                <c:pt idx="14">
                  <c:v>5.0459199999999997</c:v>
                </c:pt>
                <c:pt idx="15">
                  <c:v>2.148466</c:v>
                </c:pt>
                <c:pt idx="16">
                  <c:v>6.1174270000000002</c:v>
                </c:pt>
                <c:pt idx="17">
                  <c:v>3.86022</c:v>
                </c:pt>
                <c:pt idx="18">
                  <c:v>3.4375179999999999</c:v>
                </c:pt>
                <c:pt idx="19">
                  <c:v>2.203948</c:v>
                </c:pt>
                <c:pt idx="20">
                  <c:v>4.3734549999999999</c:v>
                </c:pt>
                <c:pt idx="21">
                  <c:v>9.2175560000000001</c:v>
                </c:pt>
                <c:pt idx="22">
                  <c:v>3.2207650000000001</c:v>
                </c:pt>
                <c:pt idx="23">
                  <c:v>3.8806219999999998</c:v>
                </c:pt>
                <c:pt idx="24">
                  <c:v>4.1983100000000002</c:v>
                </c:pt>
                <c:pt idx="25">
                  <c:v>3.550211</c:v>
                </c:pt>
                <c:pt idx="26">
                  <c:v>6.0129339999999996</c:v>
                </c:pt>
                <c:pt idx="27">
                  <c:v>4.3754759999999999</c:v>
                </c:pt>
                <c:pt idx="28">
                  <c:v>2.429541</c:v>
                </c:pt>
                <c:pt idx="29">
                  <c:v>3.7944119999999999</c:v>
                </c:pt>
                <c:pt idx="30">
                  <c:v>8.4952509999999997</c:v>
                </c:pt>
                <c:pt idx="31">
                  <c:v>5.0919639999999999</c:v>
                </c:pt>
                <c:pt idx="32">
                  <c:v>4.2111929999999997</c:v>
                </c:pt>
                <c:pt idx="33">
                  <c:v>2.3822420000000002</c:v>
                </c:pt>
                <c:pt idx="34">
                  <c:v>4.1907240000000003</c:v>
                </c:pt>
                <c:pt idx="35">
                  <c:v>2.8171590000000002</c:v>
                </c:pt>
                <c:pt idx="36">
                  <c:v>1.8029900000000001</c:v>
                </c:pt>
                <c:pt idx="37">
                  <c:v>2.63951</c:v>
                </c:pt>
                <c:pt idx="38">
                  <c:v>5.5793879999999998</c:v>
                </c:pt>
                <c:pt idx="39">
                  <c:v>5.9281610000000002</c:v>
                </c:pt>
                <c:pt idx="40">
                  <c:v>4.8259309999999997</c:v>
                </c:pt>
                <c:pt idx="41">
                  <c:v>1.776683</c:v>
                </c:pt>
                <c:pt idx="42">
                  <c:v>6.3035759999999996</c:v>
                </c:pt>
                <c:pt idx="43">
                  <c:v>1.8931960000000001</c:v>
                </c:pt>
                <c:pt idx="44">
                  <c:v>2.4816720000000001</c:v>
                </c:pt>
                <c:pt idx="45">
                  <c:v>3.0982379999999998</c:v>
                </c:pt>
                <c:pt idx="46">
                  <c:v>1.181487</c:v>
                </c:pt>
                <c:pt idx="47">
                  <c:v>1.6068960000000001</c:v>
                </c:pt>
                <c:pt idx="48">
                  <c:v>3.4967320000000002</c:v>
                </c:pt>
                <c:pt idx="49">
                  <c:v>2.8750680000000002</c:v>
                </c:pt>
                <c:pt idx="50">
                  <c:v>3.6068730000000002</c:v>
                </c:pt>
                <c:pt idx="51">
                  <c:v>3.8318490000000001</c:v>
                </c:pt>
                <c:pt idx="52">
                  <c:v>2.829107</c:v>
                </c:pt>
                <c:pt idx="53">
                  <c:v>5.235544</c:v>
                </c:pt>
                <c:pt idx="54">
                  <c:v>3.9277350000000002</c:v>
                </c:pt>
                <c:pt idx="55">
                  <c:v>23.483699999999999</c:v>
                </c:pt>
                <c:pt idx="56">
                  <c:v>5.4937170000000002</c:v>
                </c:pt>
                <c:pt idx="57">
                  <c:v>2.6086839999999998</c:v>
                </c:pt>
                <c:pt idx="58">
                  <c:v>1.894112</c:v>
                </c:pt>
                <c:pt idx="59">
                  <c:v>2.5758369999999999</c:v>
                </c:pt>
                <c:pt idx="60">
                  <c:v>4.9428939999999999</c:v>
                </c:pt>
                <c:pt idx="61">
                  <c:v>10.476470000000001</c:v>
                </c:pt>
                <c:pt idx="62">
                  <c:v>2.2376200000000002</c:v>
                </c:pt>
                <c:pt idx="63">
                  <c:v>3.427384</c:v>
                </c:pt>
                <c:pt idx="64">
                  <c:v>7.9804320000000004</c:v>
                </c:pt>
                <c:pt idx="65">
                  <c:v>4.0937159999999997</c:v>
                </c:pt>
                <c:pt idx="66">
                  <c:v>6.9330489999999996</c:v>
                </c:pt>
                <c:pt idx="67">
                  <c:v>31.460159999999998</c:v>
                </c:pt>
                <c:pt idx="68">
                  <c:v>7.3087220000000004</c:v>
                </c:pt>
                <c:pt idx="69">
                  <c:v>7.0662320000000003</c:v>
                </c:pt>
                <c:pt idx="70">
                  <c:v>3.8279510000000001</c:v>
                </c:pt>
                <c:pt idx="71">
                  <c:v>5.7449019999999997</c:v>
                </c:pt>
                <c:pt idx="72">
                  <c:v>4.2134369999999999</c:v>
                </c:pt>
                <c:pt idx="73">
                  <c:v>2.2497549999999999</c:v>
                </c:pt>
                <c:pt idx="74">
                  <c:v>4.9788990000000002</c:v>
                </c:pt>
                <c:pt idx="75">
                  <c:v>3.3590409999999999</c:v>
                </c:pt>
                <c:pt idx="76">
                  <c:v>7.0613539999999997</c:v>
                </c:pt>
                <c:pt idx="77">
                  <c:v>7.9477019999999996</c:v>
                </c:pt>
                <c:pt idx="78">
                  <c:v>3.2613509999999999</c:v>
                </c:pt>
                <c:pt idx="79">
                  <c:v>3.0816110000000001</c:v>
                </c:pt>
                <c:pt idx="80">
                  <c:v>2.502742</c:v>
                </c:pt>
                <c:pt idx="81">
                  <c:v>1.908166</c:v>
                </c:pt>
                <c:pt idx="82">
                  <c:v>1.998793</c:v>
                </c:pt>
                <c:pt idx="83">
                  <c:v>3.7483520000000001</c:v>
                </c:pt>
                <c:pt idx="84">
                  <c:v>2.3543720000000001</c:v>
                </c:pt>
                <c:pt idx="85">
                  <c:v>6.5395960000000004</c:v>
                </c:pt>
                <c:pt idx="86">
                  <c:v>2.2253780000000001</c:v>
                </c:pt>
                <c:pt idx="87">
                  <c:v>2.0498270000000001</c:v>
                </c:pt>
                <c:pt idx="88">
                  <c:v>4.2047819999999998</c:v>
                </c:pt>
                <c:pt idx="89">
                  <c:v>7.1421749999999999</c:v>
                </c:pt>
                <c:pt idx="90">
                  <c:v>2.5158529999999999</c:v>
                </c:pt>
                <c:pt idx="91">
                  <c:v>5.5404229999999997</c:v>
                </c:pt>
                <c:pt idx="92">
                  <c:v>2.2786209999999998</c:v>
                </c:pt>
                <c:pt idx="93">
                  <c:v>3.5817329999999998</c:v>
                </c:pt>
                <c:pt idx="94">
                  <c:v>2.657915</c:v>
                </c:pt>
                <c:pt idx="95">
                  <c:v>3.4527679999999998</c:v>
                </c:pt>
                <c:pt idx="96">
                  <c:v>6.1344349999999999</c:v>
                </c:pt>
                <c:pt idx="97">
                  <c:v>6.6156300000000003</c:v>
                </c:pt>
                <c:pt idx="98">
                  <c:v>15.98211</c:v>
                </c:pt>
                <c:pt idx="99">
                  <c:v>4.2155430000000003</c:v>
                </c:pt>
                <c:pt idx="100">
                  <c:v>1.9306620000000001</c:v>
                </c:pt>
                <c:pt idx="101">
                  <c:v>11.75328</c:v>
                </c:pt>
                <c:pt idx="102">
                  <c:v>12.271940000000001</c:v>
                </c:pt>
                <c:pt idx="103">
                  <c:v>4.3957699999999997</c:v>
                </c:pt>
                <c:pt idx="104">
                  <c:v>6.237978</c:v>
                </c:pt>
                <c:pt idx="105">
                  <c:v>6.0482180000000003</c:v>
                </c:pt>
                <c:pt idx="106">
                  <c:v>2.0816880000000002</c:v>
                </c:pt>
                <c:pt idx="107">
                  <c:v>2.8876559999999998</c:v>
                </c:pt>
                <c:pt idx="108">
                  <c:v>2.2865639999999998</c:v>
                </c:pt>
                <c:pt idx="109">
                  <c:v>2.9590179999999999</c:v>
                </c:pt>
                <c:pt idx="110">
                  <c:v>2.6826340000000002</c:v>
                </c:pt>
                <c:pt idx="111">
                  <c:v>1.720783</c:v>
                </c:pt>
                <c:pt idx="112">
                  <c:v>4.2437569999999996</c:v>
                </c:pt>
                <c:pt idx="113">
                  <c:v>2.2182979999999999</c:v>
                </c:pt>
                <c:pt idx="114">
                  <c:v>12.742380000000001</c:v>
                </c:pt>
                <c:pt idx="115">
                  <c:v>4.260249</c:v>
                </c:pt>
                <c:pt idx="116">
                  <c:v>5.3858839999999999</c:v>
                </c:pt>
                <c:pt idx="117">
                  <c:v>5.0933250000000001</c:v>
                </c:pt>
                <c:pt idx="118">
                  <c:v>1.668919</c:v>
                </c:pt>
                <c:pt idx="119">
                  <c:v>4.2779119999999997</c:v>
                </c:pt>
                <c:pt idx="120">
                  <c:v>8.3705929999999995</c:v>
                </c:pt>
                <c:pt idx="121">
                  <c:v>3.1222120000000002</c:v>
                </c:pt>
                <c:pt idx="122">
                  <c:v>10.33788</c:v>
                </c:pt>
                <c:pt idx="123">
                  <c:v>3.5465659999999999</c:v>
                </c:pt>
                <c:pt idx="124">
                  <c:v>2.4941279999999999</c:v>
                </c:pt>
                <c:pt idx="125">
                  <c:v>2.1642579999999998</c:v>
                </c:pt>
                <c:pt idx="126">
                  <c:v>6.265625</c:v>
                </c:pt>
                <c:pt idx="127">
                  <c:v>4.3316990000000004</c:v>
                </c:pt>
                <c:pt idx="128">
                  <c:v>6.1418520000000001</c:v>
                </c:pt>
                <c:pt idx="129">
                  <c:v>2.2363219999999999</c:v>
                </c:pt>
                <c:pt idx="130">
                  <c:v>4.8548280000000004</c:v>
                </c:pt>
                <c:pt idx="131">
                  <c:v>7.0424930000000003</c:v>
                </c:pt>
                <c:pt idx="132">
                  <c:v>6.575914</c:v>
                </c:pt>
                <c:pt idx="134">
                  <c:v>8.9310849999999995</c:v>
                </c:pt>
                <c:pt idx="135">
                  <c:v>4.3548549999999997</c:v>
                </c:pt>
                <c:pt idx="136">
                  <c:v>7.2914050000000001</c:v>
                </c:pt>
                <c:pt idx="137">
                  <c:v>4.2630650000000001</c:v>
                </c:pt>
                <c:pt idx="138">
                  <c:v>4.9049019999999999</c:v>
                </c:pt>
                <c:pt idx="139">
                  <c:v>4.8406419999999999</c:v>
                </c:pt>
                <c:pt idx="140">
                  <c:v>3.7487659999999998</c:v>
                </c:pt>
                <c:pt idx="141">
                  <c:v>4.9624680000000003</c:v>
                </c:pt>
                <c:pt idx="142">
                  <c:v>5.1579170000000003</c:v>
                </c:pt>
                <c:pt idx="143">
                  <c:v>5.5500780000000001</c:v>
                </c:pt>
                <c:pt idx="144">
                  <c:v>4.6353710000000001</c:v>
                </c:pt>
                <c:pt idx="145">
                  <c:v>3.010923</c:v>
                </c:pt>
                <c:pt idx="146">
                  <c:v>2.4492449999999999</c:v>
                </c:pt>
                <c:pt idx="147">
                  <c:v>2.2607059999999999</c:v>
                </c:pt>
                <c:pt idx="148">
                  <c:v>4.1893840000000004</c:v>
                </c:pt>
                <c:pt idx="149">
                  <c:v>2.5500729999999998</c:v>
                </c:pt>
                <c:pt idx="150">
                  <c:v>38.308059999999998</c:v>
                </c:pt>
                <c:pt idx="151">
                  <c:v>9.3992909999999998</c:v>
                </c:pt>
                <c:pt idx="152">
                  <c:v>2.2741289999999998</c:v>
                </c:pt>
                <c:pt idx="153">
                  <c:v>3.7304279999999999</c:v>
                </c:pt>
                <c:pt idx="154">
                  <c:v>3.9960209999999998</c:v>
                </c:pt>
                <c:pt idx="155">
                  <c:v>6.9607469999999996</c:v>
                </c:pt>
                <c:pt idx="156">
                  <c:v>7.1130950000000004</c:v>
                </c:pt>
                <c:pt idx="157">
                  <c:v>5.7101660000000001</c:v>
                </c:pt>
                <c:pt idx="158">
                  <c:v>4.6119310000000002</c:v>
                </c:pt>
                <c:pt idx="159">
                  <c:v>2.6545329999999998</c:v>
                </c:pt>
                <c:pt idx="160">
                  <c:v>2.5718380000000001</c:v>
                </c:pt>
                <c:pt idx="161">
                  <c:v>14.20491</c:v>
                </c:pt>
                <c:pt idx="162">
                  <c:v>7.3880350000000004</c:v>
                </c:pt>
                <c:pt idx="163">
                  <c:v>2.8210069999999998</c:v>
                </c:pt>
                <c:pt idx="164">
                  <c:v>3.5872359999999999</c:v>
                </c:pt>
                <c:pt idx="165">
                  <c:v>9.549436</c:v>
                </c:pt>
                <c:pt idx="166">
                  <c:v>2.9903339999999998</c:v>
                </c:pt>
                <c:pt idx="167">
                  <c:v>5.2469599999999996</c:v>
                </c:pt>
                <c:pt idx="168">
                  <c:v>1.9243699999999999</c:v>
                </c:pt>
                <c:pt idx="169">
                  <c:v>5.4286269999999996</c:v>
                </c:pt>
                <c:pt idx="170">
                  <c:v>1.594965</c:v>
                </c:pt>
                <c:pt idx="171">
                  <c:v>2.7915860000000001</c:v>
                </c:pt>
                <c:pt idx="172">
                  <c:v>14.18465</c:v>
                </c:pt>
                <c:pt idx="173">
                  <c:v>3.4582989999999998</c:v>
                </c:pt>
                <c:pt idx="174">
                  <c:v>3.5594220000000001</c:v>
                </c:pt>
                <c:pt idx="175">
                  <c:v>7.8540340000000004</c:v>
                </c:pt>
                <c:pt idx="176">
                  <c:v>7.8517169999999998</c:v>
                </c:pt>
                <c:pt idx="177">
                  <c:v>3.2122099999999998</c:v>
                </c:pt>
                <c:pt idx="178">
                  <c:v>4.6086320000000001</c:v>
                </c:pt>
                <c:pt idx="179">
                  <c:v>6.8112729999999999</c:v>
                </c:pt>
                <c:pt idx="180">
                  <c:v>5.0319330000000004</c:v>
                </c:pt>
                <c:pt idx="181">
                  <c:v>9.4848999999999997</c:v>
                </c:pt>
                <c:pt idx="182">
                  <c:v>4.4652329999999996</c:v>
                </c:pt>
                <c:pt idx="183">
                  <c:v>3.8433920000000001</c:v>
                </c:pt>
                <c:pt idx="184">
                  <c:v>4.2202320000000002</c:v>
                </c:pt>
                <c:pt idx="185">
                  <c:v>10.743539999999999</c:v>
                </c:pt>
                <c:pt idx="186">
                  <c:v>3.7587839999999999</c:v>
                </c:pt>
                <c:pt idx="187">
                  <c:v>9.4812530000000006</c:v>
                </c:pt>
                <c:pt idx="188">
                  <c:v>2.7683680000000002</c:v>
                </c:pt>
                <c:pt idx="189">
                  <c:v>5.5937489999999999</c:v>
                </c:pt>
                <c:pt idx="190">
                  <c:v>4.4758789999999999</c:v>
                </c:pt>
              </c:numCache>
            </c:numRef>
          </c:yVal>
          <c:smooth val="0"/>
        </c:ser>
        <c:ser>
          <c:idx val="0"/>
          <c:order val="1"/>
          <c:tx>
            <c:strRef>
              <c:f>'Figure 2.13'!$R$30</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xVal>
            <c:numRef>
              <c:f>'Figure 2.13'!$E$2:$E$58</c:f>
              <c:numCache>
                <c:formatCode>General</c:formatCode>
                <c:ptCount val="57"/>
                <c:pt idx="1">
                  <c:v>11.385092093460344</c:v>
                </c:pt>
                <c:pt idx="3">
                  <c:v>12.759957758756611</c:v>
                </c:pt>
                <c:pt idx="4">
                  <c:v>13.936842843131799</c:v>
                </c:pt>
                <c:pt idx="5">
                  <c:v>12.531772785169476</c:v>
                </c:pt>
                <c:pt idx="6">
                  <c:v>12.733755386362587</c:v>
                </c:pt>
                <c:pt idx="8">
                  <c:v>13.460263166016727</c:v>
                </c:pt>
                <c:pt idx="9">
                  <c:v>14.432316505267497</c:v>
                </c:pt>
                <c:pt idx="11">
                  <c:v>13.161584090557611</c:v>
                </c:pt>
                <c:pt idx="12">
                  <c:v>13.42984807715229</c:v>
                </c:pt>
                <c:pt idx="13">
                  <c:v>13.612169633946245</c:v>
                </c:pt>
                <c:pt idx="14">
                  <c:v>13.647091906339311</c:v>
                </c:pt>
                <c:pt idx="15">
                  <c:v>11.170435156023453</c:v>
                </c:pt>
                <c:pt idx="16">
                  <c:v>14.116355616942336</c:v>
                </c:pt>
                <c:pt idx="17">
                  <c:v>14.108180171927094</c:v>
                </c:pt>
                <c:pt idx="18">
                  <c:v>13.703461054155651</c:v>
                </c:pt>
                <c:pt idx="19">
                  <c:v>14.232904236937712</c:v>
                </c:pt>
                <c:pt idx="20">
                  <c:v>14.402741512932669</c:v>
                </c:pt>
                <c:pt idx="21">
                  <c:v>11.552146178123509</c:v>
                </c:pt>
                <c:pt idx="22">
                  <c:v>14.336088473172943</c:v>
                </c:pt>
                <c:pt idx="23">
                  <c:v>13.560618308335483</c:v>
                </c:pt>
                <c:pt idx="24">
                  <c:v>12.694652660348845</c:v>
                </c:pt>
                <c:pt idx="25">
                  <c:v>14.823833375284924</c:v>
                </c:pt>
                <c:pt idx="26">
                  <c:v>11.561715629139661</c:v>
                </c:pt>
                <c:pt idx="28">
                  <c:v>14.617512143436301</c:v>
                </c:pt>
                <c:pt idx="29">
                  <c:v>14.478713862151148</c:v>
                </c:pt>
                <c:pt idx="30">
                  <c:v>13.149978544437301</c:v>
                </c:pt>
                <c:pt idx="32">
                  <c:v>14.537730986009926</c:v>
                </c:pt>
                <c:pt idx="33">
                  <c:v>12.691580461311874</c:v>
                </c:pt>
                <c:pt idx="34">
                  <c:v>12.955127458028414</c:v>
                </c:pt>
                <c:pt idx="36">
                  <c:v>14.069377281921325</c:v>
                </c:pt>
                <c:pt idx="38">
                  <c:v>13.337474757021274</c:v>
                </c:pt>
                <c:pt idx="39">
                  <c:v>14.575381370567127</c:v>
                </c:pt>
                <c:pt idx="42">
                  <c:v>14.385359522179726</c:v>
                </c:pt>
                <c:pt idx="43">
                  <c:v>12.117241431823558</c:v>
                </c:pt>
                <c:pt idx="44">
                  <c:v>12.037653993905211</c:v>
                </c:pt>
                <c:pt idx="45">
                  <c:v>11.418614785498987</c:v>
                </c:pt>
                <c:pt idx="46">
                  <c:v>14.519102996385758</c:v>
                </c:pt>
                <c:pt idx="47">
                  <c:v>13.199324418540456</c:v>
                </c:pt>
                <c:pt idx="48">
                  <c:v>10.933106969717286</c:v>
                </c:pt>
                <c:pt idx="49">
                  <c:v>12.025749091398891</c:v>
                </c:pt>
                <c:pt idx="50">
                  <c:v>11.608235644774552</c:v>
                </c:pt>
                <c:pt idx="51">
                  <c:v>13.188151117942333</c:v>
                </c:pt>
                <c:pt idx="52">
                  <c:v>13.977629407440709</c:v>
                </c:pt>
                <c:pt idx="53">
                  <c:v>13.904436767158675</c:v>
                </c:pt>
                <c:pt idx="54">
                  <c:v>11.552146178123509</c:v>
                </c:pt>
                <c:pt idx="55">
                  <c:v>14.095412443097093</c:v>
                </c:pt>
                <c:pt idx="56">
                  <c:v>12.409013489526863</c:v>
                </c:pt>
              </c:numCache>
            </c:numRef>
          </c:xVal>
          <c:yVal>
            <c:numRef>
              <c:f>'Figure 2.13'!$C$2:$C$58</c:f>
              <c:numCache>
                <c:formatCode>General</c:formatCode>
                <c:ptCount val="57"/>
                <c:pt idx="1">
                  <c:v>4.3548549999999997</c:v>
                </c:pt>
                <c:pt idx="3">
                  <c:v>4.2630650000000001</c:v>
                </c:pt>
                <c:pt idx="4">
                  <c:v>4.9049019999999999</c:v>
                </c:pt>
                <c:pt idx="5">
                  <c:v>4.8406419999999999</c:v>
                </c:pt>
                <c:pt idx="6">
                  <c:v>3.7487659999999998</c:v>
                </c:pt>
                <c:pt idx="7">
                  <c:v>4.9624680000000003</c:v>
                </c:pt>
                <c:pt idx="8">
                  <c:v>5.1579170000000003</c:v>
                </c:pt>
                <c:pt idx="9">
                  <c:v>5.5500780000000001</c:v>
                </c:pt>
                <c:pt idx="10">
                  <c:v>4.6353710000000001</c:v>
                </c:pt>
                <c:pt idx="11">
                  <c:v>3.010923</c:v>
                </c:pt>
                <c:pt idx="12">
                  <c:v>2.4492449999999999</c:v>
                </c:pt>
                <c:pt idx="13">
                  <c:v>2.2607059999999999</c:v>
                </c:pt>
                <c:pt idx="14">
                  <c:v>4.1893840000000004</c:v>
                </c:pt>
                <c:pt idx="15">
                  <c:v>2.5500729999999998</c:v>
                </c:pt>
                <c:pt idx="16">
                  <c:v>38.308059999999998</c:v>
                </c:pt>
                <c:pt idx="17">
                  <c:v>9.3992909999999998</c:v>
                </c:pt>
                <c:pt idx="18">
                  <c:v>2.2741289999999998</c:v>
                </c:pt>
                <c:pt idx="19">
                  <c:v>3.7304279999999999</c:v>
                </c:pt>
                <c:pt idx="20">
                  <c:v>3.9960209999999998</c:v>
                </c:pt>
                <c:pt idx="21">
                  <c:v>6.9607469999999996</c:v>
                </c:pt>
                <c:pt idx="22">
                  <c:v>7.1130950000000004</c:v>
                </c:pt>
                <c:pt idx="23">
                  <c:v>5.7101660000000001</c:v>
                </c:pt>
                <c:pt idx="24">
                  <c:v>4.6119310000000002</c:v>
                </c:pt>
                <c:pt idx="25">
                  <c:v>2.6545329999999998</c:v>
                </c:pt>
                <c:pt idx="26">
                  <c:v>2.5718380000000001</c:v>
                </c:pt>
                <c:pt idx="28">
                  <c:v>7.3880350000000004</c:v>
                </c:pt>
                <c:pt idx="29">
                  <c:v>2.8210069999999998</c:v>
                </c:pt>
                <c:pt idx="30">
                  <c:v>3.5872359999999999</c:v>
                </c:pt>
                <c:pt idx="31">
                  <c:v>9.549436</c:v>
                </c:pt>
                <c:pt idx="32">
                  <c:v>2.9903339999999998</c:v>
                </c:pt>
                <c:pt idx="33">
                  <c:v>5.2469599999999996</c:v>
                </c:pt>
                <c:pt idx="34">
                  <c:v>1.9243699999999999</c:v>
                </c:pt>
                <c:pt idx="35">
                  <c:v>5.4286269999999996</c:v>
                </c:pt>
                <c:pt idx="36">
                  <c:v>1.594965</c:v>
                </c:pt>
                <c:pt idx="37">
                  <c:v>2.7915860000000001</c:v>
                </c:pt>
                <c:pt idx="38">
                  <c:v>14.18465</c:v>
                </c:pt>
                <c:pt idx="39">
                  <c:v>3.4582989999999998</c:v>
                </c:pt>
                <c:pt idx="41">
                  <c:v>7.8540340000000004</c:v>
                </c:pt>
                <c:pt idx="42">
                  <c:v>7.8517169999999998</c:v>
                </c:pt>
                <c:pt idx="43">
                  <c:v>3.2122099999999998</c:v>
                </c:pt>
                <c:pt idx="44">
                  <c:v>4.6086320000000001</c:v>
                </c:pt>
                <c:pt idx="45">
                  <c:v>6.8112729999999999</c:v>
                </c:pt>
                <c:pt idx="46">
                  <c:v>5.0319330000000004</c:v>
                </c:pt>
                <c:pt idx="47">
                  <c:v>9.4848999999999997</c:v>
                </c:pt>
                <c:pt idx="48">
                  <c:v>4.4652329999999996</c:v>
                </c:pt>
                <c:pt idx="49">
                  <c:v>3.8433920000000001</c:v>
                </c:pt>
                <c:pt idx="50">
                  <c:v>4.2202320000000002</c:v>
                </c:pt>
                <c:pt idx="51">
                  <c:v>10.743539999999999</c:v>
                </c:pt>
                <c:pt idx="52">
                  <c:v>3.7587839999999999</c:v>
                </c:pt>
                <c:pt idx="53">
                  <c:v>9.4812530000000006</c:v>
                </c:pt>
                <c:pt idx="54">
                  <c:v>2.7683680000000002</c:v>
                </c:pt>
                <c:pt idx="55">
                  <c:v>5.5937489999999999</c:v>
                </c:pt>
                <c:pt idx="56">
                  <c:v>4.4758789999999999</c:v>
                </c:pt>
              </c:numCache>
            </c:numRef>
          </c:yVal>
          <c:smooth val="0"/>
        </c:ser>
        <c:dLbls>
          <c:showLegendKey val="0"/>
          <c:showVal val="0"/>
          <c:showCatName val="0"/>
          <c:showSerName val="0"/>
          <c:showPercent val="0"/>
          <c:showBubbleSize val="0"/>
        </c:dLbls>
        <c:axId val="428604032"/>
        <c:axId val="430017152"/>
      </c:scatterChart>
      <c:valAx>
        <c:axId val="428604032"/>
        <c:scaling>
          <c:orientation val="minMax"/>
          <c:min val="10"/>
        </c:scaling>
        <c:delete val="0"/>
        <c:axPos val="b"/>
        <c:title>
          <c:tx>
            <c:rich>
              <a:bodyPr/>
              <a:lstStyle/>
              <a:p>
                <a:pPr>
                  <a:defRPr sz="1100" b="0"/>
                </a:pPr>
                <a:r>
                  <a:rPr lang="en-US" sz="1100" b="0"/>
                  <a:t>Logarithm of Population</a:t>
                </a:r>
              </a:p>
            </c:rich>
          </c:tx>
          <c:layout/>
          <c:overlay val="0"/>
        </c:title>
        <c:numFmt formatCode="General" sourceLinked="1"/>
        <c:majorTickMark val="out"/>
        <c:minorTickMark val="none"/>
        <c:tickLblPos val="low"/>
        <c:txPr>
          <a:bodyPr/>
          <a:lstStyle/>
          <a:p>
            <a:pPr>
              <a:defRPr sz="1100"/>
            </a:pPr>
            <a:endParaRPr lang="en-US"/>
          </a:p>
        </c:txPr>
        <c:crossAx val="430017152"/>
        <c:crosses val="autoZero"/>
        <c:crossBetween val="midCat"/>
      </c:valAx>
      <c:valAx>
        <c:axId val="430017152"/>
        <c:scaling>
          <c:orientation val="minMax"/>
          <c:max val="16"/>
          <c:min val="0"/>
        </c:scaling>
        <c:delete val="0"/>
        <c:axPos val="l"/>
        <c:title>
          <c:tx>
            <c:rich>
              <a:bodyPr rot="-5400000" vert="horz"/>
              <a:lstStyle/>
              <a:p>
                <a:pPr algn="l">
                  <a:defRPr sz="1100" b="0"/>
                </a:pPr>
                <a:r>
                  <a:rPr lang="en-US" sz="1100" b="0"/>
                  <a:t>GDP cycle (Standard Deviation)</a:t>
                </a:r>
              </a:p>
            </c:rich>
          </c:tx>
          <c:layout>
            <c:manualLayout>
              <c:xMode val="edge"/>
              <c:yMode val="edge"/>
              <c:x val="1.5434502067164201E-2"/>
              <c:y val="0.231168374507941"/>
            </c:manualLayout>
          </c:layout>
          <c:overlay val="0"/>
        </c:title>
        <c:numFmt formatCode="General" sourceLinked="1"/>
        <c:majorTickMark val="out"/>
        <c:minorTickMark val="none"/>
        <c:tickLblPos val="nextTo"/>
        <c:txPr>
          <a:bodyPr/>
          <a:lstStyle/>
          <a:p>
            <a:pPr>
              <a:defRPr sz="1100"/>
            </a:pPr>
            <a:endParaRPr lang="en-US"/>
          </a:p>
        </c:txPr>
        <c:crossAx val="428604032"/>
        <c:crosses val="autoZero"/>
        <c:crossBetween val="midCat"/>
      </c:valAx>
    </c:plotArea>
    <c:legend>
      <c:legendPos val="r"/>
      <c:legendEntry>
        <c:idx val="2"/>
        <c:delete val="1"/>
      </c:legendEntry>
      <c:layout>
        <c:manualLayout>
          <c:xMode val="edge"/>
          <c:yMode val="edge"/>
          <c:x val="0.71134338676726705"/>
          <c:y val="9.2152265495797497E-2"/>
          <c:w val="0.22734413887371199"/>
          <c:h val="0.120853318972277"/>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Growth Inertia</a:t>
            </a:r>
          </a:p>
        </c:rich>
      </c:tx>
      <c:overlay val="0"/>
    </c:title>
    <c:autoTitleDeleted val="0"/>
    <c:plotArea>
      <c:layout/>
      <c:scatterChart>
        <c:scatterStyle val="lineMarker"/>
        <c:varyColors val="0"/>
        <c:ser>
          <c:idx val="0"/>
          <c:order val="0"/>
          <c:tx>
            <c:strRef>
              <c:f>'Figure 2.14'!$C$1</c:f>
              <c:strCache>
                <c:ptCount val="1"/>
                <c:pt idx="0">
                  <c:v>log_pop</c:v>
                </c:pt>
              </c:strCache>
            </c:strRef>
          </c:tx>
          <c:spPr>
            <a:ln w="28575">
              <a:noFill/>
            </a:ln>
          </c:spPr>
          <c:trendline>
            <c:trendlineType val="log"/>
            <c:dispRSqr val="0"/>
            <c:dispEq val="0"/>
          </c:trendline>
          <c:xVal>
            <c:numRef>
              <c:f>'Figure 2.14'!$C$2:$C$191</c:f>
              <c:numCache>
                <c:formatCode>General</c:formatCode>
                <c:ptCount val="190"/>
                <c:pt idx="0">
                  <c:v>10.27922</c:v>
                </c:pt>
                <c:pt idx="1">
                  <c:v>8.002008</c:v>
                </c:pt>
                <c:pt idx="2">
                  <c:v>10.45121</c:v>
                </c:pt>
                <c:pt idx="3">
                  <c:v>9.4779339999999994</c:v>
                </c:pt>
                <c:pt idx="4">
                  <c:v>4.4630770000000002</c:v>
                </c:pt>
                <c:pt idx="5">
                  <c:v>10.629659999999999</c:v>
                </c:pt>
                <c:pt idx="6">
                  <c:v>7.9952399999999999</c:v>
                </c:pt>
                <c:pt idx="7">
                  <c:v>9.9765409999999992</c:v>
                </c:pt>
                <c:pt idx="8">
                  <c:v>9.0136149999999997</c:v>
                </c:pt>
                <c:pt idx="9">
                  <c:v>9.0244339999999994</c:v>
                </c:pt>
                <c:pt idx="10">
                  <c:v>5.737946</c:v>
                </c:pt>
                <c:pt idx="11">
                  <c:v>7.0733379999999997</c:v>
                </c:pt>
                <c:pt idx="12">
                  <c:v>11.95837</c:v>
                </c:pt>
                <c:pt idx="13">
                  <c:v>5.6547780000000003</c:v>
                </c:pt>
                <c:pt idx="14">
                  <c:v>9.1708339999999993</c:v>
                </c:pt>
                <c:pt idx="15">
                  <c:v>9.2518180000000001</c:v>
                </c:pt>
                <c:pt idx="16">
                  <c:v>5.7510539999999999</c:v>
                </c:pt>
                <c:pt idx="17">
                  <c:v>9.1111839999999997</c:v>
                </c:pt>
                <c:pt idx="18">
                  <c:v>4.2233970000000003</c:v>
                </c:pt>
                <c:pt idx="19">
                  <c:v>6.5508620000000004</c:v>
                </c:pt>
                <c:pt idx="20">
                  <c:v>9.2050689999999999</c:v>
                </c:pt>
                <c:pt idx="21">
                  <c:v>8.4384960000000007</c:v>
                </c:pt>
                <c:pt idx="22">
                  <c:v>7.6154489999999999</c:v>
                </c:pt>
                <c:pt idx="23">
                  <c:v>12.21157</c:v>
                </c:pt>
                <c:pt idx="24">
                  <c:v>5.9789539999999999</c:v>
                </c:pt>
                <c:pt idx="25">
                  <c:v>8.8746980000000004</c:v>
                </c:pt>
                <c:pt idx="26">
                  <c:v>9.6953440000000004</c:v>
                </c:pt>
                <c:pt idx="27">
                  <c:v>9.1965579999999996</c:v>
                </c:pt>
                <c:pt idx="28">
                  <c:v>9.5787040000000001</c:v>
                </c:pt>
                <c:pt idx="29">
                  <c:v>9.8675580000000007</c:v>
                </c:pt>
                <c:pt idx="30">
                  <c:v>10.427020000000001</c:v>
                </c:pt>
                <c:pt idx="31">
                  <c:v>6.2317780000000003</c:v>
                </c:pt>
                <c:pt idx="32">
                  <c:v>8.4856870000000004</c:v>
                </c:pt>
                <c:pt idx="33">
                  <c:v>9.2632619999999992</c:v>
                </c:pt>
                <c:pt idx="34">
                  <c:v>9.7259440000000001</c:v>
                </c:pt>
                <c:pt idx="35">
                  <c:v>14.1008</c:v>
                </c:pt>
                <c:pt idx="36">
                  <c:v>14.1008</c:v>
                </c:pt>
                <c:pt idx="37">
                  <c:v>10.6966</c:v>
                </c:pt>
                <c:pt idx="38">
                  <c:v>6.6508050000000001</c:v>
                </c:pt>
                <c:pt idx="39">
                  <c:v>11.154120000000001</c:v>
                </c:pt>
                <c:pt idx="40">
                  <c:v>8.3250440000000001</c:v>
                </c:pt>
                <c:pt idx="41">
                  <c:v>8.4154309999999999</c:v>
                </c:pt>
                <c:pt idx="42">
                  <c:v>9.9550730000000005</c:v>
                </c:pt>
                <c:pt idx="43">
                  <c:v>8.4089130000000001</c:v>
                </c:pt>
                <c:pt idx="44">
                  <c:v>9.3145579999999999</c:v>
                </c:pt>
                <c:pt idx="45">
                  <c:v>7.0054959999999999</c:v>
                </c:pt>
                <c:pt idx="46">
                  <c:v>9.2303099999999993</c:v>
                </c:pt>
                <c:pt idx="47">
                  <c:v>8.6153320000000004</c:v>
                </c:pt>
                <c:pt idx="48">
                  <c:v>6.6073639999999996</c:v>
                </c:pt>
                <c:pt idx="49">
                  <c:v>4.2878949999999998</c:v>
                </c:pt>
                <c:pt idx="50">
                  <c:v>9.1925659999999993</c:v>
                </c:pt>
                <c:pt idx="51">
                  <c:v>9.6017480000000006</c:v>
                </c:pt>
                <c:pt idx="52">
                  <c:v>11.29566</c:v>
                </c:pt>
                <c:pt idx="53">
                  <c:v>8.7081549999999996</c:v>
                </c:pt>
                <c:pt idx="54">
                  <c:v>6.4780519999999999</c:v>
                </c:pt>
                <c:pt idx="55">
                  <c:v>8.6644030000000001</c:v>
                </c:pt>
                <c:pt idx="56">
                  <c:v>7.1633040000000001</c:v>
                </c:pt>
                <c:pt idx="57">
                  <c:v>11.385249999999999</c:v>
                </c:pt>
                <c:pt idx="58">
                  <c:v>6.775347</c:v>
                </c:pt>
                <c:pt idx="59">
                  <c:v>8.566948</c:v>
                </c:pt>
                <c:pt idx="60">
                  <c:v>11.078569999999999</c:v>
                </c:pt>
                <c:pt idx="61">
                  <c:v>7.3429440000000001</c:v>
                </c:pt>
                <c:pt idx="62">
                  <c:v>7.4704839999999999</c:v>
                </c:pt>
                <c:pt idx="63">
                  <c:v>8.4339910000000007</c:v>
                </c:pt>
                <c:pt idx="64">
                  <c:v>11.310129999999999</c:v>
                </c:pt>
                <c:pt idx="65">
                  <c:v>10.099869999999999</c:v>
                </c:pt>
                <c:pt idx="66">
                  <c:v>9.2826559999999994</c:v>
                </c:pt>
                <c:pt idx="67">
                  <c:v>4.6804449999999997</c:v>
                </c:pt>
                <c:pt idx="68">
                  <c:v>9.5141740000000006</c:v>
                </c:pt>
                <c:pt idx="69">
                  <c:v>9.242229</c:v>
                </c:pt>
                <c:pt idx="70">
                  <c:v>7.355721</c:v>
                </c:pt>
                <c:pt idx="71">
                  <c:v>6.6180519999999996</c:v>
                </c:pt>
                <c:pt idx="72">
                  <c:v>9.1746020000000001</c:v>
                </c:pt>
                <c:pt idx="73">
                  <c:v>8.9858729999999998</c:v>
                </c:pt>
                <c:pt idx="74">
                  <c:v>8.8663989999999995</c:v>
                </c:pt>
                <c:pt idx="75">
                  <c:v>9.2095739999999999</c:v>
                </c:pt>
                <c:pt idx="76">
                  <c:v>5.7330500000000004</c:v>
                </c:pt>
                <c:pt idx="77">
                  <c:v>13.97517</c:v>
                </c:pt>
                <c:pt idx="78">
                  <c:v>12.400690000000001</c:v>
                </c:pt>
                <c:pt idx="79">
                  <c:v>11.25056</c:v>
                </c:pt>
                <c:pt idx="80">
                  <c:v>10.29795</c:v>
                </c:pt>
                <c:pt idx="81">
                  <c:v>8.4387810000000005</c:v>
                </c:pt>
                <c:pt idx="82">
                  <c:v>8.9029980000000002</c:v>
                </c:pt>
                <c:pt idx="83">
                  <c:v>11.01451</c:v>
                </c:pt>
                <c:pt idx="84">
                  <c:v>7.9541029999999999</c:v>
                </c:pt>
                <c:pt idx="85">
                  <c:v>11.750400000000001</c:v>
                </c:pt>
                <c:pt idx="86">
                  <c:v>8.7651599999999998</c:v>
                </c:pt>
                <c:pt idx="87">
                  <c:v>9.6460430000000006</c:v>
                </c:pt>
                <c:pt idx="88">
                  <c:v>10.597799999999999</c:v>
                </c:pt>
                <c:pt idx="89">
                  <c:v>4.599977</c:v>
                </c:pt>
                <c:pt idx="90">
                  <c:v>10.792120000000001</c:v>
                </c:pt>
                <c:pt idx="91">
                  <c:v>7.8411670000000004</c:v>
                </c:pt>
                <c:pt idx="92">
                  <c:v>8.6140709999999991</c:v>
                </c:pt>
                <c:pt idx="93">
                  <c:v>8.7590669999999999</c:v>
                </c:pt>
                <c:pt idx="94">
                  <c:v>7.7043470000000003</c:v>
                </c:pt>
                <c:pt idx="95">
                  <c:v>8.3248820000000006</c:v>
                </c:pt>
                <c:pt idx="96">
                  <c:v>7.5598470000000004</c:v>
                </c:pt>
                <c:pt idx="97">
                  <c:v>8.2120470000000001</c:v>
                </c:pt>
                <c:pt idx="98">
                  <c:v>8.7736099999999997</c:v>
                </c:pt>
                <c:pt idx="99">
                  <c:v>8.1733840000000004</c:v>
                </c:pt>
                <c:pt idx="100">
                  <c:v>6.2096720000000003</c:v>
                </c:pt>
                <c:pt idx="101">
                  <c:v>6.3420459999999999</c:v>
                </c:pt>
                <c:pt idx="102">
                  <c:v>7.6363110000000001</c:v>
                </c:pt>
                <c:pt idx="103">
                  <c:v>9.9656099999999999</c:v>
                </c:pt>
                <c:pt idx="104">
                  <c:v>9.6452030000000004</c:v>
                </c:pt>
                <c:pt idx="105">
                  <c:v>10.24972</c:v>
                </c:pt>
                <c:pt idx="106">
                  <c:v>5.9805299999999999</c:v>
                </c:pt>
                <c:pt idx="107">
                  <c:v>9.5321599999999993</c:v>
                </c:pt>
                <c:pt idx="108">
                  <c:v>6.0082500000000003</c:v>
                </c:pt>
                <c:pt idx="109">
                  <c:v>4.1875159999999996</c:v>
                </c:pt>
                <c:pt idx="110">
                  <c:v>8.0724859999999996</c:v>
                </c:pt>
                <c:pt idx="111">
                  <c:v>7.1655740000000003</c:v>
                </c:pt>
                <c:pt idx="112">
                  <c:v>11.63043</c:v>
                </c:pt>
                <c:pt idx="113">
                  <c:v>4.6742670000000004</c:v>
                </c:pt>
                <c:pt idx="114">
                  <c:v>8.3704280000000004</c:v>
                </c:pt>
                <c:pt idx="115">
                  <c:v>8.0349280000000007</c:v>
                </c:pt>
                <c:pt idx="116">
                  <c:v>6.5023850000000003</c:v>
                </c:pt>
                <c:pt idx="117">
                  <c:v>10.36178</c:v>
                </c:pt>
                <c:pt idx="118">
                  <c:v>10.0176</c:v>
                </c:pt>
                <c:pt idx="119">
                  <c:v>7.6631590000000003</c:v>
                </c:pt>
                <c:pt idx="120">
                  <c:v>10.273389999999999</c:v>
                </c:pt>
                <c:pt idx="121">
                  <c:v>9.7281270000000006</c:v>
                </c:pt>
                <c:pt idx="122">
                  <c:v>8.3552099999999996</c:v>
                </c:pt>
                <c:pt idx="123">
                  <c:v>8.631316</c:v>
                </c:pt>
                <c:pt idx="124">
                  <c:v>9.6727070000000008</c:v>
                </c:pt>
                <c:pt idx="125">
                  <c:v>11.933059999999999</c:v>
                </c:pt>
                <c:pt idx="126">
                  <c:v>8.4502640000000007</c:v>
                </c:pt>
                <c:pt idx="127">
                  <c:v>7.9955480000000003</c:v>
                </c:pt>
                <c:pt idx="128">
                  <c:v>12.124890000000001</c:v>
                </c:pt>
                <c:pt idx="129">
                  <c:v>3.0387439999999999</c:v>
                </c:pt>
                <c:pt idx="130">
                  <c:v>8.134665</c:v>
                </c:pt>
                <c:pt idx="131">
                  <c:v>8.71021</c:v>
                </c:pt>
                <c:pt idx="132">
                  <c:v>8.7602689999999992</c:v>
                </c:pt>
                <c:pt idx="133">
                  <c:v>10.273260000000001</c:v>
                </c:pt>
                <c:pt idx="134">
                  <c:v>11.51193</c:v>
                </c:pt>
                <c:pt idx="135">
                  <c:v>10.55747</c:v>
                </c:pt>
                <c:pt idx="136">
                  <c:v>9.2813359999999996</c:v>
                </c:pt>
                <c:pt idx="137">
                  <c:v>8.2887109999999993</c:v>
                </c:pt>
                <c:pt idx="138">
                  <c:v>6.7345040000000003</c:v>
                </c:pt>
                <c:pt idx="139">
                  <c:v>9.9969450000000002</c:v>
                </c:pt>
                <c:pt idx="140">
                  <c:v>11.84503</c:v>
                </c:pt>
                <c:pt idx="141">
                  <c:v>9.3107260000000007</c:v>
                </c:pt>
                <c:pt idx="142">
                  <c:v>5.2575010000000004</c:v>
                </c:pt>
                <c:pt idx="143">
                  <c:v>5.1693930000000003</c:v>
                </c:pt>
                <c:pt idx="144">
                  <c:v>10.155480000000001</c:v>
                </c:pt>
                <c:pt idx="145">
                  <c:v>9.4192429999999998</c:v>
                </c:pt>
                <c:pt idx="146">
                  <c:v>8.9017540000000004</c:v>
                </c:pt>
                <c:pt idx="147">
                  <c:v>4.4811930000000002</c:v>
                </c:pt>
                <c:pt idx="148">
                  <c:v>8.5651630000000001</c:v>
                </c:pt>
                <c:pt idx="149">
                  <c:v>8.4555450000000008</c:v>
                </c:pt>
                <c:pt idx="150">
                  <c:v>8.6070899999999995</c:v>
                </c:pt>
                <c:pt idx="151">
                  <c:v>7.6024690000000001</c:v>
                </c:pt>
                <c:pt idx="152">
                  <c:v>6.3265039999999999</c:v>
                </c:pt>
                <c:pt idx="153">
                  <c:v>9.1868549999999995</c:v>
                </c:pt>
                <c:pt idx="154">
                  <c:v>10.8018</c:v>
                </c:pt>
                <c:pt idx="155">
                  <c:v>10.747339999999999</c:v>
                </c:pt>
                <c:pt idx="156">
                  <c:v>9.9562620000000006</c:v>
                </c:pt>
                <c:pt idx="157">
                  <c:v>3.9099810000000002</c:v>
                </c:pt>
                <c:pt idx="158">
                  <c:v>5.0809199999999999</c:v>
                </c:pt>
                <c:pt idx="159">
                  <c:v>4.6464749999999997</c:v>
                </c:pt>
                <c:pt idx="160">
                  <c:v>10.690569999999999</c:v>
                </c:pt>
                <c:pt idx="161">
                  <c:v>6.1874789999999997</c:v>
                </c:pt>
                <c:pt idx="162">
                  <c:v>7.2108559999999997</c:v>
                </c:pt>
                <c:pt idx="163">
                  <c:v>9.1131740000000008</c:v>
                </c:pt>
                <c:pt idx="164">
                  <c:v>8.9389830000000003</c:v>
                </c:pt>
                <c:pt idx="165">
                  <c:v>10.007759999999999</c:v>
                </c:pt>
                <c:pt idx="166">
                  <c:v>10.04433</c:v>
                </c:pt>
                <c:pt idx="167">
                  <c:v>8.9209890000000005</c:v>
                </c:pt>
                <c:pt idx="168">
                  <c:v>10.64287</c:v>
                </c:pt>
                <c:pt idx="169">
                  <c:v>11.10249</c:v>
                </c:pt>
                <c:pt idx="170">
                  <c:v>7.0515309999999998</c:v>
                </c:pt>
                <c:pt idx="171">
                  <c:v>8.7928899999999999</c:v>
                </c:pt>
                <c:pt idx="172">
                  <c:v>4.659961</c:v>
                </c:pt>
                <c:pt idx="173">
                  <c:v>7.1137050000000004</c:v>
                </c:pt>
                <c:pt idx="174">
                  <c:v>9.2615130000000008</c:v>
                </c:pt>
                <c:pt idx="175">
                  <c:v>11.261950000000001</c:v>
                </c:pt>
                <c:pt idx="176">
                  <c:v>8.5053059999999991</c:v>
                </c:pt>
                <c:pt idx="177">
                  <c:v>10.416270000000001</c:v>
                </c:pt>
                <c:pt idx="178">
                  <c:v>10.723610000000001</c:v>
                </c:pt>
                <c:pt idx="179">
                  <c:v>8.5122999999999998</c:v>
                </c:pt>
                <c:pt idx="180">
                  <c:v>11.04049</c:v>
                </c:pt>
                <c:pt idx="181">
                  <c:v>12.64508</c:v>
                </c:pt>
                <c:pt idx="182">
                  <c:v>8.1020040000000009</c:v>
                </c:pt>
                <c:pt idx="183">
                  <c:v>10.235150000000001</c:v>
                </c:pt>
                <c:pt idx="184">
                  <c:v>5.4006569999999998</c:v>
                </c:pt>
                <c:pt idx="185">
                  <c:v>10.211830000000001</c:v>
                </c:pt>
                <c:pt idx="186">
                  <c:v>11.40279</c:v>
                </c:pt>
                <c:pt idx="187">
                  <c:v>10.06456</c:v>
                </c:pt>
                <c:pt idx="188">
                  <c:v>9.5075009999999995</c:v>
                </c:pt>
                <c:pt idx="189">
                  <c:v>9.3632209999999993</c:v>
                </c:pt>
              </c:numCache>
            </c:numRef>
          </c:xVal>
          <c:yVal>
            <c:numRef>
              <c:f>'Figure 2.14'!$B$2:$B$191</c:f>
              <c:numCache>
                <c:formatCode>General</c:formatCode>
                <c:ptCount val="190"/>
                <c:pt idx="0">
                  <c:v>0.84494150000000001</c:v>
                </c:pt>
                <c:pt idx="1">
                  <c:v>0.95176519999999998</c:v>
                </c:pt>
                <c:pt idx="2">
                  <c:v>0.91206940000000003</c:v>
                </c:pt>
                <c:pt idx="3">
                  <c:v>0.9443859</c:v>
                </c:pt>
                <c:pt idx="4">
                  <c:v>0.97488889999999995</c:v>
                </c:pt>
                <c:pt idx="5">
                  <c:v>0.97684709999999997</c:v>
                </c:pt>
                <c:pt idx="6">
                  <c:v>0.9360482</c:v>
                </c:pt>
                <c:pt idx="7">
                  <c:v>0.99513229999999997</c:v>
                </c:pt>
                <c:pt idx="8">
                  <c:v>0.99662229999999996</c:v>
                </c:pt>
                <c:pt idx="9">
                  <c:v>0.90965149999999995</c:v>
                </c:pt>
                <c:pt idx="10">
                  <c:v>0.8632436</c:v>
                </c:pt>
                <c:pt idx="11">
                  <c:v>0.69674100000000005</c:v>
                </c:pt>
                <c:pt idx="12">
                  <c:v>0.97639549999999997</c:v>
                </c:pt>
                <c:pt idx="13">
                  <c:v>0.8857853</c:v>
                </c:pt>
                <c:pt idx="14">
                  <c:v>0.94592609999999999</c:v>
                </c:pt>
                <c:pt idx="15">
                  <c:v>0.99620439999999999</c:v>
                </c:pt>
                <c:pt idx="16">
                  <c:v>0.97858690000000004</c:v>
                </c:pt>
                <c:pt idx="17">
                  <c:v>0.94278119999999999</c:v>
                </c:pt>
                <c:pt idx="18">
                  <c:v>0.95169970000000004</c:v>
                </c:pt>
                <c:pt idx="19">
                  <c:v>0.98510799999999998</c:v>
                </c:pt>
                <c:pt idx="20">
                  <c:v>0.83576209999999995</c:v>
                </c:pt>
                <c:pt idx="21">
                  <c:v>0.93784449999999997</c:v>
                </c:pt>
                <c:pt idx="22">
                  <c:v>0.98767970000000005</c:v>
                </c:pt>
                <c:pt idx="23">
                  <c:v>0.99149509999999996</c:v>
                </c:pt>
                <c:pt idx="24">
                  <c:v>0.77216830000000003</c:v>
                </c:pt>
                <c:pt idx="25">
                  <c:v>0.98228380000000004</c:v>
                </c:pt>
                <c:pt idx="26">
                  <c:v>0.97293410000000002</c:v>
                </c:pt>
                <c:pt idx="27">
                  <c:v>0.90072359999999996</c:v>
                </c:pt>
                <c:pt idx="28">
                  <c:v>0.96770009999999995</c:v>
                </c:pt>
                <c:pt idx="29">
                  <c:v>0.8430301</c:v>
                </c:pt>
                <c:pt idx="30">
                  <c:v>0.99464520000000001</c:v>
                </c:pt>
                <c:pt idx="31">
                  <c:v>0.98950059999999995</c:v>
                </c:pt>
                <c:pt idx="32">
                  <c:v>0.96596199999999999</c:v>
                </c:pt>
                <c:pt idx="33">
                  <c:v>0.85614610000000002</c:v>
                </c:pt>
                <c:pt idx="34">
                  <c:v>0.99085610000000002</c:v>
                </c:pt>
                <c:pt idx="35">
                  <c:v>0.99232759999999998</c:v>
                </c:pt>
                <c:pt idx="36">
                  <c:v>0.9922107</c:v>
                </c:pt>
                <c:pt idx="37">
                  <c:v>0.99379039999999996</c:v>
                </c:pt>
                <c:pt idx="38">
                  <c:v>0.93741890000000005</c:v>
                </c:pt>
                <c:pt idx="39">
                  <c:v>0.94914639999999995</c:v>
                </c:pt>
                <c:pt idx="40">
                  <c:v>0.91521629999999998</c:v>
                </c:pt>
                <c:pt idx="41">
                  <c:v>0.99052549999999995</c:v>
                </c:pt>
                <c:pt idx="42">
                  <c:v>0.88640819999999998</c:v>
                </c:pt>
                <c:pt idx="43">
                  <c:v>0.79815709999999995</c:v>
                </c:pt>
                <c:pt idx="44">
                  <c:v>0.95856730000000001</c:v>
                </c:pt>
                <c:pt idx="45">
                  <c:v>0.99254169999999997</c:v>
                </c:pt>
                <c:pt idx="46">
                  <c:v>0.93382310000000002</c:v>
                </c:pt>
                <c:pt idx="47">
                  <c:v>0.99445680000000003</c:v>
                </c:pt>
                <c:pt idx="48">
                  <c:v>0.95724629999999999</c:v>
                </c:pt>
                <c:pt idx="49">
                  <c:v>0.98982079999999995</c:v>
                </c:pt>
                <c:pt idx="50">
                  <c:v>0.99283129999999997</c:v>
                </c:pt>
                <c:pt idx="51">
                  <c:v>0.98796390000000001</c:v>
                </c:pt>
                <c:pt idx="52">
                  <c:v>0.99539849999999996</c:v>
                </c:pt>
                <c:pt idx="53">
                  <c:v>0.97947410000000001</c:v>
                </c:pt>
                <c:pt idx="54">
                  <c:v>0.97613780000000006</c:v>
                </c:pt>
                <c:pt idx="55">
                  <c:v>0.71943809999999997</c:v>
                </c:pt>
                <c:pt idx="56">
                  <c:v>0.88794839999999997</c:v>
                </c:pt>
                <c:pt idx="57">
                  <c:v>0.96284789999999998</c:v>
                </c:pt>
                <c:pt idx="58">
                  <c:v>0.96892610000000001</c:v>
                </c:pt>
                <c:pt idx="59">
                  <c:v>0.99117699999999997</c:v>
                </c:pt>
                <c:pt idx="60">
                  <c:v>0.99624199999999996</c:v>
                </c:pt>
                <c:pt idx="61">
                  <c:v>0.77201209999999998</c:v>
                </c:pt>
                <c:pt idx="62">
                  <c:v>0.62485219999999997</c:v>
                </c:pt>
                <c:pt idx="63">
                  <c:v>0.93505190000000005</c:v>
                </c:pt>
                <c:pt idx="64">
                  <c:v>0.98925260000000004</c:v>
                </c:pt>
                <c:pt idx="65">
                  <c:v>0.92173099999999997</c:v>
                </c:pt>
                <c:pt idx="66">
                  <c:v>0.99313030000000002</c:v>
                </c:pt>
                <c:pt idx="67">
                  <c:v>0.98088089999999994</c:v>
                </c:pt>
                <c:pt idx="68">
                  <c:v>0.98854940000000002</c:v>
                </c:pt>
                <c:pt idx="69">
                  <c:v>0.76975340000000003</c:v>
                </c:pt>
                <c:pt idx="70">
                  <c:v>0.7426355</c:v>
                </c:pt>
                <c:pt idx="71">
                  <c:v>0.92214399999999996</c:v>
                </c:pt>
                <c:pt idx="72">
                  <c:v>0.75863329999999995</c:v>
                </c:pt>
                <c:pt idx="73">
                  <c:v>0.94735760000000002</c:v>
                </c:pt>
                <c:pt idx="74">
                  <c:v>0.99357620000000002</c:v>
                </c:pt>
                <c:pt idx="75">
                  <c:v>0.97433320000000001</c:v>
                </c:pt>
                <c:pt idx="76">
                  <c:v>0.97741480000000003</c:v>
                </c:pt>
                <c:pt idx="77">
                  <c:v>0.99377329999999997</c:v>
                </c:pt>
                <c:pt idx="78">
                  <c:v>0.9910561</c:v>
                </c:pt>
                <c:pt idx="79">
                  <c:v>0.90985609999999995</c:v>
                </c:pt>
                <c:pt idx="80">
                  <c:v>0.53524669999999996</c:v>
                </c:pt>
                <c:pt idx="81">
                  <c:v>0.98765979999999998</c:v>
                </c:pt>
                <c:pt idx="82">
                  <c:v>0.99424270000000003</c:v>
                </c:pt>
                <c:pt idx="83">
                  <c:v>0.99526890000000001</c:v>
                </c:pt>
                <c:pt idx="84">
                  <c:v>0.95798119999999998</c:v>
                </c:pt>
                <c:pt idx="85">
                  <c:v>0.99512829999999997</c:v>
                </c:pt>
                <c:pt idx="86">
                  <c:v>0.89554440000000002</c:v>
                </c:pt>
                <c:pt idx="87">
                  <c:v>0.9197862</c:v>
                </c:pt>
                <c:pt idx="88">
                  <c:v>0.61530609999999997</c:v>
                </c:pt>
                <c:pt idx="89">
                  <c:v>0.72130019999999995</c:v>
                </c:pt>
                <c:pt idx="90">
                  <c:v>0.99469909999999995</c:v>
                </c:pt>
                <c:pt idx="91">
                  <c:v>0.66307879999999997</c:v>
                </c:pt>
                <c:pt idx="92">
                  <c:v>0.58729949999999997</c:v>
                </c:pt>
                <c:pt idx="93">
                  <c:v>0.98642510000000005</c:v>
                </c:pt>
                <c:pt idx="94">
                  <c:v>0.86842779999999997</c:v>
                </c:pt>
                <c:pt idx="95">
                  <c:v>0.48456090000000002</c:v>
                </c:pt>
                <c:pt idx="96">
                  <c:v>0.98099990000000004</c:v>
                </c:pt>
                <c:pt idx="97">
                  <c:v>0.93109929999999996</c:v>
                </c:pt>
                <c:pt idx="98">
                  <c:v>0.35582350000000001</c:v>
                </c:pt>
                <c:pt idx="99">
                  <c:v>0.8782721</c:v>
                </c:pt>
                <c:pt idx="100">
                  <c:v>0.99333260000000001</c:v>
                </c:pt>
                <c:pt idx="101">
                  <c:v>0.98319920000000005</c:v>
                </c:pt>
                <c:pt idx="102">
                  <c:v>0.86048910000000001</c:v>
                </c:pt>
                <c:pt idx="103">
                  <c:v>0.95004330000000003</c:v>
                </c:pt>
                <c:pt idx="104">
                  <c:v>0.91966029999999999</c:v>
                </c:pt>
                <c:pt idx="105">
                  <c:v>0.99316329999999997</c:v>
                </c:pt>
                <c:pt idx="106">
                  <c:v>0.98258279999999998</c:v>
                </c:pt>
                <c:pt idx="107">
                  <c:v>0.97553679999999998</c:v>
                </c:pt>
                <c:pt idx="108">
                  <c:v>0.99195529999999998</c:v>
                </c:pt>
                <c:pt idx="109">
                  <c:v>0.79131019999999996</c:v>
                </c:pt>
                <c:pt idx="110">
                  <c:v>0.95703760000000004</c:v>
                </c:pt>
                <c:pt idx="111">
                  <c:v>0.99261529999999998</c:v>
                </c:pt>
                <c:pt idx="112">
                  <c:v>0.98589389999999999</c:v>
                </c:pt>
                <c:pt idx="113">
                  <c:v>0.86287179999999997</c:v>
                </c:pt>
                <c:pt idx="114">
                  <c:v>0.7643645</c:v>
                </c:pt>
                <c:pt idx="115">
                  <c:v>0.87140169999999995</c:v>
                </c:pt>
                <c:pt idx="116">
                  <c:v>0.57206259999999998</c:v>
                </c:pt>
                <c:pt idx="117">
                  <c:v>0.99197959999999996</c:v>
                </c:pt>
                <c:pt idx="118">
                  <c:v>0.98238910000000002</c:v>
                </c:pt>
                <c:pt idx="119">
                  <c:v>0.88355609999999996</c:v>
                </c:pt>
                <c:pt idx="120">
                  <c:v>0.98938320000000002</c:v>
                </c:pt>
                <c:pt idx="121">
                  <c:v>0.99533240000000001</c:v>
                </c:pt>
                <c:pt idx="122">
                  <c:v>0.99160530000000002</c:v>
                </c:pt>
                <c:pt idx="123">
                  <c:v>0.85236009999999995</c:v>
                </c:pt>
                <c:pt idx="124">
                  <c:v>0.93953909999999996</c:v>
                </c:pt>
                <c:pt idx="125">
                  <c:v>0.77849559999999995</c:v>
                </c:pt>
                <c:pt idx="126">
                  <c:v>0.99615149999999997</c:v>
                </c:pt>
                <c:pt idx="127">
                  <c:v>0.97617830000000005</c:v>
                </c:pt>
                <c:pt idx="128">
                  <c:v>0.99555400000000005</c:v>
                </c:pt>
                <c:pt idx="129">
                  <c:v>0.55277449999999995</c:v>
                </c:pt>
                <c:pt idx="130">
                  <c:v>0.99188940000000003</c:v>
                </c:pt>
                <c:pt idx="131">
                  <c:v>0.82286879999999996</c:v>
                </c:pt>
                <c:pt idx="132">
                  <c:v>0.98056239999999995</c:v>
                </c:pt>
                <c:pt idx="133">
                  <c:v>0.96145519999999995</c:v>
                </c:pt>
                <c:pt idx="134">
                  <c:v>0.99042580000000002</c:v>
                </c:pt>
                <c:pt idx="135">
                  <c:v>0.98025660000000003</c:v>
                </c:pt>
                <c:pt idx="136">
                  <c:v>0.99377660000000001</c:v>
                </c:pt>
                <c:pt idx="137">
                  <c:v>0.99249750000000003</c:v>
                </c:pt>
                <c:pt idx="138">
                  <c:v>0.9460655</c:v>
                </c:pt>
                <c:pt idx="139">
                  <c:v>0.98057720000000004</c:v>
                </c:pt>
                <c:pt idx="140">
                  <c:v>0.84788419999999998</c:v>
                </c:pt>
                <c:pt idx="141">
                  <c:v>0.5395025</c:v>
                </c:pt>
                <c:pt idx="142">
                  <c:v>0.93285980000000002</c:v>
                </c:pt>
                <c:pt idx="143">
                  <c:v>0.53889140000000002</c:v>
                </c:pt>
                <c:pt idx="144">
                  <c:v>0.80389520000000003</c:v>
                </c:pt>
                <c:pt idx="145">
                  <c:v>0.82495490000000005</c:v>
                </c:pt>
                <c:pt idx="146">
                  <c:v>0.56595960000000001</c:v>
                </c:pt>
                <c:pt idx="147">
                  <c:v>0.98058109999999998</c:v>
                </c:pt>
                <c:pt idx="148">
                  <c:v>0.82496460000000005</c:v>
                </c:pt>
                <c:pt idx="149">
                  <c:v>0.99302780000000002</c:v>
                </c:pt>
                <c:pt idx="150">
                  <c:v>0.90375289999999997</c:v>
                </c:pt>
                <c:pt idx="151">
                  <c:v>0.92137930000000001</c:v>
                </c:pt>
                <c:pt idx="152">
                  <c:v>0.65038189999999996</c:v>
                </c:pt>
                <c:pt idx="153">
                  <c:v>0.88609740000000004</c:v>
                </c:pt>
                <c:pt idx="154">
                  <c:v>0.98919029999999997</c:v>
                </c:pt>
                <c:pt idx="155">
                  <c:v>0.9951023</c:v>
                </c:pt>
                <c:pt idx="156">
                  <c:v>0.99535850000000003</c:v>
                </c:pt>
                <c:pt idx="157">
                  <c:v>0.98482670000000005</c:v>
                </c:pt>
                <c:pt idx="158">
                  <c:v>0.98270139999999995</c:v>
                </c:pt>
                <c:pt idx="159">
                  <c:v>0.98560400000000004</c:v>
                </c:pt>
                <c:pt idx="160">
                  <c:v>0.95960129999999999</c:v>
                </c:pt>
                <c:pt idx="161">
                  <c:v>0.60730680000000004</c:v>
                </c:pt>
                <c:pt idx="162">
                  <c:v>0.94046730000000001</c:v>
                </c:pt>
                <c:pt idx="163">
                  <c:v>0.99430629999999998</c:v>
                </c:pt>
                <c:pt idx="164">
                  <c:v>0.99243409999999999</c:v>
                </c:pt>
                <c:pt idx="165">
                  <c:v>0.95931120000000003</c:v>
                </c:pt>
                <c:pt idx="166">
                  <c:v>0.99581359999999997</c:v>
                </c:pt>
                <c:pt idx="167">
                  <c:v>0.59128950000000002</c:v>
                </c:pt>
                <c:pt idx="168">
                  <c:v>0.98615299999999995</c:v>
                </c:pt>
                <c:pt idx="169">
                  <c:v>0.99322719999999998</c:v>
                </c:pt>
                <c:pt idx="170">
                  <c:v>0.40558719999999998</c:v>
                </c:pt>
                <c:pt idx="171">
                  <c:v>0.88343780000000005</c:v>
                </c:pt>
                <c:pt idx="172">
                  <c:v>0.97976209999999997</c:v>
                </c:pt>
                <c:pt idx="173">
                  <c:v>0.98128340000000003</c:v>
                </c:pt>
                <c:pt idx="174">
                  <c:v>0.99223550000000005</c:v>
                </c:pt>
                <c:pt idx="175">
                  <c:v>0.99149129999999996</c:v>
                </c:pt>
                <c:pt idx="176">
                  <c:v>0.8614136</c:v>
                </c:pt>
                <c:pt idx="177">
                  <c:v>0.96025260000000001</c:v>
                </c:pt>
                <c:pt idx="178">
                  <c:v>0.8315188</c:v>
                </c:pt>
                <c:pt idx="179">
                  <c:v>0.11541319999999999</c:v>
                </c:pt>
                <c:pt idx="180">
                  <c:v>0.99477599999999999</c:v>
                </c:pt>
                <c:pt idx="181">
                  <c:v>0.99421720000000002</c:v>
                </c:pt>
                <c:pt idx="182">
                  <c:v>0.97171450000000004</c:v>
                </c:pt>
                <c:pt idx="183">
                  <c:v>0.88367309999999999</c:v>
                </c:pt>
                <c:pt idx="184">
                  <c:v>0.86738780000000004</c:v>
                </c:pt>
                <c:pt idx="185">
                  <c:v>0.8687087</c:v>
                </c:pt>
                <c:pt idx="186">
                  <c:v>0.98985279999999998</c:v>
                </c:pt>
                <c:pt idx="187">
                  <c:v>0.93127400000000005</c:v>
                </c:pt>
                <c:pt idx="188">
                  <c:v>0.86018289999999997</c:v>
                </c:pt>
                <c:pt idx="189">
                  <c:v>0.8713398</c:v>
                </c:pt>
              </c:numCache>
            </c:numRef>
          </c:yVal>
          <c:smooth val="0"/>
        </c:ser>
        <c:dLbls>
          <c:showLegendKey val="0"/>
          <c:showVal val="0"/>
          <c:showCatName val="0"/>
          <c:showSerName val="0"/>
          <c:showPercent val="0"/>
          <c:showBubbleSize val="0"/>
        </c:dLbls>
        <c:axId val="443387264"/>
        <c:axId val="506349440"/>
      </c:scatterChart>
      <c:valAx>
        <c:axId val="443387264"/>
        <c:scaling>
          <c:orientation val="minMax"/>
        </c:scaling>
        <c:delete val="0"/>
        <c:axPos val="b"/>
        <c:title>
          <c:tx>
            <c:rich>
              <a:bodyPr/>
              <a:lstStyle/>
              <a:p>
                <a:pPr>
                  <a:defRPr/>
                </a:pPr>
                <a:r>
                  <a:rPr lang="en-US"/>
                  <a:t>Log of Population</a:t>
                </a:r>
              </a:p>
            </c:rich>
          </c:tx>
          <c:overlay val="0"/>
        </c:title>
        <c:numFmt formatCode="General" sourceLinked="1"/>
        <c:majorTickMark val="out"/>
        <c:minorTickMark val="none"/>
        <c:tickLblPos val="nextTo"/>
        <c:crossAx val="506349440"/>
        <c:crosses val="autoZero"/>
        <c:crossBetween val="midCat"/>
      </c:valAx>
      <c:valAx>
        <c:axId val="506349440"/>
        <c:scaling>
          <c:orientation val="minMax"/>
          <c:max val="1"/>
        </c:scaling>
        <c:delete val="0"/>
        <c:axPos val="l"/>
        <c:majorGridlines/>
        <c:title>
          <c:tx>
            <c:rich>
              <a:bodyPr rot="-5400000" vert="horz"/>
              <a:lstStyle/>
              <a:p>
                <a:pPr>
                  <a:defRPr/>
                </a:pPr>
                <a:r>
                  <a:rPr lang="en-US"/>
                  <a:t>AR(1) coefficient</a:t>
                </a:r>
              </a:p>
            </c:rich>
          </c:tx>
          <c:overlay val="0"/>
        </c:title>
        <c:numFmt formatCode="General" sourceLinked="1"/>
        <c:majorTickMark val="out"/>
        <c:minorTickMark val="none"/>
        <c:tickLblPos val="nextTo"/>
        <c:crossAx val="443387264"/>
        <c:crosses val="autoZero"/>
        <c:crossBetween val="midCat"/>
      </c:valAx>
    </c:plotArea>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99973080288"/>
          <c:y val="5.8168096202646798E-2"/>
          <c:w val="0.80266123785808796"/>
          <c:h val="0.83629559749180205"/>
        </c:manualLayout>
      </c:layout>
      <c:barChart>
        <c:barDir val="col"/>
        <c:grouping val="stacked"/>
        <c:varyColors val="0"/>
        <c:ser>
          <c:idx val="0"/>
          <c:order val="0"/>
          <c:tx>
            <c:strRef>
              <c:f>'Figure 2.14'!$O$32</c:f>
              <c:strCache>
                <c:ptCount val="1"/>
                <c:pt idx="0">
                  <c:v>25th pct</c:v>
                </c:pt>
              </c:strCache>
            </c:strRef>
          </c:tx>
          <c:spPr>
            <a:noFill/>
          </c:spPr>
          <c:invertIfNegative val="0"/>
          <c:errBars>
            <c:errBarType val="minus"/>
            <c:errValType val="cust"/>
            <c:noEndCap val="0"/>
            <c:plus>
              <c:numLit>
                <c:formatCode>General</c:formatCode>
                <c:ptCount val="1"/>
                <c:pt idx="0">
                  <c:v>1</c:v>
                </c:pt>
              </c:numLit>
            </c:plus>
            <c:minus>
              <c:numRef>
                <c:f>'Figure 2.14'!$P$39:$Q$39</c:f>
                <c:numCache>
                  <c:formatCode>General</c:formatCode>
                  <c:ptCount val="2"/>
                  <c:pt idx="0">
                    <c:v>0.1552420000000001</c:v>
                  </c:pt>
                  <c:pt idx="1">
                    <c:v>0.10866765</c:v>
                  </c:pt>
                </c:numCache>
              </c:numRef>
            </c:minus>
          </c:errBars>
          <c:cat>
            <c:strRef>
              <c:f>'Figure 2.14'!$P$23:$Q$23</c:f>
              <c:strCache>
                <c:ptCount val="2"/>
                <c:pt idx="0">
                  <c:v>Small economies</c:v>
                </c:pt>
                <c:pt idx="1">
                  <c:v>ROW</c:v>
                </c:pt>
              </c:strCache>
            </c:strRef>
          </c:cat>
          <c:val>
            <c:numRef>
              <c:f>'Figure 2.14'!$P$32:$Q$32</c:f>
              <c:numCache>
                <c:formatCode>0.00</c:formatCode>
                <c:ptCount val="2"/>
                <c:pt idx="0">
                  <c:v>0.82589964999999999</c:v>
                </c:pt>
                <c:pt idx="1">
                  <c:v>0.88355545000000002</c:v>
                </c:pt>
              </c:numCache>
            </c:numRef>
          </c:val>
        </c:ser>
        <c:ser>
          <c:idx val="1"/>
          <c:order val="1"/>
          <c:tx>
            <c:strRef>
              <c:f>'Figure 2.14'!$O$33</c:f>
              <c:strCache>
                <c:ptCount val="1"/>
                <c:pt idx="0">
                  <c:v>50th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cat>
            <c:strRef>
              <c:f>'Figure 2.14'!$P$23:$Q$23</c:f>
              <c:strCache>
                <c:ptCount val="2"/>
                <c:pt idx="0">
                  <c:v>Small economies</c:v>
                </c:pt>
                <c:pt idx="1">
                  <c:v>ROW</c:v>
                </c:pt>
              </c:strCache>
            </c:strRef>
          </c:cat>
          <c:val>
            <c:numRef>
              <c:f>'Figure 2.14'!$P$33:$Q$33</c:f>
              <c:numCache>
                <c:formatCode>0.00</c:formatCode>
                <c:ptCount val="2"/>
                <c:pt idx="0">
                  <c:v>0.12016585000000002</c:v>
                </c:pt>
                <c:pt idx="1">
                  <c:v>8.4144649999999932E-2</c:v>
                </c:pt>
              </c:numCache>
            </c:numRef>
          </c:val>
        </c:ser>
        <c:ser>
          <c:idx val="2"/>
          <c:order val="2"/>
          <c:tx>
            <c:strRef>
              <c:f>'Figure 2.14'!$O$34</c:f>
              <c:strCache>
                <c:ptCount val="1"/>
                <c:pt idx="0">
                  <c:v>75th pct</c:v>
                </c:pt>
              </c:strCache>
            </c:strRef>
          </c:tx>
          <c:spPr>
            <a:solidFill>
              <a:schemeClr val="tx2">
                <a:lumMod val="40000"/>
                <a:lumOff val="60000"/>
              </a:schemeClr>
            </a:solidFill>
            <a:ln>
              <a:solidFill>
                <a:schemeClr val="tx1"/>
              </a:solidFill>
            </a:ln>
          </c:spPr>
          <c:invertIfNegative val="0"/>
          <c:dPt>
            <c:idx val="0"/>
            <c:invertIfNegative val="0"/>
            <c:bubble3D val="0"/>
            <c:spPr>
              <a:pattFill prst="ltUpDiag">
                <a:fgClr>
                  <a:srgbClr val="FF0000"/>
                </a:fgClr>
                <a:bgClr>
                  <a:schemeClr val="bg1"/>
                </a:bgClr>
              </a:pattFill>
              <a:ln>
                <a:solidFill>
                  <a:srgbClr val="FF0000"/>
                </a:solidFill>
              </a:ln>
            </c:spPr>
          </c:dPt>
          <c:errBars>
            <c:errBarType val="plus"/>
            <c:errValType val="cust"/>
            <c:noEndCap val="0"/>
            <c:plus>
              <c:numRef>
                <c:f>'Figure 2.14'!$P$40:$Q$40</c:f>
                <c:numCache>
                  <c:formatCode>General</c:formatCode>
                  <c:ptCount val="2"/>
                  <c:pt idx="0">
                    <c:v>1.8858349999999913E-2</c:v>
                  </c:pt>
                  <c:pt idx="1">
                    <c:v>7.7768999999999755E-3</c:v>
                  </c:pt>
                </c:numCache>
              </c:numRef>
            </c:plus>
            <c:minus>
              <c:numLit>
                <c:formatCode>General</c:formatCode>
                <c:ptCount val="1"/>
                <c:pt idx="0">
                  <c:v>1</c:v>
                </c:pt>
              </c:numLit>
            </c:minus>
          </c:errBars>
          <c:cat>
            <c:strRef>
              <c:f>'Figure 2.14'!$P$23:$Q$23</c:f>
              <c:strCache>
                <c:ptCount val="2"/>
                <c:pt idx="0">
                  <c:v>Small economies</c:v>
                </c:pt>
                <c:pt idx="1">
                  <c:v>ROW</c:v>
                </c:pt>
              </c:strCache>
            </c:strRef>
          </c:cat>
          <c:val>
            <c:numRef>
              <c:f>'Figure 2.14'!$P$34:$Q$34</c:f>
              <c:numCache>
                <c:formatCode>0.00</c:formatCode>
                <c:ptCount val="2"/>
                <c:pt idx="0">
                  <c:v>3.5076150000000084E-2</c:v>
                </c:pt>
                <c:pt idx="1">
                  <c:v>2.4523000000000073E-2</c:v>
                </c:pt>
              </c:numCache>
            </c:numRef>
          </c:val>
        </c:ser>
        <c:dLbls>
          <c:showLegendKey val="0"/>
          <c:showVal val="0"/>
          <c:showCatName val="0"/>
          <c:showSerName val="0"/>
          <c:showPercent val="0"/>
          <c:showBubbleSize val="0"/>
        </c:dLbls>
        <c:gapWidth val="150"/>
        <c:overlap val="100"/>
        <c:axId val="509123968"/>
        <c:axId val="530921344"/>
      </c:barChart>
      <c:catAx>
        <c:axId val="509123968"/>
        <c:scaling>
          <c:orientation val="minMax"/>
        </c:scaling>
        <c:delete val="0"/>
        <c:axPos val="b"/>
        <c:majorTickMark val="out"/>
        <c:minorTickMark val="none"/>
        <c:tickLblPos val="low"/>
        <c:txPr>
          <a:bodyPr/>
          <a:lstStyle/>
          <a:p>
            <a:pPr>
              <a:defRPr sz="1100"/>
            </a:pPr>
            <a:endParaRPr lang="en-US"/>
          </a:p>
        </c:txPr>
        <c:crossAx val="530921344"/>
        <c:crosses val="autoZero"/>
        <c:auto val="1"/>
        <c:lblAlgn val="ctr"/>
        <c:lblOffset val="100"/>
        <c:noMultiLvlLbl val="0"/>
      </c:catAx>
      <c:valAx>
        <c:axId val="530921344"/>
        <c:scaling>
          <c:orientation val="minMax"/>
          <c:min val="0.6"/>
        </c:scaling>
        <c:delete val="0"/>
        <c:axPos val="l"/>
        <c:title>
          <c:tx>
            <c:rich>
              <a:bodyPr rot="-5400000" vert="horz"/>
              <a:lstStyle/>
              <a:p>
                <a:pPr algn="l">
                  <a:defRPr sz="1100" b="0"/>
                </a:pPr>
                <a:r>
                  <a:rPr lang="en-US" sz="1100" b="0" baseline="0"/>
                  <a:t>First order Auto-correlation coefficient</a:t>
                </a:r>
              </a:p>
            </c:rich>
          </c:tx>
          <c:layout>
            <c:manualLayout>
              <c:xMode val="edge"/>
              <c:yMode val="edge"/>
              <c:x val="1.7094017094017099E-2"/>
              <c:y val="0.16839889976179101"/>
            </c:manualLayout>
          </c:layout>
          <c:overlay val="0"/>
        </c:title>
        <c:numFmt formatCode="0.00" sourceLinked="1"/>
        <c:majorTickMark val="out"/>
        <c:minorTickMark val="none"/>
        <c:tickLblPos val="nextTo"/>
        <c:crossAx val="509123968"/>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356166198018"/>
          <c:y val="4.7017246425250202E-2"/>
          <c:w val="0.85809214816885704"/>
          <c:h val="0.80572618031250998"/>
        </c:manualLayout>
      </c:layout>
      <c:scatterChart>
        <c:scatterStyle val="lineMarker"/>
        <c:varyColors val="0"/>
        <c:ser>
          <c:idx val="0"/>
          <c:order val="0"/>
          <c:tx>
            <c:strRef>
              <c:f>'Figure 2.2'!$B$6:$B$55</c:f>
              <c:strCache>
                <c:ptCount val="1"/>
                <c:pt idx="0">
                  <c:v>Trinidad and Tobago Bahrain Comoros Iceland Kiribati Solomon Islands Timor-Leste Tuvalu Bahamas Barbados Jamaica Antigua and Barbuda Dominica Grenada Saint Kitts and Nevis Saint Lucia Saint Vincent and the Grenadines Cape Verde Cyprus Fiji Maldives Malta </c:v>
                </c:pt>
              </c:strCache>
            </c:strRef>
          </c:tx>
          <c:spPr>
            <a:ln w="28575">
              <a:noFill/>
            </a:ln>
          </c:spPr>
          <c:marker>
            <c:symbol val="dot"/>
            <c:size val="2"/>
            <c:spPr>
              <a:solidFill>
                <a:schemeClr val="bg1"/>
              </a:solidFill>
              <a:ln>
                <a:noFill/>
              </a:ln>
            </c:spPr>
          </c:marker>
          <c:dLbls>
            <c:dLbl>
              <c:idx val="0"/>
              <c:layout/>
              <c:tx>
                <c:rich>
                  <a:bodyPr/>
                  <a:lstStyle/>
                  <a:p>
                    <a:pPr>
                      <a:defRPr b="1">
                        <a:solidFill>
                          <a:srgbClr val="FF0000"/>
                        </a:solidFill>
                      </a:defRPr>
                    </a:pPr>
                    <a:r>
                      <a:rPr lang="en-US" b="1">
                        <a:solidFill>
                          <a:srgbClr val="FF0000"/>
                        </a:solidFill>
                      </a:rPr>
                      <a:t>TTO</a:t>
                    </a:r>
                  </a:p>
                </c:rich>
              </c:tx>
              <c:spPr/>
              <c:showLegendKey val="0"/>
              <c:showVal val="1"/>
              <c:showCatName val="0"/>
              <c:showSerName val="0"/>
              <c:showPercent val="0"/>
              <c:showBubbleSize val="0"/>
            </c:dLbl>
            <c:dLbl>
              <c:idx val="1"/>
              <c:layout>
                <c:manualLayout>
                  <c:x val="-5.5555555555555497E-3"/>
                  <c:y val="1.0996565954285499E-2"/>
                </c:manualLayout>
              </c:layout>
              <c:tx>
                <c:rich>
                  <a:bodyPr/>
                  <a:lstStyle/>
                  <a:p>
                    <a:r>
                      <a:rPr lang="en-US"/>
                      <a:t>BHR</a:t>
                    </a:r>
                  </a:p>
                </c:rich>
              </c:tx>
              <c:showLegendKey val="0"/>
              <c:showVal val="1"/>
              <c:showCatName val="0"/>
              <c:showSerName val="0"/>
              <c:showPercent val="0"/>
              <c:showBubbleSize val="0"/>
            </c:dLbl>
            <c:dLbl>
              <c:idx val="2"/>
              <c:layout>
                <c:manualLayout>
                  <c:x val="0"/>
                  <c:y val="1.3745707442856799E-2"/>
                </c:manualLayout>
              </c:layout>
              <c:tx>
                <c:rich>
                  <a:bodyPr/>
                  <a:lstStyle/>
                  <a:p>
                    <a:r>
                      <a:rPr lang="en-US"/>
                      <a:t>COM</a:t>
                    </a:r>
                  </a:p>
                </c:rich>
              </c:tx>
              <c:showLegendKey val="0"/>
              <c:showVal val="1"/>
              <c:showCatName val="0"/>
              <c:showSerName val="0"/>
              <c:showPercent val="0"/>
              <c:showBubbleSize val="0"/>
            </c:dLbl>
            <c:dLbl>
              <c:idx val="3"/>
              <c:layout/>
              <c:tx>
                <c:rich>
                  <a:bodyPr/>
                  <a:lstStyle/>
                  <a:p>
                    <a:r>
                      <a:rPr lang="en-US"/>
                      <a:t>ISL</a:t>
                    </a:r>
                  </a:p>
                </c:rich>
              </c:tx>
              <c:showLegendKey val="0"/>
              <c:showVal val="1"/>
              <c:showCatName val="0"/>
              <c:showSerName val="0"/>
              <c:showPercent val="0"/>
              <c:showBubbleSize val="0"/>
            </c:dLbl>
            <c:dLbl>
              <c:idx val="4"/>
              <c:layout/>
              <c:tx>
                <c:rich>
                  <a:bodyPr/>
                  <a:lstStyle/>
                  <a:p>
                    <a:r>
                      <a:rPr lang="en-US"/>
                      <a:t>KIR</a:t>
                    </a:r>
                  </a:p>
                </c:rich>
              </c:tx>
              <c:showLegendKey val="0"/>
              <c:showVal val="1"/>
              <c:showCatName val="0"/>
              <c:showSerName val="0"/>
              <c:showPercent val="0"/>
              <c:showBubbleSize val="0"/>
            </c:dLbl>
            <c:dLbl>
              <c:idx val="5"/>
              <c:layout>
                <c:manualLayout>
                  <c:x val="-4.81481481481481E-2"/>
                  <c:y val="-1.6494848931428201E-2"/>
                </c:manualLayout>
              </c:layout>
              <c:tx>
                <c:rich>
                  <a:bodyPr/>
                  <a:lstStyle/>
                  <a:p>
                    <a:r>
                      <a:rPr lang="en-US"/>
                      <a:t>SLB</a:t>
                    </a:r>
                  </a:p>
                </c:rich>
              </c:tx>
              <c:showLegendKey val="0"/>
              <c:showVal val="1"/>
              <c:showCatName val="0"/>
              <c:showSerName val="0"/>
              <c:showPercent val="0"/>
              <c:showBubbleSize val="0"/>
            </c:dLbl>
            <c:dLbl>
              <c:idx val="6"/>
              <c:layout/>
              <c:tx>
                <c:rich>
                  <a:bodyPr/>
                  <a:lstStyle/>
                  <a:p>
                    <a:r>
                      <a:rPr lang="en-US"/>
                      <a:t>TMP</a:t>
                    </a:r>
                  </a:p>
                </c:rich>
              </c:tx>
              <c:showLegendKey val="0"/>
              <c:showVal val="1"/>
              <c:showCatName val="0"/>
              <c:showSerName val="0"/>
              <c:showPercent val="0"/>
              <c:showBubbleSize val="0"/>
            </c:dLbl>
            <c:dLbl>
              <c:idx val="7"/>
              <c:tx>
                <c:rich>
                  <a:bodyPr/>
                  <a:lstStyle/>
                  <a:p>
                    <a:r>
                      <a:rPr lang="en-US"/>
                      <a:t>TUV</a:t>
                    </a:r>
                  </a:p>
                </c:rich>
              </c:tx>
              <c:showLegendKey val="0"/>
              <c:showVal val="1"/>
              <c:showCatName val="0"/>
              <c:showSerName val="0"/>
              <c:showPercent val="0"/>
              <c:showBubbleSize val="0"/>
            </c:dLbl>
            <c:dLbl>
              <c:idx val="8"/>
              <c:layout>
                <c:manualLayout>
                  <c:x val="5.5555555555555497E-3"/>
                  <c:y val="1.0996565954285499E-2"/>
                </c:manualLayout>
              </c:layout>
              <c:tx>
                <c:rich>
                  <a:bodyPr/>
                  <a:lstStyle/>
                  <a:p>
                    <a:pPr>
                      <a:defRPr b="1">
                        <a:solidFill>
                          <a:srgbClr val="FF0000"/>
                        </a:solidFill>
                      </a:defRPr>
                    </a:pPr>
                    <a:r>
                      <a:rPr lang="en-US" b="1">
                        <a:solidFill>
                          <a:srgbClr val="FF0000"/>
                        </a:solidFill>
                      </a:rPr>
                      <a:t>BHS</a:t>
                    </a:r>
                  </a:p>
                </c:rich>
              </c:tx>
              <c:spPr/>
              <c:showLegendKey val="0"/>
              <c:showVal val="1"/>
              <c:showCatName val="0"/>
              <c:showSerName val="0"/>
              <c:showPercent val="0"/>
              <c:showBubbleSize val="0"/>
            </c:dLbl>
            <c:dLbl>
              <c:idx val="9"/>
              <c:layout/>
              <c:tx>
                <c:rich>
                  <a:bodyPr/>
                  <a:lstStyle/>
                  <a:p>
                    <a:pPr>
                      <a:defRPr b="1">
                        <a:solidFill>
                          <a:srgbClr val="FF0000"/>
                        </a:solidFill>
                      </a:defRPr>
                    </a:pPr>
                    <a:r>
                      <a:rPr lang="en-US" b="1">
                        <a:solidFill>
                          <a:srgbClr val="FF0000"/>
                        </a:solidFill>
                      </a:rPr>
                      <a:t>BRB</a:t>
                    </a:r>
                  </a:p>
                </c:rich>
              </c:tx>
              <c:spPr/>
              <c:showLegendKey val="0"/>
              <c:showVal val="1"/>
              <c:showCatName val="0"/>
              <c:showSerName val="0"/>
              <c:showPercent val="0"/>
              <c:showBubbleSize val="0"/>
            </c:dLbl>
            <c:dLbl>
              <c:idx val="10"/>
              <c:layout>
                <c:manualLayout>
                  <c:x val="0"/>
                  <c:y val="5.4982829771427297E-3"/>
                </c:manualLayout>
              </c:layout>
              <c:tx>
                <c:rich>
                  <a:bodyPr/>
                  <a:lstStyle/>
                  <a:p>
                    <a:pPr>
                      <a:defRPr b="1">
                        <a:solidFill>
                          <a:srgbClr val="FF0000"/>
                        </a:solidFill>
                      </a:defRPr>
                    </a:pPr>
                    <a:r>
                      <a:rPr lang="en-US" b="1">
                        <a:solidFill>
                          <a:srgbClr val="FF0000"/>
                        </a:solidFill>
                      </a:rPr>
                      <a:t>JAM</a:t>
                    </a:r>
                  </a:p>
                </c:rich>
              </c:tx>
              <c:spPr/>
              <c:showLegendKey val="0"/>
              <c:showVal val="1"/>
              <c:showCatName val="0"/>
              <c:showSerName val="0"/>
              <c:showPercent val="0"/>
              <c:showBubbleSize val="0"/>
            </c:dLbl>
            <c:dLbl>
              <c:idx val="11"/>
              <c:layout/>
              <c:tx>
                <c:rich>
                  <a:bodyPr/>
                  <a:lstStyle/>
                  <a:p>
                    <a:r>
                      <a:rPr lang="en-US"/>
                      <a:t>ATG</a:t>
                    </a:r>
                  </a:p>
                </c:rich>
              </c:tx>
              <c:showLegendKey val="0"/>
              <c:showVal val="1"/>
              <c:showCatName val="0"/>
              <c:showSerName val="0"/>
              <c:showPercent val="0"/>
              <c:showBubbleSize val="0"/>
            </c:dLbl>
            <c:dLbl>
              <c:idx val="12"/>
              <c:layout>
                <c:manualLayout>
                  <c:x val="-3.3333333333333298E-2"/>
                  <c:y val="-1.3745707442856799E-2"/>
                </c:manualLayout>
              </c:layout>
              <c:tx>
                <c:rich>
                  <a:bodyPr/>
                  <a:lstStyle/>
                  <a:p>
                    <a:r>
                      <a:rPr lang="en-US"/>
                      <a:t>DMA</a:t>
                    </a:r>
                  </a:p>
                </c:rich>
              </c:tx>
              <c:showLegendKey val="0"/>
              <c:showVal val="1"/>
              <c:showCatName val="0"/>
              <c:showSerName val="0"/>
              <c:showPercent val="0"/>
              <c:showBubbleSize val="0"/>
            </c:dLbl>
            <c:dLbl>
              <c:idx val="13"/>
              <c:layout/>
              <c:tx>
                <c:rich>
                  <a:bodyPr/>
                  <a:lstStyle/>
                  <a:p>
                    <a:r>
                      <a:rPr lang="en-US"/>
                      <a:t>GRD</a:t>
                    </a:r>
                  </a:p>
                </c:rich>
              </c:tx>
              <c:showLegendKey val="0"/>
              <c:showVal val="1"/>
              <c:showCatName val="0"/>
              <c:showSerName val="0"/>
              <c:showPercent val="0"/>
              <c:showBubbleSize val="0"/>
            </c:dLbl>
            <c:dLbl>
              <c:idx val="14"/>
              <c:layout/>
              <c:tx>
                <c:rich>
                  <a:bodyPr/>
                  <a:lstStyle/>
                  <a:p>
                    <a:r>
                      <a:rPr lang="en-US"/>
                      <a:t>KNA</a:t>
                    </a:r>
                  </a:p>
                </c:rich>
              </c:tx>
              <c:showLegendKey val="0"/>
              <c:showVal val="1"/>
              <c:showCatName val="0"/>
              <c:showSerName val="0"/>
              <c:showPercent val="0"/>
              <c:showBubbleSize val="0"/>
            </c:dLbl>
            <c:dLbl>
              <c:idx val="15"/>
              <c:layout>
                <c:manualLayout>
                  <c:x val="1.85185185185185E-2"/>
                  <c:y val="0"/>
                </c:manualLayout>
              </c:layout>
              <c:tx>
                <c:rich>
                  <a:bodyPr/>
                  <a:lstStyle/>
                  <a:p>
                    <a:r>
                      <a:rPr lang="en-US"/>
                      <a:t>LCA</a:t>
                    </a:r>
                  </a:p>
                </c:rich>
              </c:tx>
              <c:showLegendKey val="0"/>
              <c:showVal val="1"/>
              <c:showCatName val="0"/>
              <c:showSerName val="0"/>
              <c:showPercent val="0"/>
              <c:showBubbleSize val="0"/>
            </c:dLbl>
            <c:dLbl>
              <c:idx val="16"/>
              <c:layout>
                <c:manualLayout>
                  <c:x val="-3.3333333333333298E-2"/>
                  <c:y val="0"/>
                </c:manualLayout>
              </c:layout>
              <c:tx>
                <c:rich>
                  <a:bodyPr/>
                  <a:lstStyle/>
                  <a:p>
                    <a:r>
                      <a:rPr lang="en-US"/>
                      <a:t>VCT</a:t>
                    </a:r>
                  </a:p>
                </c:rich>
              </c:tx>
              <c:showLegendKey val="0"/>
              <c:showVal val="1"/>
              <c:showCatName val="0"/>
              <c:showSerName val="0"/>
              <c:showPercent val="0"/>
              <c:showBubbleSize val="0"/>
            </c:dLbl>
            <c:dLbl>
              <c:idx val="17"/>
              <c:layout/>
              <c:tx>
                <c:rich>
                  <a:bodyPr/>
                  <a:lstStyle/>
                  <a:p>
                    <a:r>
                      <a:rPr lang="en-US"/>
                      <a:t>CPV</a:t>
                    </a:r>
                  </a:p>
                </c:rich>
              </c:tx>
              <c:showLegendKey val="0"/>
              <c:showVal val="1"/>
              <c:showCatName val="0"/>
              <c:showSerName val="0"/>
              <c:showPercent val="0"/>
              <c:showBubbleSize val="0"/>
            </c:dLbl>
            <c:dLbl>
              <c:idx val="19"/>
              <c:layout/>
              <c:tx>
                <c:rich>
                  <a:bodyPr/>
                  <a:lstStyle/>
                  <a:p>
                    <a:r>
                      <a:rPr lang="en-US"/>
                      <a:t>FJI</a:t>
                    </a:r>
                  </a:p>
                </c:rich>
              </c:tx>
              <c:showLegendKey val="0"/>
              <c:showVal val="1"/>
              <c:showCatName val="0"/>
              <c:showSerName val="0"/>
              <c:showPercent val="0"/>
              <c:showBubbleSize val="0"/>
            </c:dLbl>
            <c:dLbl>
              <c:idx val="20"/>
              <c:layout/>
              <c:tx>
                <c:rich>
                  <a:bodyPr/>
                  <a:lstStyle/>
                  <a:p>
                    <a:r>
                      <a:rPr lang="en-US"/>
                      <a:t>MDV</a:t>
                    </a:r>
                  </a:p>
                </c:rich>
              </c:tx>
              <c:showLegendKey val="0"/>
              <c:showVal val="1"/>
              <c:showCatName val="0"/>
              <c:showSerName val="0"/>
              <c:showPercent val="0"/>
              <c:showBubbleSize val="0"/>
            </c:dLbl>
            <c:dLbl>
              <c:idx val="24"/>
              <c:layout>
                <c:manualLayout>
                  <c:x val="0"/>
                  <c:y val="8.2474244657140903E-3"/>
                </c:manualLayout>
              </c:layout>
              <c:tx>
                <c:rich>
                  <a:bodyPr/>
                  <a:lstStyle/>
                  <a:p>
                    <a:r>
                      <a:rPr lang="en-US"/>
                      <a:t>STP</a:t>
                    </a:r>
                  </a:p>
                </c:rich>
              </c:tx>
              <c:showLegendKey val="0"/>
              <c:showVal val="1"/>
              <c:showCatName val="0"/>
              <c:showSerName val="0"/>
              <c:showPercent val="0"/>
              <c:showBubbleSize val="0"/>
            </c:dLbl>
            <c:dLbl>
              <c:idx val="25"/>
              <c:layout/>
              <c:tx>
                <c:rich>
                  <a:bodyPr/>
                  <a:lstStyle/>
                  <a:p>
                    <a:r>
                      <a:rPr lang="en-US"/>
                      <a:t>SYC</a:t>
                    </a:r>
                  </a:p>
                </c:rich>
              </c:tx>
              <c:showLegendKey val="0"/>
              <c:showVal val="1"/>
              <c:showCatName val="0"/>
              <c:showSerName val="0"/>
              <c:showPercent val="0"/>
              <c:showBubbleSize val="0"/>
            </c:dLbl>
            <c:dLbl>
              <c:idx val="27"/>
              <c:layout/>
              <c:tx>
                <c:rich>
                  <a:bodyPr/>
                  <a:lstStyle/>
                  <a:p>
                    <a:r>
                      <a:rPr lang="en-US"/>
                      <a:t>VUT</a:t>
                    </a:r>
                  </a:p>
                </c:rich>
              </c:tx>
              <c:showLegendKey val="0"/>
              <c:showVal val="1"/>
              <c:showCatName val="0"/>
              <c:showSerName val="0"/>
              <c:showPercent val="0"/>
              <c:showBubbleSize val="0"/>
            </c:dLbl>
            <c:dLbl>
              <c:idx val="28"/>
              <c:layout>
                <c:manualLayout>
                  <c:x val="1.6975112544026699E-17"/>
                  <c:y val="-1.3745707442856799E-2"/>
                </c:manualLayout>
              </c:layout>
              <c:tx>
                <c:rich>
                  <a:bodyPr/>
                  <a:lstStyle/>
                  <a:p>
                    <a:pPr>
                      <a:defRPr b="1">
                        <a:solidFill>
                          <a:srgbClr val="FF0000"/>
                        </a:solidFill>
                      </a:defRPr>
                    </a:pPr>
                    <a:r>
                      <a:rPr lang="en-US" b="1">
                        <a:solidFill>
                          <a:srgbClr val="FF0000"/>
                        </a:solidFill>
                      </a:rPr>
                      <a:t>GUY</a:t>
                    </a:r>
                  </a:p>
                </c:rich>
              </c:tx>
              <c:spPr/>
              <c:showLegendKey val="0"/>
              <c:showVal val="1"/>
              <c:showCatName val="0"/>
              <c:showSerName val="0"/>
              <c:showPercent val="0"/>
              <c:showBubbleSize val="0"/>
            </c:dLbl>
            <c:dLbl>
              <c:idx val="29"/>
              <c:layout>
                <c:manualLayout>
                  <c:x val="9.2592592592592605E-3"/>
                  <c:y val="0"/>
                </c:manualLayout>
              </c:layout>
              <c:tx>
                <c:rich>
                  <a:bodyPr/>
                  <a:lstStyle/>
                  <a:p>
                    <a:pPr>
                      <a:defRPr b="1">
                        <a:solidFill>
                          <a:srgbClr val="FF0000"/>
                        </a:solidFill>
                      </a:defRPr>
                    </a:pPr>
                    <a:r>
                      <a:rPr lang="en-US" b="1">
                        <a:solidFill>
                          <a:srgbClr val="FF0000"/>
                        </a:solidFill>
                      </a:rPr>
                      <a:t>SUR</a:t>
                    </a:r>
                  </a:p>
                </c:rich>
              </c:tx>
              <c:spPr/>
              <c:showLegendKey val="0"/>
              <c:showVal val="1"/>
              <c:showCatName val="0"/>
              <c:showSerName val="0"/>
              <c:showPercent val="0"/>
              <c:showBubbleSize val="0"/>
            </c:dLbl>
            <c:dLbl>
              <c:idx val="31"/>
              <c:layout>
                <c:manualLayout>
                  <c:x val="-1.8518664333625E-2"/>
                  <c:y val="0"/>
                </c:manualLayout>
              </c:layout>
              <c:tx>
                <c:rich>
                  <a:bodyPr/>
                  <a:lstStyle/>
                  <a:p>
                    <a:r>
                      <a:rPr lang="en-US"/>
                      <a:t>BTN</a:t>
                    </a:r>
                  </a:p>
                </c:rich>
              </c:tx>
              <c:showLegendKey val="0"/>
              <c:showVal val="1"/>
              <c:showCatName val="0"/>
              <c:showSerName val="0"/>
              <c:showPercent val="0"/>
              <c:showBubbleSize val="0"/>
            </c:dLbl>
            <c:dLbl>
              <c:idx val="32"/>
              <c:layout/>
              <c:tx>
                <c:rich>
                  <a:bodyPr/>
                  <a:lstStyle/>
                  <a:p>
                    <a:r>
                      <a:rPr lang="en-US"/>
                      <a:t>BWA</a:t>
                    </a:r>
                  </a:p>
                </c:rich>
              </c:tx>
              <c:showLegendKey val="0"/>
              <c:showVal val="1"/>
              <c:showCatName val="0"/>
              <c:showSerName val="0"/>
              <c:showPercent val="0"/>
              <c:showBubbleSize val="0"/>
            </c:dLbl>
            <c:dLbl>
              <c:idx val="33"/>
              <c:layout/>
              <c:tx>
                <c:rich>
                  <a:bodyPr/>
                  <a:lstStyle/>
                  <a:p>
                    <a:r>
                      <a:rPr lang="en-US"/>
                      <a:t>BRN</a:t>
                    </a:r>
                  </a:p>
                </c:rich>
              </c:tx>
              <c:showLegendKey val="0"/>
              <c:showVal val="1"/>
              <c:showCatName val="0"/>
              <c:showSerName val="0"/>
              <c:showPercent val="0"/>
              <c:showBubbleSize val="0"/>
            </c:dLbl>
            <c:dLbl>
              <c:idx val="34"/>
              <c:layout>
                <c:manualLayout>
                  <c:x val="-5.5555555555555497E-3"/>
                  <c:y val="0"/>
                </c:manualLayout>
              </c:layout>
              <c:tx>
                <c:rich>
                  <a:bodyPr/>
                  <a:lstStyle/>
                  <a:p>
                    <a:r>
                      <a:rPr lang="en-US"/>
                      <a:t>DJI</a:t>
                    </a:r>
                  </a:p>
                </c:rich>
              </c:tx>
              <c:showLegendKey val="0"/>
              <c:showVal val="1"/>
              <c:showCatName val="0"/>
              <c:showSerName val="0"/>
              <c:showPercent val="0"/>
              <c:showBubbleSize val="0"/>
            </c:dLbl>
            <c:dLbl>
              <c:idx val="35"/>
              <c:layout/>
              <c:tx>
                <c:rich>
                  <a:bodyPr/>
                  <a:lstStyle/>
                  <a:p>
                    <a:r>
                      <a:rPr lang="en-US"/>
                      <a:t>GNQ</a:t>
                    </a:r>
                  </a:p>
                </c:rich>
              </c:tx>
              <c:showLegendKey val="0"/>
              <c:showVal val="1"/>
              <c:showCatName val="0"/>
              <c:showSerName val="0"/>
              <c:showPercent val="0"/>
              <c:showBubbleSize val="0"/>
            </c:dLbl>
            <c:dLbl>
              <c:idx val="36"/>
              <c:layout>
                <c:manualLayout>
                  <c:x val="-2.2222222222222199E-2"/>
                  <c:y val="-3.0240556374285001E-2"/>
                </c:manualLayout>
              </c:layout>
              <c:tx>
                <c:rich>
                  <a:bodyPr/>
                  <a:lstStyle/>
                  <a:p>
                    <a:r>
                      <a:rPr lang="en-US"/>
                      <a:t>EST</a:t>
                    </a:r>
                  </a:p>
                </c:rich>
              </c:tx>
              <c:showLegendKey val="0"/>
              <c:showVal val="1"/>
              <c:showCatName val="0"/>
              <c:showSerName val="0"/>
              <c:showPercent val="0"/>
              <c:showBubbleSize val="0"/>
            </c:dLbl>
            <c:dLbl>
              <c:idx val="38"/>
              <c:layout>
                <c:manualLayout>
                  <c:x val="1.85185185185185E-2"/>
                  <c:y val="-1.3745707442856799E-2"/>
                </c:manualLayout>
              </c:layout>
              <c:tx>
                <c:rich>
                  <a:bodyPr/>
                  <a:lstStyle/>
                  <a:p>
                    <a:r>
                      <a:rPr lang="en-US"/>
                      <a:t>GMB</a:t>
                    </a:r>
                  </a:p>
                </c:rich>
              </c:tx>
              <c:showLegendKey val="0"/>
              <c:showVal val="1"/>
              <c:showCatName val="0"/>
              <c:showSerName val="0"/>
              <c:showPercent val="0"/>
              <c:showBubbleSize val="0"/>
            </c:dLbl>
            <c:dLbl>
              <c:idx val="39"/>
              <c:layout/>
              <c:tx>
                <c:rich>
                  <a:bodyPr/>
                  <a:lstStyle/>
                  <a:p>
                    <a:r>
                      <a:rPr lang="en-US"/>
                      <a:t>GNB</a:t>
                    </a:r>
                  </a:p>
                </c:rich>
              </c:tx>
              <c:showLegendKey val="0"/>
              <c:showVal val="1"/>
              <c:showCatName val="0"/>
              <c:showSerName val="0"/>
              <c:showPercent val="0"/>
              <c:showBubbleSize val="0"/>
            </c:dLbl>
            <c:dLbl>
              <c:idx val="40"/>
              <c:layout/>
              <c:tx>
                <c:rich>
                  <a:bodyPr/>
                  <a:lstStyle/>
                  <a:p>
                    <a:r>
                      <a:rPr lang="en-US"/>
                      <a:t>LVA</a:t>
                    </a:r>
                  </a:p>
                </c:rich>
              </c:tx>
              <c:showLegendKey val="0"/>
              <c:showVal val="1"/>
              <c:showCatName val="0"/>
              <c:showSerName val="0"/>
              <c:showPercent val="0"/>
              <c:showBubbleSize val="0"/>
            </c:dLbl>
            <c:dLbl>
              <c:idx val="41"/>
              <c:layout>
                <c:manualLayout>
                  <c:x val="0"/>
                  <c:y val="-8.2474244657140903E-3"/>
                </c:manualLayout>
              </c:layout>
              <c:tx>
                <c:rich>
                  <a:bodyPr/>
                  <a:lstStyle/>
                  <a:p>
                    <a:r>
                      <a:rPr lang="en-US"/>
                      <a:t>LSO</a:t>
                    </a:r>
                  </a:p>
                </c:rich>
              </c:tx>
              <c:showLegendKey val="0"/>
              <c:showVal val="1"/>
              <c:showCatName val="0"/>
              <c:showSerName val="0"/>
              <c:showPercent val="0"/>
              <c:showBubbleSize val="0"/>
            </c:dLbl>
            <c:dLbl>
              <c:idx val="43"/>
              <c:layout/>
              <c:tx>
                <c:rich>
                  <a:bodyPr/>
                  <a:lstStyle/>
                  <a:p>
                    <a:r>
                      <a:rPr lang="en-US"/>
                      <a:t>MNG</a:t>
                    </a:r>
                  </a:p>
                </c:rich>
              </c:tx>
              <c:showLegendKey val="0"/>
              <c:showVal val="1"/>
              <c:showCatName val="0"/>
              <c:showSerName val="0"/>
              <c:showPercent val="0"/>
              <c:showBubbleSize val="0"/>
            </c:dLbl>
            <c:dLbl>
              <c:idx val="44"/>
              <c:layout/>
              <c:tx>
                <c:rich>
                  <a:bodyPr/>
                  <a:lstStyle/>
                  <a:p>
                    <a:r>
                      <a:rPr lang="en-US"/>
                      <a:t>NAM</a:t>
                    </a:r>
                  </a:p>
                </c:rich>
              </c:tx>
              <c:showLegendKey val="0"/>
              <c:showVal val="1"/>
              <c:showCatName val="0"/>
              <c:showSerName val="0"/>
              <c:showPercent val="0"/>
              <c:showBubbleSize val="0"/>
            </c:dLbl>
            <c:dLbl>
              <c:idx val="45"/>
              <c:tx>
                <c:rich>
                  <a:bodyPr/>
                  <a:lstStyle/>
                  <a:p>
                    <a:r>
                      <a:rPr lang="en-US"/>
                      <a:t>QAT</a:t>
                    </a:r>
                  </a:p>
                </c:rich>
              </c:tx>
              <c:showLegendKey val="0"/>
              <c:showVal val="1"/>
              <c:showCatName val="0"/>
              <c:showSerName val="0"/>
              <c:showPercent val="0"/>
              <c:showBubbleSize val="0"/>
            </c:dLbl>
            <c:dLbl>
              <c:idx val="46"/>
              <c:layout/>
              <c:tx>
                <c:rich>
                  <a:bodyPr/>
                  <a:lstStyle/>
                  <a:p>
                    <a:r>
                      <a:rPr lang="en-US"/>
                      <a:t>SVN</a:t>
                    </a:r>
                  </a:p>
                </c:rich>
              </c:tx>
              <c:showLegendKey val="0"/>
              <c:showVal val="1"/>
              <c:showCatName val="0"/>
              <c:showSerName val="0"/>
              <c:showPercent val="0"/>
              <c:showBubbleSize val="0"/>
            </c:dLbl>
            <c:dLbl>
              <c:idx val="47"/>
              <c:layout>
                <c:manualLayout>
                  <c:x val="1.1111111111111099E-2"/>
                  <c:y val="0"/>
                </c:manualLayout>
              </c:layout>
              <c:tx>
                <c:rich>
                  <a:bodyPr/>
                  <a:lstStyle/>
                  <a:p>
                    <a:r>
                      <a:rPr lang="en-US"/>
                      <a:t>SWZ</a:t>
                    </a:r>
                  </a:p>
                </c:rich>
              </c:tx>
              <c:showLegendKey val="0"/>
              <c:showVal val="1"/>
              <c:showCatName val="0"/>
              <c:showSerName val="0"/>
              <c:showPercent val="0"/>
              <c:showBubbleSize val="0"/>
            </c:dLbl>
            <c:dLbl>
              <c:idx val="48"/>
              <c:tx>
                <c:rich>
                  <a:bodyPr/>
                  <a:lstStyle/>
                  <a:p>
                    <a:r>
                      <a:rPr lang="en-US"/>
                      <a:t>LUX</a:t>
                    </a:r>
                  </a:p>
                </c:rich>
              </c:tx>
              <c:showLegendKey val="0"/>
              <c:showVal val="1"/>
              <c:showCatName val="0"/>
              <c:showSerName val="0"/>
              <c:showPercent val="0"/>
              <c:showBubbleSize val="0"/>
            </c:dLbl>
            <c:dLbl>
              <c:idx val="49"/>
              <c:layout/>
              <c:tx>
                <c:rich>
                  <a:bodyPr/>
                  <a:lstStyle/>
                  <a:p>
                    <a:r>
                      <a:rPr lang="en-US"/>
                      <a:t>MNE</a:t>
                    </a:r>
                  </a:p>
                </c:rich>
              </c:tx>
              <c:showLegendKey val="0"/>
              <c:showVal val="1"/>
              <c:showCatName val="0"/>
              <c:showSerName val="0"/>
              <c:showPercent val="0"/>
              <c:showBubbleSize val="0"/>
            </c:dLbl>
            <c:showLegendKey val="0"/>
            <c:showVal val="0"/>
            <c:showCatName val="0"/>
            <c:showSerName val="0"/>
            <c:showPercent val="0"/>
            <c:showBubbleSize val="0"/>
          </c:dLbls>
          <c:xVal>
            <c:numRef>
              <c:f>'Figure 2.2'!$E$6:$E$55</c:f>
              <c:numCache>
                <c:formatCode>#,##0.00</c:formatCode>
                <c:ptCount val="50"/>
                <c:pt idx="0">
                  <c:v>22679.383840631999</c:v>
                </c:pt>
                <c:pt idx="1">
                  <c:v>23893.300101320001</c:v>
                </c:pt>
                <c:pt idx="2">
                  <c:v>867.99775025999986</c:v>
                </c:pt>
                <c:pt idx="3">
                  <c:v>35628.210131384003</c:v>
                </c:pt>
                <c:pt idx="4">
                  <c:v>3722.0101020480001</c:v>
                </c:pt>
                <c:pt idx="5">
                  <c:v>1948.3925732663999</c:v>
                </c:pt>
                <c:pt idx="6">
                  <c:v>1142.540453884</c:v>
                </c:pt>
                <c:pt idx="8">
                  <c:v>27542.426238447999</c:v>
                </c:pt>
                <c:pt idx="9">
                  <c:v>26386.010316136002</c:v>
                </c:pt>
                <c:pt idx="10">
                  <c:v>8601.5863814320001</c:v>
                </c:pt>
                <c:pt idx="11">
                  <c:v>14786.205600096</c:v>
                </c:pt>
                <c:pt idx="12">
                  <c:v>7389.9333923199993</c:v>
                </c:pt>
                <c:pt idx="13">
                  <c:v>14805.515816632</c:v>
                </c:pt>
                <c:pt idx="14">
                  <c:v>9807.1115730959991</c:v>
                </c:pt>
                <c:pt idx="15">
                  <c:v>10718.912110448</c:v>
                </c:pt>
                <c:pt idx="16">
                  <c:v>7033.2467570719991</c:v>
                </c:pt>
                <c:pt idx="17">
                  <c:v>3666.8040673080004</c:v>
                </c:pt>
                <c:pt idx="18">
                  <c:v>18958.002655</c:v>
                </c:pt>
                <c:pt idx="19">
                  <c:v>4321.4543362640006</c:v>
                </c:pt>
                <c:pt idx="20">
                  <c:v>4238.5118462959999</c:v>
                </c:pt>
                <c:pt idx="21">
                  <c:v>21666.129155120001</c:v>
                </c:pt>
                <c:pt idx="22">
                  <c:v>9229.9359451359996</c:v>
                </c:pt>
                <c:pt idx="23">
                  <c:v>6492.5565564560002</c:v>
                </c:pt>
                <c:pt idx="24">
                  <c:v>1617.0372017160003</c:v>
                </c:pt>
                <c:pt idx="25">
                  <c:v>30862.902172136004</c:v>
                </c:pt>
                <c:pt idx="26">
                  <c:v>7631.2924797840005</c:v>
                </c:pt>
                <c:pt idx="27">
                  <c:v>6796.4224879760004</c:v>
                </c:pt>
                <c:pt idx="28">
                  <c:v>4502.739493176</c:v>
                </c:pt>
                <c:pt idx="29">
                  <c:v>10701.145221696001</c:v>
                </c:pt>
                <c:pt idx="30">
                  <c:v>9262.1306729839998</c:v>
                </c:pt>
                <c:pt idx="31">
                  <c:v>3954.9938433984003</c:v>
                </c:pt>
                <c:pt idx="32">
                  <c:v>9265.7428047680005</c:v>
                </c:pt>
                <c:pt idx="33">
                  <c:v>55079.630815600001</c:v>
                </c:pt>
                <c:pt idx="34">
                  <c:v>2493.1488012640002</c:v>
                </c:pt>
                <c:pt idx="35">
                  <c:v>9885.7054370559999</c:v>
                </c:pt>
                <c:pt idx="36">
                  <c:v>16967.842170256001</c:v>
                </c:pt>
                <c:pt idx="37">
                  <c:v>13350.604577984002</c:v>
                </c:pt>
                <c:pt idx="38">
                  <c:v>1270.5439775368</c:v>
                </c:pt>
                <c:pt idx="39">
                  <c:v>804.96005109760006</c:v>
                </c:pt>
                <c:pt idx="40">
                  <c:v>12591.299721079999</c:v>
                </c:pt>
                <c:pt idx="41">
                  <c:v>1488.8367279224001</c:v>
                </c:pt>
                <c:pt idx="42">
                  <c:v>7665.423608176</c:v>
                </c:pt>
                <c:pt idx="43">
                  <c:v>4217.2859172560002</c:v>
                </c:pt>
                <c:pt idx="44">
                  <c:v>5385.6760771200006</c:v>
                </c:pt>
                <c:pt idx="45">
                  <c:v>127089.60879776</c:v>
                </c:pt>
                <c:pt idx="46">
                  <c:v>24843.572117856002</c:v>
                </c:pt>
                <c:pt idx="47">
                  <c:v>3830.0682863368006</c:v>
                </c:pt>
                <c:pt idx="48">
                  <c:v>83071.500585440008</c:v>
                </c:pt>
                <c:pt idx="49">
                  <c:v>7865.4397165040009</c:v>
                </c:pt>
              </c:numCache>
            </c:numRef>
          </c:xVal>
          <c:yVal>
            <c:numRef>
              <c:f>'Figure 2.2'!$F$6:$F$55</c:f>
              <c:numCache>
                <c:formatCode>General</c:formatCode>
                <c:ptCount val="50"/>
                <c:pt idx="0">
                  <c:v>0.76</c:v>
                </c:pt>
                <c:pt idx="1">
                  <c:v>0.79600000000000004</c:v>
                </c:pt>
                <c:pt idx="2">
                  <c:v>0.42899999999999999</c:v>
                </c:pt>
                <c:pt idx="3">
                  <c:v>0.90600000000000003</c:v>
                </c:pt>
                <c:pt idx="4">
                  <c:v>0.629</c:v>
                </c:pt>
                <c:pt idx="5">
                  <c:v>0.53</c:v>
                </c:pt>
                <c:pt idx="6">
                  <c:v>0.57599999999999996</c:v>
                </c:pt>
                <c:pt idx="7">
                  <c:v>0</c:v>
                </c:pt>
                <c:pt idx="8">
                  <c:v>0.79400000000000004</c:v>
                </c:pt>
                <c:pt idx="9">
                  <c:v>0.82499999999999996</c:v>
                </c:pt>
                <c:pt idx="10">
                  <c:v>0.73</c:v>
                </c:pt>
                <c:pt idx="11">
                  <c:v>0.76</c:v>
                </c:pt>
                <c:pt idx="12">
                  <c:v>0.745</c:v>
                </c:pt>
                <c:pt idx="13">
                  <c:v>0.77</c:v>
                </c:pt>
                <c:pt idx="14">
                  <c:v>0.745</c:v>
                </c:pt>
                <c:pt idx="15">
                  <c:v>0.72499999999999998</c:v>
                </c:pt>
                <c:pt idx="16">
                  <c:v>0.73299999999999998</c:v>
                </c:pt>
                <c:pt idx="17">
                  <c:v>0.58599999999999997</c:v>
                </c:pt>
                <c:pt idx="18">
                  <c:v>0.84799999999999998</c:v>
                </c:pt>
                <c:pt idx="19">
                  <c:v>0.70199999999999996</c:v>
                </c:pt>
                <c:pt idx="20">
                  <c:v>0.68799999999999994</c:v>
                </c:pt>
                <c:pt idx="21">
                  <c:v>0.84699999999999998</c:v>
                </c:pt>
                <c:pt idx="22">
                  <c:v>0.73699999999999999</c:v>
                </c:pt>
                <c:pt idx="23">
                  <c:v>0.70199999999999996</c:v>
                </c:pt>
                <c:pt idx="24">
                  <c:v>0.52500000000000002</c:v>
                </c:pt>
                <c:pt idx="25">
                  <c:v>0.80600000000000005</c:v>
                </c:pt>
                <c:pt idx="26">
                  <c:v>0.71</c:v>
                </c:pt>
                <c:pt idx="27">
                  <c:v>0.626</c:v>
                </c:pt>
                <c:pt idx="28">
                  <c:v>0.63600000000000001</c:v>
                </c:pt>
                <c:pt idx="29">
                  <c:v>0.68400000000000005</c:v>
                </c:pt>
                <c:pt idx="30">
                  <c:v>0.70199999999999996</c:v>
                </c:pt>
                <c:pt idx="31">
                  <c:v>0.53800000000000003</c:v>
                </c:pt>
                <c:pt idx="32">
                  <c:v>0.63400000000000001</c:v>
                </c:pt>
                <c:pt idx="33">
                  <c:v>0.85499999999999998</c:v>
                </c:pt>
                <c:pt idx="34">
                  <c:v>0.44500000000000001</c:v>
                </c:pt>
                <c:pt idx="35">
                  <c:v>0.55400000000000005</c:v>
                </c:pt>
                <c:pt idx="36">
                  <c:v>0.84599999999999997</c:v>
                </c:pt>
                <c:pt idx="37">
                  <c:v>0.68300000000000005</c:v>
                </c:pt>
                <c:pt idx="38">
                  <c:v>0.439</c:v>
                </c:pt>
                <c:pt idx="39">
                  <c:v>0.36399999999999999</c:v>
                </c:pt>
                <c:pt idx="40">
                  <c:v>0.81399999999999995</c:v>
                </c:pt>
                <c:pt idx="41">
                  <c:v>0.46100000000000002</c:v>
                </c:pt>
                <c:pt idx="42">
                  <c:v>0.74</c:v>
                </c:pt>
                <c:pt idx="43">
                  <c:v>0.67500000000000004</c:v>
                </c:pt>
                <c:pt idx="44">
                  <c:v>0.60799999999999998</c:v>
                </c:pt>
                <c:pt idx="45">
                  <c:v>0.83399999999999996</c:v>
                </c:pt>
                <c:pt idx="46">
                  <c:v>0.89200000000000002</c:v>
                </c:pt>
                <c:pt idx="47">
                  <c:v>0.53600000000000003</c:v>
                </c:pt>
                <c:pt idx="48">
                  <c:v>0.875</c:v>
                </c:pt>
                <c:pt idx="49">
                  <c:v>0.79100000000000004</c:v>
                </c:pt>
              </c:numCache>
            </c:numRef>
          </c:yVal>
          <c:smooth val="0"/>
        </c:ser>
        <c:ser>
          <c:idx val="1"/>
          <c:order val="1"/>
          <c:tx>
            <c:v>"Island/Commodity"</c:v>
          </c:tx>
          <c:spPr>
            <a:ln w="28575">
              <a:noFill/>
            </a:ln>
          </c:spPr>
          <c:marker>
            <c:symbol val="square"/>
            <c:size val="7"/>
            <c:spPr>
              <a:noFill/>
              <a:ln w="28575">
                <a:solidFill>
                  <a:srgbClr val="7030A0"/>
                </a:solidFill>
              </a:ln>
            </c:spPr>
          </c:marker>
          <c:xVal>
            <c:numRef>
              <c:f>'Figure 2.2'!$E$6:$E$13</c:f>
              <c:numCache>
                <c:formatCode>#,##0.00</c:formatCode>
                <c:ptCount val="8"/>
                <c:pt idx="0">
                  <c:v>22679.383840631999</c:v>
                </c:pt>
                <c:pt idx="1">
                  <c:v>23893.300101320001</c:v>
                </c:pt>
                <c:pt idx="2">
                  <c:v>867.99775025999986</c:v>
                </c:pt>
                <c:pt idx="3">
                  <c:v>35628.210131384003</c:v>
                </c:pt>
                <c:pt idx="4">
                  <c:v>3722.0101020480001</c:v>
                </c:pt>
                <c:pt idx="5">
                  <c:v>1948.3925732663999</c:v>
                </c:pt>
                <c:pt idx="6">
                  <c:v>1142.540453884</c:v>
                </c:pt>
              </c:numCache>
            </c:numRef>
          </c:xVal>
          <c:yVal>
            <c:numRef>
              <c:f>'Figure 2.2'!$F$6:$F$13</c:f>
              <c:numCache>
                <c:formatCode>General</c:formatCode>
                <c:ptCount val="8"/>
                <c:pt idx="0">
                  <c:v>0.76</c:v>
                </c:pt>
                <c:pt idx="1">
                  <c:v>0.79600000000000004</c:v>
                </c:pt>
                <c:pt idx="2">
                  <c:v>0.42899999999999999</c:v>
                </c:pt>
                <c:pt idx="3">
                  <c:v>0.90600000000000003</c:v>
                </c:pt>
                <c:pt idx="4">
                  <c:v>0.629</c:v>
                </c:pt>
                <c:pt idx="5">
                  <c:v>0.53</c:v>
                </c:pt>
                <c:pt idx="6">
                  <c:v>0.57599999999999996</c:v>
                </c:pt>
                <c:pt idx="7">
                  <c:v>0</c:v>
                </c:pt>
              </c:numCache>
            </c:numRef>
          </c:yVal>
          <c:smooth val="0"/>
        </c:ser>
        <c:ser>
          <c:idx val="2"/>
          <c:order val="2"/>
          <c:tx>
            <c:v>"Island/Tourism"</c:v>
          </c:tx>
          <c:spPr>
            <a:ln w="28575">
              <a:noFill/>
            </a:ln>
          </c:spPr>
          <c:marker>
            <c:symbol val="circle"/>
            <c:size val="7"/>
          </c:marker>
          <c:xVal>
            <c:numRef>
              <c:f>'Figure 2.2'!$E$14:$E$33</c:f>
              <c:numCache>
                <c:formatCode>#,##0.00</c:formatCode>
                <c:ptCount val="20"/>
                <c:pt idx="0">
                  <c:v>27542.426238447999</c:v>
                </c:pt>
                <c:pt idx="1">
                  <c:v>26386.010316136002</c:v>
                </c:pt>
                <c:pt idx="2">
                  <c:v>8601.5863814320001</c:v>
                </c:pt>
                <c:pt idx="3">
                  <c:v>14786.205600096</c:v>
                </c:pt>
                <c:pt idx="4">
                  <c:v>7389.9333923199993</c:v>
                </c:pt>
                <c:pt idx="5">
                  <c:v>14805.515816632</c:v>
                </c:pt>
                <c:pt idx="6">
                  <c:v>9807.1115730959991</c:v>
                </c:pt>
                <c:pt idx="7">
                  <c:v>10718.912110448</c:v>
                </c:pt>
                <c:pt idx="8">
                  <c:v>7033.2467570719991</c:v>
                </c:pt>
                <c:pt idx="9">
                  <c:v>3666.8040673080004</c:v>
                </c:pt>
                <c:pt idx="10">
                  <c:v>18958.002655</c:v>
                </c:pt>
                <c:pt idx="11">
                  <c:v>4321.4543362640006</c:v>
                </c:pt>
                <c:pt idx="12">
                  <c:v>4238.5118462959999</c:v>
                </c:pt>
                <c:pt idx="13">
                  <c:v>21666.129155120001</c:v>
                </c:pt>
                <c:pt idx="14">
                  <c:v>9229.9359451359996</c:v>
                </c:pt>
                <c:pt idx="15">
                  <c:v>6492.5565564560002</c:v>
                </c:pt>
                <c:pt idx="16">
                  <c:v>1617.0372017160003</c:v>
                </c:pt>
                <c:pt idx="17">
                  <c:v>30862.902172136004</c:v>
                </c:pt>
                <c:pt idx="18">
                  <c:v>7631.2924797840005</c:v>
                </c:pt>
                <c:pt idx="19">
                  <c:v>6796.4224879760004</c:v>
                </c:pt>
              </c:numCache>
            </c:numRef>
          </c:xVal>
          <c:yVal>
            <c:numRef>
              <c:f>'Figure 2.2'!$F$14:$F$33</c:f>
              <c:numCache>
                <c:formatCode>General</c:formatCode>
                <c:ptCount val="20"/>
                <c:pt idx="0">
                  <c:v>0.79400000000000004</c:v>
                </c:pt>
                <c:pt idx="1">
                  <c:v>0.82499999999999996</c:v>
                </c:pt>
                <c:pt idx="2">
                  <c:v>0.73</c:v>
                </c:pt>
                <c:pt idx="3">
                  <c:v>0.76</c:v>
                </c:pt>
                <c:pt idx="4">
                  <c:v>0.745</c:v>
                </c:pt>
                <c:pt idx="5">
                  <c:v>0.77</c:v>
                </c:pt>
                <c:pt idx="6">
                  <c:v>0.745</c:v>
                </c:pt>
                <c:pt idx="7">
                  <c:v>0.72499999999999998</c:v>
                </c:pt>
                <c:pt idx="8">
                  <c:v>0.73299999999999998</c:v>
                </c:pt>
                <c:pt idx="9">
                  <c:v>0.58599999999999997</c:v>
                </c:pt>
                <c:pt idx="10">
                  <c:v>0.84799999999999998</c:v>
                </c:pt>
                <c:pt idx="11">
                  <c:v>0.70199999999999996</c:v>
                </c:pt>
                <c:pt idx="12">
                  <c:v>0.68799999999999994</c:v>
                </c:pt>
                <c:pt idx="13">
                  <c:v>0.84699999999999998</c:v>
                </c:pt>
                <c:pt idx="14">
                  <c:v>0.73699999999999999</c:v>
                </c:pt>
                <c:pt idx="15">
                  <c:v>0.70199999999999996</c:v>
                </c:pt>
                <c:pt idx="16">
                  <c:v>0.52500000000000002</c:v>
                </c:pt>
                <c:pt idx="17">
                  <c:v>0.80600000000000005</c:v>
                </c:pt>
                <c:pt idx="18">
                  <c:v>0.71</c:v>
                </c:pt>
                <c:pt idx="19">
                  <c:v>0.626</c:v>
                </c:pt>
              </c:numCache>
            </c:numRef>
          </c:yVal>
          <c:smooth val="0"/>
        </c:ser>
        <c:ser>
          <c:idx val="3"/>
          <c:order val="3"/>
          <c:tx>
            <c:v>"Non-island/Commodity"</c:v>
          </c:tx>
          <c:spPr>
            <a:ln w="28575">
              <a:noFill/>
            </a:ln>
          </c:spPr>
          <c:marker>
            <c:symbol val="square"/>
            <c:size val="7"/>
          </c:marker>
          <c:xVal>
            <c:numRef>
              <c:f>'Figure 2.2'!$E$34:$E$53</c:f>
              <c:numCache>
                <c:formatCode>#,##0.00</c:formatCode>
                <c:ptCount val="20"/>
                <c:pt idx="0">
                  <c:v>4502.739493176</c:v>
                </c:pt>
                <c:pt idx="1">
                  <c:v>10701.145221696001</c:v>
                </c:pt>
                <c:pt idx="2">
                  <c:v>9262.1306729839998</c:v>
                </c:pt>
                <c:pt idx="3">
                  <c:v>3954.9938433984003</c:v>
                </c:pt>
                <c:pt idx="4">
                  <c:v>9265.7428047680005</c:v>
                </c:pt>
                <c:pt idx="5">
                  <c:v>55079.630815600001</c:v>
                </c:pt>
                <c:pt idx="6">
                  <c:v>2493.1488012640002</c:v>
                </c:pt>
                <c:pt idx="7">
                  <c:v>9885.7054370559999</c:v>
                </c:pt>
                <c:pt idx="8">
                  <c:v>16967.842170256001</c:v>
                </c:pt>
                <c:pt idx="9">
                  <c:v>13350.604577984002</c:v>
                </c:pt>
                <c:pt idx="10">
                  <c:v>1270.5439775368</c:v>
                </c:pt>
                <c:pt idx="11">
                  <c:v>804.96005109760006</c:v>
                </c:pt>
                <c:pt idx="12">
                  <c:v>12591.299721079999</c:v>
                </c:pt>
                <c:pt idx="13">
                  <c:v>1488.8367279224001</c:v>
                </c:pt>
                <c:pt idx="14">
                  <c:v>7665.423608176</c:v>
                </c:pt>
                <c:pt idx="15">
                  <c:v>4217.2859172560002</c:v>
                </c:pt>
                <c:pt idx="16">
                  <c:v>5385.6760771200006</c:v>
                </c:pt>
                <c:pt idx="17">
                  <c:v>127089.60879776</c:v>
                </c:pt>
                <c:pt idx="18">
                  <c:v>24843.572117856002</c:v>
                </c:pt>
                <c:pt idx="19">
                  <c:v>3830.0682863368006</c:v>
                </c:pt>
              </c:numCache>
            </c:numRef>
          </c:xVal>
          <c:yVal>
            <c:numRef>
              <c:f>'Figure 2.2'!$F$34:$F$53</c:f>
              <c:numCache>
                <c:formatCode>General</c:formatCode>
                <c:ptCount val="20"/>
                <c:pt idx="0">
                  <c:v>0.63600000000000001</c:v>
                </c:pt>
                <c:pt idx="1">
                  <c:v>0.68400000000000005</c:v>
                </c:pt>
                <c:pt idx="2">
                  <c:v>0.70199999999999996</c:v>
                </c:pt>
                <c:pt idx="3">
                  <c:v>0.53800000000000003</c:v>
                </c:pt>
                <c:pt idx="4">
                  <c:v>0.63400000000000001</c:v>
                </c:pt>
                <c:pt idx="5">
                  <c:v>0.85499999999999998</c:v>
                </c:pt>
                <c:pt idx="6">
                  <c:v>0.44500000000000001</c:v>
                </c:pt>
                <c:pt idx="7">
                  <c:v>0.55400000000000005</c:v>
                </c:pt>
                <c:pt idx="8">
                  <c:v>0.84599999999999997</c:v>
                </c:pt>
                <c:pt idx="9">
                  <c:v>0.68300000000000005</c:v>
                </c:pt>
                <c:pt idx="10">
                  <c:v>0.439</c:v>
                </c:pt>
                <c:pt idx="11">
                  <c:v>0.36399999999999999</c:v>
                </c:pt>
                <c:pt idx="12">
                  <c:v>0.81399999999999995</c:v>
                </c:pt>
                <c:pt idx="13">
                  <c:v>0.46100000000000002</c:v>
                </c:pt>
                <c:pt idx="14">
                  <c:v>0.74</c:v>
                </c:pt>
                <c:pt idx="15">
                  <c:v>0.67500000000000004</c:v>
                </c:pt>
                <c:pt idx="16">
                  <c:v>0.60799999999999998</c:v>
                </c:pt>
                <c:pt idx="17">
                  <c:v>0.83399999999999996</c:v>
                </c:pt>
                <c:pt idx="18">
                  <c:v>0.89200000000000002</c:v>
                </c:pt>
                <c:pt idx="19">
                  <c:v>0.53600000000000003</c:v>
                </c:pt>
              </c:numCache>
            </c:numRef>
          </c:yVal>
          <c:smooth val="0"/>
        </c:ser>
        <c:ser>
          <c:idx val="4"/>
          <c:order val="4"/>
          <c:tx>
            <c:v>"Non-island/Tourism"</c:v>
          </c:tx>
          <c:spPr>
            <a:ln w="28575">
              <a:noFill/>
            </a:ln>
          </c:spPr>
          <c:marker>
            <c:symbol val="circle"/>
            <c:size val="7"/>
            <c:spPr>
              <a:noFill/>
              <a:ln w="31750">
                <a:solidFill>
                  <a:schemeClr val="accent3"/>
                </a:solidFill>
              </a:ln>
            </c:spPr>
          </c:marker>
          <c:xVal>
            <c:numRef>
              <c:f>'Figure 2.2'!$E$54:$E$55</c:f>
              <c:numCache>
                <c:formatCode>#,##0.00</c:formatCode>
                <c:ptCount val="2"/>
                <c:pt idx="0">
                  <c:v>83071.500585440008</c:v>
                </c:pt>
                <c:pt idx="1">
                  <c:v>7865.4397165040009</c:v>
                </c:pt>
              </c:numCache>
            </c:numRef>
          </c:xVal>
          <c:yVal>
            <c:numRef>
              <c:f>'Figure 2.2'!$F$54:$F$55</c:f>
              <c:numCache>
                <c:formatCode>General</c:formatCode>
                <c:ptCount val="2"/>
                <c:pt idx="0">
                  <c:v>0.875</c:v>
                </c:pt>
                <c:pt idx="1">
                  <c:v>0.79100000000000004</c:v>
                </c:pt>
              </c:numCache>
            </c:numRef>
          </c:yVal>
          <c:smooth val="0"/>
        </c:ser>
        <c:dLbls>
          <c:showLegendKey val="0"/>
          <c:showVal val="0"/>
          <c:showCatName val="0"/>
          <c:showSerName val="0"/>
          <c:showPercent val="0"/>
          <c:showBubbleSize val="0"/>
        </c:dLbls>
        <c:axId val="266218496"/>
        <c:axId val="306671616"/>
      </c:scatterChart>
      <c:valAx>
        <c:axId val="266218496"/>
        <c:scaling>
          <c:orientation val="minMax"/>
          <c:max val="60000"/>
        </c:scaling>
        <c:delete val="0"/>
        <c:axPos val="b"/>
        <c:title>
          <c:tx>
            <c:rich>
              <a:bodyPr/>
              <a:lstStyle/>
              <a:p>
                <a:pPr>
                  <a:defRPr sz="1100" b="0"/>
                </a:pPr>
                <a:r>
                  <a:rPr lang="en-US" sz="1100" b="0"/>
                  <a:t>GDP</a:t>
                </a:r>
                <a:r>
                  <a:rPr lang="en-US" sz="1100" b="0" baseline="0"/>
                  <a:t> per capita in 2010 (2005 International Dollar)</a:t>
                </a:r>
                <a:endParaRPr lang="en-US" sz="1100" b="0"/>
              </a:p>
            </c:rich>
          </c:tx>
          <c:layout>
            <c:manualLayout>
              <c:xMode val="edge"/>
              <c:yMode val="edge"/>
              <c:x val="0.30997841300652601"/>
              <c:y val="0.92161396685098196"/>
            </c:manualLayout>
          </c:layout>
          <c:overlay val="0"/>
        </c:title>
        <c:numFmt formatCode="#,##0" sourceLinked="0"/>
        <c:majorTickMark val="out"/>
        <c:minorTickMark val="none"/>
        <c:tickLblPos val="nextTo"/>
        <c:txPr>
          <a:bodyPr/>
          <a:lstStyle/>
          <a:p>
            <a:pPr>
              <a:defRPr sz="1100"/>
            </a:pPr>
            <a:endParaRPr lang="en-US"/>
          </a:p>
        </c:txPr>
        <c:crossAx val="306671616"/>
        <c:crosses val="autoZero"/>
        <c:crossBetween val="midCat"/>
      </c:valAx>
      <c:valAx>
        <c:axId val="306671616"/>
        <c:scaling>
          <c:orientation val="minMax"/>
          <c:min val="0.3"/>
        </c:scaling>
        <c:delete val="0"/>
        <c:axPos val="l"/>
        <c:title>
          <c:tx>
            <c:rich>
              <a:bodyPr rot="-5400000" vert="horz"/>
              <a:lstStyle/>
              <a:p>
                <a:pPr algn="l">
                  <a:defRPr sz="1100" b="0"/>
                </a:pPr>
                <a:r>
                  <a:rPr lang="en-US" sz="1100" b="0"/>
                  <a:t>Human Development Index (2012)</a:t>
                </a:r>
              </a:p>
            </c:rich>
          </c:tx>
          <c:layout>
            <c:manualLayout>
              <c:xMode val="edge"/>
              <c:yMode val="edge"/>
              <c:x val="1.29987898800034E-2"/>
              <c:y val="0.19320663326712301"/>
            </c:manualLayout>
          </c:layout>
          <c:overlay val="0"/>
        </c:title>
        <c:numFmt formatCode="#,##0.0" sourceLinked="0"/>
        <c:majorTickMark val="out"/>
        <c:minorTickMark val="none"/>
        <c:tickLblPos val="nextTo"/>
        <c:txPr>
          <a:bodyPr/>
          <a:lstStyle/>
          <a:p>
            <a:pPr>
              <a:defRPr sz="1100"/>
            </a:pPr>
            <a:endParaRPr lang="en-US"/>
          </a:p>
        </c:txPr>
        <c:crossAx val="266218496"/>
        <c:crosses val="autoZero"/>
        <c:crossBetween val="midCat"/>
      </c:valAx>
    </c:plotArea>
    <c:legend>
      <c:legendPos val="b"/>
      <c:legendEntry>
        <c:idx val="0"/>
        <c:delete val="1"/>
      </c:legendEntry>
      <c:layout>
        <c:manualLayout>
          <c:xMode val="edge"/>
          <c:yMode val="edge"/>
          <c:x val="0.504161280174794"/>
          <c:y val="0.65338023181107396"/>
          <c:w val="0.45502182216027298"/>
          <c:h val="0.10194617570607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C (Commodity)</c:v>
          </c:tx>
          <c:spPr>
            <a:ln w="28575">
              <a:noFill/>
            </a:ln>
          </c:spPr>
          <c:marker>
            <c:symbol val="circle"/>
            <c:size val="7"/>
            <c:spPr>
              <a:solidFill>
                <a:schemeClr val="accent3"/>
              </a:solidFill>
              <a:ln w="28575">
                <a:solidFill>
                  <a:schemeClr val="accent3"/>
                </a:solidFill>
              </a:ln>
            </c:spPr>
          </c:marker>
          <c:xVal>
            <c:numRef>
              <c:f>'Figure 2.2'!$G$59:$G$61</c:f>
              <c:numCache>
                <c:formatCode>0.00</c:formatCode>
                <c:ptCount val="3"/>
                <c:pt idx="0">
                  <c:v>1.4451238493587668</c:v>
                </c:pt>
                <c:pt idx="1">
                  <c:v>0.28691327219306478</c:v>
                </c:pt>
                <c:pt idx="2">
                  <c:v>0.68187391174263734</c:v>
                </c:pt>
              </c:numCache>
            </c:numRef>
          </c:xVal>
          <c:yVal>
            <c:numRef>
              <c:f>'Figure 2.2'!$F$59:$F$61</c:f>
              <c:numCache>
                <c:formatCode>0.00</c:formatCode>
                <c:ptCount val="3"/>
                <c:pt idx="0">
                  <c:v>1.1778380472685004</c:v>
                </c:pt>
                <c:pt idx="1">
                  <c:v>0.98566447113521882</c:v>
                </c:pt>
                <c:pt idx="2">
                  <c:v>1.0600542425416504</c:v>
                </c:pt>
              </c:numCache>
            </c:numRef>
          </c:yVal>
          <c:smooth val="0"/>
        </c:ser>
        <c:ser>
          <c:idx val="3"/>
          <c:order val="1"/>
          <c:tx>
            <c:v>OECS</c:v>
          </c:tx>
          <c:spPr>
            <a:ln w="28575">
              <a:noFill/>
            </a:ln>
          </c:spPr>
          <c:marker>
            <c:symbol val="square"/>
            <c:size val="7"/>
            <c:spPr>
              <a:solidFill>
                <a:schemeClr val="tx1"/>
              </a:solidFill>
              <a:ln>
                <a:solidFill>
                  <a:schemeClr val="tx1"/>
                </a:solidFill>
              </a:ln>
            </c:spPr>
          </c:marker>
          <c:xVal>
            <c:numRef>
              <c:f>'Figure 2.2'!$G$65:$G$70</c:f>
              <c:numCache>
                <c:formatCode>0.00</c:formatCode>
                <c:ptCount val="6"/>
                <c:pt idx="0">
                  <c:v>0.93122054691764833</c:v>
                </c:pt>
                <c:pt idx="1">
                  <c:v>0.46541066730713809</c:v>
                </c:pt>
                <c:pt idx="2">
                  <c:v>0.93243668518124956</c:v>
                </c:pt>
                <c:pt idx="3">
                  <c:v>0.61764214902581638</c:v>
                </c:pt>
                <c:pt idx="4">
                  <c:v>0.67506644150739958</c:v>
                </c:pt>
                <c:pt idx="5">
                  <c:v>0.44294689718671576</c:v>
                </c:pt>
              </c:numCache>
            </c:numRef>
          </c:xVal>
          <c:yVal>
            <c:numRef>
              <c:f>'Figure 2.2'!$F$65:$F$70</c:f>
              <c:numCache>
                <c:formatCode>0.00</c:formatCode>
                <c:ptCount val="6"/>
                <c:pt idx="0">
                  <c:v>1.0462776659959756</c:v>
                </c:pt>
                <c:pt idx="1">
                  <c:v>1.0256274489039499</c:v>
                </c:pt>
                <c:pt idx="2">
                  <c:v>1.0600444773906597</c:v>
                </c:pt>
                <c:pt idx="3">
                  <c:v>1.0256274489039499</c:v>
                </c:pt>
                <c:pt idx="4">
                  <c:v>0.99809382611458197</c:v>
                </c:pt>
                <c:pt idx="5">
                  <c:v>1.0091072752303292</c:v>
                </c:pt>
              </c:numCache>
            </c:numRef>
          </c:yVal>
          <c:smooth val="0"/>
        </c:ser>
        <c:ser>
          <c:idx val="4"/>
          <c:order val="2"/>
          <c:tx>
            <c:v>C (Tourist)</c:v>
          </c:tx>
          <c:spPr>
            <a:ln w="28575">
              <a:noFill/>
            </a:ln>
          </c:spPr>
          <c:marker>
            <c:symbol val="diamond"/>
            <c:size val="8"/>
            <c:spPr>
              <a:solidFill>
                <a:schemeClr val="accent3"/>
              </a:solidFill>
              <a:ln w="31750">
                <a:solidFill>
                  <a:schemeClr val="accent3"/>
                </a:solidFill>
              </a:ln>
            </c:spPr>
          </c:marker>
          <c:xVal>
            <c:numRef>
              <c:f>'Figure 2.2'!$G$62:$G$64</c:f>
              <c:numCache>
                <c:formatCode>0.00</c:formatCode>
                <c:ptCount val="3"/>
                <c:pt idx="0">
                  <c:v>1.7345946565926293</c:v>
                </c:pt>
                <c:pt idx="1">
                  <c:v>1.6617647300540275</c:v>
                </c:pt>
                <c:pt idx="2">
                  <c:v>0.54171936946585519</c:v>
                </c:pt>
              </c:numCache>
            </c:numRef>
          </c:xVal>
          <c:yVal>
            <c:numRef>
              <c:f>'Figure 2.2'!$F$62:$F$64</c:f>
              <c:numCache>
                <c:formatCode>0.00</c:formatCode>
                <c:ptCount val="3"/>
                <c:pt idx="0">
                  <c:v>1.093084824737901</c:v>
                </c:pt>
                <c:pt idx="1">
                  <c:v>1.1357619400614209</c:v>
                </c:pt>
                <c:pt idx="2">
                  <c:v>1.0049772318119239</c:v>
                </c:pt>
              </c:numCache>
            </c:numRef>
          </c:yVal>
          <c:smooth val="0"/>
        </c:ser>
        <c:dLbls>
          <c:showLegendKey val="0"/>
          <c:showVal val="0"/>
          <c:showCatName val="0"/>
          <c:showSerName val="0"/>
          <c:showPercent val="0"/>
          <c:showBubbleSize val="0"/>
        </c:dLbls>
        <c:axId val="308001792"/>
        <c:axId val="308311552"/>
      </c:scatterChart>
      <c:valAx>
        <c:axId val="308001792"/>
        <c:scaling>
          <c:orientation val="minMax"/>
          <c:max val="2"/>
        </c:scaling>
        <c:delete val="0"/>
        <c:axPos val="b"/>
        <c:title>
          <c:tx>
            <c:rich>
              <a:bodyPr/>
              <a:lstStyle/>
              <a:p>
                <a:pPr>
                  <a:defRPr sz="1100"/>
                </a:pPr>
                <a:r>
                  <a:rPr lang="en-US" sz="1100"/>
                  <a:t>GDP</a:t>
                </a:r>
                <a:r>
                  <a:rPr lang="en-US" sz="1100" baseline="0"/>
                  <a:t> per capita (Relative ratio)</a:t>
                </a:r>
                <a:endParaRPr lang="en-US" sz="1100"/>
              </a:p>
            </c:rich>
          </c:tx>
          <c:overlay val="0"/>
        </c:title>
        <c:numFmt formatCode="0.00" sourceLinked="1"/>
        <c:majorTickMark val="out"/>
        <c:minorTickMark val="none"/>
        <c:tickLblPos val="nextTo"/>
        <c:crossAx val="308311552"/>
        <c:crosses val="autoZero"/>
        <c:crossBetween val="midCat"/>
      </c:valAx>
      <c:valAx>
        <c:axId val="308311552"/>
        <c:scaling>
          <c:orientation val="minMax"/>
          <c:min val="0.9"/>
        </c:scaling>
        <c:delete val="0"/>
        <c:axPos val="l"/>
        <c:title>
          <c:tx>
            <c:rich>
              <a:bodyPr rot="-5400000" vert="horz"/>
              <a:lstStyle/>
              <a:p>
                <a:pPr>
                  <a:defRPr sz="1100"/>
                </a:pPr>
                <a:r>
                  <a:rPr lang="en-US" sz="1100"/>
                  <a:t>Human Development Index (Relative ratio)</a:t>
                </a:r>
              </a:p>
            </c:rich>
          </c:tx>
          <c:layout>
            <c:manualLayout>
              <c:xMode val="edge"/>
              <c:yMode val="edge"/>
              <c:x val="5.5555555555555497E-3"/>
              <c:y val="0.27843001941283502"/>
            </c:manualLayout>
          </c:layout>
          <c:overlay val="0"/>
        </c:title>
        <c:numFmt formatCode="0.00" sourceLinked="1"/>
        <c:majorTickMark val="out"/>
        <c:minorTickMark val="none"/>
        <c:tickLblPos val="nextTo"/>
        <c:crossAx val="308001792"/>
        <c:crosses val="autoZero"/>
        <c:crossBetween val="midCat"/>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2"/>
          <c:order val="0"/>
          <c:tx>
            <c:v>ROSE (Tourism)</c:v>
          </c:tx>
          <c:spPr>
            <a:ln w="28575">
              <a:noFill/>
            </a:ln>
          </c:spPr>
          <c:marker>
            <c:symbol val="diamond"/>
            <c:size val="7"/>
            <c:spPr>
              <a:solidFill>
                <a:srgbClr val="FF0000"/>
              </a:solidFill>
              <a:ln>
                <a:solidFill>
                  <a:srgbClr val="FF0000"/>
                </a:solidFill>
              </a:ln>
            </c:spPr>
          </c:marker>
          <c:xVal>
            <c:numRef>
              <c:f>('Figure 2.2'!$D$78:$D$88,'Figure 2.2'!$D$107:$D$108)</c:f>
              <c:numCache>
                <c:formatCode>General</c:formatCode>
                <c:ptCount val="13"/>
                <c:pt idx="0">
                  <c:v>3666.8040673080004</c:v>
                </c:pt>
                <c:pt idx="1">
                  <c:v>18958.002655</c:v>
                </c:pt>
                <c:pt idx="2">
                  <c:v>4321.4543362640006</c:v>
                </c:pt>
                <c:pt idx="3">
                  <c:v>4238.5118462959999</c:v>
                </c:pt>
                <c:pt idx="4">
                  <c:v>21666.129155120001</c:v>
                </c:pt>
                <c:pt idx="5">
                  <c:v>9229.9359451359996</c:v>
                </c:pt>
                <c:pt idx="6">
                  <c:v>6492.5565564560002</c:v>
                </c:pt>
                <c:pt idx="7">
                  <c:v>1617.0372017160003</c:v>
                </c:pt>
                <c:pt idx="8">
                  <c:v>30862.902172136004</c:v>
                </c:pt>
                <c:pt idx="9">
                  <c:v>7631.2924797840005</c:v>
                </c:pt>
                <c:pt idx="10">
                  <c:v>6796.4224879760004</c:v>
                </c:pt>
                <c:pt idx="11">
                  <c:v>83071.500585440008</c:v>
                </c:pt>
                <c:pt idx="12">
                  <c:v>7865.4397165040009</c:v>
                </c:pt>
              </c:numCache>
            </c:numRef>
          </c:xVal>
          <c:yVal>
            <c:numRef>
              <c:f>('Figure 2.2'!$C$78:$C$88,'Figure 2.2'!$C$107:$C$108)</c:f>
              <c:numCache>
                <c:formatCode>General</c:formatCode>
                <c:ptCount val="13"/>
                <c:pt idx="0">
                  <c:v>0.58599999999999997</c:v>
                </c:pt>
                <c:pt idx="1">
                  <c:v>0.84799999999999998</c:v>
                </c:pt>
                <c:pt idx="2">
                  <c:v>0.70199999999999996</c:v>
                </c:pt>
                <c:pt idx="3">
                  <c:v>0.68799999999999994</c:v>
                </c:pt>
                <c:pt idx="4">
                  <c:v>0.84699999999999998</c:v>
                </c:pt>
                <c:pt idx="5">
                  <c:v>0.73699999999999999</c:v>
                </c:pt>
                <c:pt idx="6">
                  <c:v>0.70199999999999996</c:v>
                </c:pt>
                <c:pt idx="7">
                  <c:v>0.52500000000000002</c:v>
                </c:pt>
                <c:pt idx="8">
                  <c:v>0.80600000000000005</c:v>
                </c:pt>
                <c:pt idx="9">
                  <c:v>0.71</c:v>
                </c:pt>
                <c:pt idx="10">
                  <c:v>0.626</c:v>
                </c:pt>
                <c:pt idx="11">
                  <c:v>0.875</c:v>
                </c:pt>
                <c:pt idx="12">
                  <c:v>0.79100000000000004</c:v>
                </c:pt>
              </c:numCache>
            </c:numRef>
          </c:yVal>
          <c:smooth val="0"/>
        </c:ser>
        <c:ser>
          <c:idx val="0"/>
          <c:order val="1"/>
          <c:tx>
            <c:v>ROSE (Commodity)</c:v>
          </c:tx>
          <c:spPr>
            <a:ln w="28575">
              <a:noFill/>
            </a:ln>
          </c:spPr>
          <c:marker>
            <c:symbol val="circle"/>
            <c:size val="7"/>
            <c:spPr>
              <a:solidFill>
                <a:srgbClr val="FF0000"/>
              </a:solidFill>
              <a:ln>
                <a:solidFill>
                  <a:srgbClr val="FF0000"/>
                </a:solidFill>
              </a:ln>
            </c:spPr>
          </c:marker>
          <c:xVal>
            <c:numRef>
              <c:f>('Figure 2.2'!$D$71:$D$77,'Figure 2.2'!$D$89:$D$106)</c:f>
              <c:numCache>
                <c:formatCode>General</c:formatCode>
                <c:ptCount val="25"/>
                <c:pt idx="0">
                  <c:v>23893.300101320001</c:v>
                </c:pt>
                <c:pt idx="1">
                  <c:v>867.99775025999986</c:v>
                </c:pt>
                <c:pt idx="2">
                  <c:v>35628.210131384003</c:v>
                </c:pt>
                <c:pt idx="3">
                  <c:v>3722.0101020480001</c:v>
                </c:pt>
                <c:pt idx="4">
                  <c:v>1948.3925732663999</c:v>
                </c:pt>
                <c:pt idx="5">
                  <c:v>1142.540453884</c:v>
                </c:pt>
                <c:pt idx="7">
                  <c:v>9262.1306729839998</c:v>
                </c:pt>
                <c:pt idx="8">
                  <c:v>3954.9938433984003</c:v>
                </c:pt>
                <c:pt idx="9">
                  <c:v>9265.7428047680005</c:v>
                </c:pt>
                <c:pt idx="10">
                  <c:v>55079.630815600001</c:v>
                </c:pt>
                <c:pt idx="11">
                  <c:v>2493.1488012640002</c:v>
                </c:pt>
                <c:pt idx="12">
                  <c:v>9885.7054370559999</c:v>
                </c:pt>
                <c:pt idx="13">
                  <c:v>16967.842170256001</c:v>
                </c:pt>
                <c:pt idx="14">
                  <c:v>13350.604577984002</c:v>
                </c:pt>
                <c:pt idx="15">
                  <c:v>1270.5439775368</c:v>
                </c:pt>
                <c:pt idx="16">
                  <c:v>804.96005109760006</c:v>
                </c:pt>
                <c:pt idx="17">
                  <c:v>12591.299721079999</c:v>
                </c:pt>
                <c:pt idx="18">
                  <c:v>1488.8367279224001</c:v>
                </c:pt>
                <c:pt idx="19">
                  <c:v>7665.423608176</c:v>
                </c:pt>
                <c:pt idx="20">
                  <c:v>4217.2859172560002</c:v>
                </c:pt>
                <c:pt idx="21">
                  <c:v>5385.6760771200006</c:v>
                </c:pt>
                <c:pt idx="22">
                  <c:v>127089.60879776</c:v>
                </c:pt>
                <c:pt idx="23">
                  <c:v>24843.572117856002</c:v>
                </c:pt>
                <c:pt idx="24">
                  <c:v>3830.0682863368006</c:v>
                </c:pt>
              </c:numCache>
            </c:numRef>
          </c:xVal>
          <c:yVal>
            <c:numRef>
              <c:f>('Figure 2.2'!$C$71:$C$77,'Figure 2.2'!$C$89:$C$106)</c:f>
              <c:numCache>
                <c:formatCode>General</c:formatCode>
                <c:ptCount val="25"/>
                <c:pt idx="0">
                  <c:v>0.79600000000000004</c:v>
                </c:pt>
                <c:pt idx="1">
                  <c:v>0.42899999999999999</c:v>
                </c:pt>
                <c:pt idx="2">
                  <c:v>0.90600000000000003</c:v>
                </c:pt>
                <c:pt idx="3">
                  <c:v>0.629</c:v>
                </c:pt>
                <c:pt idx="4">
                  <c:v>0.53</c:v>
                </c:pt>
                <c:pt idx="5">
                  <c:v>0.57599999999999996</c:v>
                </c:pt>
                <c:pt idx="7">
                  <c:v>0.70199999999999996</c:v>
                </c:pt>
                <c:pt idx="8">
                  <c:v>0.53800000000000003</c:v>
                </c:pt>
                <c:pt idx="9">
                  <c:v>0.63400000000000001</c:v>
                </c:pt>
                <c:pt idx="10">
                  <c:v>0.85499999999999998</c:v>
                </c:pt>
                <c:pt idx="11">
                  <c:v>0.44500000000000001</c:v>
                </c:pt>
                <c:pt idx="12">
                  <c:v>0.55400000000000005</c:v>
                </c:pt>
                <c:pt idx="13">
                  <c:v>0.84599999999999997</c:v>
                </c:pt>
                <c:pt idx="14">
                  <c:v>0.68300000000000005</c:v>
                </c:pt>
                <c:pt idx="15">
                  <c:v>0.439</c:v>
                </c:pt>
                <c:pt idx="16">
                  <c:v>0.36399999999999999</c:v>
                </c:pt>
                <c:pt idx="17">
                  <c:v>0.81399999999999995</c:v>
                </c:pt>
                <c:pt idx="18">
                  <c:v>0.46100000000000002</c:v>
                </c:pt>
                <c:pt idx="19">
                  <c:v>0.74</c:v>
                </c:pt>
                <c:pt idx="20">
                  <c:v>0.67500000000000004</c:v>
                </c:pt>
                <c:pt idx="21">
                  <c:v>0.60799999999999998</c:v>
                </c:pt>
                <c:pt idx="22">
                  <c:v>0.83399999999999996</c:v>
                </c:pt>
                <c:pt idx="23">
                  <c:v>0.89200000000000002</c:v>
                </c:pt>
                <c:pt idx="24">
                  <c:v>0.53600000000000003</c:v>
                </c:pt>
              </c:numCache>
            </c:numRef>
          </c:yVal>
          <c:smooth val="0"/>
        </c:ser>
        <c:ser>
          <c:idx val="1"/>
          <c:order val="2"/>
          <c:tx>
            <c:v>C (Commodity)</c:v>
          </c:tx>
          <c:spPr>
            <a:ln w="28575">
              <a:noFill/>
            </a:ln>
          </c:spPr>
          <c:marker>
            <c:symbol val="circle"/>
            <c:size val="7"/>
            <c:spPr>
              <a:solidFill>
                <a:schemeClr val="accent3"/>
              </a:solidFill>
              <a:ln w="28575">
                <a:solidFill>
                  <a:schemeClr val="accent3"/>
                </a:solidFill>
              </a:ln>
            </c:spPr>
          </c:marker>
          <c:xVal>
            <c:numRef>
              <c:f>'Figure 2.2'!$D$59:$D$61</c:f>
              <c:numCache>
                <c:formatCode>General</c:formatCode>
                <c:ptCount val="3"/>
                <c:pt idx="0">
                  <c:v>22679.383840631999</c:v>
                </c:pt>
                <c:pt idx="1">
                  <c:v>4502.739493176</c:v>
                </c:pt>
                <c:pt idx="2">
                  <c:v>10701.145221696001</c:v>
                </c:pt>
              </c:numCache>
            </c:numRef>
          </c:xVal>
          <c:yVal>
            <c:numRef>
              <c:f>'Figure 2.2'!$C$59:$C$61</c:f>
              <c:numCache>
                <c:formatCode>General</c:formatCode>
                <c:ptCount val="3"/>
                <c:pt idx="0">
                  <c:v>0.76</c:v>
                </c:pt>
                <c:pt idx="1">
                  <c:v>0.63600000000000001</c:v>
                </c:pt>
                <c:pt idx="2">
                  <c:v>0.68400000000000005</c:v>
                </c:pt>
              </c:numCache>
            </c:numRef>
          </c:yVal>
          <c:smooth val="0"/>
        </c:ser>
        <c:ser>
          <c:idx val="3"/>
          <c:order val="3"/>
          <c:tx>
            <c:v>OECS</c:v>
          </c:tx>
          <c:spPr>
            <a:ln w="28575">
              <a:noFill/>
            </a:ln>
          </c:spPr>
          <c:marker>
            <c:symbol val="square"/>
            <c:size val="7"/>
            <c:spPr>
              <a:solidFill>
                <a:schemeClr val="tx1"/>
              </a:solidFill>
              <a:ln>
                <a:solidFill>
                  <a:schemeClr val="tx1"/>
                </a:solidFill>
              </a:ln>
            </c:spPr>
          </c:marker>
          <c:xVal>
            <c:numRef>
              <c:f>'Figure 2.2'!$D$65:$D$70</c:f>
              <c:numCache>
                <c:formatCode>General</c:formatCode>
                <c:ptCount val="6"/>
                <c:pt idx="0">
                  <c:v>14786.205600096</c:v>
                </c:pt>
                <c:pt idx="1">
                  <c:v>7389.9333923199993</c:v>
                </c:pt>
                <c:pt idx="2">
                  <c:v>14805.515816632</c:v>
                </c:pt>
                <c:pt idx="3">
                  <c:v>9807.1115730959991</c:v>
                </c:pt>
                <c:pt idx="4">
                  <c:v>10718.912110448</c:v>
                </c:pt>
                <c:pt idx="5">
                  <c:v>7033.2467570719991</c:v>
                </c:pt>
              </c:numCache>
            </c:numRef>
          </c:xVal>
          <c:yVal>
            <c:numRef>
              <c:f>'Figure 2.2'!$C$65:$C$70</c:f>
              <c:numCache>
                <c:formatCode>General</c:formatCode>
                <c:ptCount val="6"/>
                <c:pt idx="0">
                  <c:v>0.76</c:v>
                </c:pt>
                <c:pt idx="1">
                  <c:v>0.745</c:v>
                </c:pt>
                <c:pt idx="2">
                  <c:v>0.77</c:v>
                </c:pt>
                <c:pt idx="3">
                  <c:v>0.745</c:v>
                </c:pt>
                <c:pt idx="4">
                  <c:v>0.72499999999999998</c:v>
                </c:pt>
                <c:pt idx="5">
                  <c:v>0.73299999999999998</c:v>
                </c:pt>
              </c:numCache>
            </c:numRef>
          </c:yVal>
          <c:smooth val="0"/>
        </c:ser>
        <c:ser>
          <c:idx val="4"/>
          <c:order val="4"/>
          <c:tx>
            <c:v>C (Tourist)</c:v>
          </c:tx>
          <c:spPr>
            <a:ln w="28575">
              <a:noFill/>
            </a:ln>
          </c:spPr>
          <c:marker>
            <c:symbol val="diamond"/>
            <c:size val="8"/>
            <c:spPr>
              <a:solidFill>
                <a:schemeClr val="accent3"/>
              </a:solidFill>
              <a:ln w="31750">
                <a:solidFill>
                  <a:schemeClr val="accent3"/>
                </a:solidFill>
              </a:ln>
            </c:spPr>
          </c:marker>
          <c:xVal>
            <c:numRef>
              <c:f>'Figure 2.2'!$D$62:$D$64</c:f>
              <c:numCache>
                <c:formatCode>General</c:formatCode>
                <c:ptCount val="3"/>
                <c:pt idx="0">
                  <c:v>27542.426238447999</c:v>
                </c:pt>
                <c:pt idx="1">
                  <c:v>26386.010316136002</c:v>
                </c:pt>
                <c:pt idx="2">
                  <c:v>8601.5863814320001</c:v>
                </c:pt>
              </c:numCache>
            </c:numRef>
          </c:xVal>
          <c:yVal>
            <c:numRef>
              <c:f>'Figure 2.2'!$C$62:$C$64</c:f>
              <c:numCache>
                <c:formatCode>General</c:formatCode>
                <c:ptCount val="3"/>
                <c:pt idx="0">
                  <c:v>0.79400000000000004</c:v>
                </c:pt>
                <c:pt idx="1">
                  <c:v>0.82499999999999996</c:v>
                </c:pt>
                <c:pt idx="2">
                  <c:v>0.73</c:v>
                </c:pt>
              </c:numCache>
            </c:numRef>
          </c:yVal>
          <c:smooth val="0"/>
        </c:ser>
        <c:dLbls>
          <c:showLegendKey val="0"/>
          <c:showVal val="0"/>
          <c:showCatName val="0"/>
          <c:showSerName val="0"/>
          <c:showPercent val="0"/>
          <c:showBubbleSize val="0"/>
        </c:dLbls>
        <c:axId val="324163072"/>
        <c:axId val="325648768"/>
      </c:scatterChart>
      <c:valAx>
        <c:axId val="324163072"/>
        <c:scaling>
          <c:orientation val="minMax"/>
        </c:scaling>
        <c:delete val="0"/>
        <c:axPos val="b"/>
        <c:title>
          <c:tx>
            <c:rich>
              <a:bodyPr/>
              <a:lstStyle/>
              <a:p>
                <a:pPr>
                  <a:defRPr sz="1100"/>
                </a:pPr>
                <a:r>
                  <a:rPr lang="en-US" sz="1100"/>
                  <a:t>GDP</a:t>
                </a:r>
                <a:r>
                  <a:rPr lang="en-US" sz="1100" baseline="0"/>
                  <a:t> per capita</a:t>
                </a:r>
                <a:endParaRPr lang="en-US" sz="1100"/>
              </a:p>
            </c:rich>
          </c:tx>
          <c:overlay val="0"/>
        </c:title>
        <c:numFmt formatCode="General" sourceLinked="1"/>
        <c:majorTickMark val="out"/>
        <c:minorTickMark val="none"/>
        <c:tickLblPos val="nextTo"/>
        <c:crossAx val="325648768"/>
        <c:crosses val="autoZero"/>
        <c:crossBetween val="midCat"/>
      </c:valAx>
      <c:valAx>
        <c:axId val="325648768"/>
        <c:scaling>
          <c:orientation val="minMax"/>
        </c:scaling>
        <c:delete val="0"/>
        <c:axPos val="l"/>
        <c:title>
          <c:tx>
            <c:rich>
              <a:bodyPr rot="-5400000" vert="horz"/>
              <a:lstStyle/>
              <a:p>
                <a:pPr>
                  <a:defRPr sz="1100"/>
                </a:pPr>
                <a:r>
                  <a:rPr lang="en-US" sz="1100"/>
                  <a:t>Human Development Index</a:t>
                </a:r>
              </a:p>
            </c:rich>
          </c:tx>
          <c:layout>
            <c:manualLayout>
              <c:xMode val="edge"/>
              <c:yMode val="edge"/>
              <c:x val="5.5555555555555497E-3"/>
              <c:y val="0.27843001941283502"/>
            </c:manualLayout>
          </c:layout>
          <c:overlay val="0"/>
        </c:title>
        <c:numFmt formatCode="General" sourceLinked="1"/>
        <c:majorTickMark val="out"/>
        <c:minorTickMark val="none"/>
        <c:tickLblPos val="nextTo"/>
        <c:crossAx val="324163072"/>
        <c:crosses val="autoZero"/>
        <c:crossBetween val="midCat"/>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25540159466499"/>
          <c:y val="4.9846298801128203E-2"/>
          <c:w val="0.82128746544473297"/>
          <c:h val="0.79673497105542002"/>
        </c:manualLayout>
      </c:layout>
      <c:scatterChart>
        <c:scatterStyle val="lineMarker"/>
        <c:varyColors val="0"/>
        <c:ser>
          <c:idx val="1"/>
          <c:order val="0"/>
          <c:tx>
            <c:v>ROW</c:v>
          </c:tx>
          <c:spPr>
            <a:ln w="28575">
              <a:noFill/>
            </a:ln>
          </c:spPr>
          <c:marker>
            <c:symbol val="circle"/>
            <c:size val="4"/>
            <c:spPr>
              <a:solidFill>
                <a:schemeClr val="accent1"/>
              </a:solidFill>
              <a:ln>
                <a:solidFill>
                  <a:schemeClr val="accent1"/>
                </a:solidFill>
              </a:ln>
            </c:spPr>
          </c:marker>
          <c:trendline>
            <c:trendlineType val="linear"/>
            <c:dispRSqr val="0"/>
            <c:dispEq val="0"/>
          </c:trendline>
          <c:xVal>
            <c:numRef>
              <c:f>'Figure 2.3'!$B$14:$B$196</c:f>
              <c:numCache>
                <c:formatCode>#,##0.0</c:formatCode>
                <c:ptCount val="183"/>
                <c:pt idx="0">
                  <c:v>17.252203775311269</c:v>
                </c:pt>
                <c:pt idx="1">
                  <c:v>14.984270606534466</c:v>
                </c:pt>
                <c:pt idx="2">
                  <c:v>17.397750901588498</c:v>
                </c:pt>
                <c:pt idx="3">
                  <c:v>16.792314821632747</c:v>
                </c:pt>
                <c:pt idx="4">
                  <c:v>11.385092093460344</c:v>
                </c:pt>
                <c:pt idx="5">
                  <c:v>17.52664062101303</c:v>
                </c:pt>
                <c:pt idx="6">
                  <c:v>15.01908328226887</c:v>
                </c:pt>
                <c:pt idx="7">
                  <c:v>16.939152200140295</c:v>
                </c:pt>
                <c:pt idx="8">
                  <c:v>15.945764028193713</c:v>
                </c:pt>
                <c:pt idx="9">
                  <c:v>16.026199636253782</c:v>
                </c:pt>
                <c:pt idx="10">
                  <c:v>12.759957758756611</c:v>
                </c:pt>
                <c:pt idx="11">
                  <c:v>13.936842843131799</c:v>
                </c:pt>
                <c:pt idx="12">
                  <c:v>18.931748338441079</c:v>
                </c:pt>
                <c:pt idx="13">
                  <c:v>12.531772785169476</c:v>
                </c:pt>
                <c:pt idx="14">
                  <c:v>16.059830742826342</c:v>
                </c:pt>
                <c:pt idx="15">
                  <c:v>16.209032645950423</c:v>
                </c:pt>
                <c:pt idx="16">
                  <c:v>12.733755386362587</c:v>
                </c:pt>
                <c:pt idx="17">
                  <c:v>16.109458457562656</c:v>
                </c:pt>
                <c:pt idx="18">
                  <c:v>13.460263166016727</c:v>
                </c:pt>
                <c:pt idx="19">
                  <c:v>16.179096672515719</c:v>
                </c:pt>
                <c:pt idx="20">
                  <c:v>15.173919715594629</c:v>
                </c:pt>
                <c:pt idx="21">
                  <c:v>14.432316505267497</c:v>
                </c:pt>
                <c:pt idx="22">
                  <c:v>19.08816646774395</c:v>
                </c:pt>
                <c:pt idx="23">
                  <c:v>12.959844447906553</c:v>
                </c:pt>
                <c:pt idx="24">
                  <c:v>15.821170997139607</c:v>
                </c:pt>
                <c:pt idx="25">
                  <c:v>16.525824860719553</c:v>
                </c:pt>
                <c:pt idx="26">
                  <c:v>15.948018820580803</c:v>
                </c:pt>
                <c:pt idx="27">
                  <c:v>16.530403957548479</c:v>
                </c:pt>
                <c:pt idx="28">
                  <c:v>16.856885189396966</c:v>
                </c:pt>
                <c:pt idx="29">
                  <c:v>17.354642125715742</c:v>
                </c:pt>
                <c:pt idx="30">
                  <c:v>13.161584090557611</c:v>
                </c:pt>
                <c:pt idx="31">
                  <c:v>15.372391219659699</c:v>
                </c:pt>
                <c:pt idx="32">
                  <c:v>16.164788378950302</c:v>
                </c:pt>
                <c:pt idx="33">
                  <c:v>16.671923291268854</c:v>
                </c:pt>
                <c:pt idx="34">
                  <c:v>21.02197760801938</c:v>
                </c:pt>
                <c:pt idx="35">
                  <c:v>17.645281750775691</c:v>
                </c:pt>
                <c:pt idx="36">
                  <c:v>13.42984807715229</c:v>
                </c:pt>
                <c:pt idx="37">
                  <c:v>18.100075950958193</c:v>
                </c:pt>
                <c:pt idx="38">
                  <c:v>15.196038324189828</c:v>
                </c:pt>
                <c:pt idx="39">
                  <c:v>15.344388962539957</c:v>
                </c:pt>
                <c:pt idx="40">
                  <c:v>16.937302631178998</c:v>
                </c:pt>
                <c:pt idx="41">
                  <c:v>15.300744866939068</c:v>
                </c:pt>
                <c:pt idx="42">
                  <c:v>13.612169633946245</c:v>
                </c:pt>
                <c:pt idx="43">
                  <c:v>16.16973888411016</c:v>
                </c:pt>
                <c:pt idx="44">
                  <c:v>15.531288506169702</c:v>
                </c:pt>
                <c:pt idx="45">
                  <c:v>13.647091906339311</c:v>
                </c:pt>
                <c:pt idx="46">
                  <c:v>11.170435156023453</c:v>
                </c:pt>
                <c:pt idx="47">
                  <c:v>16.12368002925222</c:v>
                </c:pt>
                <c:pt idx="48">
                  <c:v>16.523894036856603</c:v>
                </c:pt>
                <c:pt idx="49">
                  <c:v>18.189454616444799</c:v>
                </c:pt>
                <c:pt idx="50">
                  <c:v>15.591140645262445</c:v>
                </c:pt>
                <c:pt idx="51">
                  <c:v>14.116355616942336</c:v>
                </c:pt>
                <c:pt idx="52">
                  <c:v>15.518256647532025</c:v>
                </c:pt>
                <c:pt idx="53">
                  <c:v>14.108180171927094</c:v>
                </c:pt>
                <c:pt idx="54">
                  <c:v>18.2795088080033</c:v>
                </c:pt>
                <c:pt idx="55">
                  <c:v>13.703461054155651</c:v>
                </c:pt>
                <c:pt idx="56">
                  <c:v>15.502094679575029</c:v>
                </c:pt>
                <c:pt idx="57">
                  <c:v>17.96002528409895</c:v>
                </c:pt>
                <c:pt idx="58">
                  <c:v>14.232904236937712</c:v>
                </c:pt>
                <c:pt idx="59">
                  <c:v>14.402741512932669</c:v>
                </c:pt>
                <c:pt idx="60">
                  <c:v>15.312675227915589</c:v>
                </c:pt>
                <c:pt idx="61">
                  <c:v>18.219506588442137</c:v>
                </c:pt>
                <c:pt idx="62">
                  <c:v>17.006151503817691</c:v>
                </c:pt>
                <c:pt idx="63">
                  <c:v>16.230888478433442</c:v>
                </c:pt>
                <c:pt idx="64">
                  <c:v>11.552146178123509</c:v>
                </c:pt>
                <c:pt idx="65">
                  <c:v>16.505804037477226</c:v>
                </c:pt>
                <c:pt idx="66">
                  <c:v>16.175326284412591</c:v>
                </c:pt>
                <c:pt idx="67">
                  <c:v>14.336088473172943</c:v>
                </c:pt>
                <c:pt idx="68">
                  <c:v>13.560618308335483</c:v>
                </c:pt>
                <c:pt idx="69">
                  <c:v>16.11939480668994</c:v>
                </c:pt>
                <c:pt idx="70">
                  <c:v>15.921472309453506</c:v>
                </c:pt>
                <c:pt idx="71">
                  <c:v>15.782063317565493</c:v>
                </c:pt>
                <c:pt idx="72">
                  <c:v>16.116694670042691</c:v>
                </c:pt>
                <c:pt idx="73">
                  <c:v>12.694652660348845</c:v>
                </c:pt>
                <c:pt idx="74">
                  <c:v>20.911335011162965</c:v>
                </c:pt>
                <c:pt idx="75">
                  <c:v>19.300431965035571</c:v>
                </c:pt>
                <c:pt idx="76">
                  <c:v>18.144386911960446</c:v>
                </c:pt>
                <c:pt idx="77">
                  <c:v>17.307370974523671</c:v>
                </c:pt>
                <c:pt idx="78">
                  <c:v>15.337427872868879</c:v>
                </c:pt>
                <c:pt idx="79">
                  <c:v>15.842869019773884</c:v>
                </c:pt>
                <c:pt idx="80">
                  <c:v>17.920234401931243</c:v>
                </c:pt>
                <c:pt idx="81">
                  <c:v>14.823833375284924</c:v>
                </c:pt>
                <c:pt idx="82">
                  <c:v>18.666125758654008</c:v>
                </c:pt>
                <c:pt idx="83">
                  <c:v>15.648571906549435</c:v>
                </c:pt>
                <c:pt idx="84">
                  <c:v>16.629361177952696</c:v>
                </c:pt>
                <c:pt idx="85">
                  <c:v>17.52688508990558</c:v>
                </c:pt>
                <c:pt idx="86">
                  <c:v>11.561715629139661</c:v>
                </c:pt>
                <c:pt idx="87">
                  <c:v>17.707453297558228</c:v>
                </c:pt>
                <c:pt idx="88">
                  <c:v>15.11896664077516</c:v>
                </c:pt>
                <c:pt idx="89">
                  <c:v>15.526059971766786</c:v>
                </c:pt>
                <c:pt idx="90">
                  <c:v>15.695891218845857</c:v>
                </c:pt>
                <c:pt idx="91">
                  <c:v>14.617512143436301</c:v>
                </c:pt>
                <c:pt idx="92">
                  <c:v>15.191249405144648</c:v>
                </c:pt>
                <c:pt idx="93">
                  <c:v>14.478713862151148</c:v>
                </c:pt>
                <c:pt idx="94">
                  <c:v>15.170314251992794</c:v>
                </c:pt>
                <c:pt idx="95">
                  <c:v>15.684076735432095</c:v>
                </c:pt>
                <c:pt idx="96">
                  <c:v>14.999382690583207</c:v>
                </c:pt>
                <c:pt idx="97">
                  <c:v>13.149978544437301</c:v>
                </c:pt>
                <c:pt idx="98">
                  <c:v>14.537730986009926</c:v>
                </c:pt>
                <c:pt idx="99">
                  <c:v>16.899757245049003</c:v>
                </c:pt>
                <c:pt idx="100">
                  <c:v>16.598420829275927</c:v>
                </c:pt>
                <c:pt idx="101">
                  <c:v>17.173487237171866</c:v>
                </c:pt>
                <c:pt idx="102">
                  <c:v>12.691580461311874</c:v>
                </c:pt>
                <c:pt idx="103">
                  <c:v>16.578680058287564</c:v>
                </c:pt>
                <c:pt idx="104">
                  <c:v>12.955127458028414</c:v>
                </c:pt>
                <c:pt idx="105">
                  <c:v>14.996010006104568</c:v>
                </c:pt>
                <c:pt idx="106">
                  <c:v>14.069377281921325</c:v>
                </c:pt>
                <c:pt idx="107">
                  <c:v>18.549381738968098</c:v>
                </c:pt>
                <c:pt idx="108">
                  <c:v>15.084428050930592</c:v>
                </c:pt>
                <c:pt idx="109">
                  <c:v>14.843700382335838</c:v>
                </c:pt>
                <c:pt idx="110">
                  <c:v>13.337474757021274</c:v>
                </c:pt>
                <c:pt idx="111">
                  <c:v>17.287073202286994</c:v>
                </c:pt>
                <c:pt idx="112">
                  <c:v>16.907325440195308</c:v>
                </c:pt>
                <c:pt idx="113">
                  <c:v>17.949348232133172</c:v>
                </c:pt>
                <c:pt idx="114">
                  <c:v>14.575381370567127</c:v>
                </c:pt>
                <c:pt idx="115">
                  <c:v>17.16401015062598</c:v>
                </c:pt>
                <c:pt idx="116">
                  <c:v>16.630320295638018</c:v>
                </c:pt>
                <c:pt idx="117">
                  <c:v>15.300744866939068</c:v>
                </c:pt>
                <c:pt idx="118">
                  <c:v>15.588596761926707</c:v>
                </c:pt>
                <c:pt idx="119">
                  <c:v>16.529211430575298</c:v>
                </c:pt>
                <c:pt idx="120">
                  <c:v>18.892819591995114</c:v>
                </c:pt>
                <c:pt idx="121">
                  <c:v>15.419533837696875</c:v>
                </c:pt>
                <c:pt idx="122">
                  <c:v>14.941413706868287</c:v>
                </c:pt>
                <c:pt idx="123">
                  <c:v>18.982066393330058</c:v>
                </c:pt>
                <c:pt idx="124">
                  <c:v>15.093662760464461</c:v>
                </c:pt>
                <c:pt idx="125">
                  <c:v>15.711630042516571</c:v>
                </c:pt>
                <c:pt idx="126">
                  <c:v>15.691917501252615</c:v>
                </c:pt>
                <c:pt idx="127">
                  <c:v>17.217007894635426</c:v>
                </c:pt>
                <c:pt idx="128">
                  <c:v>18.378357623305842</c:v>
                </c:pt>
                <c:pt idx="129">
                  <c:v>17.4517537109976</c:v>
                </c:pt>
                <c:pt idx="130">
                  <c:v>16.181821341838866</c:v>
                </c:pt>
                <c:pt idx="131">
                  <c:v>14.385359522179726</c:v>
                </c:pt>
                <c:pt idx="132">
                  <c:v>16.879462070495411</c:v>
                </c:pt>
                <c:pt idx="133">
                  <c:v>18.774227801149749</c:v>
                </c:pt>
                <c:pt idx="134">
                  <c:v>16.138682284566709</c:v>
                </c:pt>
                <c:pt idx="135">
                  <c:v>12.117241431823558</c:v>
                </c:pt>
                <c:pt idx="136">
                  <c:v>12.037653993905211</c:v>
                </c:pt>
                <c:pt idx="137">
                  <c:v>17.153732640464916</c:v>
                </c:pt>
                <c:pt idx="138">
                  <c:v>16.413969082436388</c:v>
                </c:pt>
                <c:pt idx="139">
                  <c:v>15.818475940933496</c:v>
                </c:pt>
                <c:pt idx="140">
                  <c:v>11.418614785498987</c:v>
                </c:pt>
                <c:pt idx="141">
                  <c:v>15.60727002719233</c:v>
                </c:pt>
                <c:pt idx="142">
                  <c:v>15.478299645895369</c:v>
                </c:pt>
                <c:pt idx="143">
                  <c:v>15.510391952215842</c:v>
                </c:pt>
                <c:pt idx="144">
                  <c:v>14.519102996385758</c:v>
                </c:pt>
                <c:pt idx="145">
                  <c:v>13.199324418540456</c:v>
                </c:pt>
                <c:pt idx="146">
                  <c:v>17.739284252825083</c:v>
                </c:pt>
                <c:pt idx="147">
                  <c:v>17.647472522217491</c:v>
                </c:pt>
                <c:pt idx="148">
                  <c:v>16.837933446771309</c:v>
                </c:pt>
                <c:pt idx="149">
                  <c:v>10.933106969717286</c:v>
                </c:pt>
                <c:pt idx="150">
                  <c:v>12.025749091398891</c:v>
                </c:pt>
                <c:pt idx="151">
                  <c:v>11.608235644774552</c:v>
                </c:pt>
                <c:pt idx="152">
                  <c:v>17.301692263531425</c:v>
                </c:pt>
                <c:pt idx="153">
                  <c:v>13.188151117942333</c:v>
                </c:pt>
                <c:pt idx="154">
                  <c:v>13.977629407440709</c:v>
                </c:pt>
                <c:pt idx="155">
                  <c:v>16.061525299469924</c:v>
                </c:pt>
                <c:pt idx="156">
                  <c:v>15.874366666035002</c:v>
                </c:pt>
                <c:pt idx="157">
                  <c:v>16.878574323678549</c:v>
                </c:pt>
                <c:pt idx="158">
                  <c:v>16.960739842664175</c:v>
                </c:pt>
                <c:pt idx="159">
                  <c:v>15.875896693108951</c:v>
                </c:pt>
                <c:pt idx="160">
                  <c:v>17.557361896844316</c:v>
                </c:pt>
                <c:pt idx="161">
                  <c:v>17.975580436803511</c:v>
                </c:pt>
                <c:pt idx="162">
                  <c:v>13.904436767158675</c:v>
                </c:pt>
                <c:pt idx="163">
                  <c:v>15.781083268484597</c:v>
                </c:pt>
                <c:pt idx="165">
                  <c:v>14.095412443097093</c:v>
                </c:pt>
                <c:pt idx="166">
                  <c:v>16.181539823514854</c:v>
                </c:pt>
                <c:pt idx="167">
                  <c:v>18.118899747121084</c:v>
                </c:pt>
                <c:pt idx="168">
                  <c:v>15.524974784465499</c:v>
                </c:pt>
                <c:pt idx="170">
                  <c:v>17.376585049255706</c:v>
                </c:pt>
                <c:pt idx="171">
                  <c:v>17.634408993401944</c:v>
                </c:pt>
                <c:pt idx="172">
                  <c:v>15.497269131978001</c:v>
                </c:pt>
                <c:pt idx="173">
                  <c:v>17.95297846456846</c:v>
                </c:pt>
                <c:pt idx="174">
                  <c:v>19.558340653871142</c:v>
                </c:pt>
                <c:pt idx="175">
                  <c:v>15.03012652238869</c:v>
                </c:pt>
                <c:pt idx="176">
                  <c:v>17.177343216104152</c:v>
                </c:pt>
                <c:pt idx="177">
                  <c:v>12.409013489526863</c:v>
                </c:pt>
                <c:pt idx="178">
                  <c:v>17.208910955324203</c:v>
                </c:pt>
                <c:pt idx="179">
                  <c:v>18.307691201130048</c:v>
                </c:pt>
                <c:pt idx="180">
                  <c:v>17.039572909519777</c:v>
                </c:pt>
                <c:pt idx="181">
                  <c:v>16.424476800842584</c:v>
                </c:pt>
                <c:pt idx="182">
                  <c:v>16.347221273950076</c:v>
                </c:pt>
              </c:numCache>
            </c:numRef>
          </c:xVal>
          <c:yVal>
            <c:numRef>
              <c:f>'Figure 2.3'!$C$14:$C$196</c:f>
              <c:numCache>
                <c:formatCode>#,##0.0</c:formatCode>
                <c:ptCount val="183"/>
                <c:pt idx="0">
                  <c:v>19.87466666666667</c:v>
                </c:pt>
                <c:pt idx="1">
                  <c:v>31.045933333333334</c:v>
                </c:pt>
                <c:pt idx="2">
                  <c:v>31.970545454545459</c:v>
                </c:pt>
                <c:pt idx="3">
                  <c:v>39.222666666666669</c:v>
                </c:pt>
                <c:pt idx="4">
                  <c:v>25.600200000000005</c:v>
                </c:pt>
                <c:pt idx="5">
                  <c:v>31.507000000000001</c:v>
                </c:pt>
                <c:pt idx="6">
                  <c:v>23.343285714285713</c:v>
                </c:pt>
                <c:pt idx="7">
                  <c:v>34.196727272727266</c:v>
                </c:pt>
                <c:pt idx="8">
                  <c:v>52.414772727272727</c:v>
                </c:pt>
                <c:pt idx="9">
                  <c:v>27.342500000000001</c:v>
                </c:pt>
                <c:pt idx="10">
                  <c:v>17.678952380952385</c:v>
                </c:pt>
                <c:pt idx="11">
                  <c:v>30.914045454545462</c:v>
                </c:pt>
                <c:pt idx="12">
                  <c:v>13.762727272727274</c:v>
                </c:pt>
                <c:pt idx="13">
                  <c:v>38.566333333333326</c:v>
                </c:pt>
                <c:pt idx="14">
                  <c:v>28.087947368421048</c:v>
                </c:pt>
                <c:pt idx="15">
                  <c:v>51.284999999999997</c:v>
                </c:pt>
                <c:pt idx="16">
                  <c:v>29.473687499999997</c:v>
                </c:pt>
                <c:pt idx="17">
                  <c:v>21.603454545454543</c:v>
                </c:pt>
                <c:pt idx="18">
                  <c:v>38.510181818181813</c:v>
                </c:pt>
                <c:pt idx="19">
                  <c:v>29.795045454545459</c:v>
                </c:pt>
                <c:pt idx="20">
                  <c:v>50.518071428571432</c:v>
                </c:pt>
                <c:pt idx="21">
                  <c:v>37.664590909090911</c:v>
                </c:pt>
                <c:pt idx="22">
                  <c:v>38.801687500000007</c:v>
                </c:pt>
                <c:pt idx="23">
                  <c:v>44.381681818181818</c:v>
                </c:pt>
                <c:pt idx="24">
                  <c:v>35.844249999999995</c:v>
                </c:pt>
                <c:pt idx="25">
                  <c:v>21.473954545454543</c:v>
                </c:pt>
                <c:pt idx="26">
                  <c:v>26.3949</c:v>
                </c:pt>
                <c:pt idx="27">
                  <c:v>15.430187499999997</c:v>
                </c:pt>
                <c:pt idx="28">
                  <c:v>16.80691666666667</c:v>
                </c:pt>
                <c:pt idx="29">
                  <c:v>44.121363636363633</c:v>
                </c:pt>
                <c:pt idx="30">
                  <c:v>35.8172</c:v>
                </c:pt>
                <c:pt idx="31">
                  <c:v>16.343454545454545</c:v>
                </c:pt>
                <c:pt idx="32">
                  <c:v>19.044999999999995</c:v>
                </c:pt>
                <c:pt idx="33">
                  <c:v>21.962937499999999</c:v>
                </c:pt>
                <c:pt idx="34">
                  <c:v>17.847227272727277</c:v>
                </c:pt>
                <c:pt idx="35">
                  <c:v>25.105045454545458</c:v>
                </c:pt>
                <c:pt idx="36">
                  <c:v>25.179272727272732</c:v>
                </c:pt>
                <c:pt idx="37">
                  <c:v>18.156875000000003</c:v>
                </c:pt>
                <c:pt idx="38">
                  <c:v>28.490409090909086</c:v>
                </c:pt>
                <c:pt idx="39">
                  <c:v>16.989999999999998</c:v>
                </c:pt>
                <c:pt idx="40">
                  <c:v>20.608799999999999</c:v>
                </c:pt>
                <c:pt idx="41">
                  <c:v>42.160499999999999</c:v>
                </c:pt>
                <c:pt idx="42">
                  <c:v>41.031999999999996</c:v>
                </c:pt>
                <c:pt idx="43">
                  <c:v>43.976647058823531</c:v>
                </c:pt>
                <c:pt idx="44">
                  <c:v>55.233117647058812</c:v>
                </c:pt>
                <c:pt idx="45">
                  <c:v>38.223095238095233</c:v>
                </c:pt>
                <c:pt idx="46">
                  <c:v>32.101818181818174</c:v>
                </c:pt>
                <c:pt idx="47">
                  <c:v>16.161466666666666</c:v>
                </c:pt>
                <c:pt idx="48">
                  <c:v>24.435736842105264</c:v>
                </c:pt>
                <c:pt idx="49">
                  <c:v>34.487199999999994</c:v>
                </c:pt>
                <c:pt idx="50">
                  <c:v>18.810949999999998</c:v>
                </c:pt>
                <c:pt idx="51">
                  <c:v>27.266454545454554</c:v>
                </c:pt>
                <c:pt idx="52">
                  <c:v>51.808499999999995</c:v>
                </c:pt>
                <c:pt idx="53">
                  <c:v>37.674823529411761</c:v>
                </c:pt>
                <c:pt idx="54">
                  <c:v>20.204318181818177</c:v>
                </c:pt>
                <c:pt idx="55">
                  <c:v>28.206600000000002</c:v>
                </c:pt>
                <c:pt idx="56">
                  <c:v>54.008500000000005</c:v>
                </c:pt>
                <c:pt idx="57">
                  <c:v>53.395999999999987</c:v>
                </c:pt>
                <c:pt idx="58">
                  <c:v>26.235727272727274</c:v>
                </c:pt>
                <c:pt idx="59">
                  <c:v>19.927916666666665</c:v>
                </c:pt>
                <c:pt idx="60">
                  <c:v>24.324749999999998</c:v>
                </c:pt>
                <c:pt idx="61">
                  <c:v>47.506952380952384</c:v>
                </c:pt>
                <c:pt idx="62">
                  <c:v>20.044681818181822</c:v>
                </c:pt>
                <c:pt idx="63">
                  <c:v>45.206363636363648</c:v>
                </c:pt>
                <c:pt idx="64">
                  <c:v>27.208409090909093</c:v>
                </c:pt>
                <c:pt idx="65">
                  <c:v>14.250500000000002</c:v>
                </c:pt>
                <c:pt idx="66">
                  <c:v>19.273545454545459</c:v>
                </c:pt>
                <c:pt idx="67">
                  <c:v>21.815250000000002</c:v>
                </c:pt>
                <c:pt idx="68">
                  <c:v>31.339866666666662</c:v>
                </c:pt>
                <c:pt idx="69">
                  <c:v>15.340200000000001</c:v>
                </c:pt>
                <c:pt idx="70">
                  <c:v>27.044916666666669</c:v>
                </c:pt>
                <c:pt idx="71">
                  <c:v>17.361238095238093</c:v>
                </c:pt>
                <c:pt idx="72">
                  <c:v>49.135823529411766</c:v>
                </c:pt>
                <c:pt idx="73">
                  <c:v>44.697954545454543</c:v>
                </c:pt>
                <c:pt idx="74">
                  <c:v>26.32209090909091</c:v>
                </c:pt>
                <c:pt idx="75">
                  <c:v>19.414916666666663</c:v>
                </c:pt>
                <c:pt idx="76">
                  <c:v>23.26554545454546</c:v>
                </c:pt>
                <c:pt idx="77">
                  <c:v>84.193857142857141</c:v>
                </c:pt>
                <c:pt idx="78">
                  <c:v>38.828409090909084</c:v>
                </c:pt>
                <c:pt idx="79">
                  <c:v>48.831416666666676</c:v>
                </c:pt>
                <c:pt idx="80">
                  <c:v>50.130590909090913</c:v>
                </c:pt>
                <c:pt idx="81">
                  <c:v>28.061772727272725</c:v>
                </c:pt>
                <c:pt idx="82">
                  <c:v>34.63995454545455</c:v>
                </c:pt>
                <c:pt idx="83">
                  <c:v>36.075863636363636</c:v>
                </c:pt>
                <c:pt idx="84">
                  <c:v>22.5242</c:v>
                </c:pt>
                <c:pt idx="85">
                  <c:v>24.239181818181816</c:v>
                </c:pt>
                <c:pt idx="86">
                  <c:v>86.998409090909092</c:v>
                </c:pt>
                <c:pt idx="87">
                  <c:v>19.424235294117647</c:v>
                </c:pt>
                <c:pt idx="88">
                  <c:v>53.993454545454547</c:v>
                </c:pt>
                <c:pt idx="89">
                  <c:v>30.526</c:v>
                </c:pt>
                <c:pt idx="90">
                  <c:v>20.74541666666666</c:v>
                </c:pt>
                <c:pt idx="91">
                  <c:v>38.223357142857147</c:v>
                </c:pt>
                <c:pt idx="92">
                  <c:v>34.277333333333338</c:v>
                </c:pt>
                <c:pt idx="93">
                  <c:v>47.289681818181812</c:v>
                </c:pt>
                <c:pt idx="94">
                  <c:v>24.048249999999999</c:v>
                </c:pt>
                <c:pt idx="95">
                  <c:v>34.205714285714286</c:v>
                </c:pt>
                <c:pt idx="96">
                  <c:v>36.198916666666655</c:v>
                </c:pt>
                <c:pt idx="97">
                  <c:v>40.230176470588233</c:v>
                </c:pt>
                <c:pt idx="98">
                  <c:v>34.713642857142858</c:v>
                </c:pt>
                <c:pt idx="99">
                  <c:v>19.487863636363638</c:v>
                </c:pt>
                <c:pt idx="100">
                  <c:v>32.791000000000004</c:v>
                </c:pt>
                <c:pt idx="101">
                  <c:v>28.730909090909087</c:v>
                </c:pt>
                <c:pt idx="102">
                  <c:v>34.361136363636369</c:v>
                </c:pt>
                <c:pt idx="103">
                  <c:v>22.878499999999999</c:v>
                </c:pt>
                <c:pt idx="104">
                  <c:v>44.235999999999997</c:v>
                </c:pt>
                <c:pt idx="105">
                  <c:v>29.671199999999999</c:v>
                </c:pt>
                <c:pt idx="106">
                  <c:v>24.255916666666668</c:v>
                </c:pt>
                <c:pt idx="107">
                  <c:v>23.731318181818185</c:v>
                </c:pt>
                <c:pt idx="108">
                  <c:v>38.774058823529401</c:v>
                </c:pt>
                <c:pt idx="109">
                  <c:v>34.725318181818174</c:v>
                </c:pt>
                <c:pt idx="110">
                  <c:v>42.535999999999994</c:v>
                </c:pt>
                <c:pt idx="111">
                  <c:v>27.90018181818181</c:v>
                </c:pt>
                <c:pt idx="112">
                  <c:v>26.180954545454544</c:v>
                </c:pt>
                <c:pt idx="113">
                  <c:v>8.5923571428571428</c:v>
                </c:pt>
                <c:pt idx="114">
                  <c:v>31.48718181818181</c:v>
                </c:pt>
                <c:pt idx="115">
                  <c:v>15.175666666666666</c:v>
                </c:pt>
                <c:pt idx="116">
                  <c:v>47.538470588235292</c:v>
                </c:pt>
                <c:pt idx="117">
                  <c:v>33.411181818181817</c:v>
                </c:pt>
                <c:pt idx="118">
                  <c:v>32.05981818181818</c:v>
                </c:pt>
                <c:pt idx="119">
                  <c:v>19.961058823529413</c:v>
                </c:pt>
                <c:pt idx="120">
                  <c:v>30.464666666666663</c:v>
                </c:pt>
                <c:pt idx="121">
                  <c:v>45.951136363636358</c:v>
                </c:pt>
                <c:pt idx="122">
                  <c:v>38.783090909090909</c:v>
                </c:pt>
                <c:pt idx="123">
                  <c:v>19.089684210526318</c:v>
                </c:pt>
                <c:pt idx="124">
                  <c:v>25.36095454545455</c:v>
                </c:pt>
                <c:pt idx="125">
                  <c:v>31.599954545454548</c:v>
                </c:pt>
                <c:pt idx="126">
                  <c:v>20.147863636363638</c:v>
                </c:pt>
                <c:pt idx="127">
                  <c:v>19.229333333333333</c:v>
                </c:pt>
                <c:pt idx="128">
                  <c:v>20.173944444444444</c:v>
                </c:pt>
                <c:pt idx="129">
                  <c:v>44.452823529411766</c:v>
                </c:pt>
                <c:pt idx="130">
                  <c:v>43.967136363636364</c:v>
                </c:pt>
                <c:pt idx="131">
                  <c:v>35.709454545454534</c:v>
                </c:pt>
                <c:pt idx="132">
                  <c:v>34.594166666666659</c:v>
                </c:pt>
                <c:pt idx="133">
                  <c:v>35.51828571428571</c:v>
                </c:pt>
                <c:pt idx="134">
                  <c:v>22.5014</c:v>
                </c:pt>
                <c:pt idx="135">
                  <c:v>36.593142857142865</c:v>
                </c:pt>
                <c:pt idx="136">
                  <c:v>41.88816666666667</c:v>
                </c:pt>
                <c:pt idx="137">
                  <c:v>36.662769230769236</c:v>
                </c:pt>
                <c:pt idx="138">
                  <c:v>24.151250000000001</c:v>
                </c:pt>
                <c:pt idx="139">
                  <c:v>42.958833333333331</c:v>
                </c:pt>
                <c:pt idx="140">
                  <c:v>48.812090909090905</c:v>
                </c:pt>
                <c:pt idx="141">
                  <c:v>25.061583333333335</c:v>
                </c:pt>
                <c:pt idx="142">
                  <c:v>18.512590909090907</c:v>
                </c:pt>
                <c:pt idx="143">
                  <c:v>41.814466666666668</c:v>
                </c:pt>
                <c:pt idx="144">
                  <c:v>42.394705882352945</c:v>
                </c:pt>
                <c:pt idx="145">
                  <c:v>34.603272727272731</c:v>
                </c:pt>
                <c:pt idx="146">
                  <c:v>28.340166666666665</c:v>
                </c:pt>
                <c:pt idx="147">
                  <c:v>41.663909090909087</c:v>
                </c:pt>
                <c:pt idx="148">
                  <c:v>25.576909090909091</c:v>
                </c:pt>
                <c:pt idx="149">
                  <c:v>30.039181818181817</c:v>
                </c:pt>
                <c:pt idx="150">
                  <c:v>27.618681818181816</c:v>
                </c:pt>
                <c:pt idx="151">
                  <c:v>27.696636363636369</c:v>
                </c:pt>
                <c:pt idx="152">
                  <c:v>19.717909090909096</c:v>
                </c:pt>
                <c:pt idx="153">
                  <c:v>31.401045454545454</c:v>
                </c:pt>
                <c:pt idx="154">
                  <c:v>29.289636363636358</c:v>
                </c:pt>
                <c:pt idx="155">
                  <c:v>55.965863636363629</c:v>
                </c:pt>
                <c:pt idx="156">
                  <c:v>35.897090909090906</c:v>
                </c:pt>
                <c:pt idx="157">
                  <c:v>28.773666666666664</c:v>
                </c:pt>
                <c:pt idx="158">
                  <c:v>25.74877272727273</c:v>
                </c:pt>
                <c:pt idx="159">
                  <c:v>22.310000000000002</c:v>
                </c:pt>
                <c:pt idx="160">
                  <c:v>19.24733333333333</c:v>
                </c:pt>
                <c:pt idx="161">
                  <c:v>21.624294117647057</c:v>
                </c:pt>
                <c:pt idx="162">
                  <c:v>18.495416666666664</c:v>
                </c:pt>
                <c:pt idx="163">
                  <c:v>19.650272727272725</c:v>
                </c:pt>
                <c:pt idx="165">
                  <c:v>30.581461538461536</c:v>
                </c:pt>
                <c:pt idx="166">
                  <c:v>30.061523809523813</c:v>
                </c:pt>
                <c:pt idx="167">
                  <c:v>35.874099999999991</c:v>
                </c:pt>
                <c:pt idx="168">
                  <c:v>18.394000000000002</c:v>
                </c:pt>
                <c:pt idx="170">
                  <c:v>20.067666666666664</c:v>
                </c:pt>
                <c:pt idx="171">
                  <c:v>41.393333333333338</c:v>
                </c:pt>
                <c:pt idx="172">
                  <c:v>20.264538461538464</c:v>
                </c:pt>
                <c:pt idx="173">
                  <c:v>40.824681818181823</c:v>
                </c:pt>
                <c:pt idx="174">
                  <c:v>37.968363636363634</c:v>
                </c:pt>
                <c:pt idx="175">
                  <c:v>32.31307692307692</c:v>
                </c:pt>
                <c:pt idx="176">
                  <c:v>36.171399999999991</c:v>
                </c:pt>
                <c:pt idx="177">
                  <c:v>24.868666666666666</c:v>
                </c:pt>
                <c:pt idx="178">
                  <c:v>32.735727272727281</c:v>
                </c:pt>
                <c:pt idx="179">
                  <c:v>27.391642857142859</c:v>
                </c:pt>
                <c:pt idx="180">
                  <c:v>32.677764705882346</c:v>
                </c:pt>
                <c:pt idx="181">
                  <c:v>25.815333333333331</c:v>
                </c:pt>
                <c:pt idx="182">
                  <c:v>19.049857142857142</c:v>
                </c:pt>
              </c:numCache>
            </c:numRef>
          </c:yVal>
          <c:smooth val="0"/>
        </c:ser>
        <c:ser>
          <c:idx val="0"/>
          <c:order val="1"/>
          <c:tx>
            <c:strRef>
              <c:f>'Figure 2.3'!$G$42</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xVal>
            <c:numRef>
              <c:f>'Figure 2.3'!$B$206:$B$388</c:f>
              <c:numCache>
                <c:formatCode>#,##0.0</c:formatCode>
                <c:ptCount val="183"/>
                <c:pt idx="4">
                  <c:v>11.385092093460344</c:v>
                </c:pt>
                <c:pt idx="10">
                  <c:v>12.759957758756611</c:v>
                </c:pt>
                <c:pt idx="11">
                  <c:v>13.936842843131799</c:v>
                </c:pt>
                <c:pt idx="13">
                  <c:v>12.531772785169476</c:v>
                </c:pt>
                <c:pt idx="16">
                  <c:v>12.733755386362587</c:v>
                </c:pt>
                <c:pt idx="18">
                  <c:v>13.460263166016727</c:v>
                </c:pt>
                <c:pt idx="21">
                  <c:v>14.432316505267497</c:v>
                </c:pt>
                <c:pt idx="23">
                  <c:v>12.959844447906553</c:v>
                </c:pt>
                <c:pt idx="30">
                  <c:v>13.161584090557611</c:v>
                </c:pt>
                <c:pt idx="36">
                  <c:v>13.42984807715229</c:v>
                </c:pt>
                <c:pt idx="42">
                  <c:v>13.612169633946245</c:v>
                </c:pt>
                <c:pt idx="45">
                  <c:v>13.647091906339311</c:v>
                </c:pt>
                <c:pt idx="46">
                  <c:v>11.170435156023453</c:v>
                </c:pt>
                <c:pt idx="51">
                  <c:v>14.116355616942336</c:v>
                </c:pt>
                <c:pt idx="53">
                  <c:v>14.108180171927094</c:v>
                </c:pt>
                <c:pt idx="55">
                  <c:v>13.703461054155651</c:v>
                </c:pt>
                <c:pt idx="58">
                  <c:v>14.232904236937712</c:v>
                </c:pt>
                <c:pt idx="59">
                  <c:v>14.402741512932669</c:v>
                </c:pt>
                <c:pt idx="64">
                  <c:v>11.552146178123509</c:v>
                </c:pt>
                <c:pt idx="67">
                  <c:v>14.336088473172943</c:v>
                </c:pt>
                <c:pt idx="68">
                  <c:v>13.560618308335483</c:v>
                </c:pt>
                <c:pt idx="73">
                  <c:v>12.694652660348845</c:v>
                </c:pt>
                <c:pt idx="81">
                  <c:v>14.823833375284924</c:v>
                </c:pt>
                <c:pt idx="86">
                  <c:v>11.561715629139661</c:v>
                </c:pt>
                <c:pt idx="91">
                  <c:v>14.617512143436301</c:v>
                </c:pt>
                <c:pt idx="93">
                  <c:v>14.478713862151148</c:v>
                </c:pt>
                <c:pt idx="97">
                  <c:v>13.149978544437301</c:v>
                </c:pt>
                <c:pt idx="98">
                  <c:v>14.537730986009926</c:v>
                </c:pt>
                <c:pt idx="102">
                  <c:v>12.691580461311874</c:v>
                </c:pt>
                <c:pt idx="104">
                  <c:v>12.955127458028414</c:v>
                </c:pt>
                <c:pt idx="106">
                  <c:v>14.069377281921325</c:v>
                </c:pt>
                <c:pt idx="109">
                  <c:v>14.843700382335838</c:v>
                </c:pt>
                <c:pt idx="110">
                  <c:v>13.337474757021274</c:v>
                </c:pt>
                <c:pt idx="114">
                  <c:v>14.575381370567127</c:v>
                </c:pt>
                <c:pt idx="131">
                  <c:v>14.385359522179726</c:v>
                </c:pt>
                <c:pt idx="135">
                  <c:v>12.117241431823558</c:v>
                </c:pt>
                <c:pt idx="136">
                  <c:v>12.037653993905211</c:v>
                </c:pt>
                <c:pt idx="140">
                  <c:v>11.418614785498987</c:v>
                </c:pt>
                <c:pt idx="144">
                  <c:v>14.519102996385758</c:v>
                </c:pt>
                <c:pt idx="145">
                  <c:v>13.199324418540456</c:v>
                </c:pt>
                <c:pt idx="149">
                  <c:v>10.933106969717286</c:v>
                </c:pt>
                <c:pt idx="150">
                  <c:v>12.025749091398891</c:v>
                </c:pt>
                <c:pt idx="151">
                  <c:v>11.608235644774552</c:v>
                </c:pt>
                <c:pt idx="153">
                  <c:v>13.188151117942333</c:v>
                </c:pt>
                <c:pt idx="154">
                  <c:v>13.977629407440709</c:v>
                </c:pt>
                <c:pt idx="162">
                  <c:v>13.904436767158675</c:v>
                </c:pt>
                <c:pt idx="165">
                  <c:v>14.095412443097093</c:v>
                </c:pt>
                <c:pt idx="177">
                  <c:v>12.409013489526863</c:v>
                </c:pt>
              </c:numCache>
            </c:numRef>
          </c:xVal>
          <c:yVal>
            <c:numRef>
              <c:f>'Figure 2.3'!$C$206:$C$388</c:f>
              <c:numCache>
                <c:formatCode>#,##0.0</c:formatCode>
                <c:ptCount val="183"/>
                <c:pt idx="4">
                  <c:v>25.600200000000005</c:v>
                </c:pt>
                <c:pt idx="10">
                  <c:v>17.678952380952385</c:v>
                </c:pt>
                <c:pt idx="11">
                  <c:v>30.914045454545462</c:v>
                </c:pt>
                <c:pt idx="13">
                  <c:v>38.566333333333326</c:v>
                </c:pt>
                <c:pt idx="16">
                  <c:v>29.473687499999997</c:v>
                </c:pt>
                <c:pt idx="18">
                  <c:v>38.510181818181813</c:v>
                </c:pt>
                <c:pt idx="21">
                  <c:v>37.664590909090911</c:v>
                </c:pt>
                <c:pt idx="23">
                  <c:v>44.381681818181818</c:v>
                </c:pt>
                <c:pt idx="30">
                  <c:v>35.8172</c:v>
                </c:pt>
                <c:pt idx="36">
                  <c:v>25.179272727272732</c:v>
                </c:pt>
                <c:pt idx="42">
                  <c:v>41.031999999999996</c:v>
                </c:pt>
                <c:pt idx="45">
                  <c:v>38.223095238095233</c:v>
                </c:pt>
                <c:pt idx="46">
                  <c:v>32.101818181818174</c:v>
                </c:pt>
                <c:pt idx="51">
                  <c:v>27.266454545454554</c:v>
                </c:pt>
                <c:pt idx="53">
                  <c:v>37.674823529411761</c:v>
                </c:pt>
                <c:pt idx="55">
                  <c:v>28.206600000000002</c:v>
                </c:pt>
                <c:pt idx="58">
                  <c:v>26.235727272727274</c:v>
                </c:pt>
                <c:pt idx="59">
                  <c:v>19.927916666666665</c:v>
                </c:pt>
                <c:pt idx="64">
                  <c:v>27.208409090909093</c:v>
                </c:pt>
                <c:pt idx="67">
                  <c:v>21.815250000000002</c:v>
                </c:pt>
                <c:pt idx="68">
                  <c:v>31.339866666666662</c:v>
                </c:pt>
                <c:pt idx="73">
                  <c:v>44.697954545454543</c:v>
                </c:pt>
                <c:pt idx="81">
                  <c:v>28.061772727272725</c:v>
                </c:pt>
                <c:pt idx="86">
                  <c:v>86.998409090909092</c:v>
                </c:pt>
                <c:pt idx="91">
                  <c:v>38.223357142857147</c:v>
                </c:pt>
                <c:pt idx="93">
                  <c:v>47.289681818181812</c:v>
                </c:pt>
                <c:pt idx="97">
                  <c:v>40.230176470588233</c:v>
                </c:pt>
                <c:pt idx="98">
                  <c:v>34.713642857142858</c:v>
                </c:pt>
                <c:pt idx="102">
                  <c:v>34.361136363636369</c:v>
                </c:pt>
                <c:pt idx="104">
                  <c:v>44.235999999999997</c:v>
                </c:pt>
                <c:pt idx="106">
                  <c:v>24.255916666666668</c:v>
                </c:pt>
                <c:pt idx="109">
                  <c:v>34.725318181818174</c:v>
                </c:pt>
                <c:pt idx="110">
                  <c:v>42.535999999999994</c:v>
                </c:pt>
                <c:pt idx="114">
                  <c:v>31.48718181818181</c:v>
                </c:pt>
                <c:pt idx="131">
                  <c:v>35.709454545454534</c:v>
                </c:pt>
                <c:pt idx="135">
                  <c:v>36.593142857142865</c:v>
                </c:pt>
                <c:pt idx="136">
                  <c:v>41.88816666666667</c:v>
                </c:pt>
                <c:pt idx="140">
                  <c:v>48.812090909090905</c:v>
                </c:pt>
                <c:pt idx="144">
                  <c:v>42.394705882352945</c:v>
                </c:pt>
                <c:pt idx="145">
                  <c:v>34.603272727272731</c:v>
                </c:pt>
                <c:pt idx="149">
                  <c:v>30.039181818181817</c:v>
                </c:pt>
                <c:pt idx="150">
                  <c:v>27.618681818181816</c:v>
                </c:pt>
                <c:pt idx="151">
                  <c:v>27.696636363636369</c:v>
                </c:pt>
                <c:pt idx="153">
                  <c:v>31.401045454545454</c:v>
                </c:pt>
                <c:pt idx="154">
                  <c:v>29.289636363636358</c:v>
                </c:pt>
                <c:pt idx="162">
                  <c:v>18.495416666666664</c:v>
                </c:pt>
                <c:pt idx="165">
                  <c:v>30.581461538461536</c:v>
                </c:pt>
                <c:pt idx="177">
                  <c:v>24.868666666666666</c:v>
                </c:pt>
              </c:numCache>
            </c:numRef>
          </c:yVal>
          <c:smooth val="0"/>
        </c:ser>
        <c:dLbls>
          <c:showLegendKey val="0"/>
          <c:showVal val="0"/>
          <c:showCatName val="0"/>
          <c:showSerName val="0"/>
          <c:showPercent val="0"/>
          <c:showBubbleSize val="0"/>
        </c:dLbls>
        <c:axId val="339419136"/>
        <c:axId val="339421824"/>
      </c:scatterChart>
      <c:valAx>
        <c:axId val="339419136"/>
        <c:scaling>
          <c:orientation val="minMax"/>
          <c:max val="21.987244345868941"/>
          <c:min val="9.9678402318677222"/>
        </c:scaling>
        <c:delete val="0"/>
        <c:axPos val="b"/>
        <c:title>
          <c:tx>
            <c:rich>
              <a:bodyPr/>
              <a:lstStyle/>
              <a:p>
                <a:pPr>
                  <a:defRPr sz="1100" b="0"/>
                </a:pPr>
                <a:r>
                  <a:rPr lang="en-US" sz="1100" b="0"/>
                  <a:t>Logarithm</a:t>
                </a:r>
                <a:r>
                  <a:rPr lang="en-US" sz="1100" b="0" baseline="0"/>
                  <a:t> of </a:t>
                </a:r>
                <a:r>
                  <a:rPr lang="en-US" sz="1100" b="0"/>
                  <a:t>Population </a:t>
                </a:r>
              </a:p>
            </c:rich>
          </c:tx>
          <c:layout>
            <c:manualLayout>
              <c:xMode val="edge"/>
              <c:yMode val="edge"/>
              <c:x val="0.42902867145163198"/>
              <c:y val="0.91738128272241803"/>
            </c:manualLayout>
          </c:layout>
          <c:overlay val="0"/>
        </c:title>
        <c:numFmt formatCode="#,##0.0" sourceLinked="1"/>
        <c:majorTickMark val="out"/>
        <c:minorTickMark val="none"/>
        <c:tickLblPos val="nextTo"/>
        <c:txPr>
          <a:bodyPr/>
          <a:lstStyle/>
          <a:p>
            <a:pPr>
              <a:defRPr sz="1100"/>
            </a:pPr>
            <a:endParaRPr lang="en-US"/>
          </a:p>
        </c:txPr>
        <c:crossAx val="339421824"/>
        <c:crosses val="autoZero"/>
        <c:crossBetween val="midCat"/>
      </c:valAx>
      <c:valAx>
        <c:axId val="339421824"/>
        <c:scaling>
          <c:orientation val="minMax"/>
          <c:max val="62.907473595499447"/>
          <c:min val="2.6832926382667641"/>
        </c:scaling>
        <c:delete val="0"/>
        <c:axPos val="l"/>
        <c:title>
          <c:tx>
            <c:rich>
              <a:bodyPr rot="-5400000" vert="horz"/>
              <a:lstStyle/>
              <a:p>
                <a:pPr algn="ctr">
                  <a:defRPr sz="1100" b="0"/>
                </a:pPr>
                <a:r>
                  <a:rPr lang="en-US" sz="1100" b="0" i="0" u="none" strike="noStrike" baseline="0">
                    <a:effectLst/>
                  </a:rPr>
                  <a:t>Ratio of government expenditure to GDP in percent (1990-2012 average)</a:t>
                </a:r>
                <a:endParaRPr lang="en-US" sz="1100" b="0"/>
              </a:p>
            </c:rich>
          </c:tx>
          <c:layout>
            <c:manualLayout>
              <c:xMode val="edge"/>
              <c:yMode val="edge"/>
              <c:x val="1.1476942663706999E-2"/>
              <c:y val="0.125567748842737"/>
            </c:manualLayout>
          </c:layout>
          <c:overlay val="0"/>
        </c:title>
        <c:numFmt formatCode="#,##0.0" sourceLinked="1"/>
        <c:majorTickMark val="out"/>
        <c:minorTickMark val="none"/>
        <c:tickLblPos val="nextTo"/>
        <c:txPr>
          <a:bodyPr/>
          <a:lstStyle/>
          <a:p>
            <a:pPr>
              <a:defRPr sz="1100"/>
            </a:pPr>
            <a:endParaRPr lang="en-US"/>
          </a:p>
        </c:txPr>
        <c:crossAx val="339419136"/>
        <c:crosses val="autoZero"/>
        <c:crossBetween val="midCat"/>
      </c:valAx>
    </c:plotArea>
    <c:legend>
      <c:legendPos val="r"/>
      <c:legendEntry>
        <c:idx val="2"/>
        <c:delete val="1"/>
      </c:legendEntry>
      <c:layout>
        <c:manualLayout>
          <c:xMode val="edge"/>
          <c:yMode val="edge"/>
          <c:x val="0.140182668625074"/>
          <c:y val="6.1437915767728397E-2"/>
          <c:w val="0.32174043524762785"/>
          <c:h val="0.11722113649648329"/>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438434814096599"/>
          <c:y val="0.14273899048951499"/>
          <c:w val="0.48129385221690102"/>
          <c:h val="0.631619395309715"/>
        </c:manualLayout>
      </c:layout>
      <c:radarChart>
        <c:radarStyle val="marker"/>
        <c:varyColors val="0"/>
        <c:ser>
          <c:idx val="0"/>
          <c:order val="0"/>
          <c:tx>
            <c:v>Small economies</c:v>
          </c:tx>
          <c:spPr>
            <a:ln w="44450">
              <a:solidFill>
                <a:srgbClr val="FF0000"/>
              </a:solidFill>
              <a:prstDash val="dash"/>
            </a:ln>
          </c:spPr>
          <c:marker>
            <c:symbol val="none"/>
          </c:marker>
          <c:cat>
            <c:strRef>
              <c:f>'Figure 2.4'!$J$166:$S$166</c:f>
              <c:strCache>
                <c:ptCount val="10"/>
                <c:pt idx="0">
                  <c:v>Diversion of public funds</c:v>
                </c:pt>
                <c:pt idx="1">
                  <c:v>Public trust in politicians</c:v>
                </c:pt>
                <c:pt idx="2">
                  <c:v>Irregular payments and bribes</c:v>
                </c:pt>
                <c:pt idx="3">
                  <c:v>Judicial independence</c:v>
                </c:pt>
                <c:pt idx="4">
                  <c:v>Favoritism in decisions of government officials</c:v>
                </c:pt>
                <c:pt idx="5">
                  <c:v>Wastefulness of government spending</c:v>
                </c:pt>
                <c:pt idx="6">
                  <c:v>Burden of government regulation</c:v>
                </c:pt>
                <c:pt idx="7">
                  <c:v>Efficiency of legal framework in settling disputes</c:v>
                </c:pt>
                <c:pt idx="8">
                  <c:v>Efficiency of legal framework in challenging regulations</c:v>
                </c:pt>
                <c:pt idx="9">
                  <c:v>Transparency of government policymaking</c:v>
                </c:pt>
              </c:strCache>
            </c:strRef>
          </c:cat>
          <c:val>
            <c:numRef>
              <c:f>'Figure 2.4'!$J$167:$S$167</c:f>
              <c:numCache>
                <c:formatCode>General</c:formatCode>
                <c:ptCount val="10"/>
                <c:pt idx="0">
                  <c:v>1.1732049932637729</c:v>
                </c:pt>
                <c:pt idx="1">
                  <c:v>1.1619576212199125</c:v>
                </c:pt>
                <c:pt idx="2">
                  <c:v>1.1317491942069029</c:v>
                </c:pt>
                <c:pt idx="3">
                  <c:v>1.1665573011387114</c:v>
                </c:pt>
                <c:pt idx="4">
                  <c:v>1.0789925373079414</c:v>
                </c:pt>
                <c:pt idx="5">
                  <c:v>1.1437172749596605</c:v>
                </c:pt>
                <c:pt idx="6">
                  <c:v>1.1179263691797812</c:v>
                </c:pt>
                <c:pt idx="7">
                  <c:v>1.0943855675728544</c:v>
                </c:pt>
                <c:pt idx="8">
                  <c:v>1.0773988932775975</c:v>
                </c:pt>
                <c:pt idx="9">
                  <c:v>1.053660243139001</c:v>
                </c:pt>
              </c:numCache>
            </c:numRef>
          </c:val>
        </c:ser>
        <c:ser>
          <c:idx val="1"/>
          <c:order val="1"/>
          <c:tx>
            <c:v>ROW</c:v>
          </c:tx>
          <c:spPr>
            <a:ln>
              <a:solidFill>
                <a:schemeClr val="accent1"/>
              </a:solidFill>
            </a:ln>
          </c:spPr>
          <c:marker>
            <c:symbol val="none"/>
          </c:marker>
          <c:cat>
            <c:strRef>
              <c:f>'Figure 2.4'!$J$166:$S$166</c:f>
              <c:strCache>
                <c:ptCount val="10"/>
                <c:pt idx="0">
                  <c:v>Diversion of public funds</c:v>
                </c:pt>
                <c:pt idx="1">
                  <c:v>Public trust in politicians</c:v>
                </c:pt>
                <c:pt idx="2">
                  <c:v>Irregular payments and bribes</c:v>
                </c:pt>
                <c:pt idx="3">
                  <c:v>Judicial independence</c:v>
                </c:pt>
                <c:pt idx="4">
                  <c:v>Favoritism in decisions of government officials</c:v>
                </c:pt>
                <c:pt idx="5">
                  <c:v>Wastefulness of government spending</c:v>
                </c:pt>
                <c:pt idx="6">
                  <c:v>Burden of government regulation</c:v>
                </c:pt>
                <c:pt idx="7">
                  <c:v>Efficiency of legal framework in settling disputes</c:v>
                </c:pt>
                <c:pt idx="8">
                  <c:v>Efficiency of legal framework in challenging regulations</c:v>
                </c:pt>
                <c:pt idx="9">
                  <c:v>Transparency of government policymaking</c:v>
                </c:pt>
              </c:strCache>
            </c:strRef>
          </c:cat>
          <c:val>
            <c:numRef>
              <c:f>'Figure 2.4'!$J$168:$S$168</c:f>
              <c:numCache>
                <c:formatCode>General</c:formatCode>
                <c:ptCount val="10"/>
                <c:pt idx="0">
                  <c:v>1</c:v>
                </c:pt>
                <c:pt idx="1">
                  <c:v>1</c:v>
                </c:pt>
                <c:pt idx="2">
                  <c:v>1</c:v>
                </c:pt>
                <c:pt idx="3">
                  <c:v>1</c:v>
                </c:pt>
                <c:pt idx="4">
                  <c:v>1</c:v>
                </c:pt>
                <c:pt idx="5">
                  <c:v>1</c:v>
                </c:pt>
                <c:pt idx="6">
                  <c:v>1</c:v>
                </c:pt>
                <c:pt idx="7">
                  <c:v>1</c:v>
                </c:pt>
                <c:pt idx="8">
                  <c:v>1</c:v>
                </c:pt>
                <c:pt idx="9">
                  <c:v>1</c:v>
                </c:pt>
              </c:numCache>
            </c:numRef>
          </c:val>
        </c:ser>
        <c:dLbls>
          <c:showLegendKey val="0"/>
          <c:showVal val="0"/>
          <c:showCatName val="0"/>
          <c:showSerName val="0"/>
          <c:showPercent val="0"/>
          <c:showBubbleSize val="0"/>
        </c:dLbls>
        <c:axId val="368968064"/>
        <c:axId val="368969600"/>
      </c:radarChart>
      <c:catAx>
        <c:axId val="368968064"/>
        <c:scaling>
          <c:orientation val="minMax"/>
        </c:scaling>
        <c:delete val="0"/>
        <c:axPos val="b"/>
        <c:majorGridlines/>
        <c:majorTickMark val="out"/>
        <c:minorTickMark val="none"/>
        <c:tickLblPos val="nextTo"/>
        <c:txPr>
          <a:bodyPr/>
          <a:lstStyle/>
          <a:p>
            <a:pPr>
              <a:defRPr sz="1100"/>
            </a:pPr>
            <a:endParaRPr lang="en-US"/>
          </a:p>
        </c:txPr>
        <c:crossAx val="368969600"/>
        <c:crosses val="autoZero"/>
        <c:auto val="1"/>
        <c:lblAlgn val="ctr"/>
        <c:lblOffset val="100"/>
        <c:noMultiLvlLbl val="0"/>
      </c:catAx>
      <c:valAx>
        <c:axId val="368969600"/>
        <c:scaling>
          <c:orientation val="minMax"/>
          <c:max val="1.3"/>
          <c:min val="0.8"/>
        </c:scaling>
        <c:delete val="0"/>
        <c:axPos val="l"/>
        <c:majorGridlines/>
        <c:numFmt formatCode="General" sourceLinked="1"/>
        <c:majorTickMark val="cross"/>
        <c:minorTickMark val="none"/>
        <c:tickLblPos val="nextTo"/>
        <c:crossAx val="368968064"/>
        <c:crosses val="autoZero"/>
        <c:crossBetween val="between"/>
      </c:valAx>
    </c:plotArea>
    <c:legend>
      <c:legendPos val="b"/>
      <c:layout>
        <c:manualLayout>
          <c:xMode val="edge"/>
          <c:yMode val="edge"/>
          <c:x val="0.31402734033245899"/>
          <c:y val="0.93211670158578497"/>
          <c:w val="0.43446762904636899"/>
          <c:h val="6.7883298414214796E-2"/>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36876301772"/>
          <c:y val="6.2368714648593497E-2"/>
          <c:w val="0.82625208077413403"/>
          <c:h val="0.79905136888335104"/>
        </c:manualLayout>
      </c:layout>
      <c:scatterChart>
        <c:scatterStyle val="lineMarker"/>
        <c:varyColors val="0"/>
        <c:ser>
          <c:idx val="0"/>
          <c:order val="0"/>
          <c:tx>
            <c:v>ROW</c:v>
          </c:tx>
          <c:spPr>
            <a:ln w="28575">
              <a:noFill/>
            </a:ln>
          </c:spPr>
          <c:marker>
            <c:symbol val="circle"/>
            <c:size val="4"/>
          </c:marker>
          <c:trendline>
            <c:spPr>
              <a:ln w="15875"/>
            </c:spPr>
            <c:trendlineType val="linear"/>
            <c:dispRSqr val="0"/>
            <c:dispEq val="0"/>
          </c:trendline>
          <c:xVal>
            <c:numRef>
              <c:f>'Figure 2.5'!$F$2:$F$184</c:f>
              <c:numCache>
                <c:formatCode>#,##0.0</c:formatCode>
                <c:ptCount val="183"/>
                <c:pt idx="0">
                  <c:v>9.3056505517805075</c:v>
                </c:pt>
                <c:pt idx="1">
                  <c:v>10.933106969717286</c:v>
                </c:pt>
                <c:pt idx="2">
                  <c:v>11.170435156023453</c:v>
                </c:pt>
                <c:pt idx="3">
                  <c:v>11.385092093460344</c:v>
                </c:pt>
                <c:pt idx="4">
                  <c:v>11.418614785498987</c:v>
                </c:pt>
                <c:pt idx="5">
                  <c:v>11.552146178123509</c:v>
                </c:pt>
                <c:pt idx="6">
                  <c:v>11.552146178123509</c:v>
                </c:pt>
                <c:pt idx="7">
                  <c:v>11.561715629139661</c:v>
                </c:pt>
                <c:pt idx="8">
                  <c:v>11.608235644774552</c:v>
                </c:pt>
                <c:pt idx="9">
                  <c:v>12.025749091398891</c:v>
                </c:pt>
                <c:pt idx="10">
                  <c:v>12.037653993905211</c:v>
                </c:pt>
                <c:pt idx="11">
                  <c:v>12.117241431823558</c:v>
                </c:pt>
                <c:pt idx="12">
                  <c:v>12.409013489526863</c:v>
                </c:pt>
                <c:pt idx="13">
                  <c:v>12.531772785169476</c:v>
                </c:pt>
                <c:pt idx="14">
                  <c:v>12.691580461311874</c:v>
                </c:pt>
                <c:pt idx="15">
                  <c:v>12.694652660348845</c:v>
                </c:pt>
                <c:pt idx="16">
                  <c:v>12.733755386362587</c:v>
                </c:pt>
                <c:pt idx="17">
                  <c:v>12.759957758756611</c:v>
                </c:pt>
                <c:pt idx="18">
                  <c:v>12.955127458028414</c:v>
                </c:pt>
                <c:pt idx="19">
                  <c:v>12.959844447906553</c:v>
                </c:pt>
                <c:pt idx="20">
                  <c:v>13.149978544437301</c:v>
                </c:pt>
                <c:pt idx="21">
                  <c:v>13.161584090557611</c:v>
                </c:pt>
                <c:pt idx="22">
                  <c:v>13.188151117942333</c:v>
                </c:pt>
                <c:pt idx="23">
                  <c:v>13.199324418540456</c:v>
                </c:pt>
                <c:pt idx="24">
                  <c:v>13.337474757021274</c:v>
                </c:pt>
                <c:pt idx="25">
                  <c:v>13.42984807715229</c:v>
                </c:pt>
                <c:pt idx="26">
                  <c:v>13.460263166016727</c:v>
                </c:pt>
                <c:pt idx="27">
                  <c:v>13.560618308335483</c:v>
                </c:pt>
                <c:pt idx="28">
                  <c:v>13.612169633946245</c:v>
                </c:pt>
                <c:pt idx="29">
                  <c:v>13.647091906339311</c:v>
                </c:pt>
                <c:pt idx="30">
                  <c:v>13.703461054155651</c:v>
                </c:pt>
                <c:pt idx="31">
                  <c:v>13.904436767158675</c:v>
                </c:pt>
                <c:pt idx="32">
                  <c:v>13.936842843131799</c:v>
                </c:pt>
                <c:pt idx="33">
                  <c:v>13.977629407440709</c:v>
                </c:pt>
                <c:pt idx="34">
                  <c:v>14.069377281921325</c:v>
                </c:pt>
                <c:pt idx="35">
                  <c:v>14.095412443097093</c:v>
                </c:pt>
                <c:pt idx="36">
                  <c:v>14.108180171927094</c:v>
                </c:pt>
                <c:pt idx="37">
                  <c:v>14.232904236937712</c:v>
                </c:pt>
                <c:pt idx="38">
                  <c:v>14.336088473172943</c:v>
                </c:pt>
                <c:pt idx="39">
                  <c:v>14.385359522179726</c:v>
                </c:pt>
                <c:pt idx="40">
                  <c:v>14.402741512932669</c:v>
                </c:pt>
                <c:pt idx="41">
                  <c:v>14.432316505267497</c:v>
                </c:pt>
                <c:pt idx="42">
                  <c:v>14.478713862151148</c:v>
                </c:pt>
                <c:pt idx="43">
                  <c:v>14.519102996385758</c:v>
                </c:pt>
                <c:pt idx="44">
                  <c:v>14.537730986009926</c:v>
                </c:pt>
                <c:pt idx="45">
                  <c:v>14.575381370567127</c:v>
                </c:pt>
                <c:pt idx="46">
                  <c:v>14.617512143436301</c:v>
                </c:pt>
                <c:pt idx="47">
                  <c:v>14.823833375284924</c:v>
                </c:pt>
                <c:pt idx="48">
                  <c:v>14.843700382335838</c:v>
                </c:pt>
                <c:pt idx="49">
                  <c:v>14.941413706868287</c:v>
                </c:pt>
                <c:pt idx="50">
                  <c:v>14.984270606534466</c:v>
                </c:pt>
                <c:pt idx="51">
                  <c:v>14.996010006104568</c:v>
                </c:pt>
                <c:pt idx="52">
                  <c:v>14.999382690583207</c:v>
                </c:pt>
                <c:pt idx="53">
                  <c:v>15.01908328226887</c:v>
                </c:pt>
                <c:pt idx="54">
                  <c:v>15.03012652238869</c:v>
                </c:pt>
                <c:pt idx="55">
                  <c:v>15.084428050930592</c:v>
                </c:pt>
                <c:pt idx="56">
                  <c:v>15.093662760464461</c:v>
                </c:pt>
                <c:pt idx="57">
                  <c:v>15.11896664077516</c:v>
                </c:pt>
                <c:pt idx="58">
                  <c:v>15.170314251992794</c:v>
                </c:pt>
                <c:pt idx="59">
                  <c:v>15.173919715594629</c:v>
                </c:pt>
                <c:pt idx="60">
                  <c:v>15.191249405144648</c:v>
                </c:pt>
                <c:pt idx="61">
                  <c:v>15.196038324189828</c:v>
                </c:pt>
                <c:pt idx="62">
                  <c:v>15.300744866939068</c:v>
                </c:pt>
                <c:pt idx="63">
                  <c:v>15.300744866939068</c:v>
                </c:pt>
                <c:pt idx="64">
                  <c:v>15.312675227915589</c:v>
                </c:pt>
                <c:pt idx="65">
                  <c:v>15.337427872868879</c:v>
                </c:pt>
                <c:pt idx="66">
                  <c:v>15.344388962539957</c:v>
                </c:pt>
                <c:pt idx="67">
                  <c:v>15.372391219659699</c:v>
                </c:pt>
                <c:pt idx="68">
                  <c:v>15.419533837696875</c:v>
                </c:pt>
                <c:pt idx="69">
                  <c:v>15.478299645895369</c:v>
                </c:pt>
                <c:pt idx="70">
                  <c:v>15.497269131978001</c:v>
                </c:pt>
                <c:pt idx="71">
                  <c:v>15.502094679575029</c:v>
                </c:pt>
                <c:pt idx="72">
                  <c:v>15.510391952215842</c:v>
                </c:pt>
                <c:pt idx="73">
                  <c:v>15.518256647532025</c:v>
                </c:pt>
                <c:pt idx="74">
                  <c:v>15.524974784465499</c:v>
                </c:pt>
                <c:pt idx="75">
                  <c:v>15.526059971766786</c:v>
                </c:pt>
                <c:pt idx="76">
                  <c:v>15.531288506169702</c:v>
                </c:pt>
                <c:pt idx="77">
                  <c:v>15.588596761926707</c:v>
                </c:pt>
                <c:pt idx="78">
                  <c:v>15.591140645262445</c:v>
                </c:pt>
                <c:pt idx="79">
                  <c:v>15.60727002719233</c:v>
                </c:pt>
                <c:pt idx="80">
                  <c:v>15.648571906549435</c:v>
                </c:pt>
                <c:pt idx="81">
                  <c:v>15.684076735432095</c:v>
                </c:pt>
                <c:pt idx="82">
                  <c:v>15.691917501252615</c:v>
                </c:pt>
                <c:pt idx="83">
                  <c:v>15.695891218845857</c:v>
                </c:pt>
                <c:pt idx="84">
                  <c:v>15.711630042516571</c:v>
                </c:pt>
                <c:pt idx="85">
                  <c:v>15.781083268484597</c:v>
                </c:pt>
                <c:pt idx="86">
                  <c:v>15.782063317565493</c:v>
                </c:pt>
                <c:pt idx="87">
                  <c:v>15.818475940933496</c:v>
                </c:pt>
                <c:pt idx="88">
                  <c:v>15.821170997139607</c:v>
                </c:pt>
                <c:pt idx="89">
                  <c:v>15.842869019773884</c:v>
                </c:pt>
                <c:pt idx="90">
                  <c:v>15.874366666035002</c:v>
                </c:pt>
                <c:pt idx="91">
                  <c:v>15.875896693108951</c:v>
                </c:pt>
                <c:pt idx="92">
                  <c:v>15.921472309453506</c:v>
                </c:pt>
                <c:pt idx="93">
                  <c:v>15.945764028193713</c:v>
                </c:pt>
                <c:pt idx="94">
                  <c:v>15.948018820580803</c:v>
                </c:pt>
                <c:pt idx="95">
                  <c:v>16.026199636253782</c:v>
                </c:pt>
                <c:pt idx="96">
                  <c:v>16.059830742826342</c:v>
                </c:pt>
                <c:pt idx="97">
                  <c:v>16.061525299469924</c:v>
                </c:pt>
                <c:pt idx="98">
                  <c:v>16.109458457562656</c:v>
                </c:pt>
                <c:pt idx="99">
                  <c:v>16.116694670042691</c:v>
                </c:pt>
                <c:pt idx="100">
                  <c:v>16.11939480668994</c:v>
                </c:pt>
                <c:pt idx="101">
                  <c:v>16.12368002925222</c:v>
                </c:pt>
                <c:pt idx="102">
                  <c:v>16.138682284566709</c:v>
                </c:pt>
                <c:pt idx="103">
                  <c:v>16.164788378950302</c:v>
                </c:pt>
                <c:pt idx="104">
                  <c:v>16.16973888411016</c:v>
                </c:pt>
                <c:pt idx="105">
                  <c:v>16.175326284412591</c:v>
                </c:pt>
                <c:pt idx="106">
                  <c:v>16.179096672515719</c:v>
                </c:pt>
                <c:pt idx="107">
                  <c:v>16.181539823514854</c:v>
                </c:pt>
                <c:pt idx="108">
                  <c:v>16.181821341838866</c:v>
                </c:pt>
                <c:pt idx="109">
                  <c:v>16.209032645950423</c:v>
                </c:pt>
                <c:pt idx="110">
                  <c:v>16.230888478433442</c:v>
                </c:pt>
                <c:pt idx="111">
                  <c:v>16.347221273950076</c:v>
                </c:pt>
                <c:pt idx="112">
                  <c:v>16.413969082436388</c:v>
                </c:pt>
                <c:pt idx="113">
                  <c:v>16.424476800842584</c:v>
                </c:pt>
                <c:pt idx="114">
                  <c:v>16.505804037477226</c:v>
                </c:pt>
                <c:pt idx="115">
                  <c:v>16.523894036856603</c:v>
                </c:pt>
                <c:pt idx="116">
                  <c:v>16.525824860719553</c:v>
                </c:pt>
                <c:pt idx="117">
                  <c:v>16.529211430575298</c:v>
                </c:pt>
                <c:pt idx="118">
                  <c:v>16.530403957548479</c:v>
                </c:pt>
                <c:pt idx="119">
                  <c:v>16.578680058287564</c:v>
                </c:pt>
                <c:pt idx="120">
                  <c:v>16.598420829275927</c:v>
                </c:pt>
                <c:pt idx="121">
                  <c:v>16.629361177952696</c:v>
                </c:pt>
                <c:pt idx="122">
                  <c:v>16.630320295638018</c:v>
                </c:pt>
                <c:pt idx="123">
                  <c:v>16.671923291268854</c:v>
                </c:pt>
                <c:pt idx="124">
                  <c:v>16.792314821632747</c:v>
                </c:pt>
                <c:pt idx="125">
                  <c:v>16.837933446771309</c:v>
                </c:pt>
                <c:pt idx="126">
                  <c:v>16.856885189396966</c:v>
                </c:pt>
                <c:pt idx="127">
                  <c:v>16.878574323678549</c:v>
                </c:pt>
                <c:pt idx="128">
                  <c:v>16.879462070495411</c:v>
                </c:pt>
                <c:pt idx="129">
                  <c:v>16.899757245049003</c:v>
                </c:pt>
                <c:pt idx="130">
                  <c:v>16.907325440195308</c:v>
                </c:pt>
                <c:pt idx="131">
                  <c:v>16.937302631178998</c:v>
                </c:pt>
                <c:pt idx="132">
                  <c:v>16.939152200140295</c:v>
                </c:pt>
                <c:pt idx="133">
                  <c:v>17.006151503817691</c:v>
                </c:pt>
                <c:pt idx="134">
                  <c:v>17.039572909519777</c:v>
                </c:pt>
                <c:pt idx="135">
                  <c:v>17.153732640464916</c:v>
                </c:pt>
                <c:pt idx="136">
                  <c:v>17.16401015062598</c:v>
                </c:pt>
                <c:pt idx="137">
                  <c:v>17.173487237171866</c:v>
                </c:pt>
                <c:pt idx="138">
                  <c:v>17.177343216104152</c:v>
                </c:pt>
                <c:pt idx="139">
                  <c:v>17.208910955324203</c:v>
                </c:pt>
                <c:pt idx="140">
                  <c:v>17.217007894635426</c:v>
                </c:pt>
                <c:pt idx="141">
                  <c:v>17.252203775311269</c:v>
                </c:pt>
                <c:pt idx="142">
                  <c:v>17.287073202286994</c:v>
                </c:pt>
                <c:pt idx="143">
                  <c:v>17.301692263531425</c:v>
                </c:pt>
                <c:pt idx="144">
                  <c:v>17.307370974523671</c:v>
                </c:pt>
                <c:pt idx="145">
                  <c:v>17.354642125715742</c:v>
                </c:pt>
                <c:pt idx="146">
                  <c:v>17.376585049255706</c:v>
                </c:pt>
                <c:pt idx="147">
                  <c:v>17.397750901588498</c:v>
                </c:pt>
                <c:pt idx="148">
                  <c:v>17.4517537109976</c:v>
                </c:pt>
                <c:pt idx="149">
                  <c:v>17.52664062101303</c:v>
                </c:pt>
                <c:pt idx="150">
                  <c:v>17.52688508990558</c:v>
                </c:pt>
                <c:pt idx="151">
                  <c:v>17.557361896844316</c:v>
                </c:pt>
                <c:pt idx="152">
                  <c:v>17.634408993401944</c:v>
                </c:pt>
                <c:pt idx="153">
                  <c:v>17.645281750775691</c:v>
                </c:pt>
                <c:pt idx="154">
                  <c:v>17.647472522217491</c:v>
                </c:pt>
                <c:pt idx="155">
                  <c:v>17.707453297558228</c:v>
                </c:pt>
                <c:pt idx="156">
                  <c:v>17.739284252825083</c:v>
                </c:pt>
                <c:pt idx="157">
                  <c:v>17.920234401931243</c:v>
                </c:pt>
                <c:pt idx="158">
                  <c:v>17.949348232133172</c:v>
                </c:pt>
                <c:pt idx="159">
                  <c:v>17.95297846456846</c:v>
                </c:pt>
                <c:pt idx="160">
                  <c:v>17.96002528409895</c:v>
                </c:pt>
                <c:pt idx="161">
                  <c:v>17.975580436803511</c:v>
                </c:pt>
                <c:pt idx="162">
                  <c:v>18.100075950958193</c:v>
                </c:pt>
                <c:pt idx="163">
                  <c:v>18.118899747121084</c:v>
                </c:pt>
                <c:pt idx="164">
                  <c:v>18.144386911960446</c:v>
                </c:pt>
                <c:pt idx="165">
                  <c:v>18.189454616444799</c:v>
                </c:pt>
                <c:pt idx="166">
                  <c:v>18.219506588442137</c:v>
                </c:pt>
                <c:pt idx="167">
                  <c:v>18.2795088080033</c:v>
                </c:pt>
                <c:pt idx="168">
                  <c:v>18.307691201130048</c:v>
                </c:pt>
                <c:pt idx="169">
                  <c:v>18.378357623305842</c:v>
                </c:pt>
                <c:pt idx="170">
                  <c:v>18.549381738968098</c:v>
                </c:pt>
                <c:pt idx="171">
                  <c:v>18.666125758654008</c:v>
                </c:pt>
                <c:pt idx="172">
                  <c:v>18.774227801149749</c:v>
                </c:pt>
                <c:pt idx="173">
                  <c:v>18.892819591995114</c:v>
                </c:pt>
                <c:pt idx="174">
                  <c:v>18.931748338441079</c:v>
                </c:pt>
                <c:pt idx="175">
                  <c:v>18.982066393330058</c:v>
                </c:pt>
                <c:pt idx="176">
                  <c:v>19.08816646774395</c:v>
                </c:pt>
                <c:pt idx="177">
                  <c:v>19.300431965035571</c:v>
                </c:pt>
                <c:pt idx="178">
                  <c:v>19.558340653871142</c:v>
                </c:pt>
                <c:pt idx="179">
                  <c:v>20.911335011162965</c:v>
                </c:pt>
                <c:pt idx="180">
                  <c:v>21.02197760801938</c:v>
                </c:pt>
              </c:numCache>
            </c:numRef>
          </c:xVal>
          <c:yVal>
            <c:numRef>
              <c:f>'Figure 2.5'!$G$2:$G$184</c:f>
              <c:numCache>
                <c:formatCode>General</c:formatCode>
                <c:ptCount val="183"/>
                <c:pt idx="0">
                  <c:v>6.4999999999999997E-3</c:v>
                </c:pt>
                <c:pt idx="1">
                  <c:v>4.0300000000000002E-2</c:v>
                </c:pt>
                <c:pt idx="2">
                  <c:v>3.7699999999999997E-2</c:v>
                </c:pt>
                <c:pt idx="3">
                  <c:v>3.95E-2</c:v>
                </c:pt>
                <c:pt idx="4">
                  <c:v>1.3100000000000001E-2</c:v>
                </c:pt>
                <c:pt idx="5">
                  <c:v>3.4599999999999999E-2</c:v>
                </c:pt>
                <c:pt idx="6">
                  <c:v>7.7999999999999996E-3</c:v>
                </c:pt>
                <c:pt idx="7">
                  <c:v>6.3E-3</c:v>
                </c:pt>
                <c:pt idx="8">
                  <c:v>3.56E-2</c:v>
                </c:pt>
                <c:pt idx="9">
                  <c:v>3.6200000000000003E-2</c:v>
                </c:pt>
                <c:pt idx="10">
                  <c:v>1.5699999999999999E-2</c:v>
                </c:pt>
                <c:pt idx="11">
                  <c:v>3.0599999999999999E-2</c:v>
                </c:pt>
                <c:pt idx="12">
                  <c:v>1.11E-2</c:v>
                </c:pt>
                <c:pt idx="13">
                  <c:v>3.3700000000000001E-2</c:v>
                </c:pt>
                <c:pt idx="14">
                  <c:v>1.66E-2</c:v>
                </c:pt>
                <c:pt idx="15">
                  <c:v>3.8699999999999998E-2</c:v>
                </c:pt>
                <c:pt idx="16">
                  <c:v>3.78E-2</c:v>
                </c:pt>
                <c:pt idx="17">
                  <c:v>5.8700000000000002E-2</c:v>
                </c:pt>
                <c:pt idx="18">
                  <c:v>6.0699999999999997E-2</c:v>
                </c:pt>
                <c:pt idx="19">
                  <c:v>2.5700000000000001E-2</c:v>
                </c:pt>
                <c:pt idx="20">
                  <c:v>0.1174</c:v>
                </c:pt>
                <c:pt idx="21">
                  <c:v>1.77E-2</c:v>
                </c:pt>
                <c:pt idx="22">
                  <c:v>2.1700000000000001E-2</c:v>
                </c:pt>
                <c:pt idx="23">
                  <c:v>9.5999999999999992E-3</c:v>
                </c:pt>
                <c:pt idx="24">
                  <c:v>#N/A</c:v>
                </c:pt>
                <c:pt idx="25">
                  <c:v>1.43E-2</c:v>
                </c:pt>
                <c:pt idx="26">
                  <c:v>2.7400000000000001E-2</c:v>
                </c:pt>
                <c:pt idx="27">
                  <c:v>2.46E-2</c:v>
                </c:pt>
                <c:pt idx="28">
                  <c:v>4.8399999999999999E-2</c:v>
                </c:pt>
                <c:pt idx="29">
                  <c:v>2.3199999999999998E-2</c:v>
                </c:pt>
                <c:pt idx="30">
                  <c:v>9.7000000000000003E-3</c:v>
                </c:pt>
                <c:pt idx="31">
                  <c:v>1.2999999999999999E-2</c:v>
                </c:pt>
                <c:pt idx="32">
                  <c:v>4.4200000000000003E-2</c:v>
                </c:pt>
                <c:pt idx="33">
                  <c:v>1.7000000000000001E-2</c:v>
                </c:pt>
                <c:pt idx="34">
                  <c:v>1.18E-2</c:v>
                </c:pt>
                <c:pt idx="35">
                  <c:v>3.2599999999999997E-2</c:v>
                </c:pt>
                <c:pt idx="36">
                  <c:v>6.3500000000000001E-2</c:v>
                </c:pt>
                <c:pt idx="37">
                  <c:v>1.61E-2</c:v>
                </c:pt>
                <c:pt idx="38">
                  <c:v>1.8100000000000002E-2</c:v>
                </c:pt>
                <c:pt idx="39">
                  <c:v>4.4999999999999998E-2</c:v>
                </c:pt>
                <c:pt idx="40">
                  <c:v>1.9099999999999999E-2</c:v>
                </c:pt>
                <c:pt idx="41">
                  <c:v>1.84E-2</c:v>
                </c:pt>
                <c:pt idx="42">
                  <c:v>1.9E-2</c:v>
                </c:pt>
                <c:pt idx="43">
                  <c:v>9.3899999999999997E-2</c:v>
                </c:pt>
                <c:pt idx="44">
                  <c:v>7.1800000000000003E-2</c:v>
                </c:pt>
                <c:pt idx="45">
                  <c:v>1.7399999999999999E-2</c:v>
                </c:pt>
                <c:pt idx="46">
                  <c:v>6.9000000000000006E-2</c:v>
                </c:pt>
                <c:pt idx="47">
                  <c:v>4.3499999999999997E-2</c:v>
                </c:pt>
                <c:pt idx="48">
                  <c:v>2.6800000000000001E-2</c:v>
                </c:pt>
                <c:pt idx="49">
                  <c:v>3.7600000000000001E-2</c:v>
                </c:pt>
                <c:pt idx="50">
                  <c:v>7.2800000000000004E-2</c:v>
                </c:pt>
                <c:pt idx="51">
                  <c:v>2.1299999999999999E-2</c:v>
                </c:pt>
                <c:pt idx="52">
                  <c:v>6.9900000000000004E-2</c:v>
                </c:pt>
                <c:pt idx="53">
                  <c:v>3.9899999999999998E-2</c:v>
                </c:pt>
                <c:pt idx="54">
                  <c:v>2.1700000000000001E-2</c:v>
                </c:pt>
                <c:pt idx="55">
                  <c:v>6.3700000000000007E-2</c:v>
                </c:pt>
                <c:pt idx="56">
                  <c:v>3.3300000000000003E-2</c:v>
                </c:pt>
                <c:pt idx="57">
                  <c:v>4.1399999999999999E-2</c:v>
                </c:pt>
                <c:pt idx="58">
                  <c:v>1.5800000000000002E-2</c:v>
                </c:pt>
                <c:pt idx="59">
                  <c:v>8.1299999999999997E-2</c:v>
                </c:pt>
                <c:pt idx="60">
                  <c:v>4.6300000000000001E-2</c:v>
                </c:pt>
                <c:pt idx="61">
                  <c:v>#N/A</c:v>
                </c:pt>
                <c:pt idx="62">
                  <c:v>9.06E-2</c:v>
                </c:pt>
                <c:pt idx="63">
                  <c:v>2.0299999999999999E-2</c:v>
                </c:pt>
                <c:pt idx="64">
                  <c:v>3.9600000000000003E-2</c:v>
                </c:pt>
                <c:pt idx="65">
                  <c:v>8.48E-2</c:v>
                </c:pt>
                <c:pt idx="66">
                  <c:v>3.2399999999999998E-2</c:v>
                </c:pt>
                <c:pt idx="67">
                  <c:v>1.6799999999999999E-2</c:v>
                </c:pt>
                <c:pt idx="68">
                  <c:v>7.3899999999999993E-2</c:v>
                </c:pt>
                <c:pt idx="69">
                  <c:v>4.0899999999999999E-2</c:v>
                </c:pt>
                <c:pt idx="70">
                  <c:v>4.7699999999999999E-2</c:v>
                </c:pt>
                <c:pt idx="71">
                  <c:v>6.1600000000000002E-2</c:v>
                </c:pt>
                <c:pt idx="72">
                  <c:v>9.1800000000000007E-2</c:v>
                </c:pt>
                <c:pt idx="73">
                  <c:v>2.52E-2</c:v>
                </c:pt>
                <c:pt idx="74">
                  <c:v>3.1899999999999998E-2</c:v>
                </c:pt>
                <c:pt idx="75">
                  <c:v>2.6499999999999999E-2</c:v>
                </c:pt>
                <c:pt idx="76">
                  <c:v>9.11E-2</c:v>
                </c:pt>
                <c:pt idx="77">
                  <c:v>3.3500000000000002E-2</c:v>
                </c:pt>
                <c:pt idx="78">
                  <c:v>3.44E-2</c:v>
                </c:pt>
                <c:pt idx="79">
                  <c:v>1.6500000000000001E-2</c:v>
                </c:pt>
                <c:pt idx="80">
                  <c:v>4.4400000000000002E-2</c:v>
                </c:pt>
                <c:pt idx="81">
                  <c:v>5.0700000000000002E-2</c:v>
                </c:pt>
                <c:pt idx="82">
                  <c:v>1.8599999999999998E-2</c:v>
                </c:pt>
                <c:pt idx="83">
                  <c:v>3.6400000000000002E-2</c:v>
                </c:pt>
                <c:pt idx="84">
                  <c:v>1.0999999999999999E-2</c:v>
                </c:pt>
                <c:pt idx="85">
                  <c:v>1.9E-2</c:v>
                </c:pt>
                <c:pt idx="86">
                  <c:v>4.8800000000000003E-2</c:v>
                </c:pt>
                <c:pt idx="87">
                  <c:v>7.8799999999999995E-2</c:v>
                </c:pt>
                <c:pt idx="88">
                  <c:v>7.0199999999999999E-2</c:v>
                </c:pt>
                <c:pt idx="89">
                  <c:v>4.5199999999999997E-2</c:v>
                </c:pt>
                <c:pt idx="90">
                  <c:v>0.1076</c:v>
                </c:pt>
                <c:pt idx="91">
                  <c:v>2.92E-2</c:v>
                </c:pt>
                <c:pt idx="92">
                  <c:v>3.5400000000000001E-2</c:v>
                </c:pt>
                <c:pt idx="93">
                  <c:v>9.4E-2</c:v>
                </c:pt>
                <c:pt idx="94">
                  <c:v>1.7100000000000001E-2</c:v>
                </c:pt>
                <c:pt idx="95">
                  <c:v>3.6299999999999999E-2</c:v>
                </c:pt>
                <c:pt idx="96">
                  <c:v>6.6699999999999995E-2</c:v>
                </c:pt>
                <c:pt idx="97">
                  <c:v>7.1999999999999995E-2</c:v>
                </c:pt>
                <c:pt idx="98">
                  <c:v>1.9300000000000001E-2</c:v>
                </c:pt>
                <c:pt idx="99">
                  <c:v>8.6300000000000002E-2</c:v>
                </c:pt>
                <c:pt idx="100">
                  <c:v>4.4999999999999998E-2</c:v>
                </c:pt>
                <c:pt idx="101">
                  <c:v>4.4999999999999998E-2</c:v>
                </c:pt>
                <c:pt idx="102">
                  <c:v>1.7600000000000001E-2</c:v>
                </c:pt>
                <c:pt idx="103">
                  <c:v>1.9800000000000002E-2</c:v>
                </c:pt>
                <c:pt idx="104">
                  <c:v>9.8699999999999996E-2</c:v>
                </c:pt>
                <c:pt idx="105">
                  <c:v>1.67E-2</c:v>
                </c:pt>
                <c:pt idx="106">
                  <c:v>1.5599999999999999E-2</c:v>
                </c:pt>
                <c:pt idx="107">
                  <c:v>6.6100000000000006E-2</c:v>
                </c:pt>
                <c:pt idx="108">
                  <c:v>6.4100000000000004E-2</c:v>
                </c:pt>
                <c:pt idx="109">
                  <c:v>0.1203</c:v>
                </c:pt>
                <c:pt idx="110">
                  <c:v>6.13E-2</c:v>
                </c:pt>
                <c:pt idx="111">
                  <c:v>1.01E-2</c:v>
                </c:pt>
                <c:pt idx="112">
                  <c:v>1.9800000000000002E-2</c:v>
                </c:pt>
                <c:pt idx="113">
                  <c:v>1.7100000000000001E-2</c:v>
                </c:pt>
                <c:pt idx="114">
                  <c:v>3.5000000000000003E-2</c:v>
                </c:pt>
                <c:pt idx="115">
                  <c:v>2.3900000000000001E-2</c:v>
                </c:pt>
                <c:pt idx="116">
                  <c:v>2.0199999999999999E-2</c:v>
                </c:pt>
                <c:pt idx="117">
                  <c:v>2.0899999999999998E-2</c:v>
                </c:pt>
                <c:pt idx="118">
                  <c:v>3.6700000000000003E-2</c:v>
                </c:pt>
                <c:pt idx="119">
                  <c:v>1.9599999999999999E-2</c:v>
                </c:pt>
                <c:pt idx="120">
                  <c:v>1.6E-2</c:v>
                </c:pt>
                <c:pt idx="121">
                  <c:v>2.6100000000000002E-2</c:v>
                </c:pt>
                <c:pt idx="122">
                  <c:v>0.1173</c:v>
                </c:pt>
                <c:pt idx="123">
                  <c:v>1.7899999999999999E-2</c:v>
                </c:pt>
                <c:pt idx="124">
                  <c:v>1.4200000000000001E-2</c:v>
                </c:pt>
                <c:pt idx="125">
                  <c:v>2.0199999999999999E-2</c:v>
                </c:pt>
                <c:pt idx="126">
                  <c:v>1.7299999999999999E-2</c:v>
                </c:pt>
                <c:pt idx="127">
                  <c:v>4.5400000000000003E-2</c:v>
                </c:pt>
                <c:pt idx="128">
                  <c:v>6.7699999999999996E-2</c:v>
                </c:pt>
                <c:pt idx="129">
                  <c:v>1.2500000000000001E-2</c:v>
                </c:pt>
                <c:pt idx="130">
                  <c:v>1.6500000000000001E-2</c:v>
                </c:pt>
                <c:pt idx="131">
                  <c:v>1.84E-2</c:v>
                </c:pt>
                <c:pt idx="132">
                  <c:v>5.8999999999999997E-2</c:v>
                </c:pt>
                <c:pt idx="133">
                  <c:v>1.8599999999999998E-2</c:v>
                </c:pt>
                <c:pt idx="134">
                  <c:v>2.6499999999999999E-2</c:v>
                </c:pt>
                <c:pt idx="135">
                  <c:v>0.04</c:v>
                </c:pt>
                <c:pt idx="136">
                  <c:v>2.86E-2</c:v>
                </c:pt>
                <c:pt idx="137">
                  <c:v>3.9100000000000003E-2</c:v>
                </c:pt>
                <c:pt idx="138">
                  <c:v>2.8199999999999999E-2</c:v>
                </c:pt>
                <c:pt idx="139">
                  <c:v>3.6499999999999998E-2</c:v>
                </c:pt>
                <c:pt idx="140">
                  <c:v>1.8100000000000002E-2</c:v>
                </c:pt>
                <c:pt idx="141">
                  <c:v>3.0800000000000001E-2</c:v>
                </c:pt>
                <c:pt idx="142">
                  <c:v>5.2699999999999997E-2</c:v>
                </c:pt>
                <c:pt idx="143">
                  <c:v>2.4400000000000002E-2</c:v>
                </c:pt>
                <c:pt idx="144">
                  <c:v>3.9899999999999998E-2</c:v>
                </c:pt>
                <c:pt idx="145">
                  <c:v>0.13439999999999999</c:v>
                </c:pt>
                <c:pt idx="146">
                  <c:v>1.89E-2</c:v>
                </c:pt>
                <c:pt idx="147">
                  <c:v>6.6400000000000001E-2</c:v>
                </c:pt>
                <c:pt idx="148">
                  <c:v>8.1600000000000006E-2</c:v>
                </c:pt>
                <c:pt idx="149">
                  <c:v>2.41E-2</c:v>
                </c:pt>
                <c:pt idx="150">
                  <c:v>2.0500000000000001E-2</c:v>
                </c:pt>
                <c:pt idx="151">
                  <c:v>1.7500000000000002E-2</c:v>
                </c:pt>
                <c:pt idx="152">
                  <c:v>6.2300000000000001E-2</c:v>
                </c:pt>
                <c:pt idx="153">
                  <c:v>3.0200000000000001E-2</c:v>
                </c:pt>
                <c:pt idx="154">
                  <c:v>8.4900000000000003E-2</c:v>
                </c:pt>
                <c:pt idx="155">
                  <c:v>#N/A</c:v>
                </c:pt>
                <c:pt idx="156">
                  <c:v>3.5700000000000003E-2</c:v>
                </c:pt>
                <c:pt idx="157">
                  <c:v>9.0300000000000005E-2</c:v>
                </c:pt>
                <c:pt idx="158">
                  <c:v>3.1899999999999998E-2</c:v>
                </c:pt>
                <c:pt idx="159">
                  <c:v>0.11550000000000001</c:v>
                </c:pt>
                <c:pt idx="160">
                  <c:v>0.1164</c:v>
                </c:pt>
                <c:pt idx="161">
                  <c:v>4.0599999999999997E-2</c:v>
                </c:pt>
                <c:pt idx="162">
                  <c:v>1.5699999999999999E-2</c:v>
                </c:pt>
                <c:pt idx="163">
                  <c:v>6.0499999999999998E-2</c:v>
                </c:pt>
                <c:pt idx="164">
                  <c:v>3.7400000000000003E-2</c:v>
                </c:pt>
                <c:pt idx="165">
                  <c:v>4.2900000000000001E-2</c:v>
                </c:pt>
                <c:pt idx="166">
                  <c:v>0.1211</c:v>
                </c:pt>
                <c:pt idx="167">
                  <c:v>2.2200000000000001E-2</c:v>
                </c:pt>
                <c:pt idx="168">
                  <c:v>3.7999999999999999E-2</c:v>
                </c:pt>
                <c:pt idx="169">
                  <c:v>3.1300000000000001E-2</c:v>
                </c:pt>
                <c:pt idx="170">
                  <c:v>4.5199999999999997E-2</c:v>
                </c:pt>
                <c:pt idx="171">
                  <c:v>5.28E-2</c:v>
                </c:pt>
                <c:pt idx="172">
                  <c:v>5.2999999999999999E-2</c:v>
                </c:pt>
                <c:pt idx="173">
                  <c:v>1.9400000000000001E-2</c:v>
                </c:pt>
                <c:pt idx="174">
                  <c:v>2.7900000000000001E-2</c:v>
                </c:pt>
                <c:pt idx="175">
                  <c:v>3.2300000000000002E-2</c:v>
                </c:pt>
                <c:pt idx="176">
                  <c:v>2.6700000000000002E-2</c:v>
                </c:pt>
                <c:pt idx="177">
                  <c:v>2.7900000000000001E-2</c:v>
                </c:pt>
                <c:pt idx="178">
                  <c:v>0.2278</c:v>
                </c:pt>
                <c:pt idx="179">
                  <c:v>3.8199999999999998E-2</c:v>
                </c:pt>
                <c:pt idx="180">
                  <c:v>5.7000000000000002E-2</c:v>
                </c:pt>
                <c:pt idx="181">
                  <c:v>1.7299999999999999E-2</c:v>
                </c:pt>
                <c:pt idx="182">
                  <c:v>4.2500000000000003E-2</c:v>
                </c:pt>
              </c:numCache>
            </c:numRef>
          </c:yVal>
          <c:smooth val="0"/>
        </c:ser>
        <c:ser>
          <c:idx val="1"/>
          <c:order val="1"/>
          <c:tx>
            <c:strRef>
              <c:f>'Figure 2.5'!$N$28</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xVal>
            <c:numRef>
              <c:f>'Figure 2.5'!$J$2:$J$51</c:f>
              <c:numCache>
                <c:formatCode>#,##0.0</c:formatCode>
                <c:ptCount val="50"/>
                <c:pt idx="0">
                  <c:v>11.385092093460344</c:v>
                </c:pt>
                <c:pt idx="1">
                  <c:v>12.759957758756611</c:v>
                </c:pt>
                <c:pt idx="2">
                  <c:v>12.531772785169476</c:v>
                </c:pt>
                <c:pt idx="3">
                  <c:v>11.170435156023453</c:v>
                </c:pt>
                <c:pt idx="4">
                  <c:v>11.552146178123509</c:v>
                </c:pt>
                <c:pt idx="5">
                  <c:v>13.560618308335483</c:v>
                </c:pt>
                <c:pt idx="6">
                  <c:v>14.823833375284924</c:v>
                </c:pt>
                <c:pt idx="7">
                  <c:v>10.933106969717286</c:v>
                </c:pt>
                <c:pt idx="8">
                  <c:v>12.025749091398891</c:v>
                </c:pt>
                <c:pt idx="9">
                  <c:v>11.608235644774552</c:v>
                </c:pt>
                <c:pt idx="10">
                  <c:v>13.188151117942333</c:v>
                </c:pt>
                <c:pt idx="11">
                  <c:v>14.095412443097093</c:v>
                </c:pt>
                <c:pt idx="12">
                  <c:v>13.936842843131799</c:v>
                </c:pt>
                <c:pt idx="13">
                  <c:v>12.733755386362587</c:v>
                </c:pt>
                <c:pt idx="14">
                  <c:v>13.460263166016727</c:v>
                </c:pt>
                <c:pt idx="15">
                  <c:v>14.432316505267497</c:v>
                </c:pt>
                <c:pt idx="16">
                  <c:v>12.959844447906553</c:v>
                </c:pt>
                <c:pt idx="17">
                  <c:v>13.161584090557611</c:v>
                </c:pt>
                <c:pt idx="18">
                  <c:v>13.42984807715229</c:v>
                </c:pt>
                <c:pt idx="19">
                  <c:v>13.612169633946245</c:v>
                </c:pt>
                <c:pt idx="20">
                  <c:v>13.647091906339311</c:v>
                </c:pt>
                <c:pt idx="22">
                  <c:v>14.108180171927094</c:v>
                </c:pt>
                <c:pt idx="23">
                  <c:v>13.703461054155651</c:v>
                </c:pt>
                <c:pt idx="24">
                  <c:v>14.232904236937712</c:v>
                </c:pt>
                <c:pt idx="25">
                  <c:v>14.402741512932669</c:v>
                </c:pt>
                <c:pt idx="26">
                  <c:v>14.336088473172943</c:v>
                </c:pt>
                <c:pt idx="27">
                  <c:v>12.694652660348845</c:v>
                </c:pt>
                <c:pt idx="28">
                  <c:v>11.561715629139661</c:v>
                </c:pt>
                <c:pt idx="29">
                  <c:v>14.617512143436301</c:v>
                </c:pt>
                <c:pt idx="30">
                  <c:v>14.478713862151148</c:v>
                </c:pt>
                <c:pt idx="31">
                  <c:v>13.149978544437301</c:v>
                </c:pt>
                <c:pt idx="32">
                  <c:v>14.537730986009926</c:v>
                </c:pt>
                <c:pt idx="33">
                  <c:v>12.691580461311874</c:v>
                </c:pt>
                <c:pt idx="34">
                  <c:v>12.955127458028414</c:v>
                </c:pt>
                <c:pt idx="35">
                  <c:v>14.069377281921325</c:v>
                </c:pt>
                <c:pt idx="36">
                  <c:v>14.843700382335838</c:v>
                </c:pt>
                <c:pt idx="37">
                  <c:v>13.337474757021274</c:v>
                </c:pt>
                <c:pt idx="38">
                  <c:v>14.575381370567127</c:v>
                </c:pt>
                <c:pt idx="39">
                  <c:v>14.385359522179726</c:v>
                </c:pt>
                <c:pt idx="40">
                  <c:v>12.117241431823558</c:v>
                </c:pt>
                <c:pt idx="41">
                  <c:v>12.037653993905211</c:v>
                </c:pt>
                <c:pt idx="42">
                  <c:v>11.418614785498987</c:v>
                </c:pt>
                <c:pt idx="43">
                  <c:v>14.519102996385758</c:v>
                </c:pt>
                <c:pt idx="44">
                  <c:v>13.199324418540456</c:v>
                </c:pt>
                <c:pt idx="45">
                  <c:v>13.977629407440709</c:v>
                </c:pt>
                <c:pt idx="46">
                  <c:v>13.904436767158675</c:v>
                </c:pt>
                <c:pt idx="47">
                  <c:v>11.552146178123509</c:v>
                </c:pt>
                <c:pt idx="48">
                  <c:v>9.3056505517805075</c:v>
                </c:pt>
                <c:pt idx="49">
                  <c:v>12.409013489526863</c:v>
                </c:pt>
              </c:numCache>
            </c:numRef>
          </c:xVal>
          <c:yVal>
            <c:numRef>
              <c:f>'Figure 2.5'!$K$2:$K$51</c:f>
              <c:numCache>
                <c:formatCode>General</c:formatCode>
                <c:ptCount val="50"/>
                <c:pt idx="0">
                  <c:v>3.95E-2</c:v>
                </c:pt>
                <c:pt idx="1">
                  <c:v>5.8700000000000002E-2</c:v>
                </c:pt>
                <c:pt idx="2">
                  <c:v>3.3700000000000001E-2</c:v>
                </c:pt>
                <c:pt idx="3">
                  <c:v>3.7699999999999997E-2</c:v>
                </c:pt>
                <c:pt idx="4">
                  <c:v>3.4599999999999999E-2</c:v>
                </c:pt>
                <c:pt idx="5">
                  <c:v>2.46E-2</c:v>
                </c:pt>
                <c:pt idx="6">
                  <c:v>4.3499999999999997E-2</c:v>
                </c:pt>
                <c:pt idx="7">
                  <c:v>4.0300000000000002E-2</c:v>
                </c:pt>
                <c:pt idx="8">
                  <c:v>3.6200000000000003E-2</c:v>
                </c:pt>
                <c:pt idx="9">
                  <c:v>3.56E-2</c:v>
                </c:pt>
                <c:pt idx="10">
                  <c:v>2.1700000000000001E-2</c:v>
                </c:pt>
                <c:pt idx="11">
                  <c:v>3.2599999999999997E-2</c:v>
                </c:pt>
                <c:pt idx="12">
                  <c:v>4.4200000000000003E-2</c:v>
                </c:pt>
                <c:pt idx="13">
                  <c:v>3.78E-2</c:v>
                </c:pt>
                <c:pt idx="14">
                  <c:v>2.7400000000000001E-2</c:v>
                </c:pt>
                <c:pt idx="15">
                  <c:v>1.84E-2</c:v>
                </c:pt>
                <c:pt idx="16">
                  <c:v>2.5700000000000001E-2</c:v>
                </c:pt>
                <c:pt idx="17">
                  <c:v>1.77E-2</c:v>
                </c:pt>
                <c:pt idx="18">
                  <c:v>1.43E-2</c:v>
                </c:pt>
                <c:pt idx="19">
                  <c:v>4.8399999999999999E-2</c:v>
                </c:pt>
                <c:pt idx="20">
                  <c:v>2.3199999999999998E-2</c:v>
                </c:pt>
                <c:pt idx="21">
                  <c:v>1.7299999999999999E-2</c:v>
                </c:pt>
                <c:pt idx="22">
                  <c:v>6.3500000000000001E-2</c:v>
                </c:pt>
                <c:pt idx="23">
                  <c:v>9.7000000000000003E-3</c:v>
                </c:pt>
                <c:pt idx="24">
                  <c:v>1.61E-2</c:v>
                </c:pt>
                <c:pt idx="25">
                  <c:v>1.9099999999999999E-2</c:v>
                </c:pt>
                <c:pt idx="26">
                  <c:v>1.8100000000000002E-2</c:v>
                </c:pt>
                <c:pt idx="27">
                  <c:v>3.8699999999999998E-2</c:v>
                </c:pt>
                <c:pt idx="28">
                  <c:v>6.3E-3</c:v>
                </c:pt>
                <c:pt idx="29">
                  <c:v>6.9000000000000006E-2</c:v>
                </c:pt>
                <c:pt idx="30">
                  <c:v>1.9E-2</c:v>
                </c:pt>
                <c:pt idx="31">
                  <c:v>0.1174</c:v>
                </c:pt>
                <c:pt idx="32">
                  <c:v>7.1800000000000003E-2</c:v>
                </c:pt>
                <c:pt idx="33">
                  <c:v>1.66E-2</c:v>
                </c:pt>
                <c:pt idx="34">
                  <c:v>6.0699999999999997E-2</c:v>
                </c:pt>
                <c:pt idx="35">
                  <c:v>1.18E-2</c:v>
                </c:pt>
                <c:pt idx="36">
                  <c:v>2.6800000000000001E-2</c:v>
                </c:pt>
                <c:pt idx="37">
                  <c:v>#N/A</c:v>
                </c:pt>
                <c:pt idx="38">
                  <c:v>1.7399999999999999E-2</c:v>
                </c:pt>
                <c:pt idx="39">
                  <c:v>4.4999999999999998E-2</c:v>
                </c:pt>
                <c:pt idx="40">
                  <c:v>3.0599999999999999E-2</c:v>
                </c:pt>
                <c:pt idx="41">
                  <c:v>1.5699999999999999E-2</c:v>
                </c:pt>
                <c:pt idx="42">
                  <c:v>1.3100000000000001E-2</c:v>
                </c:pt>
                <c:pt idx="43">
                  <c:v>9.3899999999999997E-2</c:v>
                </c:pt>
                <c:pt idx="44">
                  <c:v>9.5999999999999992E-3</c:v>
                </c:pt>
                <c:pt idx="45">
                  <c:v>1.7000000000000001E-2</c:v>
                </c:pt>
                <c:pt idx="46">
                  <c:v>1.2999999999999999E-2</c:v>
                </c:pt>
                <c:pt idx="47">
                  <c:v>7.7999999999999996E-3</c:v>
                </c:pt>
                <c:pt idx="48">
                  <c:v>6.4999999999999997E-3</c:v>
                </c:pt>
                <c:pt idx="49">
                  <c:v>1.11E-2</c:v>
                </c:pt>
              </c:numCache>
            </c:numRef>
          </c:yVal>
          <c:smooth val="0"/>
        </c:ser>
        <c:dLbls>
          <c:showLegendKey val="0"/>
          <c:showVal val="0"/>
          <c:showCatName val="0"/>
          <c:showSerName val="0"/>
          <c:showPercent val="0"/>
          <c:showBubbleSize val="0"/>
        </c:dLbls>
        <c:axId val="370166016"/>
        <c:axId val="372437760"/>
      </c:scatterChart>
      <c:valAx>
        <c:axId val="370166016"/>
        <c:scaling>
          <c:orientation val="minMax"/>
          <c:max val="22.3"/>
          <c:min val="8.3000000000000007"/>
        </c:scaling>
        <c:delete val="0"/>
        <c:axPos val="b"/>
        <c:title>
          <c:tx>
            <c:rich>
              <a:bodyPr/>
              <a:lstStyle/>
              <a:p>
                <a:pPr>
                  <a:defRPr sz="1100" b="0"/>
                </a:pPr>
                <a:r>
                  <a:rPr lang="en-US" sz="1100" b="0"/>
                  <a:t>Logarithm of  Population</a:t>
                </a:r>
              </a:p>
            </c:rich>
          </c:tx>
          <c:layout>
            <c:manualLayout>
              <c:xMode val="edge"/>
              <c:yMode val="edge"/>
              <c:x val="0.434103295812856"/>
              <c:y val="0.93148957864050697"/>
            </c:manualLayout>
          </c:layout>
          <c:overlay val="0"/>
        </c:title>
        <c:numFmt formatCode="#,##0.0" sourceLinked="1"/>
        <c:majorTickMark val="out"/>
        <c:minorTickMark val="none"/>
        <c:tickLblPos val="nextTo"/>
        <c:txPr>
          <a:bodyPr/>
          <a:lstStyle/>
          <a:p>
            <a:pPr>
              <a:defRPr sz="1100"/>
            </a:pPr>
            <a:endParaRPr lang="en-US"/>
          </a:p>
        </c:txPr>
        <c:crossAx val="372437760"/>
        <c:crosses val="autoZero"/>
        <c:crossBetween val="midCat"/>
        <c:majorUnit val="2"/>
      </c:valAx>
      <c:valAx>
        <c:axId val="372437760"/>
        <c:scaling>
          <c:orientation val="minMax"/>
          <c:max val="0.14000000000000001"/>
        </c:scaling>
        <c:delete val="0"/>
        <c:axPos val="l"/>
        <c:title>
          <c:tx>
            <c:rich>
              <a:bodyPr rot="-5400000" vert="horz"/>
              <a:lstStyle/>
              <a:p>
                <a:pPr algn="l">
                  <a:defRPr sz="1100" b="0"/>
                </a:pPr>
                <a:r>
                  <a:rPr lang="en-US" sz="1100" b="0"/>
                  <a:t>Air</a:t>
                </a:r>
                <a:r>
                  <a:rPr lang="en-US" sz="1100" b="0" baseline="0"/>
                  <a:t> Connectivity Index (2007)</a:t>
                </a:r>
                <a:endParaRPr lang="en-US" sz="1100" b="0"/>
              </a:p>
            </c:rich>
          </c:tx>
          <c:layout>
            <c:manualLayout>
              <c:xMode val="edge"/>
              <c:yMode val="edge"/>
              <c:x val="1.33029015041533E-2"/>
              <c:y val="0.225772232925285"/>
            </c:manualLayout>
          </c:layout>
          <c:overlay val="0"/>
        </c:title>
        <c:numFmt formatCode="#,##0.00" sourceLinked="0"/>
        <c:majorTickMark val="out"/>
        <c:minorTickMark val="none"/>
        <c:tickLblPos val="nextTo"/>
        <c:txPr>
          <a:bodyPr/>
          <a:lstStyle/>
          <a:p>
            <a:pPr>
              <a:defRPr sz="1100"/>
            </a:pPr>
            <a:endParaRPr lang="en-US"/>
          </a:p>
        </c:txPr>
        <c:crossAx val="370166016"/>
        <c:crosses val="autoZero"/>
        <c:crossBetween val="midCat"/>
      </c:valAx>
    </c:plotArea>
    <c:legend>
      <c:legendPos val="r"/>
      <c:legendEntry>
        <c:idx val="2"/>
        <c:delete val="1"/>
      </c:legendEntry>
      <c:layout>
        <c:manualLayout>
          <c:xMode val="edge"/>
          <c:yMode val="edge"/>
          <c:x val="0.153187135138457"/>
          <c:y val="8.4880303169413404E-2"/>
          <c:w val="0.24843768620164799"/>
          <c:h val="0.13877290040182599"/>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24880928862"/>
          <c:y val="6.7889174204914193E-2"/>
          <c:w val="0.85276737937862102"/>
          <c:h val="0.78188603398808698"/>
        </c:manualLayout>
      </c:layout>
      <c:scatterChart>
        <c:scatterStyle val="lineMarker"/>
        <c:varyColors val="0"/>
        <c:ser>
          <c:idx val="0"/>
          <c:order val="0"/>
          <c:tx>
            <c:v>ROW</c:v>
          </c:tx>
          <c:spPr>
            <a:ln w="28575">
              <a:noFill/>
            </a:ln>
          </c:spPr>
          <c:marker>
            <c:symbol val="circle"/>
            <c:size val="4"/>
          </c:marker>
          <c:trendline>
            <c:trendlineType val="linear"/>
            <c:dispRSqr val="0"/>
            <c:dispEq val="0"/>
          </c:trendline>
          <c:xVal>
            <c:numRef>
              <c:f>'Figure 2.6'!$F$2:$F$184</c:f>
              <c:numCache>
                <c:formatCode>#,##0.0</c:formatCode>
                <c:ptCount val="183"/>
                <c:pt idx="0">
                  <c:v>9.3056505517805075</c:v>
                </c:pt>
                <c:pt idx="1">
                  <c:v>10.933106969717286</c:v>
                </c:pt>
                <c:pt idx="2">
                  <c:v>11.170435156023453</c:v>
                </c:pt>
                <c:pt idx="3">
                  <c:v>11.385092093460344</c:v>
                </c:pt>
                <c:pt idx="4">
                  <c:v>11.418614785498987</c:v>
                </c:pt>
                <c:pt idx="5">
                  <c:v>11.552146178123509</c:v>
                </c:pt>
                <c:pt idx="6">
                  <c:v>11.552146178123509</c:v>
                </c:pt>
                <c:pt idx="7">
                  <c:v>11.561715629139661</c:v>
                </c:pt>
                <c:pt idx="8">
                  <c:v>11.608235644774552</c:v>
                </c:pt>
                <c:pt idx="9">
                  <c:v>12.025749091398891</c:v>
                </c:pt>
                <c:pt idx="10">
                  <c:v>12.037653993905211</c:v>
                </c:pt>
                <c:pt idx="11">
                  <c:v>12.117241431823558</c:v>
                </c:pt>
                <c:pt idx="12">
                  <c:v>12.409013489526863</c:v>
                </c:pt>
                <c:pt idx="13">
                  <c:v>12.531772785169476</c:v>
                </c:pt>
                <c:pt idx="14">
                  <c:v>12.691580461311874</c:v>
                </c:pt>
                <c:pt idx="15">
                  <c:v>12.694652660348845</c:v>
                </c:pt>
                <c:pt idx="16">
                  <c:v>12.733755386362587</c:v>
                </c:pt>
                <c:pt idx="17">
                  <c:v>12.759957758756611</c:v>
                </c:pt>
                <c:pt idx="18">
                  <c:v>12.955127458028414</c:v>
                </c:pt>
                <c:pt idx="19">
                  <c:v>12.959844447906553</c:v>
                </c:pt>
                <c:pt idx="20">
                  <c:v>13.149978544437301</c:v>
                </c:pt>
                <c:pt idx="21">
                  <c:v>13.161584090557611</c:v>
                </c:pt>
                <c:pt idx="22">
                  <c:v>13.188151117942333</c:v>
                </c:pt>
                <c:pt idx="23">
                  <c:v>13.199324418540456</c:v>
                </c:pt>
                <c:pt idx="24">
                  <c:v>13.337474757021274</c:v>
                </c:pt>
                <c:pt idx="25">
                  <c:v>13.42984807715229</c:v>
                </c:pt>
                <c:pt idx="26">
                  <c:v>13.460263166016727</c:v>
                </c:pt>
                <c:pt idx="27">
                  <c:v>13.560618308335483</c:v>
                </c:pt>
                <c:pt idx="28">
                  <c:v>13.612169633946245</c:v>
                </c:pt>
                <c:pt idx="29">
                  <c:v>13.647091906339311</c:v>
                </c:pt>
                <c:pt idx="30">
                  <c:v>13.703461054155651</c:v>
                </c:pt>
                <c:pt idx="31">
                  <c:v>13.904436767158675</c:v>
                </c:pt>
                <c:pt idx="32">
                  <c:v>13.936842843131799</c:v>
                </c:pt>
                <c:pt idx="33">
                  <c:v>13.977629407440709</c:v>
                </c:pt>
                <c:pt idx="34">
                  <c:v>14.069377281921325</c:v>
                </c:pt>
                <c:pt idx="35">
                  <c:v>14.095412443097093</c:v>
                </c:pt>
                <c:pt idx="36">
                  <c:v>14.108180171927094</c:v>
                </c:pt>
                <c:pt idx="37">
                  <c:v>14.232904236937712</c:v>
                </c:pt>
                <c:pt idx="38">
                  <c:v>14.336088473172943</c:v>
                </c:pt>
                <c:pt idx="39">
                  <c:v>14.385359522179726</c:v>
                </c:pt>
                <c:pt idx="40">
                  <c:v>14.402741512932669</c:v>
                </c:pt>
                <c:pt idx="41">
                  <c:v>14.432316505267497</c:v>
                </c:pt>
                <c:pt idx="42">
                  <c:v>14.478713862151148</c:v>
                </c:pt>
                <c:pt idx="43">
                  <c:v>14.519102996385758</c:v>
                </c:pt>
                <c:pt idx="44">
                  <c:v>14.537730986009926</c:v>
                </c:pt>
                <c:pt idx="45">
                  <c:v>14.575381370567127</c:v>
                </c:pt>
                <c:pt idx="46">
                  <c:v>14.617512143436301</c:v>
                </c:pt>
                <c:pt idx="47">
                  <c:v>14.823833375284924</c:v>
                </c:pt>
                <c:pt idx="48">
                  <c:v>14.843700382335838</c:v>
                </c:pt>
                <c:pt idx="49">
                  <c:v>14.941413706868287</c:v>
                </c:pt>
                <c:pt idx="50">
                  <c:v>14.984270606534466</c:v>
                </c:pt>
                <c:pt idx="51">
                  <c:v>14.996010006104568</c:v>
                </c:pt>
                <c:pt idx="52">
                  <c:v>14.999382690583207</c:v>
                </c:pt>
                <c:pt idx="53">
                  <c:v>15.01908328226887</c:v>
                </c:pt>
                <c:pt idx="54">
                  <c:v>15.03012652238869</c:v>
                </c:pt>
                <c:pt idx="55">
                  <c:v>15.084428050930592</c:v>
                </c:pt>
                <c:pt idx="56">
                  <c:v>15.093662760464461</c:v>
                </c:pt>
                <c:pt idx="57">
                  <c:v>15.11896664077516</c:v>
                </c:pt>
                <c:pt idx="58">
                  <c:v>15.170314251992794</c:v>
                </c:pt>
                <c:pt idx="59">
                  <c:v>15.173919715594629</c:v>
                </c:pt>
                <c:pt idx="60">
                  <c:v>15.191249405144648</c:v>
                </c:pt>
                <c:pt idx="61">
                  <c:v>15.196038324189828</c:v>
                </c:pt>
                <c:pt idx="62">
                  <c:v>15.300744866939068</c:v>
                </c:pt>
                <c:pt idx="63">
                  <c:v>15.300744866939068</c:v>
                </c:pt>
                <c:pt idx="64">
                  <c:v>15.312675227915589</c:v>
                </c:pt>
                <c:pt idx="65">
                  <c:v>15.337427872868879</c:v>
                </c:pt>
                <c:pt idx="66">
                  <c:v>15.344388962539957</c:v>
                </c:pt>
                <c:pt idx="67">
                  <c:v>15.372391219659699</c:v>
                </c:pt>
                <c:pt idx="68">
                  <c:v>15.419533837696875</c:v>
                </c:pt>
                <c:pt idx="69">
                  <c:v>15.478299645895369</c:v>
                </c:pt>
                <c:pt idx="70">
                  <c:v>15.497269131978001</c:v>
                </c:pt>
                <c:pt idx="71">
                  <c:v>15.502094679575029</c:v>
                </c:pt>
                <c:pt idx="72">
                  <c:v>15.510391952215842</c:v>
                </c:pt>
                <c:pt idx="73">
                  <c:v>15.518256647532025</c:v>
                </c:pt>
                <c:pt idx="74">
                  <c:v>15.524974784465499</c:v>
                </c:pt>
                <c:pt idx="75">
                  <c:v>15.526059971766786</c:v>
                </c:pt>
                <c:pt idx="76">
                  <c:v>15.531288506169702</c:v>
                </c:pt>
                <c:pt idx="77">
                  <c:v>15.588596761926707</c:v>
                </c:pt>
                <c:pt idx="78">
                  <c:v>15.591140645262445</c:v>
                </c:pt>
                <c:pt idx="79">
                  <c:v>15.60727002719233</c:v>
                </c:pt>
                <c:pt idx="80">
                  <c:v>15.648571906549435</c:v>
                </c:pt>
                <c:pt idx="81">
                  <c:v>15.684076735432095</c:v>
                </c:pt>
                <c:pt idx="82">
                  <c:v>15.691917501252615</c:v>
                </c:pt>
                <c:pt idx="83">
                  <c:v>15.695891218845857</c:v>
                </c:pt>
                <c:pt idx="84">
                  <c:v>15.711630042516571</c:v>
                </c:pt>
                <c:pt idx="85">
                  <c:v>15.781083268484597</c:v>
                </c:pt>
                <c:pt idx="86">
                  <c:v>15.782063317565493</c:v>
                </c:pt>
                <c:pt idx="87">
                  <c:v>15.818475940933496</c:v>
                </c:pt>
                <c:pt idx="88">
                  <c:v>15.821170997139607</c:v>
                </c:pt>
                <c:pt idx="89">
                  <c:v>15.842869019773884</c:v>
                </c:pt>
                <c:pt idx="90">
                  <c:v>15.874366666035002</c:v>
                </c:pt>
                <c:pt idx="91">
                  <c:v>15.875896693108951</c:v>
                </c:pt>
                <c:pt idx="92">
                  <c:v>15.921472309453506</c:v>
                </c:pt>
                <c:pt idx="93">
                  <c:v>15.945764028193713</c:v>
                </c:pt>
                <c:pt idx="94">
                  <c:v>15.948018820580803</c:v>
                </c:pt>
                <c:pt idx="95">
                  <c:v>16.026199636253782</c:v>
                </c:pt>
                <c:pt idx="96">
                  <c:v>16.059830742826342</c:v>
                </c:pt>
                <c:pt idx="97">
                  <c:v>16.061525299469924</c:v>
                </c:pt>
                <c:pt idx="98">
                  <c:v>16.109458457562656</c:v>
                </c:pt>
                <c:pt idx="99">
                  <c:v>16.116694670042691</c:v>
                </c:pt>
                <c:pt idx="100">
                  <c:v>16.11939480668994</c:v>
                </c:pt>
                <c:pt idx="101">
                  <c:v>16.12368002925222</c:v>
                </c:pt>
                <c:pt idx="102">
                  <c:v>16.138682284566709</c:v>
                </c:pt>
                <c:pt idx="103">
                  <c:v>16.164788378950302</c:v>
                </c:pt>
                <c:pt idx="104">
                  <c:v>16.16973888411016</c:v>
                </c:pt>
                <c:pt idx="105">
                  <c:v>16.175326284412591</c:v>
                </c:pt>
                <c:pt idx="106">
                  <c:v>16.179096672515719</c:v>
                </c:pt>
                <c:pt idx="107">
                  <c:v>16.181539823514854</c:v>
                </c:pt>
                <c:pt idx="108">
                  <c:v>16.181821341838866</c:v>
                </c:pt>
                <c:pt idx="109">
                  <c:v>16.209032645950423</c:v>
                </c:pt>
                <c:pt idx="110">
                  <c:v>16.230888478433442</c:v>
                </c:pt>
                <c:pt idx="111">
                  <c:v>16.347221273950076</c:v>
                </c:pt>
                <c:pt idx="112">
                  <c:v>16.413969082436388</c:v>
                </c:pt>
                <c:pt idx="113">
                  <c:v>16.424476800842584</c:v>
                </c:pt>
                <c:pt idx="114">
                  <c:v>16.505804037477226</c:v>
                </c:pt>
                <c:pt idx="115">
                  <c:v>16.523894036856603</c:v>
                </c:pt>
                <c:pt idx="116">
                  <c:v>16.525824860719553</c:v>
                </c:pt>
                <c:pt idx="117">
                  <c:v>16.529211430575298</c:v>
                </c:pt>
                <c:pt idx="118">
                  <c:v>16.530403957548479</c:v>
                </c:pt>
                <c:pt idx="119">
                  <c:v>16.578680058287564</c:v>
                </c:pt>
                <c:pt idx="120">
                  <c:v>16.598420829275927</c:v>
                </c:pt>
                <c:pt idx="121">
                  <c:v>16.629361177952696</c:v>
                </c:pt>
                <c:pt idx="122">
                  <c:v>16.630320295638018</c:v>
                </c:pt>
                <c:pt idx="123">
                  <c:v>16.671923291268854</c:v>
                </c:pt>
                <c:pt idx="124">
                  <c:v>16.792314821632747</c:v>
                </c:pt>
                <c:pt idx="125">
                  <c:v>16.837933446771309</c:v>
                </c:pt>
                <c:pt idx="126">
                  <c:v>16.856885189396966</c:v>
                </c:pt>
                <c:pt idx="127">
                  <c:v>16.878574323678549</c:v>
                </c:pt>
                <c:pt idx="128">
                  <c:v>16.879462070495411</c:v>
                </c:pt>
                <c:pt idx="129">
                  <c:v>16.899757245049003</c:v>
                </c:pt>
                <c:pt idx="130">
                  <c:v>16.907325440195308</c:v>
                </c:pt>
                <c:pt idx="131">
                  <c:v>16.937302631178998</c:v>
                </c:pt>
                <c:pt idx="132">
                  <c:v>16.939152200140295</c:v>
                </c:pt>
                <c:pt idx="133">
                  <c:v>17.006151503817691</c:v>
                </c:pt>
                <c:pt idx="134">
                  <c:v>17.039572909519777</c:v>
                </c:pt>
                <c:pt idx="135">
                  <c:v>17.153732640464916</c:v>
                </c:pt>
                <c:pt idx="136">
                  <c:v>17.16401015062598</c:v>
                </c:pt>
                <c:pt idx="137">
                  <c:v>17.173487237171866</c:v>
                </c:pt>
                <c:pt idx="138">
                  <c:v>17.177343216104152</c:v>
                </c:pt>
                <c:pt idx="139">
                  <c:v>17.208910955324203</c:v>
                </c:pt>
                <c:pt idx="140">
                  <c:v>17.217007894635426</c:v>
                </c:pt>
                <c:pt idx="141">
                  <c:v>17.252203775311269</c:v>
                </c:pt>
                <c:pt idx="142">
                  <c:v>17.287073202286994</c:v>
                </c:pt>
                <c:pt idx="143">
                  <c:v>17.301692263531425</c:v>
                </c:pt>
                <c:pt idx="144">
                  <c:v>17.307370974523671</c:v>
                </c:pt>
                <c:pt idx="145">
                  <c:v>17.354642125715742</c:v>
                </c:pt>
                <c:pt idx="146">
                  <c:v>17.376585049255706</c:v>
                </c:pt>
                <c:pt idx="147">
                  <c:v>17.397750901588498</c:v>
                </c:pt>
                <c:pt idx="148">
                  <c:v>17.4517537109976</c:v>
                </c:pt>
                <c:pt idx="149">
                  <c:v>17.52664062101303</c:v>
                </c:pt>
                <c:pt idx="150">
                  <c:v>17.52688508990558</c:v>
                </c:pt>
                <c:pt idx="151">
                  <c:v>17.557361896844316</c:v>
                </c:pt>
                <c:pt idx="152">
                  <c:v>17.634408993401944</c:v>
                </c:pt>
                <c:pt idx="153">
                  <c:v>17.645281750775691</c:v>
                </c:pt>
                <c:pt idx="154">
                  <c:v>17.647472522217491</c:v>
                </c:pt>
                <c:pt idx="155">
                  <c:v>17.707453297558228</c:v>
                </c:pt>
                <c:pt idx="156">
                  <c:v>17.739284252825083</c:v>
                </c:pt>
                <c:pt idx="157">
                  <c:v>17.920234401931243</c:v>
                </c:pt>
                <c:pt idx="158">
                  <c:v>17.949348232133172</c:v>
                </c:pt>
                <c:pt idx="159">
                  <c:v>17.95297846456846</c:v>
                </c:pt>
                <c:pt idx="160">
                  <c:v>17.96002528409895</c:v>
                </c:pt>
                <c:pt idx="161">
                  <c:v>17.975580436803511</c:v>
                </c:pt>
                <c:pt idx="162">
                  <c:v>18.100075950958193</c:v>
                </c:pt>
                <c:pt idx="163">
                  <c:v>18.118899747121084</c:v>
                </c:pt>
                <c:pt idx="164">
                  <c:v>18.144386911960446</c:v>
                </c:pt>
                <c:pt idx="165">
                  <c:v>18.189454616444799</c:v>
                </c:pt>
                <c:pt idx="166">
                  <c:v>18.219506588442137</c:v>
                </c:pt>
                <c:pt idx="167">
                  <c:v>18.2795088080033</c:v>
                </c:pt>
                <c:pt idx="168">
                  <c:v>18.307691201130048</c:v>
                </c:pt>
                <c:pt idx="169">
                  <c:v>18.378357623305842</c:v>
                </c:pt>
                <c:pt idx="170">
                  <c:v>18.549381738968098</c:v>
                </c:pt>
                <c:pt idx="171">
                  <c:v>18.666125758654008</c:v>
                </c:pt>
                <c:pt idx="172">
                  <c:v>18.774227801149749</c:v>
                </c:pt>
                <c:pt idx="173">
                  <c:v>18.892819591995114</c:v>
                </c:pt>
                <c:pt idx="174">
                  <c:v>18.931748338441079</c:v>
                </c:pt>
                <c:pt idx="175">
                  <c:v>18.982066393330058</c:v>
                </c:pt>
                <c:pt idx="176">
                  <c:v>19.08816646774395</c:v>
                </c:pt>
                <c:pt idx="177">
                  <c:v>19.300431965035571</c:v>
                </c:pt>
                <c:pt idx="178">
                  <c:v>19.558340653871142</c:v>
                </c:pt>
                <c:pt idx="179">
                  <c:v>20.911335011162965</c:v>
                </c:pt>
                <c:pt idx="180">
                  <c:v>21.02197760801938</c:v>
                </c:pt>
              </c:numCache>
            </c:numRef>
          </c:xVal>
          <c:yVal>
            <c:numRef>
              <c:f>'Figure 2.6'!$G$2:$G$184</c:f>
              <c:numCache>
                <c:formatCode>0.00</c:formatCode>
                <c:ptCount val="183"/>
                <c:pt idx="1">
                  <c:v>2.66</c:v>
                </c:pt>
                <c:pt idx="2">
                  <c:v>2.08</c:v>
                </c:pt>
                <c:pt idx="3">
                  <c:v>2.4</c:v>
                </c:pt>
                <c:pt idx="4">
                  <c:v>6.45</c:v>
                </c:pt>
                <c:pt idx="5">
                  <c:v>3.93</c:v>
                </c:pt>
                <c:pt idx="6">
                  <c:v>3.72</c:v>
                </c:pt>
                <c:pt idx="7">
                  <c:v>3.11</c:v>
                </c:pt>
                <c:pt idx="8">
                  <c:v>3.95</c:v>
                </c:pt>
                <c:pt idx="9">
                  <c:v>4.08</c:v>
                </c:pt>
                <c:pt idx="10">
                  <c:v>2.13</c:v>
                </c:pt>
                <c:pt idx="11">
                  <c:v>4.5603040000000004</c:v>
                </c:pt>
                <c:pt idx="12">
                  <c:v>3.7</c:v>
                </c:pt>
                <c:pt idx="13">
                  <c:v>5.85</c:v>
                </c:pt>
                <c:pt idx="14">
                  <c:v>1.62</c:v>
                </c:pt>
                <c:pt idx="15">
                  <c:v>4.68</c:v>
                </c:pt>
                <c:pt idx="16">
                  <c:v>3.85</c:v>
                </c:pt>
                <c:pt idx="17">
                  <c:v>25.18</c:v>
                </c:pt>
                <c:pt idx="18">
                  <c:v>40.950000000000003</c:v>
                </c:pt>
                <c:pt idx="19">
                  <c:v>4.68</c:v>
                </c:pt>
                <c:pt idx="21">
                  <c:v>4.24</c:v>
                </c:pt>
                <c:pt idx="22">
                  <c:v>4.16</c:v>
                </c:pt>
                <c:pt idx="23">
                  <c:v>5.87</c:v>
                </c:pt>
                <c:pt idx="24">
                  <c:v>4.04</c:v>
                </c:pt>
                <c:pt idx="25">
                  <c:v>7.14</c:v>
                </c:pt>
                <c:pt idx="27">
                  <c:v>3.96</c:v>
                </c:pt>
                <c:pt idx="28">
                  <c:v>17.12</c:v>
                </c:pt>
                <c:pt idx="29">
                  <c:v>21.02</c:v>
                </c:pt>
                <c:pt idx="30">
                  <c:v>9.23</c:v>
                </c:pt>
                <c:pt idx="32">
                  <c:v>9.77</c:v>
                </c:pt>
                <c:pt idx="34">
                  <c:v>15.37</c:v>
                </c:pt>
                <c:pt idx="35">
                  <c:v>17.89</c:v>
                </c:pt>
                <c:pt idx="36">
                  <c:v>5.84</c:v>
                </c:pt>
                <c:pt idx="37">
                  <c:v>7.97</c:v>
                </c:pt>
                <c:pt idx="38">
                  <c:v>4.07</c:v>
                </c:pt>
                <c:pt idx="39">
                  <c:v>3.6</c:v>
                </c:pt>
                <c:pt idx="40">
                  <c:v>5.24</c:v>
                </c:pt>
                <c:pt idx="43">
                  <c:v>21.93</c:v>
                </c:pt>
                <c:pt idx="44">
                  <c:v>#N/A</c:v>
                </c:pt>
                <c:pt idx="45">
                  <c:v>12.019</c:v>
                </c:pt>
                <c:pt idx="46">
                  <c:v>5.51</c:v>
                </c:pt>
                <c:pt idx="47">
                  <c:v>28.16</c:v>
                </c:pt>
                <c:pt idx="49">
                  <c:v>49.33</c:v>
                </c:pt>
                <c:pt idx="50">
                  <c:v>4.54</c:v>
                </c:pt>
                <c:pt idx="51">
                  <c:v>5.62</c:v>
                </c:pt>
                <c:pt idx="52">
                  <c:v>9.77</c:v>
                </c:pt>
                <c:pt idx="54">
                  <c:v>24.38</c:v>
                </c:pt>
                <c:pt idx="56">
                  <c:v>37.51</c:v>
                </c:pt>
                <c:pt idx="57">
                  <c:v>5.6</c:v>
                </c:pt>
                <c:pt idx="58">
                  <c:v>6.17</c:v>
                </c:pt>
                <c:pt idx="60">
                  <c:v>35.090000000000003</c:v>
                </c:pt>
                <c:pt idx="61">
                  <c:v>3.73</c:v>
                </c:pt>
                <c:pt idx="62">
                  <c:v>21.75</c:v>
                </c:pt>
                <c:pt idx="63">
                  <c:v>18.5</c:v>
                </c:pt>
                <c:pt idx="64">
                  <c:v>3.79</c:v>
                </c:pt>
                <c:pt idx="65">
                  <c:v>5.94</c:v>
                </c:pt>
                <c:pt idx="66">
                  <c:v>10.69</c:v>
                </c:pt>
                <c:pt idx="68">
                  <c:v>7.32</c:v>
                </c:pt>
                <c:pt idx="69">
                  <c:v>105.02</c:v>
                </c:pt>
                <c:pt idx="70">
                  <c:v>62.5</c:v>
                </c:pt>
                <c:pt idx="71">
                  <c:v>11.273</c:v>
                </c:pt>
                <c:pt idx="73">
                  <c:v>4.0199999999999996</c:v>
                </c:pt>
                <c:pt idx="76">
                  <c:v>26.41</c:v>
                </c:pt>
                <c:pt idx="77">
                  <c:v>8.41</c:v>
                </c:pt>
                <c:pt idx="78">
                  <c:v>12.021000000000001</c:v>
                </c:pt>
                <c:pt idx="79">
                  <c:v>5.41</c:v>
                </c:pt>
                <c:pt idx="80">
                  <c:v>16.649999999999999</c:v>
                </c:pt>
                <c:pt idx="81">
                  <c:v>6.59</c:v>
                </c:pt>
                <c:pt idx="84">
                  <c:v>8.83</c:v>
                </c:pt>
                <c:pt idx="85">
                  <c:v>14.08</c:v>
                </c:pt>
                <c:pt idx="86">
                  <c:v>115.27</c:v>
                </c:pt>
                <c:pt idx="88">
                  <c:v>5.37</c:v>
                </c:pt>
                <c:pt idx="89">
                  <c:v>28.49</c:v>
                </c:pt>
                <c:pt idx="92">
                  <c:v>9.42</c:v>
                </c:pt>
                <c:pt idx="97">
                  <c:v>30.02</c:v>
                </c:pt>
                <c:pt idx="98">
                  <c:v>12.69</c:v>
                </c:pt>
                <c:pt idx="100">
                  <c:v>4.75</c:v>
                </c:pt>
                <c:pt idx="101">
                  <c:v>22.87</c:v>
                </c:pt>
                <c:pt idx="105">
                  <c:v>6.2080000000000002</c:v>
                </c:pt>
                <c:pt idx="107">
                  <c:v>6.33</c:v>
                </c:pt>
                <c:pt idx="108">
                  <c:v>21.08</c:v>
                </c:pt>
                <c:pt idx="109">
                  <c:v>88.47</c:v>
                </c:pt>
                <c:pt idx="110">
                  <c:v>32.15</c:v>
                </c:pt>
                <c:pt idx="112">
                  <c:v>12.27</c:v>
                </c:pt>
                <c:pt idx="114">
                  <c:v>20.88</c:v>
                </c:pt>
                <c:pt idx="115">
                  <c:v>22.48</c:v>
                </c:pt>
                <c:pt idx="118">
                  <c:v>5.36</c:v>
                </c:pt>
                <c:pt idx="122">
                  <c:v>92.1</c:v>
                </c:pt>
                <c:pt idx="123">
                  <c:v>22.76</c:v>
                </c:pt>
                <c:pt idx="124">
                  <c:v>11.27</c:v>
                </c:pt>
                <c:pt idx="125">
                  <c:v>41.13</c:v>
                </c:pt>
                <c:pt idx="126">
                  <c:v>11.4</c:v>
                </c:pt>
                <c:pt idx="127">
                  <c:v>16.77</c:v>
                </c:pt>
                <c:pt idx="128">
                  <c:v>21.37</c:v>
                </c:pt>
                <c:pt idx="129">
                  <c:v>7.72</c:v>
                </c:pt>
                <c:pt idx="130">
                  <c:v>10.119999999999999</c:v>
                </c:pt>
                <c:pt idx="131">
                  <c:v>17.38</c:v>
                </c:pt>
                <c:pt idx="132">
                  <c:v>28.34</c:v>
                </c:pt>
                <c:pt idx="133">
                  <c:v>18.010000000000002</c:v>
                </c:pt>
                <c:pt idx="134">
                  <c:v>11.89</c:v>
                </c:pt>
                <c:pt idx="135">
                  <c:v>59.97</c:v>
                </c:pt>
                <c:pt idx="137">
                  <c:v>90.96</c:v>
                </c:pt>
                <c:pt idx="139">
                  <c:v>19.97</c:v>
                </c:pt>
                <c:pt idx="140">
                  <c:v>21.18</c:v>
                </c:pt>
                <c:pt idx="142">
                  <c:v>55.13</c:v>
                </c:pt>
                <c:pt idx="143">
                  <c:v>9.33</c:v>
                </c:pt>
                <c:pt idx="144">
                  <c:v>4.1900000000000004</c:v>
                </c:pt>
                <c:pt idx="145">
                  <c:v>38.409999999999997</c:v>
                </c:pt>
                <c:pt idx="147">
                  <c:v>31.06</c:v>
                </c:pt>
                <c:pt idx="148">
                  <c:v>26.54</c:v>
                </c:pt>
                <c:pt idx="149">
                  <c:v>30.62</c:v>
                </c:pt>
                <c:pt idx="150">
                  <c:v>12</c:v>
                </c:pt>
                <c:pt idx="151">
                  <c:v>11.49</c:v>
                </c:pt>
                <c:pt idx="152">
                  <c:v>21.35</c:v>
                </c:pt>
                <c:pt idx="153">
                  <c:v>27.25</c:v>
                </c:pt>
                <c:pt idx="154">
                  <c:v>76.58</c:v>
                </c:pt>
                <c:pt idx="155">
                  <c:v>92.02</c:v>
                </c:pt>
                <c:pt idx="156">
                  <c:v>35.67</c:v>
                </c:pt>
                <c:pt idx="157">
                  <c:v>70.180000000000007</c:v>
                </c:pt>
                <c:pt idx="158">
                  <c:v>3.22</c:v>
                </c:pt>
                <c:pt idx="159">
                  <c:v>87.46</c:v>
                </c:pt>
                <c:pt idx="160">
                  <c:v>71.84</c:v>
                </c:pt>
                <c:pt idx="161">
                  <c:v>36.700000000000003</c:v>
                </c:pt>
                <c:pt idx="162">
                  <c:v>10.78</c:v>
                </c:pt>
                <c:pt idx="163">
                  <c:v>39.4</c:v>
                </c:pt>
                <c:pt idx="164">
                  <c:v>30.27</c:v>
                </c:pt>
                <c:pt idx="165">
                  <c:v>51.15</c:v>
                </c:pt>
                <c:pt idx="166">
                  <c:v>93.32</c:v>
                </c:pt>
                <c:pt idx="168">
                  <c:v>49.71</c:v>
                </c:pt>
                <c:pt idx="169">
                  <c:v>18.559999999999999</c:v>
                </c:pt>
                <c:pt idx="170">
                  <c:v>36.090000000000003</c:v>
                </c:pt>
                <c:pt idx="171">
                  <c:v>67.81</c:v>
                </c:pt>
                <c:pt idx="172">
                  <c:v>20.64</c:v>
                </c:pt>
                <c:pt idx="173">
                  <c:v>19.850000000000001</c:v>
                </c:pt>
                <c:pt idx="174">
                  <c:v>8.15</c:v>
                </c:pt>
                <c:pt idx="175">
                  <c:v>30.54</c:v>
                </c:pt>
                <c:pt idx="176">
                  <c:v>34.619999999999997</c:v>
                </c:pt>
                <c:pt idx="177">
                  <c:v>25.91</c:v>
                </c:pt>
                <c:pt idx="178">
                  <c:v>81.63</c:v>
                </c:pt>
                <c:pt idx="179">
                  <c:v>41.52</c:v>
                </c:pt>
                <c:pt idx="180">
                  <c:v>152.06</c:v>
                </c:pt>
                <c:pt idx="181">
                  <c:v>3.68</c:v>
                </c:pt>
                <c:pt idx="182">
                  <c:v>66.69</c:v>
                </c:pt>
              </c:numCache>
            </c:numRef>
          </c:yVal>
          <c:smooth val="0"/>
        </c:ser>
        <c:ser>
          <c:idx val="1"/>
          <c:order val="1"/>
          <c:tx>
            <c:strRef>
              <c:f>'Figure 2.6'!$N$30</c:f>
              <c:strCache>
                <c:ptCount val="1"/>
                <c:pt idx="0">
                  <c:v>Small economies</c:v>
                </c:pt>
              </c:strCache>
            </c:strRef>
          </c:tx>
          <c:spPr>
            <a:ln w="28575">
              <a:noFill/>
            </a:ln>
          </c:spPr>
          <c:marker>
            <c:symbol val="circle"/>
            <c:size val="9"/>
            <c:spPr>
              <a:pattFill prst="ltUpDiag">
                <a:fgClr>
                  <a:srgbClr val="FF0000"/>
                </a:fgClr>
                <a:bgClr>
                  <a:schemeClr val="bg1"/>
                </a:bgClr>
              </a:pattFill>
              <a:ln>
                <a:solidFill>
                  <a:srgbClr val="FF0000"/>
                </a:solidFill>
              </a:ln>
            </c:spPr>
          </c:marker>
          <c:xVal>
            <c:numRef>
              <c:f>'Figure 2.6'!$J$2:$J$51</c:f>
              <c:numCache>
                <c:formatCode>#,##0.0</c:formatCode>
                <c:ptCount val="50"/>
                <c:pt idx="0">
                  <c:v>11.385092093460344</c:v>
                </c:pt>
                <c:pt idx="1">
                  <c:v>12.759957758756611</c:v>
                </c:pt>
                <c:pt idx="2">
                  <c:v>12.531772785169476</c:v>
                </c:pt>
                <c:pt idx="3">
                  <c:v>11.170435156023453</c:v>
                </c:pt>
                <c:pt idx="4">
                  <c:v>11.552146178123509</c:v>
                </c:pt>
                <c:pt idx="5">
                  <c:v>13.560618308335483</c:v>
                </c:pt>
                <c:pt idx="6">
                  <c:v>14.823833375284924</c:v>
                </c:pt>
                <c:pt idx="7">
                  <c:v>10.933106969717286</c:v>
                </c:pt>
                <c:pt idx="8">
                  <c:v>12.025749091398891</c:v>
                </c:pt>
                <c:pt idx="9">
                  <c:v>11.608235644774552</c:v>
                </c:pt>
                <c:pt idx="10">
                  <c:v>13.188151117942333</c:v>
                </c:pt>
                <c:pt idx="11">
                  <c:v>14.095412443097093</c:v>
                </c:pt>
                <c:pt idx="12">
                  <c:v>13.936842843131799</c:v>
                </c:pt>
                <c:pt idx="13">
                  <c:v>12.733755386362587</c:v>
                </c:pt>
                <c:pt idx="14">
                  <c:v>13.460263166016727</c:v>
                </c:pt>
                <c:pt idx="15">
                  <c:v>14.432316505267497</c:v>
                </c:pt>
                <c:pt idx="16">
                  <c:v>12.959844447906553</c:v>
                </c:pt>
                <c:pt idx="17">
                  <c:v>13.161584090557611</c:v>
                </c:pt>
                <c:pt idx="18">
                  <c:v>13.42984807715229</c:v>
                </c:pt>
                <c:pt idx="19">
                  <c:v>13.612169633946245</c:v>
                </c:pt>
                <c:pt idx="20">
                  <c:v>13.647091906339311</c:v>
                </c:pt>
                <c:pt idx="22">
                  <c:v>14.108180171927094</c:v>
                </c:pt>
                <c:pt idx="23">
                  <c:v>13.703461054155651</c:v>
                </c:pt>
                <c:pt idx="24">
                  <c:v>14.232904236937712</c:v>
                </c:pt>
                <c:pt idx="25">
                  <c:v>14.402741512932669</c:v>
                </c:pt>
                <c:pt idx="26">
                  <c:v>14.336088473172943</c:v>
                </c:pt>
                <c:pt idx="27">
                  <c:v>12.694652660348845</c:v>
                </c:pt>
                <c:pt idx="28">
                  <c:v>11.561715629139661</c:v>
                </c:pt>
                <c:pt idx="29">
                  <c:v>14.617512143436301</c:v>
                </c:pt>
                <c:pt idx="30">
                  <c:v>14.478713862151148</c:v>
                </c:pt>
                <c:pt idx="31">
                  <c:v>13.149978544437301</c:v>
                </c:pt>
                <c:pt idx="32">
                  <c:v>14.537730986009926</c:v>
                </c:pt>
                <c:pt idx="33">
                  <c:v>12.691580461311874</c:v>
                </c:pt>
                <c:pt idx="34">
                  <c:v>12.955127458028414</c:v>
                </c:pt>
                <c:pt idx="35">
                  <c:v>14.069377281921325</c:v>
                </c:pt>
                <c:pt idx="36">
                  <c:v>14.843700382335838</c:v>
                </c:pt>
                <c:pt idx="37">
                  <c:v>13.337474757021274</c:v>
                </c:pt>
                <c:pt idx="38">
                  <c:v>14.575381370567127</c:v>
                </c:pt>
                <c:pt idx="39">
                  <c:v>14.385359522179726</c:v>
                </c:pt>
                <c:pt idx="40">
                  <c:v>12.117241431823558</c:v>
                </c:pt>
                <c:pt idx="41">
                  <c:v>12.037653993905211</c:v>
                </c:pt>
                <c:pt idx="42">
                  <c:v>11.418614785498987</c:v>
                </c:pt>
                <c:pt idx="43">
                  <c:v>14.519102996385758</c:v>
                </c:pt>
                <c:pt idx="44">
                  <c:v>13.199324418540456</c:v>
                </c:pt>
                <c:pt idx="45">
                  <c:v>13.977629407440709</c:v>
                </c:pt>
                <c:pt idx="46">
                  <c:v>13.904436767158675</c:v>
                </c:pt>
                <c:pt idx="47">
                  <c:v>11.552146178123509</c:v>
                </c:pt>
                <c:pt idx="48">
                  <c:v>9.3056505517805075</c:v>
                </c:pt>
                <c:pt idx="49">
                  <c:v>12.409013489526863</c:v>
                </c:pt>
              </c:numCache>
            </c:numRef>
          </c:xVal>
          <c:yVal>
            <c:numRef>
              <c:f>'Figure 2.6'!$K$2:$K$51</c:f>
              <c:numCache>
                <c:formatCode>0.00</c:formatCode>
                <c:ptCount val="50"/>
                <c:pt idx="0">
                  <c:v>2.4</c:v>
                </c:pt>
                <c:pt idx="1">
                  <c:v>25.18</c:v>
                </c:pt>
                <c:pt idx="2">
                  <c:v>5.85</c:v>
                </c:pt>
                <c:pt idx="3">
                  <c:v>2.08</c:v>
                </c:pt>
                <c:pt idx="4">
                  <c:v>3.93</c:v>
                </c:pt>
                <c:pt idx="5">
                  <c:v>3.96</c:v>
                </c:pt>
                <c:pt idx="6">
                  <c:v>28.16</c:v>
                </c:pt>
                <c:pt idx="7">
                  <c:v>2.66</c:v>
                </c:pt>
                <c:pt idx="8">
                  <c:v>4.08</c:v>
                </c:pt>
                <c:pt idx="9">
                  <c:v>3.95</c:v>
                </c:pt>
                <c:pt idx="10">
                  <c:v>4.16</c:v>
                </c:pt>
                <c:pt idx="11">
                  <c:v>17.89</c:v>
                </c:pt>
                <c:pt idx="12">
                  <c:v>9.77</c:v>
                </c:pt>
                <c:pt idx="13">
                  <c:v>3.85</c:v>
                </c:pt>
                <c:pt idx="16">
                  <c:v>4.68</c:v>
                </c:pt>
                <c:pt idx="17">
                  <c:v>4.24</c:v>
                </c:pt>
                <c:pt idx="18">
                  <c:v>7.14</c:v>
                </c:pt>
                <c:pt idx="19">
                  <c:v>17.12</c:v>
                </c:pt>
                <c:pt idx="20">
                  <c:v>21.02</c:v>
                </c:pt>
                <c:pt idx="21">
                  <c:v>3.68</c:v>
                </c:pt>
                <c:pt idx="22">
                  <c:v>5.84</c:v>
                </c:pt>
                <c:pt idx="23">
                  <c:v>9.23</c:v>
                </c:pt>
                <c:pt idx="24">
                  <c:v>7.97</c:v>
                </c:pt>
                <c:pt idx="25">
                  <c:v>5.24</c:v>
                </c:pt>
                <c:pt idx="26">
                  <c:v>4.07</c:v>
                </c:pt>
                <c:pt idx="27">
                  <c:v>4.68</c:v>
                </c:pt>
                <c:pt idx="28">
                  <c:v>3.11</c:v>
                </c:pt>
                <c:pt idx="29">
                  <c:v>5.51</c:v>
                </c:pt>
                <c:pt idx="33">
                  <c:v>1.62</c:v>
                </c:pt>
                <c:pt idx="34">
                  <c:v>40.950000000000003</c:v>
                </c:pt>
                <c:pt idx="35">
                  <c:v>15.37</c:v>
                </c:pt>
                <c:pt idx="37">
                  <c:v>4.04</c:v>
                </c:pt>
                <c:pt idx="38">
                  <c:v>12.019</c:v>
                </c:pt>
                <c:pt idx="39">
                  <c:v>3.6</c:v>
                </c:pt>
                <c:pt idx="40">
                  <c:v>4.5603040000000004</c:v>
                </c:pt>
                <c:pt idx="41">
                  <c:v>2.13</c:v>
                </c:pt>
                <c:pt idx="42">
                  <c:v>6.45</c:v>
                </c:pt>
                <c:pt idx="43">
                  <c:v>21.93</c:v>
                </c:pt>
                <c:pt idx="44">
                  <c:v>5.87</c:v>
                </c:pt>
                <c:pt idx="47">
                  <c:v>3.72</c:v>
                </c:pt>
                <c:pt idx="49">
                  <c:v>3.7</c:v>
                </c:pt>
              </c:numCache>
            </c:numRef>
          </c:yVal>
          <c:smooth val="0"/>
        </c:ser>
        <c:dLbls>
          <c:showLegendKey val="0"/>
          <c:showVal val="0"/>
          <c:showCatName val="0"/>
          <c:showSerName val="0"/>
          <c:showPercent val="0"/>
          <c:showBubbleSize val="0"/>
        </c:dLbls>
        <c:axId val="377131776"/>
        <c:axId val="377134080"/>
      </c:scatterChart>
      <c:valAx>
        <c:axId val="377131776"/>
        <c:scaling>
          <c:orientation val="minMax"/>
          <c:max val="22.3"/>
          <c:min val="8.3000000000000007"/>
        </c:scaling>
        <c:delete val="0"/>
        <c:axPos val="b"/>
        <c:title>
          <c:tx>
            <c:rich>
              <a:bodyPr/>
              <a:lstStyle/>
              <a:p>
                <a:pPr>
                  <a:defRPr sz="1100" b="0"/>
                </a:pPr>
                <a:r>
                  <a:rPr lang="en-US" sz="1100" b="0"/>
                  <a:t>Logarithm of Population </a:t>
                </a:r>
              </a:p>
            </c:rich>
          </c:tx>
          <c:layout>
            <c:manualLayout>
              <c:xMode val="edge"/>
              <c:yMode val="edge"/>
              <c:x val="0.45200038753545102"/>
              <c:y val="0.91984474781453096"/>
            </c:manualLayout>
          </c:layout>
          <c:overlay val="0"/>
        </c:title>
        <c:numFmt formatCode="#,##0.0" sourceLinked="1"/>
        <c:majorTickMark val="out"/>
        <c:minorTickMark val="none"/>
        <c:tickLblPos val="low"/>
        <c:txPr>
          <a:bodyPr/>
          <a:lstStyle/>
          <a:p>
            <a:pPr>
              <a:defRPr sz="1100"/>
            </a:pPr>
            <a:endParaRPr lang="en-US"/>
          </a:p>
        </c:txPr>
        <c:crossAx val="377134080"/>
        <c:crosses val="autoZero"/>
        <c:crossBetween val="midCat"/>
      </c:valAx>
      <c:valAx>
        <c:axId val="377134080"/>
        <c:scaling>
          <c:orientation val="minMax"/>
          <c:max val="120"/>
          <c:min val="-20"/>
        </c:scaling>
        <c:delete val="0"/>
        <c:axPos val="l"/>
        <c:title>
          <c:tx>
            <c:rich>
              <a:bodyPr rot="-5400000" vert="horz"/>
              <a:lstStyle/>
              <a:p>
                <a:pPr algn="l">
                  <a:defRPr sz="1100" b="0"/>
                </a:pPr>
                <a:r>
                  <a:rPr lang="en-US" sz="1100" b="0"/>
                  <a:t>Liner Shipping</a:t>
                </a:r>
                <a:r>
                  <a:rPr lang="en-US" sz="1100" b="0" baseline="0"/>
                  <a:t> Connectivity Index (2011)</a:t>
                </a:r>
              </a:p>
            </c:rich>
          </c:tx>
          <c:layout>
            <c:manualLayout>
              <c:xMode val="edge"/>
              <c:yMode val="edge"/>
              <c:x val="1.1280712184393599E-2"/>
              <c:y val="0.17617146596069999"/>
            </c:manualLayout>
          </c:layout>
          <c:overlay val="0"/>
        </c:title>
        <c:numFmt formatCode="0" sourceLinked="0"/>
        <c:majorTickMark val="out"/>
        <c:minorTickMark val="none"/>
        <c:tickLblPos val="nextTo"/>
        <c:txPr>
          <a:bodyPr/>
          <a:lstStyle/>
          <a:p>
            <a:pPr>
              <a:defRPr sz="1100"/>
            </a:pPr>
            <a:endParaRPr lang="en-US"/>
          </a:p>
        </c:txPr>
        <c:crossAx val="377131776"/>
        <c:crosses val="autoZero"/>
        <c:crossBetween val="midCat"/>
      </c:valAx>
    </c:plotArea>
    <c:legend>
      <c:legendPos val="r"/>
      <c:legendEntry>
        <c:idx val="2"/>
        <c:delete val="1"/>
      </c:legendEntry>
      <c:layout>
        <c:manualLayout>
          <c:xMode val="edge"/>
          <c:yMode val="edge"/>
          <c:x val="0.14782128281572399"/>
          <c:y val="0.103918041063818"/>
          <c:w val="0.23424852007071201"/>
          <c:h val="0.13053059542415199"/>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7275880322798"/>
          <c:y val="0.14187900369461601"/>
          <c:w val="0.54685655711387204"/>
          <c:h val="0.70934847776069998"/>
        </c:manualLayout>
      </c:layout>
      <c:radarChart>
        <c:radarStyle val="marker"/>
        <c:varyColors val="0"/>
        <c:ser>
          <c:idx val="0"/>
          <c:order val="0"/>
          <c:tx>
            <c:v>Small economies</c:v>
          </c:tx>
          <c:spPr>
            <a:ln w="44450">
              <a:solidFill>
                <a:srgbClr val="FF0000"/>
              </a:solidFill>
              <a:prstDash val="dash"/>
            </a:ln>
          </c:spPr>
          <c:marker>
            <c:symbol val="none"/>
          </c:marker>
          <c:cat>
            <c:strRef>
              <c:f>'Figure 2.7'!$H$168:$N$168</c:f>
              <c:strCache>
                <c:ptCount val="7"/>
                <c:pt idx="0">
                  <c:v>Quality of overall infrastructure</c:v>
                </c:pt>
                <c:pt idx="1">
                  <c:v>Quality of roads</c:v>
                </c:pt>
                <c:pt idx="2">
                  <c:v>Quality of ports</c:v>
                </c:pt>
                <c:pt idx="3">
                  <c:v>Quality of air transport </c:v>
                </c:pt>
                <c:pt idx="4">
                  <c:v>Quality of electricity supply</c:v>
                </c:pt>
                <c:pt idx="5">
                  <c:v>Mobile telephone subscriptions/100 pop.</c:v>
                </c:pt>
                <c:pt idx="6">
                  <c:v>Fixed telephone lines/100 pop.</c:v>
                </c:pt>
              </c:strCache>
            </c:strRef>
          </c:cat>
          <c:val>
            <c:numRef>
              <c:f>'Figure 2.7'!$H$169:$N$169</c:f>
              <c:numCache>
                <c:formatCode>General</c:formatCode>
                <c:ptCount val="7"/>
                <c:pt idx="0">
                  <c:v>1.0785842949042004</c:v>
                </c:pt>
                <c:pt idx="1">
                  <c:v>1.0175785932758139</c:v>
                </c:pt>
                <c:pt idx="2">
                  <c:v>1.0616883599975029</c:v>
                </c:pt>
                <c:pt idx="3">
                  <c:v>1.0313931242831977</c:v>
                </c:pt>
                <c:pt idx="4">
                  <c:v>1.042836417954861</c:v>
                </c:pt>
                <c:pt idx="5">
                  <c:v>1.1079712665263821</c:v>
                </c:pt>
                <c:pt idx="6">
                  <c:v>1.0556362971068896</c:v>
                </c:pt>
              </c:numCache>
            </c:numRef>
          </c:val>
        </c:ser>
        <c:ser>
          <c:idx val="1"/>
          <c:order val="1"/>
          <c:tx>
            <c:strRef>
              <c:f>'Figure 2.7'!$G$170</c:f>
              <c:strCache>
                <c:ptCount val="1"/>
                <c:pt idx="0">
                  <c:v>ROW</c:v>
                </c:pt>
              </c:strCache>
            </c:strRef>
          </c:tx>
          <c:spPr>
            <a:ln>
              <a:solidFill>
                <a:schemeClr val="accent1"/>
              </a:solidFill>
            </a:ln>
          </c:spPr>
          <c:marker>
            <c:symbol val="none"/>
          </c:marker>
          <c:cat>
            <c:strRef>
              <c:f>'Figure 2.7'!$H$168:$N$168</c:f>
              <c:strCache>
                <c:ptCount val="7"/>
                <c:pt idx="0">
                  <c:v>Quality of overall infrastructure</c:v>
                </c:pt>
                <c:pt idx="1">
                  <c:v>Quality of roads</c:v>
                </c:pt>
                <c:pt idx="2">
                  <c:v>Quality of ports</c:v>
                </c:pt>
                <c:pt idx="3">
                  <c:v>Quality of air transport </c:v>
                </c:pt>
                <c:pt idx="4">
                  <c:v>Quality of electricity supply</c:v>
                </c:pt>
                <c:pt idx="5">
                  <c:v>Mobile telephone subscriptions/100 pop.</c:v>
                </c:pt>
                <c:pt idx="6">
                  <c:v>Fixed telephone lines/100 pop.</c:v>
                </c:pt>
              </c:strCache>
            </c:strRef>
          </c:cat>
          <c:val>
            <c:numRef>
              <c:f>'Figure 2.7'!$H$170:$N$170</c:f>
              <c:numCache>
                <c:formatCode>General</c:formatCode>
                <c:ptCount val="7"/>
                <c:pt idx="0">
                  <c:v>1</c:v>
                </c:pt>
                <c:pt idx="1">
                  <c:v>1</c:v>
                </c:pt>
                <c:pt idx="2">
                  <c:v>1</c:v>
                </c:pt>
                <c:pt idx="3">
                  <c:v>1</c:v>
                </c:pt>
                <c:pt idx="4">
                  <c:v>1</c:v>
                </c:pt>
                <c:pt idx="5">
                  <c:v>1</c:v>
                </c:pt>
                <c:pt idx="6">
                  <c:v>1</c:v>
                </c:pt>
              </c:numCache>
            </c:numRef>
          </c:val>
        </c:ser>
        <c:dLbls>
          <c:showLegendKey val="0"/>
          <c:showVal val="0"/>
          <c:showCatName val="0"/>
          <c:showSerName val="0"/>
          <c:showPercent val="0"/>
          <c:showBubbleSize val="0"/>
        </c:dLbls>
        <c:axId val="392140288"/>
        <c:axId val="393335936"/>
      </c:radarChart>
      <c:catAx>
        <c:axId val="392140288"/>
        <c:scaling>
          <c:orientation val="minMax"/>
        </c:scaling>
        <c:delete val="0"/>
        <c:axPos val="b"/>
        <c:majorGridlines/>
        <c:majorTickMark val="out"/>
        <c:minorTickMark val="none"/>
        <c:tickLblPos val="nextTo"/>
        <c:txPr>
          <a:bodyPr/>
          <a:lstStyle/>
          <a:p>
            <a:pPr>
              <a:defRPr sz="1100"/>
            </a:pPr>
            <a:endParaRPr lang="en-US"/>
          </a:p>
        </c:txPr>
        <c:crossAx val="393335936"/>
        <c:crosses val="autoZero"/>
        <c:auto val="1"/>
        <c:lblAlgn val="ctr"/>
        <c:lblOffset val="100"/>
        <c:noMultiLvlLbl val="0"/>
      </c:catAx>
      <c:valAx>
        <c:axId val="393335936"/>
        <c:scaling>
          <c:orientation val="minMax"/>
          <c:max val="1.1499999999999999"/>
          <c:min val="0.9"/>
        </c:scaling>
        <c:delete val="0"/>
        <c:axPos val="l"/>
        <c:majorGridlines/>
        <c:numFmt formatCode="General" sourceLinked="1"/>
        <c:majorTickMark val="cross"/>
        <c:minorTickMark val="none"/>
        <c:tickLblPos val="nextTo"/>
        <c:txPr>
          <a:bodyPr/>
          <a:lstStyle/>
          <a:p>
            <a:pPr>
              <a:defRPr sz="1100"/>
            </a:pPr>
            <a:endParaRPr lang="en-US"/>
          </a:p>
        </c:txPr>
        <c:crossAx val="392140288"/>
        <c:crosses val="autoZero"/>
        <c:crossBetween val="between"/>
      </c:valAx>
    </c:plotArea>
    <c:legend>
      <c:legendPos val="r"/>
      <c:layout>
        <c:manualLayout>
          <c:xMode val="edge"/>
          <c:yMode val="edge"/>
          <c:x val="0.26098334621263403"/>
          <c:y val="0.92745415954783195"/>
          <c:w val="0.45107969318873398"/>
          <c:h val="6.5970185927917702E-2"/>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A$3" fmlaRange="'[1]List Variables'!$A$2:$A$150" sel="0" val="0"/>
</file>

<file path=xl/ctrlProps/ctrlProp10.xml><?xml version="1.0" encoding="utf-8"?>
<formControlPr xmlns="http://schemas.microsoft.com/office/spreadsheetml/2009/9/main" objectType="Drop" dropStyle="combo" dx="16" fmlaLink="$A$6" fmlaRange="'[3]List Variables'!$A$2:$A$150" sel="0" val="0"/>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Drop" dropStyle="combo" dx="16" fmlaLink="$A$9" fmlaRange="'[3]List Variables'!$A$2:$A$150" sel="0" val="0"/>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E$2"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Drop" dropStyle="combo" dx="16" fmlaLink="$A$3" fmlaRange="'[3]List Variables'!$A$2:$A$150" sel="0" val="0"/>
</file>

<file path=xl/ctrlProps/ctrlProp18.xml><?xml version="1.0" encoding="utf-8"?>
<formControlPr xmlns="http://schemas.microsoft.com/office/spreadsheetml/2009/9/main" objectType="Drop" dropStyle="combo" dx="16" fmlaLink="$A$6" fmlaRange="'[3]List Variables'!$A$2:$A$150" sel="0" val="0"/>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Style="combo" dx="16" fmlaLink="$A$6" fmlaRange="'[1]List Variables'!$A$2:$A$150" sel="0" val="0"/>
</file>

<file path=xl/ctrlProps/ctrlProp20.xml><?xml version="1.0" encoding="utf-8"?>
<formControlPr xmlns="http://schemas.microsoft.com/office/spreadsheetml/2009/9/main" objectType="Drop" dropStyle="combo" dx="16" fmlaLink="$A$9" fmlaRange="'[3]List Variables'!$A$2:$A$150" sel="0" val="0"/>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CheckBox" fmlaLink="$E$2" lockText="1" noThreeD="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Drop" dropStyle="combo" dx="16" fmlaLink="$A$3" fmlaRange="'[3]List Variables'!$A$2:$A$150" sel="0" val="0"/>
</file>

<file path=xl/ctrlProps/ctrlProp26.xml><?xml version="1.0" encoding="utf-8"?>
<formControlPr xmlns="http://schemas.microsoft.com/office/spreadsheetml/2009/9/main" objectType="Drop" dropStyle="combo" dx="16" fmlaLink="$A$6" fmlaRange="'[3]List Variables'!$A$2:$A$150" sel="0" val="0"/>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Drop" dropStyle="combo" dx="16" fmlaLink="$A$9" fmlaRange="'[3]List Variables'!$A$2:$A$150" sel="0" val="0"/>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fmlaLink="$E$2" lockText="1" noThreeD="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Drop" dropStyle="combo" dx="16" fmlaLink="$A$3" fmlaRange="'[3]List Variables'!$A$2:$A$150" sel="0" val="0"/>
</file>

<file path=xl/ctrlProps/ctrlProp34.xml><?xml version="1.0" encoding="utf-8"?>
<formControlPr xmlns="http://schemas.microsoft.com/office/spreadsheetml/2009/9/main" objectType="Drop" dropStyle="combo" dx="16" fmlaLink="$A$6" fmlaRange="'[3]List Variables'!$A$2:$A$150" sel="0" val="0"/>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Drop" dropStyle="combo" dx="16" fmlaLink="$A$9" fmlaRange="'[3]List Variables'!$A$2:$A$150" sel="0" val="0"/>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fmlaLink="$E$2" lockText="1" noThreeD="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Drop" dropStyle="combo" dx="16" fmlaLink="$A$9" fmlaRange="'[1]List Variables'!$A$2:$A$150" sel="0" val="0"/>
</file>

<file path=xl/ctrlProps/ctrlProp40.xml><?xml version="1.0" encoding="utf-8"?>
<formControlPr xmlns="http://schemas.microsoft.com/office/spreadsheetml/2009/9/main" objectType="Button" lockText="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fmlaLink="$F$2" lockText="1" noThreeD="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Drop" dropStyle="combo" dx="16" fmlaLink="$A$3" fmlaRange="'[3]List Variables'!$A$2:$A$150" sel="0"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38100</xdr:rowOff>
        </xdr:from>
        <xdr:to>
          <xdr:col>2</xdr:col>
          <xdr:colOff>714375</xdr:colOff>
          <xdr:row>2</xdr:row>
          <xdr:rowOff>123825</xdr:rowOff>
        </xdr:to>
        <xdr:sp macro="" textlink="">
          <xdr:nvSpPr>
            <xdr:cNvPr id="11265" name="Drop Down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9525</xdr:rowOff>
        </xdr:from>
        <xdr:to>
          <xdr:col>2</xdr:col>
          <xdr:colOff>723900</xdr:colOff>
          <xdr:row>5</xdr:row>
          <xdr:rowOff>104775</xdr:rowOff>
        </xdr:to>
        <xdr:sp macro="" textlink="">
          <xdr:nvSpPr>
            <xdr:cNvPr id="11266" name="Drop Down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952500</xdr:colOff>
          <xdr:row>9</xdr:row>
          <xdr:rowOff>66675</xdr:rowOff>
        </xdr:from>
        <xdr:to>
          <xdr:col>2</xdr:col>
          <xdr:colOff>0</xdr:colOff>
          <xdr:row>11</xdr:row>
          <xdr:rowOff>38100</xdr:rowOff>
        </xdr:to>
        <xdr:sp macro="" textlink="">
          <xdr:nvSpPr>
            <xdr:cNvPr id="11267" name="Button 3" hidden="1">
              <a:extLst>
                <a:ext uri="{63B3BB69-23CF-44E3-9099-C40C66FF867C}">
                  <a14:compatExt spid="_x0000_s1126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rPr>
                <a:t>UPDATE</a:t>
              </a:r>
              <a:endParaRPr lang="en-US"/>
            </a:p>
          </xdr:txBody>
        </xdr:sp>
        <xdr:clientData fPrintsWithSheet="0"/>
      </xdr:twoCellAnchor>
    </mc:Choice>
    <mc:Fallback/>
  </mc:AlternateContent>
  <xdr:twoCellAnchor>
    <xdr:from>
      <xdr:col>6</xdr:col>
      <xdr:colOff>232522</xdr:colOff>
      <xdr:row>15</xdr:row>
      <xdr:rowOff>34733</xdr:rowOff>
    </xdr:from>
    <xdr:to>
      <xdr:col>16</xdr:col>
      <xdr:colOff>470647</xdr:colOff>
      <xdr:row>38</xdr:row>
      <xdr:rowOff>134470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66675</xdr:colOff>
          <xdr:row>7</xdr:row>
          <xdr:rowOff>85725</xdr:rowOff>
        </xdr:from>
        <xdr:to>
          <xdr:col>2</xdr:col>
          <xdr:colOff>695325</xdr:colOff>
          <xdr:row>8</xdr:row>
          <xdr:rowOff>180975</xdr:rowOff>
        </xdr:to>
        <xdr:sp macro="" textlink="">
          <xdr:nvSpPr>
            <xdr:cNvPr id="11268" name="Drop Down 4" hidden="1">
              <a:extLst>
                <a:ext uri="{63B3BB69-23CF-44E3-9099-C40C66FF867C}">
                  <a14:compatExt spid="_x0000_s11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2047875</xdr:colOff>
          <xdr:row>0</xdr:row>
          <xdr:rowOff>142875</xdr:rowOff>
        </xdr:from>
        <xdr:to>
          <xdr:col>9</xdr:col>
          <xdr:colOff>238125</xdr:colOff>
          <xdr:row>4</xdr:row>
          <xdr:rowOff>180975</xdr:rowOff>
        </xdr:to>
        <xdr:sp macro="" textlink="">
          <xdr:nvSpPr>
            <xdr:cNvPr id="11269" name="Group Box 5" hidden="1">
              <a:extLst>
                <a:ext uri="{63B3BB69-23CF-44E3-9099-C40C66FF867C}">
                  <a14:compatExt spid="_x0000_s11269"/>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Small States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xdr:row>
          <xdr:rowOff>180975</xdr:rowOff>
        </xdr:from>
        <xdr:to>
          <xdr:col>7</xdr:col>
          <xdr:colOff>123825</xdr:colOff>
          <xdr:row>4</xdr:row>
          <xdr:rowOff>38100</xdr:rowOff>
        </xdr:to>
        <xdr:sp macro="" textlink="">
          <xdr:nvSpPr>
            <xdr:cNvPr id="11270" name="Check Box 6" hidden="1">
              <a:extLst>
                <a:ext uri="{63B3BB69-23CF-44E3-9099-C40C66FF867C}">
                  <a14:compatExt spid="_x0000_s112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11</xdr:row>
          <xdr:rowOff>104775</xdr:rowOff>
        </xdr:from>
        <xdr:to>
          <xdr:col>12</xdr:col>
          <xdr:colOff>9525</xdr:colOff>
          <xdr:row>13</xdr:row>
          <xdr:rowOff>85725</xdr:rowOff>
        </xdr:to>
        <xdr:sp macro="" textlink="">
          <xdr:nvSpPr>
            <xdr:cNvPr id="11271" name="Button 7" hidden="1">
              <a:extLst>
                <a:ext uri="{63B3BB69-23CF-44E3-9099-C40C66FF867C}">
                  <a14:compatExt spid="_x0000_s11271"/>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Graph adjustment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333375</xdr:colOff>
          <xdr:row>11</xdr:row>
          <xdr:rowOff>104775</xdr:rowOff>
        </xdr:from>
        <xdr:to>
          <xdr:col>14</xdr:col>
          <xdr:colOff>314325</xdr:colOff>
          <xdr:row>13</xdr:row>
          <xdr:rowOff>76200</xdr:rowOff>
        </xdr:to>
        <xdr:sp macro="" textlink="">
          <xdr:nvSpPr>
            <xdr:cNvPr id="11272" name="Button 8" hidden="1">
              <a:extLst>
                <a:ext uri="{63B3BB69-23CF-44E3-9099-C40C66FF867C}">
                  <a14:compatExt spid="_x0000_s11272"/>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Two dim.</a:t>
              </a:r>
              <a:endParaRPr lang="en-US"/>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38100</xdr:rowOff>
        </xdr:from>
        <xdr:to>
          <xdr:col>2</xdr:col>
          <xdr:colOff>714375</xdr:colOff>
          <xdr:row>2</xdr:row>
          <xdr:rowOff>123825</xdr:rowOff>
        </xdr:to>
        <xdr:sp macro="" textlink="">
          <xdr:nvSpPr>
            <xdr:cNvPr id="6145" name="Drop Down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9525</xdr:rowOff>
        </xdr:from>
        <xdr:to>
          <xdr:col>2</xdr:col>
          <xdr:colOff>723900</xdr:colOff>
          <xdr:row>5</xdr:row>
          <xdr:rowOff>104775</xdr:rowOff>
        </xdr:to>
        <xdr:sp macro="" textlink="">
          <xdr:nvSpPr>
            <xdr:cNvPr id="6146" name="Drop Down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952500</xdr:colOff>
          <xdr:row>9</xdr:row>
          <xdr:rowOff>66675</xdr:rowOff>
        </xdr:from>
        <xdr:to>
          <xdr:col>2</xdr:col>
          <xdr:colOff>0</xdr:colOff>
          <xdr:row>11</xdr:row>
          <xdr:rowOff>38100</xdr:rowOff>
        </xdr:to>
        <xdr:sp macro="" textlink="">
          <xdr:nvSpPr>
            <xdr:cNvPr id="6147" name="Button 3" hidden="1">
              <a:extLst>
                <a:ext uri="{63B3BB69-23CF-44E3-9099-C40C66FF867C}">
                  <a14:compatExt spid="_x0000_s614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rPr>
                <a:t>UPDATE</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85725</xdr:rowOff>
        </xdr:from>
        <xdr:to>
          <xdr:col>2</xdr:col>
          <xdr:colOff>695325</xdr:colOff>
          <xdr:row>8</xdr:row>
          <xdr:rowOff>180975</xdr:rowOff>
        </xdr:to>
        <xdr:sp macro="" textlink="">
          <xdr:nvSpPr>
            <xdr:cNvPr id="6148" name="Drop Down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2047875</xdr:colOff>
          <xdr:row>0</xdr:row>
          <xdr:rowOff>142875</xdr:rowOff>
        </xdr:from>
        <xdr:to>
          <xdr:col>8</xdr:col>
          <xdr:colOff>123825</xdr:colOff>
          <xdr:row>4</xdr:row>
          <xdr:rowOff>180975</xdr:rowOff>
        </xdr:to>
        <xdr:sp macro="" textlink="">
          <xdr:nvSpPr>
            <xdr:cNvPr id="6149" name="Group Box 5" hidden="1">
              <a:extLst>
                <a:ext uri="{63B3BB69-23CF-44E3-9099-C40C66FF867C}">
                  <a14:compatExt spid="_x0000_s6149"/>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Small States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180975</xdr:rowOff>
        </xdr:from>
        <xdr:to>
          <xdr:col>6</xdr:col>
          <xdr:colOff>123825</xdr:colOff>
          <xdr:row>4</xdr:row>
          <xdr:rowOff>38100</xdr:rowOff>
        </xdr:to>
        <xdr:sp macro="" textlink="">
          <xdr:nvSpPr>
            <xdr:cNvPr id="6150" name="Check Box 6" hidden="1">
              <a:extLst>
                <a:ext uri="{63B3BB69-23CF-44E3-9099-C40C66FF867C}">
                  <a14:compatExt spid="_x0000_s6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11</xdr:row>
          <xdr:rowOff>104775</xdr:rowOff>
        </xdr:from>
        <xdr:to>
          <xdr:col>11</xdr:col>
          <xdr:colOff>9525</xdr:colOff>
          <xdr:row>13</xdr:row>
          <xdr:rowOff>85725</xdr:rowOff>
        </xdr:to>
        <xdr:sp macro="" textlink="">
          <xdr:nvSpPr>
            <xdr:cNvPr id="6151" name="Button 7" hidden="1">
              <a:extLst>
                <a:ext uri="{63B3BB69-23CF-44E3-9099-C40C66FF867C}">
                  <a14:compatExt spid="_x0000_s6151"/>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Graph adjustment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333375</xdr:colOff>
          <xdr:row>11</xdr:row>
          <xdr:rowOff>104775</xdr:rowOff>
        </xdr:from>
        <xdr:to>
          <xdr:col>13</xdr:col>
          <xdr:colOff>314325</xdr:colOff>
          <xdr:row>13</xdr:row>
          <xdr:rowOff>76200</xdr:rowOff>
        </xdr:to>
        <xdr:sp macro="" textlink="">
          <xdr:nvSpPr>
            <xdr:cNvPr id="6152" name="Button 8" hidden="1">
              <a:extLst>
                <a:ext uri="{63B3BB69-23CF-44E3-9099-C40C66FF867C}">
                  <a14:compatExt spid="_x0000_s6152"/>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Two dim.</a:t>
              </a:r>
              <a:endParaRPr lang="en-US"/>
            </a:p>
          </xdr:txBody>
        </xdr:sp>
        <xdr:clientData fPrintsWithSheet="0"/>
      </xdr:twoCellAnchor>
    </mc:Choice>
    <mc:Fallback/>
  </mc:AlternateContent>
  <xdr:twoCellAnchor>
    <xdr:from>
      <xdr:col>4</xdr:col>
      <xdr:colOff>246531</xdr:colOff>
      <xdr:row>10</xdr:row>
      <xdr:rowOff>168086</xdr:rowOff>
    </xdr:from>
    <xdr:to>
      <xdr:col>13</xdr:col>
      <xdr:colOff>515471</xdr:colOff>
      <xdr:row>33</xdr:row>
      <xdr:rowOff>179294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425824</xdr:colOff>
      <xdr:row>61</xdr:row>
      <xdr:rowOff>89647</xdr:rowOff>
    </xdr:from>
    <xdr:to>
      <xdr:col>14</xdr:col>
      <xdr:colOff>417421</xdr:colOff>
      <xdr:row>80</xdr:row>
      <xdr:rowOff>99734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38100</xdr:rowOff>
        </xdr:from>
        <xdr:to>
          <xdr:col>2</xdr:col>
          <xdr:colOff>714375</xdr:colOff>
          <xdr:row>2</xdr:row>
          <xdr:rowOff>123825</xdr:rowOff>
        </xdr:to>
        <xdr:sp macro="" textlink="">
          <xdr:nvSpPr>
            <xdr:cNvPr id="7169" name="Drop Down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9525</xdr:rowOff>
        </xdr:from>
        <xdr:to>
          <xdr:col>2</xdr:col>
          <xdr:colOff>723900</xdr:colOff>
          <xdr:row>5</xdr:row>
          <xdr:rowOff>104775</xdr:rowOff>
        </xdr:to>
        <xdr:sp macro="" textlink="">
          <xdr:nvSpPr>
            <xdr:cNvPr id="7170" name="Drop Down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952500</xdr:colOff>
          <xdr:row>9</xdr:row>
          <xdr:rowOff>66675</xdr:rowOff>
        </xdr:from>
        <xdr:to>
          <xdr:col>2</xdr:col>
          <xdr:colOff>0</xdr:colOff>
          <xdr:row>11</xdr:row>
          <xdr:rowOff>38100</xdr:rowOff>
        </xdr:to>
        <xdr:sp macro="" textlink="">
          <xdr:nvSpPr>
            <xdr:cNvPr id="7171" name="Button 3" hidden="1">
              <a:extLst>
                <a:ext uri="{63B3BB69-23CF-44E3-9099-C40C66FF867C}">
                  <a14:compatExt spid="_x0000_s717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rPr>
                <a:t>UPDATE</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85725</xdr:rowOff>
        </xdr:from>
        <xdr:to>
          <xdr:col>2</xdr:col>
          <xdr:colOff>695325</xdr:colOff>
          <xdr:row>8</xdr:row>
          <xdr:rowOff>180975</xdr:rowOff>
        </xdr:to>
        <xdr:sp macro="" textlink="">
          <xdr:nvSpPr>
            <xdr:cNvPr id="7172" name="Drop Down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2047875</xdr:colOff>
          <xdr:row>0</xdr:row>
          <xdr:rowOff>142875</xdr:rowOff>
        </xdr:from>
        <xdr:to>
          <xdr:col>8</xdr:col>
          <xdr:colOff>504825</xdr:colOff>
          <xdr:row>4</xdr:row>
          <xdr:rowOff>180975</xdr:rowOff>
        </xdr:to>
        <xdr:sp macro="" textlink="">
          <xdr:nvSpPr>
            <xdr:cNvPr id="7173" name="Group Box 5" hidden="1">
              <a:extLst>
                <a:ext uri="{63B3BB69-23CF-44E3-9099-C40C66FF867C}">
                  <a14:compatExt spid="_x0000_s717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Small States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180975</xdr:rowOff>
        </xdr:from>
        <xdr:to>
          <xdr:col>5</xdr:col>
          <xdr:colOff>733425</xdr:colOff>
          <xdr:row>4</xdr:row>
          <xdr:rowOff>38100</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11</xdr:row>
          <xdr:rowOff>104775</xdr:rowOff>
        </xdr:from>
        <xdr:to>
          <xdr:col>11</xdr:col>
          <xdr:colOff>9525</xdr:colOff>
          <xdr:row>13</xdr:row>
          <xdr:rowOff>85725</xdr:rowOff>
        </xdr:to>
        <xdr:sp macro="" textlink="">
          <xdr:nvSpPr>
            <xdr:cNvPr id="7175" name="Button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Graph adjustment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333375</xdr:colOff>
          <xdr:row>11</xdr:row>
          <xdr:rowOff>104775</xdr:rowOff>
        </xdr:from>
        <xdr:to>
          <xdr:col>13</xdr:col>
          <xdr:colOff>314325</xdr:colOff>
          <xdr:row>13</xdr:row>
          <xdr:rowOff>76200</xdr:rowOff>
        </xdr:to>
        <xdr:sp macro="" textlink="">
          <xdr:nvSpPr>
            <xdr:cNvPr id="7176" name="Button 8" hidden="1">
              <a:extLst>
                <a:ext uri="{63B3BB69-23CF-44E3-9099-C40C66FF867C}">
                  <a14:compatExt spid="_x0000_s7176"/>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Two dim.</a:t>
              </a:r>
              <a:endParaRPr lang="en-US"/>
            </a:p>
          </xdr:txBody>
        </xdr:sp>
        <xdr:clientData fPrintsWithSheet="0"/>
      </xdr:twoCellAnchor>
    </mc:Choice>
    <mc:Fallback/>
  </mc:AlternateContent>
  <xdr:twoCellAnchor>
    <xdr:from>
      <xdr:col>4</xdr:col>
      <xdr:colOff>324971</xdr:colOff>
      <xdr:row>15</xdr:row>
      <xdr:rowOff>145677</xdr:rowOff>
    </xdr:from>
    <xdr:to>
      <xdr:col>14</xdr:col>
      <xdr:colOff>464344</xdr:colOff>
      <xdr:row>38</xdr:row>
      <xdr:rowOff>78441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236025</xdr:colOff>
      <xdr:row>60</xdr:row>
      <xdr:rowOff>699</xdr:rowOff>
    </xdr:from>
    <xdr:to>
      <xdr:col>15</xdr:col>
      <xdr:colOff>339681</xdr:colOff>
      <xdr:row>79</xdr:row>
      <xdr:rowOff>10786</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38100</xdr:rowOff>
        </xdr:from>
        <xdr:to>
          <xdr:col>2</xdr:col>
          <xdr:colOff>714375</xdr:colOff>
          <xdr:row>2</xdr:row>
          <xdr:rowOff>123825</xdr:rowOff>
        </xdr:to>
        <xdr:sp macro="" textlink="">
          <xdr:nvSpPr>
            <xdr:cNvPr id="17409" name="Drop Down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9525</xdr:rowOff>
        </xdr:from>
        <xdr:to>
          <xdr:col>2</xdr:col>
          <xdr:colOff>723900</xdr:colOff>
          <xdr:row>5</xdr:row>
          <xdr:rowOff>104775</xdr:rowOff>
        </xdr:to>
        <xdr:sp macro="" textlink="">
          <xdr:nvSpPr>
            <xdr:cNvPr id="17410" name="Drop Down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952500</xdr:colOff>
          <xdr:row>9</xdr:row>
          <xdr:rowOff>66675</xdr:rowOff>
        </xdr:from>
        <xdr:to>
          <xdr:col>2</xdr:col>
          <xdr:colOff>0</xdr:colOff>
          <xdr:row>11</xdr:row>
          <xdr:rowOff>38100</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rPr>
                <a:t>UPDATE</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85725</xdr:rowOff>
        </xdr:from>
        <xdr:to>
          <xdr:col>2</xdr:col>
          <xdr:colOff>695325</xdr:colOff>
          <xdr:row>8</xdr:row>
          <xdr:rowOff>180975</xdr:rowOff>
        </xdr:to>
        <xdr:sp macro="" textlink="">
          <xdr:nvSpPr>
            <xdr:cNvPr id="17412" name="Drop Down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2047875</xdr:colOff>
          <xdr:row>0</xdr:row>
          <xdr:rowOff>142875</xdr:rowOff>
        </xdr:from>
        <xdr:to>
          <xdr:col>9</xdr:col>
          <xdr:colOff>66675</xdr:colOff>
          <xdr:row>4</xdr:row>
          <xdr:rowOff>180975</xdr:rowOff>
        </xdr:to>
        <xdr:sp macro="" textlink="">
          <xdr:nvSpPr>
            <xdr:cNvPr id="17413" name="Group Box 5" hidden="1">
              <a:extLst>
                <a:ext uri="{63B3BB69-23CF-44E3-9099-C40C66FF867C}">
                  <a14:compatExt spid="_x0000_s1741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Small States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180975</xdr:rowOff>
        </xdr:from>
        <xdr:to>
          <xdr:col>6</xdr:col>
          <xdr:colOff>123825</xdr:colOff>
          <xdr:row>4</xdr:row>
          <xdr:rowOff>38100</xdr:rowOff>
        </xdr:to>
        <xdr:sp macro="" textlink="">
          <xdr:nvSpPr>
            <xdr:cNvPr id="17414" name="Check Box 6" hidden="1">
              <a:extLst>
                <a:ext uri="{63B3BB69-23CF-44E3-9099-C40C66FF867C}">
                  <a14:compatExt spid="_x0000_s17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11</xdr:row>
          <xdr:rowOff>104775</xdr:rowOff>
        </xdr:from>
        <xdr:to>
          <xdr:col>11</xdr:col>
          <xdr:colOff>9525</xdr:colOff>
          <xdr:row>13</xdr:row>
          <xdr:rowOff>85725</xdr:rowOff>
        </xdr:to>
        <xdr:sp macro="" textlink="">
          <xdr:nvSpPr>
            <xdr:cNvPr id="17415" name="Button 7" hidden="1">
              <a:extLst>
                <a:ext uri="{63B3BB69-23CF-44E3-9099-C40C66FF867C}">
                  <a14:compatExt spid="_x0000_s17415"/>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Graph adjustment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333375</xdr:colOff>
          <xdr:row>11</xdr:row>
          <xdr:rowOff>104775</xdr:rowOff>
        </xdr:from>
        <xdr:to>
          <xdr:col>13</xdr:col>
          <xdr:colOff>314325</xdr:colOff>
          <xdr:row>13</xdr:row>
          <xdr:rowOff>76200</xdr:rowOff>
        </xdr:to>
        <xdr:sp macro="" textlink="">
          <xdr:nvSpPr>
            <xdr:cNvPr id="17416" name="Button 8" hidden="1">
              <a:extLst>
                <a:ext uri="{63B3BB69-23CF-44E3-9099-C40C66FF867C}">
                  <a14:compatExt spid="_x0000_s17416"/>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Two dim.</a:t>
              </a:r>
              <a:endParaRPr lang="en-US"/>
            </a:p>
          </xdr:txBody>
        </xdr:sp>
        <xdr:clientData fPrintsWithSheet="0"/>
      </xdr:twoCellAnchor>
    </mc:Choice>
    <mc:Fallback/>
  </mc:AlternateContent>
  <xdr:twoCellAnchor>
    <xdr:from>
      <xdr:col>4</xdr:col>
      <xdr:colOff>168088</xdr:colOff>
      <xdr:row>17</xdr:row>
      <xdr:rowOff>100852</xdr:rowOff>
    </xdr:from>
    <xdr:to>
      <xdr:col>14</xdr:col>
      <xdr:colOff>201706</xdr:colOff>
      <xdr:row>39</xdr:row>
      <xdr:rowOff>156881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142875</xdr:colOff>
      <xdr:row>3</xdr:row>
      <xdr:rowOff>123825</xdr:rowOff>
    </xdr:from>
    <xdr:to>
      <xdr:col>19</xdr:col>
      <xdr:colOff>285750</xdr:colOff>
      <xdr:row>22</xdr:row>
      <xdr:rowOff>28575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0.43988</cdr:x>
      <cdr:y>0.46001</cdr:y>
    </cdr:from>
    <cdr:to>
      <cdr:x>0.49493</cdr:x>
      <cdr:y>0.57568</cdr:y>
    </cdr:to>
    <cdr:sp macro="" textlink="">
      <cdr:nvSpPr>
        <cdr:cNvPr id="2" name="Freeform 1"/>
        <cdr:cNvSpPr/>
      </cdr:nvSpPr>
      <cdr:spPr>
        <a:xfrm xmlns:a="http://schemas.openxmlformats.org/drawingml/2006/main" flipV="1">
          <a:off x="1939897" y="1621190"/>
          <a:ext cx="242775" cy="407650"/>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0.38733</cdr:x>
      <cdr:y>0.57376</cdr:y>
    </cdr:from>
    <cdr:to>
      <cdr:x>0.61828</cdr:x>
      <cdr:y>0.65943</cdr:y>
    </cdr:to>
    <cdr:sp macro="" textlink="">
      <cdr:nvSpPr>
        <cdr:cNvPr id="3" name="TextBox 2"/>
        <cdr:cNvSpPr txBox="1"/>
      </cdr:nvSpPr>
      <cdr:spPr>
        <a:xfrm xmlns:a="http://schemas.openxmlformats.org/drawingml/2006/main">
          <a:off x="1708150" y="1945554"/>
          <a:ext cx="1018516" cy="29050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Median: 3.6%</a:t>
          </a:r>
        </a:p>
      </cdr:txBody>
    </cdr:sp>
  </cdr:relSizeAnchor>
  <cdr:relSizeAnchor xmlns:cdr="http://schemas.openxmlformats.org/drawingml/2006/chartDrawing">
    <cdr:from>
      <cdr:x>0.60187</cdr:x>
      <cdr:y>0.32864</cdr:y>
    </cdr:from>
    <cdr:to>
      <cdr:x>0.65692</cdr:x>
      <cdr:y>0.43675</cdr:y>
    </cdr:to>
    <cdr:sp macro="" textlink="">
      <cdr:nvSpPr>
        <cdr:cNvPr id="4" name="Freeform 3"/>
        <cdr:cNvSpPr/>
      </cdr:nvSpPr>
      <cdr:spPr>
        <a:xfrm xmlns:a="http://schemas.openxmlformats.org/drawingml/2006/main" rot="10800000" flipV="1">
          <a:off x="2654284" y="1158219"/>
          <a:ext cx="242775" cy="381007"/>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0.52556</cdr:x>
      <cdr:y>0.25176</cdr:y>
    </cdr:from>
    <cdr:to>
      <cdr:x>0.75651</cdr:x>
      <cdr:y>0.33743</cdr:y>
    </cdr:to>
    <cdr:sp macro="" textlink="">
      <cdr:nvSpPr>
        <cdr:cNvPr id="5" name="TextBox 2"/>
        <cdr:cNvSpPr txBox="1"/>
      </cdr:nvSpPr>
      <cdr:spPr>
        <a:xfrm xmlns:a="http://schemas.openxmlformats.org/drawingml/2006/main">
          <a:off x="2317750" y="853690"/>
          <a:ext cx="1018516" cy="29050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Median: 3.8%</a:t>
          </a:r>
        </a:p>
      </cdr:txBody>
    </cdr:sp>
  </cdr:relSizeAnchor>
</c:userShapes>
</file>

<file path=xl/drawings/drawing15.xml><?xml version="1.0" encoding="utf-8"?>
<xdr:wsDr xmlns:xdr="http://schemas.openxmlformats.org/drawingml/2006/spreadsheetDrawing" xmlns:a="http://schemas.openxmlformats.org/drawingml/2006/main">
  <xdr:twoCellAnchor>
    <xdr:from>
      <xdr:col>16</xdr:col>
      <xdr:colOff>134469</xdr:colOff>
      <xdr:row>3</xdr:row>
      <xdr:rowOff>12323</xdr:rowOff>
    </xdr:from>
    <xdr:to>
      <xdr:col>25</xdr:col>
      <xdr:colOff>448233</xdr:colOff>
      <xdr:row>24</xdr:row>
      <xdr:rowOff>67235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336550</xdr:colOff>
      <xdr:row>1</xdr:row>
      <xdr:rowOff>19050</xdr:rowOff>
    </xdr:from>
    <xdr:to>
      <xdr:col>34</xdr:col>
      <xdr:colOff>431800</xdr:colOff>
      <xdr:row>19</xdr:row>
      <xdr:rowOff>147637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314325</xdr:colOff>
      <xdr:row>21</xdr:row>
      <xdr:rowOff>123824</xdr:rowOff>
    </xdr:from>
    <xdr:to>
      <xdr:col>25</xdr:col>
      <xdr:colOff>504825</xdr:colOff>
      <xdr:row>39</xdr:row>
      <xdr:rowOff>38100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0.45654</cdr:x>
      <cdr:y>0.266</cdr:y>
    </cdr:from>
    <cdr:to>
      <cdr:x>0.51101</cdr:x>
      <cdr:y>0.39246</cdr:y>
    </cdr:to>
    <cdr:sp macro="" textlink="">
      <cdr:nvSpPr>
        <cdr:cNvPr id="2" name="Freeform 1"/>
        <cdr:cNvSpPr/>
      </cdr:nvSpPr>
      <cdr:spPr>
        <a:xfrm xmlns:a="http://schemas.openxmlformats.org/drawingml/2006/main" flipV="1">
          <a:off x="2035123" y="889325"/>
          <a:ext cx="242811" cy="422790"/>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0.4473</cdr:x>
      <cdr:y>0.3932</cdr:y>
    </cdr:from>
    <cdr:to>
      <cdr:x>0.67578</cdr:x>
      <cdr:y>0.48686</cdr:y>
    </cdr:to>
    <cdr:sp macro="" textlink="">
      <cdr:nvSpPr>
        <cdr:cNvPr id="3" name="TextBox 2"/>
        <cdr:cNvSpPr txBox="1"/>
      </cdr:nvSpPr>
      <cdr:spPr>
        <a:xfrm xmlns:a="http://schemas.openxmlformats.org/drawingml/2006/main">
          <a:off x="1993922" y="1314586"/>
          <a:ext cx="1018495" cy="3131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Median: 0.95</a:t>
          </a:r>
        </a:p>
      </cdr:txBody>
    </cdr:sp>
  </cdr:relSizeAnchor>
  <cdr:relSizeAnchor xmlns:cdr="http://schemas.openxmlformats.org/drawingml/2006/chartDrawing">
    <cdr:from>
      <cdr:x>0.60398</cdr:x>
      <cdr:y>0.08847</cdr:y>
    </cdr:from>
    <cdr:to>
      <cdr:x>0.65845</cdr:x>
      <cdr:y>0.20665</cdr:y>
    </cdr:to>
    <cdr:sp macro="" textlink="">
      <cdr:nvSpPr>
        <cdr:cNvPr id="4" name="Freeform 3"/>
        <cdr:cNvSpPr/>
      </cdr:nvSpPr>
      <cdr:spPr>
        <a:xfrm xmlns:a="http://schemas.openxmlformats.org/drawingml/2006/main" rot="10800000" flipV="1">
          <a:off x="2692364" y="295783"/>
          <a:ext cx="242811" cy="395108"/>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0.53704</cdr:x>
      <cdr:y>0.02446</cdr:y>
    </cdr:from>
    <cdr:to>
      <cdr:x>0.76552</cdr:x>
      <cdr:y>0.11812</cdr:y>
    </cdr:to>
    <cdr:sp macro="" textlink="">
      <cdr:nvSpPr>
        <cdr:cNvPr id="5" name="TextBox 4"/>
        <cdr:cNvSpPr txBox="1"/>
      </cdr:nvSpPr>
      <cdr:spPr>
        <a:xfrm xmlns:a="http://schemas.openxmlformats.org/drawingml/2006/main">
          <a:off x="2393963" y="81793"/>
          <a:ext cx="1018496" cy="3131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Median: 0.97</a:t>
          </a:r>
        </a:p>
      </cdr:txBody>
    </cdr:sp>
  </cdr:relSizeAnchor>
</c:userShapes>
</file>

<file path=xl/drawings/drawing2.xml><?xml version="1.0" encoding="utf-8"?>
<xdr:wsDr xmlns:xdr="http://schemas.openxmlformats.org/drawingml/2006/spreadsheetDrawing" xmlns:a="http://schemas.openxmlformats.org/drawingml/2006/main">
  <xdr:twoCellAnchor>
    <xdr:from>
      <xdr:col>13</xdr:col>
      <xdr:colOff>6161</xdr:colOff>
      <xdr:row>5</xdr:row>
      <xdr:rowOff>67236</xdr:rowOff>
    </xdr:from>
    <xdr:to>
      <xdr:col>24</xdr:col>
      <xdr:colOff>174810</xdr:colOff>
      <xdr:row>29</xdr:row>
      <xdr:rowOff>114860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532838</xdr:colOff>
      <xdr:row>47</xdr:row>
      <xdr:rowOff>1</xdr:rowOff>
    </xdr:from>
    <xdr:to>
      <xdr:col>22</xdr:col>
      <xdr:colOff>96370</xdr:colOff>
      <xdr:row>71</xdr:row>
      <xdr:rowOff>47625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1552573</xdr:colOff>
      <xdr:row>74</xdr:row>
      <xdr:rowOff>134471</xdr:rowOff>
    </xdr:from>
    <xdr:to>
      <xdr:col>21</xdr:col>
      <xdr:colOff>118781</xdr:colOff>
      <xdr:row>98</xdr:row>
      <xdr:rowOff>182095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38100</xdr:rowOff>
        </xdr:from>
        <xdr:to>
          <xdr:col>2</xdr:col>
          <xdr:colOff>714375</xdr:colOff>
          <xdr:row>2</xdr:row>
          <xdr:rowOff>123825</xdr:rowOff>
        </xdr:to>
        <xdr:sp macro="" textlink="">
          <xdr:nvSpPr>
            <xdr:cNvPr id="75777" name="Drop Down 1" hidden="1">
              <a:extLst>
                <a:ext uri="{63B3BB69-23CF-44E3-9099-C40C66FF867C}">
                  <a14:compatExt spid="_x0000_s75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9525</xdr:rowOff>
        </xdr:from>
        <xdr:to>
          <xdr:col>2</xdr:col>
          <xdr:colOff>723900</xdr:colOff>
          <xdr:row>5</xdr:row>
          <xdr:rowOff>104775</xdr:rowOff>
        </xdr:to>
        <xdr:sp macro="" textlink="">
          <xdr:nvSpPr>
            <xdr:cNvPr id="75778" name="Drop Down 2" hidden="1">
              <a:extLst>
                <a:ext uri="{63B3BB69-23CF-44E3-9099-C40C66FF867C}">
                  <a14:compatExt spid="_x0000_s75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952500</xdr:colOff>
          <xdr:row>9</xdr:row>
          <xdr:rowOff>66675</xdr:rowOff>
        </xdr:from>
        <xdr:to>
          <xdr:col>2</xdr:col>
          <xdr:colOff>0</xdr:colOff>
          <xdr:row>11</xdr:row>
          <xdr:rowOff>38100</xdr:rowOff>
        </xdr:to>
        <xdr:sp macro="" textlink="">
          <xdr:nvSpPr>
            <xdr:cNvPr id="75779" name="Button 3" hidden="1">
              <a:extLst>
                <a:ext uri="{63B3BB69-23CF-44E3-9099-C40C66FF867C}">
                  <a14:compatExt spid="_x0000_s757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rPr>
                <a:t>UPDATE</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85725</xdr:rowOff>
        </xdr:from>
        <xdr:to>
          <xdr:col>2</xdr:col>
          <xdr:colOff>695325</xdr:colOff>
          <xdr:row>8</xdr:row>
          <xdr:rowOff>180975</xdr:rowOff>
        </xdr:to>
        <xdr:sp macro="" textlink="">
          <xdr:nvSpPr>
            <xdr:cNvPr id="75780" name="Drop Down 4" hidden="1">
              <a:extLst>
                <a:ext uri="{63B3BB69-23CF-44E3-9099-C40C66FF867C}">
                  <a14:compatExt spid="_x0000_s75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2047875</xdr:colOff>
          <xdr:row>0</xdr:row>
          <xdr:rowOff>142875</xdr:rowOff>
        </xdr:from>
        <xdr:to>
          <xdr:col>9</xdr:col>
          <xdr:colOff>66675</xdr:colOff>
          <xdr:row>4</xdr:row>
          <xdr:rowOff>180975</xdr:rowOff>
        </xdr:to>
        <xdr:sp macro="" textlink="">
          <xdr:nvSpPr>
            <xdr:cNvPr id="75781" name="Group Box 5" hidden="1">
              <a:extLst>
                <a:ext uri="{63B3BB69-23CF-44E3-9099-C40C66FF867C}">
                  <a14:compatExt spid="_x0000_s75781"/>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Small States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180975</xdr:rowOff>
        </xdr:from>
        <xdr:to>
          <xdr:col>6</xdr:col>
          <xdr:colOff>123825</xdr:colOff>
          <xdr:row>4</xdr:row>
          <xdr:rowOff>38100</xdr:rowOff>
        </xdr:to>
        <xdr:sp macro="" textlink="">
          <xdr:nvSpPr>
            <xdr:cNvPr id="75782" name="Check Box 6" hidden="1">
              <a:extLst>
                <a:ext uri="{63B3BB69-23CF-44E3-9099-C40C66FF867C}">
                  <a14:compatExt spid="_x0000_s757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11</xdr:row>
          <xdr:rowOff>104775</xdr:rowOff>
        </xdr:from>
        <xdr:to>
          <xdr:col>11</xdr:col>
          <xdr:colOff>9525</xdr:colOff>
          <xdr:row>13</xdr:row>
          <xdr:rowOff>85725</xdr:rowOff>
        </xdr:to>
        <xdr:sp macro="" textlink="">
          <xdr:nvSpPr>
            <xdr:cNvPr id="75783" name="Button 7" hidden="1">
              <a:extLst>
                <a:ext uri="{63B3BB69-23CF-44E3-9099-C40C66FF867C}">
                  <a14:compatExt spid="_x0000_s75783"/>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Graph adjustment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333375</xdr:colOff>
          <xdr:row>11</xdr:row>
          <xdr:rowOff>104775</xdr:rowOff>
        </xdr:from>
        <xdr:to>
          <xdr:col>13</xdr:col>
          <xdr:colOff>314325</xdr:colOff>
          <xdr:row>13</xdr:row>
          <xdr:rowOff>76200</xdr:rowOff>
        </xdr:to>
        <xdr:sp macro="" textlink="">
          <xdr:nvSpPr>
            <xdr:cNvPr id="75784" name="Button 8" hidden="1">
              <a:extLst>
                <a:ext uri="{63B3BB69-23CF-44E3-9099-C40C66FF867C}">
                  <a14:compatExt spid="_x0000_s75784"/>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rPr>
                <a:t>Two dim.</a:t>
              </a:r>
              <a:endParaRPr lang="en-US"/>
            </a:p>
          </xdr:txBody>
        </xdr:sp>
        <xdr:clientData fPrintsWithSheet="0"/>
      </xdr:twoCellAnchor>
    </mc:Choice>
    <mc:Fallback/>
  </mc:AlternateContent>
  <xdr:twoCellAnchor>
    <xdr:from>
      <xdr:col>4</xdr:col>
      <xdr:colOff>268941</xdr:colOff>
      <xdr:row>21</xdr:row>
      <xdr:rowOff>67236</xdr:rowOff>
    </xdr:from>
    <xdr:to>
      <xdr:col>14</xdr:col>
      <xdr:colOff>537882</xdr:colOff>
      <xdr:row>43</xdr:row>
      <xdr:rowOff>1</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145678</xdr:colOff>
      <xdr:row>169</xdr:row>
      <xdr:rowOff>67235</xdr:rowOff>
    </xdr:from>
    <xdr:to>
      <xdr:col>17</xdr:col>
      <xdr:colOff>616323</xdr:colOff>
      <xdr:row>191</xdr:row>
      <xdr:rowOff>56029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13137</xdr:colOff>
      <xdr:row>2</xdr:row>
      <xdr:rowOff>86216</xdr:rowOff>
    </xdr:from>
    <xdr:to>
      <xdr:col>20</xdr:col>
      <xdr:colOff>423369</xdr:colOff>
      <xdr:row>23</xdr:row>
      <xdr:rowOff>131378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166633</xdr:colOff>
      <xdr:row>2</xdr:row>
      <xdr:rowOff>98535</xdr:rowOff>
    </xdr:from>
    <xdr:to>
      <xdr:col>21</xdr:col>
      <xdr:colOff>120431</xdr:colOff>
      <xdr:row>24</xdr:row>
      <xdr:rowOff>153274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750794</xdr:colOff>
      <xdr:row>172</xdr:row>
      <xdr:rowOff>23532</xdr:rowOff>
    </xdr:from>
    <xdr:to>
      <xdr:col>13</xdr:col>
      <xdr:colOff>224117</xdr:colOff>
      <xdr:row>194</xdr:row>
      <xdr:rowOff>22412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29</xdr:col>
      <xdr:colOff>333375</xdr:colOff>
      <xdr:row>25</xdr:row>
      <xdr:rowOff>180975</xdr:rowOff>
    </xdr:from>
    <xdr:to>
      <xdr:col>39</xdr:col>
      <xdr:colOff>272143</xdr:colOff>
      <xdr:row>45</xdr:row>
      <xdr:rowOff>81643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0.07319</cdr:x>
      <cdr:y>0.42654</cdr:y>
    </cdr:from>
    <cdr:to>
      <cdr:x>0.13597</cdr:x>
      <cdr:y>0.50312</cdr:y>
    </cdr:to>
    <cdr:sp macro="" textlink="">
      <cdr:nvSpPr>
        <cdr:cNvPr id="2" name="TextBox 1"/>
        <cdr:cNvSpPr txBox="1"/>
      </cdr:nvSpPr>
      <cdr:spPr>
        <a:xfrm xmlns:a="http://schemas.openxmlformats.org/drawingml/2006/main">
          <a:off x="420423" y="1582748"/>
          <a:ext cx="360628" cy="284152"/>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0</a:t>
          </a:r>
        </a:p>
      </cdr:txBody>
    </cdr:sp>
  </cdr:relSizeAnchor>
  <cdr:relSizeAnchor xmlns:cdr="http://schemas.openxmlformats.org/drawingml/2006/chartDrawing">
    <cdr:from>
      <cdr:x>0.06338</cdr:x>
      <cdr:y>0.54028</cdr:y>
    </cdr:from>
    <cdr:to>
      <cdr:x>0.13012</cdr:x>
      <cdr:y>0.62184</cdr:y>
    </cdr:to>
    <cdr:sp macro="" textlink="">
      <cdr:nvSpPr>
        <cdr:cNvPr id="3" name="TextBox 2"/>
        <cdr:cNvSpPr txBox="1"/>
      </cdr:nvSpPr>
      <cdr:spPr>
        <a:xfrm xmlns:a="http://schemas.openxmlformats.org/drawingml/2006/main">
          <a:off x="380999" y="2004793"/>
          <a:ext cx="401147" cy="302638"/>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-2</a:t>
          </a:r>
        </a:p>
      </cdr:txBody>
    </cdr:sp>
  </cdr:relSizeAnchor>
  <cdr:relSizeAnchor xmlns:cdr="http://schemas.openxmlformats.org/drawingml/2006/chartDrawing">
    <cdr:from>
      <cdr:x>0.05823</cdr:x>
      <cdr:y>0.63502</cdr:y>
    </cdr:from>
    <cdr:to>
      <cdr:x>0.13804</cdr:x>
      <cdr:y>0.70526</cdr:y>
    </cdr:to>
    <cdr:sp macro="" textlink="">
      <cdr:nvSpPr>
        <cdr:cNvPr id="4" name="TextBox 3"/>
        <cdr:cNvSpPr txBox="1"/>
      </cdr:nvSpPr>
      <cdr:spPr>
        <a:xfrm xmlns:a="http://schemas.openxmlformats.org/drawingml/2006/main">
          <a:off x="334488" y="2356348"/>
          <a:ext cx="458468" cy="260646"/>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-4</a:t>
          </a:r>
        </a:p>
      </cdr:txBody>
    </cdr:sp>
  </cdr:relSizeAnchor>
  <cdr:relSizeAnchor xmlns:cdr="http://schemas.openxmlformats.org/drawingml/2006/chartDrawing">
    <cdr:from>
      <cdr:x>0.05609</cdr:x>
      <cdr:y>0.73924</cdr:y>
    </cdr:from>
    <cdr:to>
      <cdr:x>0.13597</cdr:x>
      <cdr:y>0.81756</cdr:y>
    </cdr:to>
    <cdr:sp macro="" textlink="">
      <cdr:nvSpPr>
        <cdr:cNvPr id="5" name="TextBox 4"/>
        <cdr:cNvSpPr txBox="1"/>
      </cdr:nvSpPr>
      <cdr:spPr>
        <a:xfrm xmlns:a="http://schemas.openxmlformats.org/drawingml/2006/main">
          <a:off x="322195" y="2743073"/>
          <a:ext cx="458855" cy="290639"/>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-6</a:t>
          </a:r>
        </a:p>
      </cdr:txBody>
    </cdr:sp>
  </cdr:relSizeAnchor>
  <cdr:relSizeAnchor xmlns:cdr="http://schemas.openxmlformats.org/drawingml/2006/chartDrawing">
    <cdr:from>
      <cdr:x>0.06023</cdr:x>
      <cdr:y>0.85308</cdr:y>
    </cdr:from>
    <cdr:to>
      <cdr:x>0.14219</cdr:x>
      <cdr:y>0.93949</cdr:y>
    </cdr:to>
    <cdr:sp macro="" textlink="">
      <cdr:nvSpPr>
        <cdr:cNvPr id="6" name="TextBox 5"/>
        <cdr:cNvSpPr txBox="1"/>
      </cdr:nvSpPr>
      <cdr:spPr>
        <a:xfrm xmlns:a="http://schemas.openxmlformats.org/drawingml/2006/main">
          <a:off x="345978" y="3165496"/>
          <a:ext cx="470792" cy="320653"/>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-8</a:t>
          </a:r>
        </a:p>
      </cdr:txBody>
    </cdr:sp>
  </cdr:relSizeAnchor>
  <cdr:relSizeAnchor xmlns:cdr="http://schemas.openxmlformats.org/drawingml/2006/chartDrawing">
    <cdr:from>
      <cdr:x>0.07319</cdr:x>
      <cdr:y>0.32543</cdr:y>
    </cdr:from>
    <cdr:to>
      <cdr:x>0.13804</cdr:x>
      <cdr:y>0.39402</cdr:y>
    </cdr:to>
    <cdr:sp macro="" textlink="">
      <cdr:nvSpPr>
        <cdr:cNvPr id="7" name="TextBox 6"/>
        <cdr:cNvSpPr txBox="1"/>
      </cdr:nvSpPr>
      <cdr:spPr>
        <a:xfrm xmlns:a="http://schemas.openxmlformats.org/drawingml/2006/main">
          <a:off x="420423" y="1207563"/>
          <a:ext cx="372534" cy="25452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2</a:t>
          </a:r>
        </a:p>
      </cdr:txBody>
    </cdr:sp>
  </cdr:relSizeAnchor>
  <cdr:relSizeAnchor xmlns:cdr="http://schemas.openxmlformats.org/drawingml/2006/chartDrawing">
    <cdr:from>
      <cdr:x>0.04819</cdr:x>
      <cdr:y>0.21801</cdr:y>
    </cdr:from>
    <cdr:to>
      <cdr:x>0.12725</cdr:x>
      <cdr:y>0.28752</cdr:y>
    </cdr:to>
    <cdr:sp macro="" textlink="">
      <cdr:nvSpPr>
        <cdr:cNvPr id="8" name="TextBox 7"/>
        <cdr:cNvSpPr txBox="1"/>
      </cdr:nvSpPr>
      <cdr:spPr>
        <a:xfrm xmlns:a="http://schemas.openxmlformats.org/drawingml/2006/main">
          <a:off x="276790" y="808972"/>
          <a:ext cx="454141" cy="257929"/>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r"/>
          <a:r>
            <a:rPr lang="en-US" sz="1100"/>
            <a:t>4</a:t>
          </a:r>
        </a:p>
      </cdr:txBody>
    </cdr:sp>
  </cdr:relSizeAnchor>
  <cdr:relSizeAnchor xmlns:cdr="http://schemas.openxmlformats.org/drawingml/2006/chartDrawing">
    <cdr:from>
      <cdr:x>0.07098</cdr:x>
      <cdr:y>0.11058</cdr:y>
    </cdr:from>
    <cdr:to>
      <cdr:x>0.12768</cdr:x>
      <cdr:y>0.18546</cdr:y>
    </cdr:to>
    <cdr:sp macro="" textlink="">
      <cdr:nvSpPr>
        <cdr:cNvPr id="9" name="TextBox 8"/>
        <cdr:cNvSpPr txBox="1"/>
      </cdr:nvSpPr>
      <cdr:spPr>
        <a:xfrm xmlns:a="http://schemas.openxmlformats.org/drawingml/2006/main">
          <a:off x="407728" y="410325"/>
          <a:ext cx="325698" cy="27785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6</a:t>
          </a:r>
        </a:p>
      </cdr:txBody>
    </cdr:sp>
  </cdr:relSizeAnchor>
  <cdr:relSizeAnchor xmlns:cdr="http://schemas.openxmlformats.org/drawingml/2006/chartDrawing">
    <cdr:from>
      <cdr:x>0.05854</cdr:x>
      <cdr:y>0.01264</cdr:y>
    </cdr:from>
    <cdr:to>
      <cdr:x>0.1376</cdr:x>
      <cdr:y>0.08215</cdr:y>
    </cdr:to>
    <cdr:sp macro="" textlink="">
      <cdr:nvSpPr>
        <cdr:cNvPr id="10" name="TextBox 9"/>
        <cdr:cNvSpPr txBox="1"/>
      </cdr:nvSpPr>
      <cdr:spPr>
        <a:xfrm xmlns:a="http://schemas.openxmlformats.org/drawingml/2006/main">
          <a:off x="336290" y="46903"/>
          <a:ext cx="454141" cy="257928"/>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lgn="ctr"/>
          <a:r>
            <a:rPr lang="en-US" sz="1100"/>
            <a:t>8</a:t>
          </a:r>
          <a:endParaRPr lang="en-US" sz="1000"/>
        </a:p>
      </cdr:txBody>
    </cdr:sp>
  </cdr:relSizeAnchor>
  <cdr:relSizeAnchor xmlns:cdr="http://schemas.openxmlformats.org/drawingml/2006/chartDrawing">
    <cdr:from>
      <cdr:x>0.88025</cdr:x>
      <cdr:y>0.35093</cdr:y>
    </cdr:from>
    <cdr:to>
      <cdr:x>0.92252</cdr:x>
      <cdr:y>0.44995</cdr:y>
    </cdr:to>
    <cdr:sp macro="" textlink="">
      <cdr:nvSpPr>
        <cdr:cNvPr id="13" name="Freeform 12"/>
        <cdr:cNvSpPr/>
      </cdr:nvSpPr>
      <cdr:spPr>
        <a:xfrm xmlns:a="http://schemas.openxmlformats.org/drawingml/2006/main">
          <a:off x="5101318" y="1302203"/>
          <a:ext cx="244946" cy="367411"/>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0.44066</cdr:x>
      <cdr:y>0.49029</cdr:y>
    </cdr:from>
    <cdr:to>
      <cdr:x>0.4811</cdr:x>
      <cdr:y>0.58975</cdr:y>
    </cdr:to>
    <cdr:sp macro="" textlink="">
      <cdr:nvSpPr>
        <cdr:cNvPr id="14" name="Freeform 13"/>
        <cdr:cNvSpPr/>
      </cdr:nvSpPr>
      <cdr:spPr>
        <a:xfrm xmlns:a="http://schemas.openxmlformats.org/drawingml/2006/main" flipV="1">
          <a:off x="2531269" y="1819292"/>
          <a:ext cx="232303" cy="369077"/>
        </a:xfrm>
        <a:custGeom xmlns:a="http://schemas.openxmlformats.org/drawingml/2006/main">
          <a:avLst/>
          <a:gdLst>
            <a:gd name="connsiteX0" fmla="*/ 204107 w 303969"/>
            <a:gd name="connsiteY0" fmla="*/ 0 h 707572"/>
            <a:gd name="connsiteX1" fmla="*/ 299357 w 303969"/>
            <a:gd name="connsiteY1" fmla="*/ 312965 h 707572"/>
            <a:gd name="connsiteX2" fmla="*/ 258535 w 303969"/>
            <a:gd name="connsiteY2" fmla="*/ 571500 h 707572"/>
            <a:gd name="connsiteX3" fmla="*/ 0 w 303969"/>
            <a:gd name="connsiteY3" fmla="*/ 707572 h 707572"/>
          </a:gdLst>
          <a:ahLst/>
          <a:cxnLst>
            <a:cxn ang="0">
              <a:pos x="connsiteX0" y="connsiteY0"/>
            </a:cxn>
            <a:cxn ang="0">
              <a:pos x="connsiteX1" y="connsiteY1"/>
            </a:cxn>
            <a:cxn ang="0">
              <a:pos x="connsiteX2" y="connsiteY2"/>
            </a:cxn>
            <a:cxn ang="0">
              <a:pos x="connsiteX3" y="connsiteY3"/>
            </a:cxn>
          </a:cxnLst>
          <a:rect l="l" t="t" r="r" b="b"/>
          <a:pathLst>
            <a:path w="303969" h="707572">
              <a:moveTo>
                <a:pt x="204107" y="0"/>
              </a:moveTo>
              <a:cubicBezTo>
                <a:pt x="247196" y="108857"/>
                <a:pt x="290286" y="217715"/>
                <a:pt x="299357" y="312965"/>
              </a:cubicBezTo>
              <a:cubicBezTo>
                <a:pt x="308428" y="408215"/>
                <a:pt x="308428" y="505732"/>
                <a:pt x="258535" y="571500"/>
              </a:cubicBezTo>
              <a:cubicBezTo>
                <a:pt x="208642" y="637268"/>
                <a:pt x="104321" y="672420"/>
                <a:pt x="0" y="707572"/>
              </a:cubicBezTo>
            </a:path>
          </a:pathLst>
        </a:custGeom>
        <a:noFill xmlns:a="http://schemas.openxmlformats.org/drawingml/2006/main"/>
        <a:ln xmlns:a="http://schemas.openxmlformats.org/drawingml/2006/main" w="9525">
          <a:solidFill>
            <a:schemeClr val="tx1"/>
          </a:solidFill>
          <a:tailEnd type="arrow"/>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0.41259</cdr:x>
      <cdr:y>0.59708</cdr:y>
    </cdr:from>
    <cdr:to>
      <cdr:x>0.5899</cdr:x>
      <cdr:y>0.67318</cdr:y>
    </cdr:to>
    <cdr:sp macro="" textlink="">
      <cdr:nvSpPr>
        <cdr:cNvPr id="11" name="TextBox 10"/>
        <cdr:cNvSpPr txBox="1"/>
      </cdr:nvSpPr>
      <cdr:spPr>
        <a:xfrm xmlns:a="http://schemas.openxmlformats.org/drawingml/2006/main">
          <a:off x="2370002" y="2215583"/>
          <a:ext cx="1018516" cy="282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Median: -0.14</a:t>
          </a:r>
        </a:p>
      </cdr:txBody>
    </cdr:sp>
  </cdr:relSizeAnchor>
  <cdr:relSizeAnchor xmlns:cdr="http://schemas.openxmlformats.org/drawingml/2006/chartDrawing">
    <cdr:from>
      <cdr:x>0.81582</cdr:x>
      <cdr:y>0.28493</cdr:y>
    </cdr:from>
    <cdr:to>
      <cdr:x>0.99587</cdr:x>
      <cdr:y>0.36194</cdr:y>
    </cdr:to>
    <cdr:sp macro="" textlink="">
      <cdr:nvSpPr>
        <cdr:cNvPr id="15" name="TextBox 14"/>
        <cdr:cNvSpPr txBox="1"/>
      </cdr:nvSpPr>
      <cdr:spPr>
        <a:xfrm xmlns:a="http://schemas.openxmlformats.org/drawingml/2006/main">
          <a:off x="4686300" y="1057276"/>
          <a:ext cx="103424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Median:</a:t>
          </a:r>
          <a:r>
            <a:rPr lang="en-US" sz="1100" baseline="0"/>
            <a:t> </a:t>
          </a:r>
          <a:r>
            <a:rPr lang="en-US" sz="1100"/>
            <a:t>0.46</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rsierra\AppData\Local\Microsoft\Windows\Temporary%20Internet%20Files\Content.Outlook\K4JXS0N3\MINE\Small%20states%20(data%20se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karlm\Documents\Inder%20Requests\MINE\Small%20states%20(data%20se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karlm\Documents\MINE\Small%20states%20(data%20se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Users\rsierra\AppData\Local\Microsoft\Windows\Temporary%20Internet%20Files\Content.Outlook\K4JXS0N3\ROSE_CAR_Classification%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Users\rsierra\AppData\Local\Microsoft\Windows\Temporary%20Internet%20Files\Content.Outlook\K4JXS0N3\New%20folder%20(2)\WEF_GCI_2013_2014_1st%20pillar_Institution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Users\rsierra\AppData\Local\Microsoft\Windows\Temporary%20Internet%20Files\Content.Outlook\K4JXS0N3\New%20folder%20(2)\WEF_GCI_2013_2014_2nd%20pillar_Infrastructu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 val="\Users\rsierra\AppData\Local\Mi"/>
    </sheetNames>
    <definedNames>
      <definedName name="ajusta_mas"/>
      <definedName name="small"/>
      <definedName name="threedim_graph"/>
      <definedName name="Two_dim"/>
    </definedNames>
    <sheetDataSet>
      <sheetData sheetId="0" refreshError="1"/>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cell r="AS1" t="str">
            <v>Standard dev.</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cell r="AS2">
            <v>3.3532280342976795</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cell r="AS3">
            <v>2.1142296627061752</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cell r="AS4">
            <v>4.5285695284521923</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cell r="AS5">
            <v>4.3769318713066854</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cell r="AS6">
            <v>4.391907415105309</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cell r="AS7">
            <v>5.0223014769127357</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cell r="AS8">
            <v>3.1656284112471678</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cell r="AS9">
            <v>2.001384021121384</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cell r="AS10">
            <v>2.9307666526186367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cell r="AS11">
            <v>4.9563656498028239</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cell r="AS12">
            <v>2.0824849213424703</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cell r="AS13">
            <v>3.4199694857629059</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cell r="AS14">
            <v>1.0323161434171595</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cell r="AS15">
            <v>4.3561102589622527</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cell r="AS16">
            <v>21.105413279992842</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cell r="AS17">
            <v>2.555577922139928</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cell r="AS18">
            <v>2.113057144478903</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cell r="AS19">
            <v>1.701177399760103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cell r="AS20">
            <v>6.7801983921237472</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cell r="AS21">
            <v>5.1386759603818515</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cell r="AS22">
            <v>4.9456810134513507</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cell r="AS23">
            <v>3.5751351790368844</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cell r="AS24">
            <v>1.6167900592944449</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cell r="AS25">
            <v>10.480491548709161</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cell r="AS26">
            <v>1.2356945139548776</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cell r="AS27">
            <v>4.6324686357242237</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cell r="AS28">
            <v>8.61773965296676</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cell r="AS29">
            <v>2.5333813561786234</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cell r="AS30">
            <v>1.8893746179541955</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cell r="AS31">
            <v>4.1661840230009117</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cell r="AS32">
            <v>2.500864419444695</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cell r="AS33">
            <v>3.2098590243999472</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cell r="AS34">
            <v>5.9236716548944681</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cell r="AS35">
            <v>1.7261036843615931</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cell r="AS36">
            <v>4.4354027650829817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cell r="AS37">
            <v>5.5458127521229326</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cell r="AS38">
            <v>7.1039468300948725</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cell r="AS39">
            <v>9.0722976940794808</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cell r="AS40">
            <v>5.3263380045732314</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cell r="AS41">
            <v>1.1818813199917553</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cell r="AS42">
            <v>1.9871243113030015</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cell r="AS43">
            <v>1.3555405850721614</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cell r="AS44">
            <v>4.0911762672854861</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cell r="AS45">
            <v>3.1687368528558917</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cell r="AS46">
            <v>2.595149944664878</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cell r="AS47">
            <v>6.0374896430947675</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cell r="AS48">
            <v>3.9552472035966386</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cell r="AS49">
            <v>1.5385429501719503</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cell r="AS50">
            <v>10.112184591109795</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cell r="AS51">
            <v>1.6214623578047618</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cell r="AS52">
            <v>1.7328992279444662</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cell r="AS53">
            <v>15.35135767611451</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cell r="AS54">
            <v>15.909464516775143</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cell r="AS55">
            <v>4.2827442609163784</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cell r="AS56">
            <v>3.6892110967155243</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cell r="AS57">
            <v>1.7585992452128361</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cell r="AS58">
            <v>5.4713539572029575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cell r="AS59">
            <v>2.4780097600630508</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cell r="AS60">
            <v>5.7775611857782465</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cell r="AS61">
            <v>3.2285141659433609</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cell r="AS62">
            <v>7.1787134467117486</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cell r="AS63">
            <v>2.2733424615792157</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cell r="AS64">
            <v>4.7315706656151413</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cell r="AS65">
            <v>5.6479611771567972</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cell r="AS66">
            <v>3.0112358585975523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cell r="AS67">
            <v>0.50455119570853157</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cell r="AS68">
            <v>3.7597460999288819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cell r="AS69">
            <v>2.7182431199381103</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cell r="AS70">
            <v>3.6166500653558322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cell r="AS71">
            <v>7.0990503409158316</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cell r="AS72">
            <v>1.8183198767660285</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cell r="AS73">
            <v>1.4808730500877481</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cell r="AS74">
            <v>1.6441164509887263</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cell r="AS75">
            <v>3.8276965595006227</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cell r="AS76">
            <v>1.3121831543023186</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cell r="AS77">
            <v>1.4565560538059594</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cell r="AS78">
            <v>4.0072566405896177</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cell r="AS79">
            <v>13.566683461438089</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cell r="AS80">
            <v>8.1618497947201032</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cell r="AS81">
            <v>3.8504376955054997</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cell r="AS82">
            <v>2.6721162906981601</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cell r="AS83">
            <v>5.1489807954197788</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cell r="AS84">
            <v>3.0421603607111605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cell r="AS85">
            <v>3.393302104292466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cell r="AS86">
            <v>1.9514617768910223</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cell r="AS87">
            <v>2.705494939741222</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cell r="AS88">
            <v>9.4627225452050858</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cell r="AS89">
            <v>2.5849031782982648</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cell r="AS90">
            <v>7.5227272959809488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cell r="AS91">
            <v>37.528628742699333</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cell r="AS92">
            <v>3.5645852493663144</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cell r="AS93">
            <v>2.4836650871548032</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cell r="AS94">
            <v>3.4317340897332591</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cell r="AS95">
            <v>3.6287992838436387</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cell r="AS96">
            <v>7.3725444853527744</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cell r="AS97">
            <v>14.030122205940909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cell r="AS98">
            <v>6.9513470575339413</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cell r="AS99">
            <v>3.7580337813163891</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cell r="AS100">
            <v>2.0728351126927014</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cell r="AS101">
            <v>2.8241992631579631</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cell r="AS102">
            <v>3.9447629542370852</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cell r="AS103">
            <v>3.613087199489005</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cell r="AS104">
            <v>3.0562475109986269</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cell r="AS105">
            <v>6.8224710876942396</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cell r="AS106">
            <v>1.7761067484298865</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cell r="AS107">
            <v>1.251835815548872</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cell r="AS108">
            <v>0.97658420015890091</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cell r="AS109">
            <v>0.93576380647851043</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cell r="AS110">
            <v>2.2440290378047298</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cell r="AS111">
            <v>5.0405841609702682</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cell r="AS112">
            <v>9.5399513562475722</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cell r="AS113">
            <v>3.9727855886434815</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cell r="AS114">
            <v>3.5865308697478206</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cell r="AS115">
            <v>4.8077782876821864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cell r="AS116">
            <v>1.40123575170922</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cell r="AS117">
            <v>3.1033292205440026</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cell r="AS118">
            <v>2.4383567989094401</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cell r="AS119">
            <v>3.0758098957357358</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cell r="AS120">
            <v>3.9190266746888107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cell r="AS121">
            <v>1.8989540183049092</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cell r="AS122">
            <v>2.9565030963663039</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cell r="AS123">
            <v>7.7308375687988438</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cell r="AS124">
            <v>3.3597972331050938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cell r="AS125">
            <v>4.4030279722794621</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cell r="AS126">
            <v>1.6101848773297078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cell r="AS127">
            <v>6.5106773510337437</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cell r="AS128">
            <v>3.1034333901921127</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cell r="AS129">
            <v>3.6906109534176266</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cell r="AS130">
            <v>0.96091834231950224</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cell r="AS131">
            <v>1.0819620234839291</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cell r="AS132">
            <v>2.3009891686863209</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cell r="AS133">
            <v>3.273980055622725</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cell r="AS134">
            <v>8.8164014780207154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cell r="AS135">
            <v>2.5260926288829881</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cell r="AS136">
            <v>3.4830654807018981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cell r="AS137">
            <v>2.9916911147904042</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cell r="AS138">
            <v>4.3963657693623981</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cell r="AS139">
            <v>11.268636102300063</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cell r="AS140">
            <v>4.3073170139860659</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cell r="AS141">
            <v>3.4031208170522826</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cell r="AS142">
            <v>3.9238305457187059</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cell r="AS143">
            <v>8.6737151718149441</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cell r="AS144">
            <v>3.7648660354853756</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cell r="AS145">
            <v>4.5162503374358902</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cell r="AS146">
            <v>5.4022171885606927</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cell r="AS147">
            <v>2.4494563367384679</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cell r="AS148">
            <v>12.735633744516159</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cell r="AS149">
            <v>2.7858596138138028</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cell r="AS150">
            <v>3.7646581066920617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cell r="AS151">
            <v>2.6584660616351292</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cell r="AS152">
            <v>6.6565804877821915</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cell r="AS153">
            <v>3.2426891490519436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cell r="AS154">
            <v>2.3144554973021054</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cell r="AS155">
            <v>10.451396402072142</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cell r="AS156">
            <v>5.6285930025461681</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cell r="AS157">
            <v>7.929880430155249</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cell r="AS158">
            <v>5.6580226483564475</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cell r="AS159">
            <v>2.319733475857686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cell r="AS160">
            <v>2.7015098247708322</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cell r="AS161">
            <v>3.0647266882034905</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cell r="AS162">
            <v>4.2641292374699384</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cell r="AS163">
            <v>4.3176250686382422</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cell r="AS164">
            <v>2.528957412766816</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cell r="AS165">
            <v>5.7402479271501505</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cell r="AS166">
            <v>3.3273220974112538</v>
          </cell>
        </row>
        <row r="167">
          <cell r="A167" t="str">
            <v>Tonga</v>
          </cell>
          <cell r="B167" t="str">
            <v>General government total expenditure</v>
          </cell>
          <cell r="C167" t="str">
            <v>Percent of GDP</v>
          </cell>
          <cell r="AR167" t="e">
            <v>#DIV/0!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cell r="AS168">
            <v>4.6019864119636047</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cell r="AS169">
            <v>1.4040498430984425</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cell r="AS170">
            <v>3.5015157495639579</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cell r="AS171">
            <v>4.1569132607191683</v>
          </cell>
        </row>
        <row r="172">
          <cell r="A172" t="str">
            <v>Tuvalu</v>
          </cell>
          <cell r="B172" t="str">
            <v>General government total expenditure</v>
          </cell>
          <cell r="C172" t="str">
            <v>Percent of GDP</v>
          </cell>
          <cell r="AR172" t="e">
            <v>#DIV/0!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cell r="AS173">
            <v>1.7857618088914431</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cell r="AS174">
            <v>5.766549917618045</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cell r="AS175">
            <v>3.8529885719915309</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cell r="AS176">
            <v>3.0842862389588048</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cell r="AS177">
            <v>3.1752799017638518</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cell r="AS178">
            <v>0.79558117766599434</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cell r="AS179">
            <v>6.256679701264158</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cell r="AS180">
            <v>4.3567233826963969</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cell r="AS181">
            <v>4.00972448003564</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cell r="AS182">
            <v>4.2469447589666576</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cell r="AS183">
            <v>4.7677899954986103</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cell r="AS184">
            <v>3.5322138134946517</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cell r="AS185">
            <v>10.865159799846047</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D1" t="str">
            <v>Basic Requirements</v>
          </cell>
          <cell r="F1" t="str">
            <v>Efficiency Enhancers</v>
          </cell>
          <cell r="H1" t="str">
            <v>Innovation and Sophistication</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D1" t="str">
            <v>Institutions</v>
          </cell>
          <cell r="F1" t="str">
            <v>Infrastructure</v>
          </cell>
          <cell r="H1" t="str">
            <v>Macroeconomic Env.</v>
          </cell>
          <cell r="J1" t="str">
            <v>Health &amp; primary edu</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refreshError="1"/>
      <sheetData sheetId="14" refreshError="1"/>
      <sheetData sheetId="15" refreshError="1"/>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ow r="13">
          <cell r="C13" t="str">
            <v xml:space="preserve"> Long-term average Real GDP growth</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s>
    <sheetDataSet>
      <sheetData sheetId="0" refreshError="1"/>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cell r="AS1" t="str">
            <v>Standard dev.</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cell r="AS2">
            <v>3.3532280342976795</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cell r="AS3">
            <v>2.1142296627061752</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cell r="AS4">
            <v>4.5285695284521923</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cell r="AS5">
            <v>4.3769318713066854</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cell r="AS6">
            <v>4.391907415105309</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cell r="AS7">
            <v>5.0223014769127357</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cell r="AS8">
            <v>3.1656284112471678</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cell r="AS9">
            <v>2.001384021121384</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cell r="AS10">
            <v>2.9307666526186367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cell r="AS11">
            <v>4.9563656498028239</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cell r="AS12">
            <v>2.0824849213424703</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cell r="AS13">
            <v>3.4199694857629059</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cell r="AS14">
            <v>1.0323161434171595</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cell r="AS15">
            <v>4.3561102589622527</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cell r="AS16">
            <v>21.105413279992842</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cell r="AS17">
            <v>2.555577922139928</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cell r="AS18">
            <v>2.113057144478903</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cell r="AS19">
            <v>1.701177399760103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cell r="AS20">
            <v>6.7801983921237472</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cell r="AS21">
            <v>5.1386759603818515</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cell r="AS22">
            <v>4.9456810134513507</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cell r="AS23">
            <v>3.5751351790368844</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cell r="AS24">
            <v>1.6167900592944449</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cell r="AS25">
            <v>10.480491548709161</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cell r="AS26">
            <v>1.2356945139548776</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cell r="AS27">
            <v>4.6324686357242237</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cell r="AS28">
            <v>8.61773965296676</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cell r="AS29">
            <v>2.5333813561786234</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cell r="AS30">
            <v>1.8893746179541955</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cell r="AS31">
            <v>4.1661840230009117</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cell r="AS32">
            <v>2.500864419444695</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cell r="AS33">
            <v>3.2098590243999472</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cell r="AS34">
            <v>5.9236716548944681</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cell r="AS35">
            <v>1.7261036843615931</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cell r="AS36">
            <v>4.4354027650829817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cell r="AS37">
            <v>5.5458127521229326</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cell r="AS38">
            <v>7.1039468300948725</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cell r="AS39">
            <v>9.0722976940794808</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cell r="AS40">
            <v>5.3263380045732314</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cell r="AS41">
            <v>1.1818813199917553</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cell r="AS42">
            <v>1.9871243113030015</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cell r="AS43">
            <v>1.3555405850721614</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cell r="AS44">
            <v>4.0911762672854861</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cell r="AS45">
            <v>3.1687368528558917</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cell r="AS46">
            <v>2.595149944664878</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cell r="AS47">
            <v>6.0374896430947675</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cell r="AS48">
            <v>3.9552472035966386</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cell r="AS49">
            <v>1.5385429501719503</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cell r="AS50">
            <v>10.112184591109795</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cell r="AS51">
            <v>1.6214623578047618</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cell r="AS52">
            <v>1.7328992279444662</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cell r="AS53">
            <v>15.35135767611451</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cell r="AS54">
            <v>15.909464516775143</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cell r="AS55">
            <v>4.2827442609163784</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cell r="AS56">
            <v>3.6892110967155243</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cell r="AS57">
            <v>1.7585992452128361</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cell r="AS58">
            <v>5.4713539572029575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cell r="AS59">
            <v>2.4780097600630508</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cell r="AS60">
            <v>5.7775611857782465</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cell r="AS61">
            <v>3.2285141659433609</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cell r="AS62">
            <v>7.1787134467117486</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cell r="AS63">
            <v>2.2733424615792157</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cell r="AS64">
            <v>4.7315706656151413</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cell r="AS65">
            <v>5.6479611771567972</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cell r="AS66">
            <v>3.0112358585975523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cell r="AS67">
            <v>0.50455119570853157</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cell r="AS68">
            <v>3.7597460999288819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cell r="AS69">
            <v>2.7182431199381103</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cell r="AS70">
            <v>3.6166500653558322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cell r="AS71">
            <v>7.0990503409158316</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cell r="AS72">
            <v>1.8183198767660285</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cell r="AS73">
            <v>1.4808730500877481</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cell r="AS74">
            <v>1.6441164509887263</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cell r="AS75">
            <v>3.8276965595006227</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cell r="AS76">
            <v>1.3121831543023186</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cell r="AS77">
            <v>1.4565560538059594</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cell r="AS78">
            <v>4.0072566405896177</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cell r="AS79">
            <v>13.566683461438089</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cell r="AS80">
            <v>8.1618497947201032</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cell r="AS81">
            <v>3.8504376955054997</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cell r="AS82">
            <v>2.6721162906981601</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cell r="AS83">
            <v>5.1489807954197788</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cell r="AS84">
            <v>3.0421603607111605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cell r="AS85">
            <v>3.393302104292466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cell r="AS86">
            <v>1.9514617768910223</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cell r="AS87">
            <v>2.705494939741222</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cell r="AS88">
            <v>9.4627225452050858</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cell r="AS89">
            <v>2.5849031782982648</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cell r="AS90">
            <v>7.5227272959809488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cell r="AS91">
            <v>37.528628742699333</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cell r="AS92">
            <v>3.5645852493663144</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cell r="AS93">
            <v>2.4836650871548032</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cell r="AS94">
            <v>3.4317340897332591</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cell r="AS95">
            <v>3.6287992838436387</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cell r="AS96">
            <v>7.3725444853527744</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cell r="AS97">
            <v>14.030122205940909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cell r="AS98">
            <v>6.9513470575339413</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cell r="AS99">
            <v>3.7580337813163891</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cell r="AS100">
            <v>2.0728351126927014</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cell r="AS101">
            <v>2.8241992631579631</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cell r="AS102">
            <v>3.9447629542370852</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cell r="AS103">
            <v>3.613087199489005</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cell r="AS104">
            <v>3.0562475109986269</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cell r="AS105">
            <v>6.8224710876942396</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cell r="AS106">
            <v>1.7761067484298865</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cell r="AS107">
            <v>1.251835815548872</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cell r="AS108">
            <v>0.97658420015890091</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cell r="AS109">
            <v>0.93576380647851043</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cell r="AS110">
            <v>2.2440290378047298</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cell r="AS111">
            <v>5.0405841609702682</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cell r="AS112">
            <v>9.5399513562475722</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cell r="AS113">
            <v>3.9727855886434815</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cell r="AS114">
            <v>3.5865308697478206</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cell r="AS115">
            <v>4.8077782876821864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cell r="AS116">
            <v>1.40123575170922</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cell r="AS117">
            <v>3.1033292205440026</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cell r="AS118">
            <v>2.4383567989094401</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cell r="AS119">
            <v>3.0758098957357358</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cell r="AS120">
            <v>3.9190266746888107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cell r="AS121">
            <v>1.8989540183049092</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cell r="AS122">
            <v>2.9565030963663039</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cell r="AS123">
            <v>7.7308375687988438</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cell r="AS124">
            <v>3.3597972331050938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cell r="AS125">
            <v>4.4030279722794621</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cell r="AS126">
            <v>1.6101848773297078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cell r="AS127">
            <v>6.5106773510337437</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cell r="AS128">
            <v>3.1034333901921127</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cell r="AS129">
            <v>3.6906109534176266</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cell r="AS130">
            <v>0.96091834231950224</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cell r="AS131">
            <v>1.0819620234839291</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cell r="AS132">
            <v>2.3009891686863209</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cell r="AS133">
            <v>3.273980055622725</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cell r="AS134">
            <v>8.8164014780207154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cell r="AS135">
            <v>2.5260926288829881</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cell r="AS136">
            <v>3.4830654807018981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cell r="AS137">
            <v>2.9916911147904042</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cell r="AS138">
            <v>4.3963657693623981</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cell r="AS139">
            <v>11.268636102300063</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cell r="AS140">
            <v>4.3073170139860659</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cell r="AS141">
            <v>3.4031208170522826</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cell r="AS142">
            <v>3.9238305457187059</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cell r="AS143">
            <v>8.6737151718149441</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cell r="AS144">
            <v>3.7648660354853756</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cell r="AS145">
            <v>4.5162503374358902</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cell r="AS146">
            <v>5.4022171885606927</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cell r="AS147">
            <v>2.4494563367384679</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cell r="AS148">
            <v>12.735633744516159</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cell r="AS149">
            <v>2.7858596138138028</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cell r="AS150">
            <v>3.7646581066920617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cell r="AS151">
            <v>2.6584660616351292</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cell r="AS152">
            <v>6.6565804877821915</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cell r="AS153">
            <v>3.2426891490519436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cell r="AS154">
            <v>2.3144554973021054</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cell r="AS155">
            <v>10.451396402072142</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cell r="AS156">
            <v>5.6285930025461681</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cell r="AS157">
            <v>7.929880430155249</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cell r="AS158">
            <v>5.6580226483564475</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cell r="AS159">
            <v>2.319733475857686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cell r="AS160">
            <v>2.7015098247708322</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cell r="AS161">
            <v>3.0647266882034905</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cell r="AS162">
            <v>4.2641292374699384</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cell r="AS163">
            <v>4.3176250686382422</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cell r="AS164">
            <v>2.528957412766816</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cell r="AS165">
            <v>5.7402479271501505</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cell r="AS166">
            <v>3.3273220974112538</v>
          </cell>
        </row>
        <row r="167">
          <cell r="A167" t="str">
            <v>Tonga</v>
          </cell>
          <cell r="B167" t="str">
            <v>General government total expenditure</v>
          </cell>
          <cell r="C167" t="str">
            <v>Percent of GDP</v>
          </cell>
          <cell r="AR167" t="e">
            <v>#DIV/0!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cell r="AS168">
            <v>4.6019864119636047</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cell r="AS169">
            <v>1.4040498430984425</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cell r="AS170">
            <v>3.5015157495639579</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cell r="AS171">
            <v>4.1569132607191683</v>
          </cell>
        </row>
        <row r="172">
          <cell r="A172" t="str">
            <v>Tuvalu</v>
          </cell>
          <cell r="B172" t="str">
            <v>General government total expenditure</v>
          </cell>
          <cell r="C172" t="str">
            <v>Percent of GDP</v>
          </cell>
          <cell r="AR172" t="e">
            <v>#DIV/0!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cell r="AS173">
            <v>1.7857618088914431</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cell r="AS174">
            <v>5.766549917618045</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cell r="AS175">
            <v>3.8529885719915309</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cell r="AS176">
            <v>3.0842862389588048</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cell r="AS177">
            <v>3.1752799017638518</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cell r="AS178">
            <v>0.79558117766599434</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cell r="AS179">
            <v>6.256679701264158</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cell r="AS180">
            <v>4.3567233826963969</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cell r="AS181">
            <v>4.00972448003564</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cell r="AS182">
            <v>4.2469447589666576</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cell r="AS183">
            <v>4.7677899954986103</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cell r="AS184">
            <v>3.5322138134946517</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cell r="AS185">
            <v>10.865159799846047</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D1" t="str">
            <v>Basic Requirements</v>
          </cell>
          <cell r="F1" t="str">
            <v>Efficiency Enhancers</v>
          </cell>
          <cell r="H1" t="str">
            <v>Innovation and Sophistication</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D1" t="str">
            <v>Institutions</v>
          </cell>
          <cell r="F1" t="str">
            <v>Infrastructure</v>
          </cell>
          <cell r="H1" t="str">
            <v>Macroeconomic Env.</v>
          </cell>
          <cell r="J1" t="str">
            <v>Health &amp; primary edu</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refreshError="1"/>
      <sheetData sheetId="14" refreshError="1"/>
      <sheetData sheetId="15" refreshError="1"/>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ow r="13">
          <cell r="C13" t="str">
            <v xml:space="preserve"> Long-term average Real GDP growth</v>
          </cell>
        </row>
      </sheetData>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 val="\Users\karlm\Documents\MINE\Sma"/>
    </sheetNames>
    <definedNames>
      <definedName name="ajusta_mas"/>
      <definedName name="small"/>
      <definedName name="threedim_graph"/>
      <definedName name="Two_dim"/>
    </definedNames>
    <sheetDataSet>
      <sheetData sheetId="0"/>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cell r="AS1" t="str">
            <v>Standard dev.</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cell r="AS2">
            <v>3.3532280342976795</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cell r="AS3">
            <v>2.1142296627061752</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cell r="AS4">
            <v>4.5285695284521923</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cell r="AS5">
            <v>4.3769318713066854</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cell r="AS6">
            <v>4.391907415105309</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cell r="AS7">
            <v>5.0223014769127357</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cell r="AS8">
            <v>3.1656284112471678</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cell r="AS9">
            <v>2.001384021121384</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cell r="AS10">
            <v>2.9307666526186367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cell r="AS11">
            <v>4.9563656498028239</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cell r="AS12">
            <v>2.0824849213424703</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cell r="AS13">
            <v>3.4199694857629059</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cell r="AS14">
            <v>1.0323161434171595</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cell r="AS15">
            <v>4.3561102589622527</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cell r="AS16">
            <v>21.105413279992842</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cell r="AS17">
            <v>2.555577922139928</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cell r="AS18">
            <v>2.113057144478903</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cell r="AS19">
            <v>1.701177399760103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cell r="AS20">
            <v>6.7801983921237472</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cell r="AS21">
            <v>5.1386759603818515</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cell r="AS22">
            <v>4.9456810134513507</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cell r="AS23">
            <v>3.5751351790368844</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cell r="AS24">
            <v>1.6167900592944449</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cell r="AS25">
            <v>10.480491548709161</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cell r="AS26">
            <v>1.2356945139548776</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cell r="AS27">
            <v>4.6324686357242237</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cell r="AS28">
            <v>8.61773965296676</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cell r="AS29">
            <v>2.5333813561786234</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cell r="AS30">
            <v>1.8893746179541955</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cell r="AS31">
            <v>4.1661840230009117</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cell r="AS32">
            <v>2.500864419444695</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cell r="AS33">
            <v>3.2098590243999472</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cell r="AS34">
            <v>5.9236716548944681</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cell r="AS35">
            <v>1.7261036843615931</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cell r="AS36">
            <v>4.4354027650829817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cell r="AS37">
            <v>5.5458127521229326</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cell r="AS38">
            <v>7.1039468300948725</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cell r="AS39">
            <v>9.0722976940794808</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cell r="AS40">
            <v>5.3263380045732314</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cell r="AS41">
            <v>1.1818813199917553</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cell r="AS42">
            <v>1.9871243113030015</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cell r="AS43">
            <v>1.3555405850721614</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cell r="AS44">
            <v>4.0911762672854861</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cell r="AS45">
            <v>3.1687368528558917</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cell r="AS46">
            <v>2.595149944664878</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cell r="AS47">
            <v>6.0374896430947675</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cell r="AS48">
            <v>3.9552472035966386</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cell r="AS49">
            <v>1.5385429501719503</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cell r="AS50">
            <v>10.112184591109795</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cell r="AS51">
            <v>1.6214623578047618</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cell r="AS52">
            <v>1.7328992279444662</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cell r="AS53">
            <v>15.35135767611451</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cell r="AS54">
            <v>15.909464516775143</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cell r="AS55">
            <v>4.2827442609163784</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cell r="AS56">
            <v>3.6892110967155243</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cell r="AS57">
            <v>1.7585992452128361</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cell r="AS58">
            <v>5.4713539572029575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cell r="AS59">
            <v>2.4780097600630508</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cell r="AS60">
            <v>5.7775611857782465</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cell r="AS61">
            <v>3.2285141659433609</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cell r="AS62">
            <v>7.1787134467117486</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cell r="AS63">
            <v>2.2733424615792157</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cell r="AS64">
            <v>4.7315706656151413</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cell r="AS65">
            <v>5.6479611771567972</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cell r="AS66">
            <v>3.0112358585975523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cell r="AS67">
            <v>0.50455119570853157</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cell r="AS68">
            <v>3.7597460999288819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cell r="AS69">
            <v>2.7182431199381103</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cell r="AS70">
            <v>3.6166500653558322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cell r="AS71">
            <v>7.0990503409158316</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cell r="AS72">
            <v>1.8183198767660285</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cell r="AS73">
            <v>1.4808730500877481</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cell r="AS74">
            <v>1.6441164509887263</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cell r="AS75">
            <v>3.8276965595006227</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cell r="AS76">
            <v>1.3121831543023186</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cell r="AS77">
            <v>1.4565560538059594</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cell r="AS78">
            <v>4.0072566405896177</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cell r="AS79">
            <v>13.566683461438089</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cell r="AS80">
            <v>8.1618497947201032</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cell r="AS81">
            <v>3.8504376955054997</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cell r="AS82">
            <v>2.6721162906981601</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cell r="AS83">
            <v>5.1489807954197788</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cell r="AS84">
            <v>3.0421603607111605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cell r="AS85">
            <v>3.393302104292466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cell r="AS86">
            <v>1.9514617768910223</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cell r="AS87">
            <v>2.705494939741222</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cell r="AS88">
            <v>9.4627225452050858</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cell r="AS89">
            <v>2.5849031782982648</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cell r="AS90">
            <v>7.5227272959809488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cell r="AS91">
            <v>37.528628742699333</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cell r="AS92">
            <v>3.5645852493663144</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cell r="AS93">
            <v>2.4836650871548032</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cell r="AS94">
            <v>3.4317340897332591</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cell r="AS95">
            <v>3.6287992838436387</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cell r="AS96">
            <v>7.3725444853527744</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cell r="AS97">
            <v>14.030122205940909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cell r="AS98">
            <v>6.9513470575339413</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cell r="AS99">
            <v>3.7580337813163891</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cell r="AS100">
            <v>2.0728351126927014</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cell r="AS101">
            <v>2.8241992631579631</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cell r="AS102">
            <v>3.9447629542370852</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cell r="AS103">
            <v>3.613087199489005</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cell r="AS104">
            <v>3.0562475109986269</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cell r="AS105">
            <v>6.8224710876942396</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cell r="AS106">
            <v>1.7761067484298865</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cell r="AS107">
            <v>1.251835815548872</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cell r="AS108">
            <v>0.97658420015890091</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cell r="AS109">
            <v>0.93576380647851043</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cell r="AS110">
            <v>2.2440290378047298</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cell r="AS111">
            <v>5.0405841609702682</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cell r="AS112">
            <v>9.5399513562475722</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cell r="AS113">
            <v>3.9727855886434815</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cell r="AS114">
            <v>3.5865308697478206</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cell r="AS115">
            <v>4.8077782876821864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cell r="AS116">
            <v>1.40123575170922</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cell r="AS117">
            <v>3.1033292205440026</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cell r="AS118">
            <v>2.4383567989094401</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cell r="AS119">
            <v>3.0758098957357358</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cell r="AS120">
            <v>3.9190266746888107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cell r="AS121">
            <v>1.8989540183049092</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cell r="AS122">
            <v>2.9565030963663039</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cell r="AS123">
            <v>7.7308375687988438</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cell r="AS124">
            <v>3.3597972331050938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cell r="AS125">
            <v>4.4030279722794621</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cell r="AS126">
            <v>1.6101848773297078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cell r="AS127">
            <v>6.5106773510337437</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cell r="AS128">
            <v>3.1034333901921127</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cell r="AS129">
            <v>3.6906109534176266</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cell r="AS130">
            <v>0.96091834231950224</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cell r="AS131">
            <v>1.0819620234839291</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cell r="AS132">
            <v>2.3009891686863209</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cell r="AS133">
            <v>3.273980055622725</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cell r="AS134">
            <v>8.8164014780207154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cell r="AS135">
            <v>2.5260926288829881</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cell r="AS136">
            <v>3.4830654807018981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cell r="AS137">
            <v>2.9916911147904042</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cell r="AS138">
            <v>4.3963657693623981</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cell r="AS139">
            <v>11.268636102300063</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cell r="AS140">
            <v>4.3073170139860659</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cell r="AS141">
            <v>3.4031208170522826</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cell r="AS142">
            <v>3.9238305457187059</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cell r="AS143">
            <v>8.6737151718149441</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cell r="AS144">
            <v>3.7648660354853756</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cell r="AS145">
            <v>4.5162503374358902</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cell r="AS146">
            <v>5.4022171885606927</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cell r="AS147">
            <v>2.4494563367384679</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cell r="AS148">
            <v>12.735633744516159</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cell r="AS149">
            <v>2.7858596138138028</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cell r="AS150">
            <v>3.7646581066920617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cell r="AS151">
            <v>2.6584660616351292</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cell r="AS152">
            <v>6.6565804877821915</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cell r="AS153">
            <v>3.2426891490519436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cell r="AS154">
            <v>2.3144554973021054</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cell r="AS155">
            <v>10.451396402072142</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cell r="AS156">
            <v>5.6285930025461681</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cell r="AS157">
            <v>7.929880430155249</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cell r="AS158">
            <v>5.6580226483564475</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cell r="AS159">
            <v>2.319733475857686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cell r="AS160">
            <v>2.7015098247708322</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cell r="AS161">
            <v>3.0647266882034905</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cell r="AS162">
            <v>4.2641292374699384</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cell r="AS163">
            <v>4.3176250686382422</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cell r="AS164">
            <v>2.528957412766816</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cell r="AS165">
            <v>5.7402479271501505</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cell r="AS166">
            <v>3.3273220974112538</v>
          </cell>
        </row>
        <row r="167">
          <cell r="A167" t="str">
            <v>Tonga</v>
          </cell>
          <cell r="B167" t="str">
            <v>General government total expenditure</v>
          </cell>
          <cell r="C167" t="str">
            <v>Percent of GDP</v>
          </cell>
          <cell r="AR167" t="e">
            <v>#DIV/0!</v>
          </cell>
          <cell r="AS167">
            <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cell r="AS168">
            <v>4.6019864119636047</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cell r="AS169">
            <v>1.4040498430984425</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cell r="AS170">
            <v>3.5015157495639579</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cell r="AS171">
            <v>4.1569132607191683</v>
          </cell>
        </row>
        <row r="172">
          <cell r="A172" t="str">
            <v>Tuvalu</v>
          </cell>
          <cell r="B172" t="str">
            <v>General government total expenditure</v>
          </cell>
          <cell r="C172" t="str">
            <v>Percent of GDP</v>
          </cell>
          <cell r="AR172" t="e">
            <v>#DIV/0!</v>
          </cell>
          <cell r="AS172">
            <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cell r="AS173">
            <v>1.7857618088914431</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cell r="AS174">
            <v>5.766549917618045</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cell r="AS175">
            <v>3.8529885719915309</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cell r="AS176">
            <v>3.0842862389588048</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cell r="AS177">
            <v>3.1752799017638518</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cell r="AS178">
            <v>0.79558117766599434</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cell r="AS179">
            <v>6.256679701264158</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cell r="AS180">
            <v>4.3567233826963969</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cell r="AS181">
            <v>4.00972448003564</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cell r="AS182">
            <v>4.2469447589666576</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cell r="AS183">
            <v>4.7677899954986103</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cell r="AS184">
            <v>3.5322138134946517</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cell r="AS185">
            <v>10.865159799846047</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C1">
            <v>0</v>
          </cell>
          <cell r="D1" t="str">
            <v>Basic Requirements</v>
          </cell>
          <cell r="E1">
            <v>0</v>
          </cell>
          <cell r="F1" t="str">
            <v>Efficiency Enhancers</v>
          </cell>
          <cell r="G1">
            <v>0</v>
          </cell>
          <cell r="H1" t="str">
            <v>Innovation and Sophistication</v>
          </cell>
          <cell r="I1">
            <v>0</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C1">
            <v>0</v>
          </cell>
          <cell r="D1" t="str">
            <v>Institutions</v>
          </cell>
          <cell r="E1">
            <v>0</v>
          </cell>
          <cell r="F1" t="str">
            <v>Infrastructure</v>
          </cell>
          <cell r="G1">
            <v>0</v>
          </cell>
          <cell r="H1" t="str">
            <v>Macroeconomic Env.</v>
          </cell>
          <cell r="I1">
            <v>0</v>
          </cell>
          <cell r="J1" t="str">
            <v>Health &amp; primary edu</v>
          </cell>
          <cell r="K1">
            <v>0</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sheetData sheetId="14"/>
      <sheetData sheetId="15"/>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
      <sheetName val="Tourism_receipts"/>
      <sheetName val="WDI_exports "/>
      <sheetName val="HDI"/>
      <sheetName val="WDI_data"/>
      <sheetName val="Sheet3"/>
    </sheetNames>
    <sheetDataSet>
      <sheetData sheetId="0"/>
      <sheetData sheetId="1">
        <row r="1">
          <cell r="B1" t="str">
            <v>Country Code</v>
          </cell>
          <cell r="C1" t="str">
            <v>ROSE&amp;CAR</v>
          </cell>
          <cell r="D1" t="str">
            <v>ROSE</v>
          </cell>
          <cell r="E1" t="str">
            <v>CAR</v>
          </cell>
          <cell r="F1" t="str">
            <v>Indicator Name</v>
          </cell>
          <cell r="G1" t="str">
            <v>Indicator Code</v>
          </cell>
          <cell r="H1">
            <v>0</v>
          </cell>
          <cell r="I1" t="str">
            <v>1995</v>
          </cell>
          <cell r="J1" t="str">
            <v>1996</v>
          </cell>
          <cell r="K1" t="str">
            <v>1997</v>
          </cell>
          <cell r="L1" t="str">
            <v>1998</v>
          </cell>
          <cell r="M1" t="str">
            <v>1999</v>
          </cell>
          <cell r="N1" t="str">
            <v>2000</v>
          </cell>
          <cell r="O1" t="str">
            <v>2001</v>
          </cell>
          <cell r="P1" t="str">
            <v>2002</v>
          </cell>
          <cell r="Q1" t="str">
            <v>2003</v>
          </cell>
          <cell r="R1" t="str">
            <v>2004</v>
          </cell>
          <cell r="S1" t="str">
            <v>2005</v>
          </cell>
          <cell r="T1" t="str">
            <v>2006</v>
          </cell>
          <cell r="U1" t="str">
            <v>2007</v>
          </cell>
          <cell r="V1" t="str">
            <v>2008</v>
          </cell>
          <cell r="W1" t="str">
            <v>2009</v>
          </cell>
          <cell r="X1" t="str">
            <v>2010</v>
          </cell>
        </row>
        <row r="2">
          <cell r="B2" t="str">
            <v>ATG</v>
          </cell>
          <cell r="C2">
            <v>1</v>
          </cell>
          <cell r="E2">
            <v>1</v>
          </cell>
          <cell r="F2" t="str">
            <v>International tourism, receipts (% of total exports)</v>
          </cell>
          <cell r="G2" t="str">
            <v>ST.INT.RCPT.XP.ZS</v>
          </cell>
          <cell r="I2">
            <v>61.5028496597009</v>
          </cell>
          <cell r="J2">
            <v>64.095840119248109</v>
          </cell>
          <cell r="K2">
            <v>62.71305394024462</v>
          </cell>
          <cell r="L2">
            <v>60.528010302640055</v>
          </cell>
          <cell r="M2">
            <v>61.332552247483939</v>
          </cell>
          <cell r="N2">
            <v>58.735283966925003</v>
          </cell>
          <cell r="O2">
            <v>57.940325567194229</v>
          </cell>
          <cell r="P2">
            <v>60.897001772912688</v>
          </cell>
          <cell r="Q2">
            <v>61.34207662196841</v>
          </cell>
          <cell r="R2">
            <v>63.111792146004873</v>
          </cell>
          <cell r="S2">
            <v>56.669236967165595</v>
          </cell>
          <cell r="T2">
            <v>59.653046328953721</v>
          </cell>
          <cell r="U2">
            <v>58.150178330686188</v>
          </cell>
          <cell r="V2">
            <v>54.086741498322468</v>
          </cell>
          <cell r="W2">
            <v>54.306830100184442</v>
          </cell>
          <cell r="X2">
            <v>57.459502605135128</v>
          </cell>
        </row>
        <row r="3">
          <cell r="B3" t="str">
            <v>BHS</v>
          </cell>
          <cell r="C3">
            <v>1</v>
          </cell>
          <cell r="E3">
            <v>1</v>
          </cell>
          <cell r="F3" t="str">
            <v>International tourism, receipts (% of total exports)</v>
          </cell>
          <cell r="G3" t="str">
            <v>ST.INT.RCPT.XP.ZS</v>
          </cell>
          <cell r="I3">
            <v>76.709848956270861</v>
          </cell>
          <cell r="J3">
            <v>76.100459087226568</v>
          </cell>
          <cell r="K3">
            <v>75.586630647809741</v>
          </cell>
          <cell r="L3">
            <v>71.99746822089773</v>
          </cell>
          <cell r="M3">
            <v>72.392860378726098</v>
          </cell>
          <cell r="N3">
            <v>71.902609494589882</v>
          </cell>
          <cell r="O3">
            <v>74.956106784315494</v>
          </cell>
          <cell r="P3">
            <v>71.380861784243947</v>
          </cell>
          <cell r="Q3">
            <v>71.336737613806278</v>
          </cell>
          <cell r="R3">
            <v>69.703182756821505</v>
          </cell>
          <cell r="S3">
            <v>68.005722873534381</v>
          </cell>
          <cell r="T3">
            <v>65.804141902523241</v>
          </cell>
          <cell r="U3">
            <v>64.623981632950631</v>
          </cell>
          <cell r="V3">
            <v>61.752335344215922</v>
          </cell>
          <cell r="W3">
            <v>63.366864421367438</v>
          </cell>
          <cell r="X3">
            <v>64.768298452319272</v>
          </cell>
        </row>
        <row r="4">
          <cell r="B4" t="str">
            <v>BHR</v>
          </cell>
          <cell r="C4">
            <v>1</v>
          </cell>
          <cell r="D4">
            <v>1</v>
          </cell>
          <cell r="F4" t="str">
            <v>International tourism, receipts (% of total exports)</v>
          </cell>
          <cell r="G4" t="str">
            <v>ST.INT.RCPT.XP.ZS</v>
          </cell>
          <cell r="I4">
            <v>12.360329436452508</v>
          </cell>
          <cell r="J4">
            <v>10.971710718726785</v>
          </cell>
          <cell r="K4">
            <v>11.513455168997668</v>
          </cell>
          <cell r="L4">
            <v>15.644762436755222</v>
          </cell>
          <cell r="M4">
            <v>15.03340351168797</v>
          </cell>
          <cell r="N4">
            <v>11.900577156641008</v>
          </cell>
          <cell r="O4">
            <v>13.411281424862038</v>
          </cell>
          <cell r="P4">
            <v>14.160352961655315</v>
          </cell>
          <cell r="Q4">
            <v>15.111528117784543</v>
          </cell>
          <cell r="R4">
            <v>14.550058137033517</v>
          </cell>
          <cell r="S4">
            <v>11.965431664160032</v>
          </cell>
          <cell r="T4">
            <v>11.403199842990324</v>
          </cell>
          <cell r="U4">
            <v>10.707873798039973</v>
          </cell>
          <cell r="V4">
            <v>9.0761868971564592</v>
          </cell>
          <cell r="W4">
            <v>11.926299745977948</v>
          </cell>
          <cell r="X4">
            <v>12.097099509147682</v>
          </cell>
        </row>
        <row r="5">
          <cell r="B5" t="str">
            <v>BRB</v>
          </cell>
          <cell r="C5">
            <v>1</v>
          </cell>
          <cell r="E5">
            <v>1</v>
          </cell>
          <cell r="F5" t="str">
            <v>International tourism, receipts (% of total exports)</v>
          </cell>
          <cell r="G5" t="str">
            <v>ST.INT.RCPT.XP.ZS</v>
          </cell>
          <cell r="I5">
            <v>59.129467584809234</v>
          </cell>
          <cell r="J5">
            <v>57.122000900785011</v>
          </cell>
          <cell r="K5">
            <v>56.30579955330829</v>
          </cell>
          <cell r="L5">
            <v>58.621795942861198</v>
          </cell>
          <cell r="M5">
            <v>56.442071244259054</v>
          </cell>
          <cell r="N5">
            <v>56.621084065066285</v>
          </cell>
          <cell r="O5">
            <v>55.9679982529778</v>
          </cell>
          <cell r="P5">
            <v>54.760790448828054</v>
          </cell>
          <cell r="Q5">
            <v>57.240998637150554</v>
          </cell>
          <cell r="R5">
            <v>55.377435272688992</v>
          </cell>
          <cell r="S5">
            <v>59.557042233671531</v>
          </cell>
          <cell r="T5">
            <v>58.433596280138332</v>
          </cell>
          <cell r="U5">
            <v>54.982337121904671</v>
          </cell>
          <cell r="V5">
            <v>53.805156606644545</v>
          </cell>
          <cell r="W5">
            <v>59.558331016685585</v>
          </cell>
          <cell r="X5">
            <v>51.912464741480271</v>
          </cell>
        </row>
        <row r="6">
          <cell r="B6" t="str">
            <v>BLZ</v>
          </cell>
          <cell r="C6">
            <v>1</v>
          </cell>
          <cell r="D6">
            <v>1</v>
          </cell>
          <cell r="F6" t="str">
            <v>International tourism, receipts (% of total exports)</v>
          </cell>
          <cell r="G6" t="str">
            <v>ST.INT.RCPT.XP.ZS</v>
          </cell>
          <cell r="I6">
            <v>26.231007741510233</v>
          </cell>
          <cell r="J6">
            <v>30.729916382280159</v>
          </cell>
          <cell r="K6">
            <v>29.283902910276538</v>
          </cell>
          <cell r="L6">
            <v>30.923731667738281</v>
          </cell>
          <cell r="M6">
            <v>24.61565330778264</v>
          </cell>
          <cell r="N6">
            <v>25.547506182809631</v>
          </cell>
          <cell r="O6">
            <v>25.494733498485665</v>
          </cell>
          <cell r="P6">
            <v>24.919092323994111</v>
          </cell>
          <cell r="Q6">
            <v>28.42861094093815</v>
          </cell>
          <cell r="R6">
            <v>30.899574354746278</v>
          </cell>
          <cell r="S6">
            <v>34.130392998119738</v>
          </cell>
          <cell r="T6">
            <v>32.910491054168453</v>
          </cell>
          <cell r="U6">
            <v>35.087707855777509</v>
          </cell>
          <cell r="V6">
            <v>32.080656845711943</v>
          </cell>
          <cell r="W6">
            <v>35.15035591378475</v>
          </cell>
          <cell r="X6">
            <v>31.823488285826901</v>
          </cell>
        </row>
        <row r="7">
          <cell r="B7" t="str">
            <v>BTN</v>
          </cell>
          <cell r="C7">
            <v>1</v>
          </cell>
          <cell r="D7">
            <v>1</v>
          </cell>
          <cell r="F7" t="str">
            <v>International tourism, receipts (% of total exports)</v>
          </cell>
          <cell r="G7" t="str">
            <v>ST.INT.RCPT.XP.ZS</v>
          </cell>
        </row>
        <row r="8">
          <cell r="B8" t="str">
            <v>BWA</v>
          </cell>
          <cell r="C8">
            <v>1</v>
          </cell>
          <cell r="D8">
            <v>1</v>
          </cell>
          <cell r="F8" t="str">
            <v>International tourism, receipts (% of total exports)</v>
          </cell>
          <cell r="G8" t="str">
            <v>ST.INT.RCPT.XP.ZS</v>
          </cell>
          <cell r="I8">
            <v>7.2710366650273803</v>
          </cell>
          <cell r="J8">
            <v>4.410816412745703</v>
          </cell>
          <cell r="K8">
            <v>4.653433333131443</v>
          </cell>
          <cell r="L8">
            <v>7.7304526269532108</v>
          </cell>
          <cell r="M8">
            <v>7.9950016323040103</v>
          </cell>
          <cell r="N8">
            <v>7.5663302578331262</v>
          </cell>
          <cell r="O8">
            <v>8.8522269817792516</v>
          </cell>
          <cell r="P8">
            <v>11.427854740574906</v>
          </cell>
          <cell r="Q8">
            <v>12.515119004135688</v>
          </cell>
          <cell r="R8">
            <v>13.095867440323609</v>
          </cell>
          <cell r="S8">
            <v>10.666085011457035</v>
          </cell>
          <cell r="T8">
            <v>10.169511277554236</v>
          </cell>
          <cell r="U8">
            <v>8.4003758052828932</v>
          </cell>
          <cell r="V8">
            <v>9.7850650202022713</v>
          </cell>
          <cell r="W8">
            <v>5.8510194429198741</v>
          </cell>
          <cell r="X8">
            <v>4.4155082479065646</v>
          </cell>
        </row>
        <row r="9">
          <cell r="B9" t="str">
            <v>BRN</v>
          </cell>
          <cell r="C9">
            <v>1</v>
          </cell>
          <cell r="D9">
            <v>1</v>
          </cell>
          <cell r="F9" t="str">
            <v>International tourism, receipts (% of total exports)</v>
          </cell>
          <cell r="G9" t="str">
            <v>ST.INT.RCPT.XP.ZS</v>
          </cell>
          <cell r="O9">
            <v>3.7569097060915371</v>
          </cell>
          <cell r="P9">
            <v>2.7323861517678685</v>
          </cell>
          <cell r="Q9">
            <v>2.5512787002498647</v>
          </cell>
          <cell r="R9">
            <v>3.2246151048307401</v>
          </cell>
          <cell r="S9">
            <v>2.7854456849701932</v>
          </cell>
          <cell r="T9">
            <v>2.6757533815556114</v>
          </cell>
          <cell r="U9">
            <v>2.7395846632796657</v>
          </cell>
          <cell r="V9">
            <v>2.0925295914791016</v>
          </cell>
          <cell r="W9">
            <v>3.1409238181178285</v>
          </cell>
        </row>
        <row r="10">
          <cell r="B10" t="str">
            <v>CPV</v>
          </cell>
          <cell r="C10">
            <v>1</v>
          </cell>
          <cell r="D10">
            <v>1</v>
          </cell>
          <cell r="F10" t="str">
            <v>International tourism, receipts (% of total exports)</v>
          </cell>
          <cell r="G10" t="str">
            <v>ST.INT.RCPT.XP.ZS</v>
          </cell>
          <cell r="I10">
            <v>34.737973070984282</v>
          </cell>
          <cell r="J10">
            <v>36.490697465217323</v>
          </cell>
          <cell r="K10">
            <v>37.162212465806391</v>
          </cell>
          <cell r="L10">
            <v>37.772057258120881</v>
          </cell>
          <cell r="M10">
            <v>42.719787162992986</v>
          </cell>
          <cell r="N10">
            <v>43.870327698210573</v>
          </cell>
          <cell r="O10">
            <v>46.146669029587244</v>
          </cell>
          <cell r="P10">
            <v>51.38949742013871</v>
          </cell>
          <cell r="Q10">
            <v>52.887016216111363</v>
          </cell>
          <cell r="R10">
            <v>51.646686991103842</v>
          </cell>
          <cell r="S10">
            <v>49.404177737794498</v>
          </cell>
          <cell r="T10">
            <v>58.582639106709301</v>
          </cell>
          <cell r="U10">
            <v>65.484549981481862</v>
          </cell>
          <cell r="V10">
            <v>60.260613087716685</v>
          </cell>
          <cell r="W10">
            <v>61.36374498997862</v>
          </cell>
          <cell r="X10">
            <v>60.894737593145202</v>
          </cell>
        </row>
        <row r="11">
          <cell r="B11" t="str">
            <v>COM</v>
          </cell>
          <cell r="C11">
            <v>1</v>
          </cell>
          <cell r="D11">
            <v>1</v>
          </cell>
          <cell r="F11" t="str">
            <v>International tourism, receipts (% of total exports)</v>
          </cell>
          <cell r="G11" t="str">
            <v>ST.INT.RCPT.XP.ZS</v>
          </cell>
          <cell r="I11">
            <v>48.008487621880171</v>
          </cell>
        </row>
        <row r="12">
          <cell r="B12" t="str">
            <v>CYP</v>
          </cell>
          <cell r="C12">
            <v>1</v>
          </cell>
          <cell r="D12">
            <v>1</v>
          </cell>
          <cell r="F12" t="str">
            <v>International tourism, receipts (% of total exports)</v>
          </cell>
          <cell r="G12" t="str">
            <v>ST.INT.RCPT.XP.ZS</v>
          </cell>
          <cell r="I12">
            <v>43.809208077415178</v>
          </cell>
          <cell r="J12">
            <v>40.512743706389401</v>
          </cell>
          <cell r="K12">
            <v>40.651219338378816</v>
          </cell>
          <cell r="L12">
            <v>41.164209670845835</v>
          </cell>
          <cell r="M12">
            <v>42.750995541863645</v>
          </cell>
          <cell r="N12">
            <v>42.578303098875871</v>
          </cell>
          <cell r="O12">
            <v>41.446697039949605</v>
          </cell>
          <cell r="P12">
            <v>40.46611479200304</v>
          </cell>
          <cell r="Q12">
            <v>36.923399282269159</v>
          </cell>
          <cell r="R12">
            <v>34.446945573584415</v>
          </cell>
          <cell r="S12">
            <v>32.858257821349298</v>
          </cell>
          <cell r="T12">
            <v>31.463869545435134</v>
          </cell>
          <cell r="U12">
            <v>30.216025809965863</v>
          </cell>
          <cell r="V12">
            <v>27.900289655648109</v>
          </cell>
          <cell r="W12">
            <v>25.998310950490765</v>
          </cell>
          <cell r="X12">
            <v>25.385200508505978</v>
          </cell>
        </row>
        <row r="13">
          <cell r="B13" t="str">
            <v>DJI</v>
          </cell>
          <cell r="C13">
            <v>1</v>
          </cell>
          <cell r="D13">
            <v>1</v>
          </cell>
          <cell r="F13" t="str">
            <v>International tourism, receipts (% of total exports)</v>
          </cell>
          <cell r="G13" t="str">
            <v>ST.INT.RCPT.XP.ZS</v>
          </cell>
          <cell r="I13">
            <v>2.7715976433893652</v>
          </cell>
          <cell r="J13">
            <v>2.4174722772570023</v>
          </cell>
          <cell r="K13">
            <v>2.1520201816347084</v>
          </cell>
          <cell r="L13">
            <v>4.4711499756533009</v>
          </cell>
          <cell r="M13">
            <v>3.7991662916291595</v>
          </cell>
          <cell r="N13">
            <v>4.1916550679905757</v>
          </cell>
          <cell r="O13">
            <v>4.0283614032313251</v>
          </cell>
          <cell r="P13">
            <v>3.9034498161447098</v>
          </cell>
          <cell r="Q13">
            <v>2.7272977781731638</v>
          </cell>
          <cell r="R13">
            <v>2.7120798922800695</v>
          </cell>
          <cell r="S13">
            <v>2.4664173182173581</v>
          </cell>
          <cell r="T13">
            <v>3.1960689250192709</v>
          </cell>
          <cell r="U13">
            <v>2.218291084638115</v>
          </cell>
          <cell r="V13">
            <v>2.1328816949517653</v>
          </cell>
          <cell r="W13">
            <v>4.0059394502909251</v>
          </cell>
          <cell r="X13">
            <v>4.2768229097034638</v>
          </cell>
        </row>
        <row r="14">
          <cell r="B14" t="str">
            <v>DMA</v>
          </cell>
          <cell r="C14">
            <v>1</v>
          </cell>
          <cell r="E14">
            <v>1</v>
          </cell>
          <cell r="F14" t="str">
            <v>International tourism, receipts (% of total exports)</v>
          </cell>
          <cell r="G14" t="str">
            <v>ST.INT.RCPT.XP.ZS</v>
          </cell>
          <cell r="I14">
            <v>39.084579857999678</v>
          </cell>
          <cell r="J14">
            <v>36.111617727521562</v>
          </cell>
          <cell r="K14">
            <v>34.996759559299953</v>
          </cell>
          <cell r="L14">
            <v>31.001881122810389</v>
          </cell>
          <cell r="M14">
            <v>32.523973735178672</v>
          </cell>
          <cell r="N14">
            <v>33.215439028140885</v>
          </cell>
          <cell r="O14">
            <v>37.938607879133926</v>
          </cell>
          <cell r="P14">
            <v>37.347479748765075</v>
          </cell>
          <cell r="Q14">
            <v>43.914935144146611</v>
          </cell>
          <cell r="R14">
            <v>46.751097483432837</v>
          </cell>
          <cell r="S14">
            <v>44.063916844431319</v>
          </cell>
          <cell r="T14">
            <v>49.850896200255988</v>
          </cell>
          <cell r="U14">
            <v>50.052671919723878</v>
          </cell>
          <cell r="V14">
            <v>50.515900939650528</v>
          </cell>
          <cell r="W14">
            <v>53.645198254648399</v>
          </cell>
          <cell r="X14">
            <v>47.513442424942951</v>
          </cell>
        </row>
        <row r="15">
          <cell r="B15" t="str">
            <v>GNQ</v>
          </cell>
          <cell r="C15">
            <v>1</v>
          </cell>
          <cell r="D15">
            <v>1</v>
          </cell>
          <cell r="F15" t="str">
            <v>International tourism, receipts (% of total exports)</v>
          </cell>
          <cell r="G15" t="str">
            <v>ST.INT.RCPT.XP.ZS</v>
          </cell>
          <cell r="I15">
            <v>1.0626057519080969</v>
          </cell>
          <cell r="J15">
            <v>2.2198460815922054</v>
          </cell>
        </row>
        <row r="16">
          <cell r="B16" t="str">
            <v>EST</v>
          </cell>
          <cell r="C16">
            <v>1</v>
          </cell>
          <cell r="D16">
            <v>1</v>
          </cell>
          <cell r="F16" t="str">
            <v>International tourism, receipts (% of total exports)</v>
          </cell>
          <cell r="G16" t="str">
            <v>ST.INT.RCPT.XP.ZS</v>
          </cell>
          <cell r="I16">
            <v>17.566279441801345</v>
          </cell>
          <cell r="J16">
            <v>19.351528111767621</v>
          </cell>
          <cell r="K16">
            <v>16.548520810918184</v>
          </cell>
          <cell r="L16">
            <v>16.020103127110879</v>
          </cell>
          <cell r="M16">
            <v>17.804858636187781</v>
          </cell>
          <cell r="N16">
            <v>13.734357711443469</v>
          </cell>
          <cell r="O16">
            <v>13.286972016072756</v>
          </cell>
          <cell r="P16">
            <v>14.135945488109918</v>
          </cell>
          <cell r="Q16">
            <v>12.945916001101173</v>
          </cell>
          <cell r="R16">
            <v>12.65813434446367</v>
          </cell>
          <cell r="S16">
            <v>11.055989218454956</v>
          </cell>
          <cell r="T16">
            <v>10.165670598008692</v>
          </cell>
          <cell r="U16">
            <v>9.035774374057878</v>
          </cell>
          <cell r="V16">
            <v>9.2431678014627767</v>
          </cell>
          <cell r="W16">
            <v>10.632822956837515</v>
          </cell>
          <cell r="X16">
            <v>8.7326514107557784</v>
          </cell>
        </row>
        <row r="17">
          <cell r="B17" t="str">
            <v>FJI</v>
          </cell>
          <cell r="C17">
            <v>1</v>
          </cell>
          <cell r="D17">
            <v>1</v>
          </cell>
          <cell r="F17" t="str">
            <v>International tourism, receipts (% of total exports)</v>
          </cell>
          <cell r="G17" t="str">
            <v>ST.INT.RCPT.XP.ZS</v>
          </cell>
          <cell r="I17">
            <v>34.048750082015673</v>
          </cell>
          <cell r="J17">
            <v>29.110555216595518</v>
          </cell>
          <cell r="K17">
            <v>32.070588743094021</v>
          </cell>
          <cell r="L17">
            <v>33.149370950323977</v>
          </cell>
          <cell r="M17">
            <v>34.341889987580103</v>
          </cell>
          <cell r="N17">
            <v>30.002139596845602</v>
          </cell>
          <cell r="O17">
            <v>34.4977756542214</v>
          </cell>
          <cell r="P17">
            <v>39.092236847267095</v>
          </cell>
          <cell r="Q17">
            <v>38.361053317449937</v>
          </cell>
          <cell r="R17">
            <v>41.863469303802873</v>
          </cell>
          <cell r="S17">
            <v>47.082215340269137</v>
          </cell>
          <cell r="T17">
            <v>46.196502373007164</v>
          </cell>
          <cell r="U17">
            <v>45.714870446365424</v>
          </cell>
          <cell r="V17">
            <v>45.460453151683595</v>
          </cell>
          <cell r="W17">
            <v>45.563879464709863</v>
          </cell>
          <cell r="X17">
            <v>42.423781105006611</v>
          </cell>
        </row>
        <row r="18">
          <cell r="B18" t="str">
            <v>GAB</v>
          </cell>
          <cell r="C18">
            <v>1</v>
          </cell>
          <cell r="D18">
            <v>1</v>
          </cell>
          <cell r="F18" t="str">
            <v>International tourism, receipts (% of total exports)</v>
          </cell>
          <cell r="G18" t="str">
            <v>ST.INT.RCPT.XP.ZS</v>
          </cell>
          <cell r="I18">
            <v>3.1919485556093545</v>
          </cell>
          <cell r="J18">
            <v>2.5503982268120859</v>
          </cell>
          <cell r="K18">
            <v>3.1541369742020229</v>
          </cell>
          <cell r="L18">
            <v>5.1711846010735556</v>
          </cell>
          <cell r="M18">
            <v>5.1443915845837251</v>
          </cell>
          <cell r="N18">
            <v>2.8298182713658613</v>
          </cell>
          <cell r="O18">
            <v>1.6534316699635847</v>
          </cell>
          <cell r="P18">
            <v>2.9149982824470508</v>
          </cell>
          <cell r="Q18">
            <v>2.5067469149918051</v>
          </cell>
          <cell r="R18">
            <v>1.7502907245727493</v>
          </cell>
          <cell r="S18">
            <v>0.23172711953718694</v>
          </cell>
        </row>
        <row r="19">
          <cell r="B19" t="str">
            <v>GMB</v>
          </cell>
          <cell r="C19">
            <v>1</v>
          </cell>
          <cell r="D19">
            <v>1</v>
          </cell>
          <cell r="F19" t="str">
            <v>International tourism, receipts (% of total exports)</v>
          </cell>
          <cell r="G19" t="str">
            <v>ST.INT.RCPT.XP.ZS</v>
          </cell>
          <cell r="I19">
            <v>15.958117013350789</v>
          </cell>
          <cell r="J19">
            <v>30.861301403269625</v>
          </cell>
          <cell r="K19">
            <v>34.074982490996646</v>
          </cell>
          <cell r="Q19">
            <v>43.056917552166816</v>
          </cell>
          <cell r="R19">
            <v>28.59349031427675</v>
          </cell>
          <cell r="S19">
            <v>31.629390355954811</v>
          </cell>
          <cell r="T19">
            <v>34.337931353040752</v>
          </cell>
          <cell r="U19">
            <v>33.171593796736317</v>
          </cell>
          <cell r="V19">
            <v>24.823603673669652</v>
          </cell>
          <cell r="W19">
            <v>22.991433356255801</v>
          </cell>
          <cell r="X19">
            <v>14.864503897898434</v>
          </cell>
        </row>
        <row r="20">
          <cell r="B20" t="str">
            <v>GRD</v>
          </cell>
          <cell r="C20">
            <v>1</v>
          </cell>
          <cell r="E20">
            <v>1</v>
          </cell>
          <cell r="F20" t="str">
            <v>International tourism, receipts (% of total exports)</v>
          </cell>
          <cell r="G20" t="str">
            <v>ST.INT.RCPT.XP.ZS</v>
          </cell>
          <cell r="I20">
            <v>61.407708881972688</v>
          </cell>
          <cell r="J20">
            <v>60.023638000900412</v>
          </cell>
          <cell r="K20">
            <v>56.139041424534732</v>
          </cell>
          <cell r="L20">
            <v>50.084927588056658</v>
          </cell>
          <cell r="M20">
            <v>40.363543701690404</v>
          </cell>
          <cell r="N20">
            <v>39.452597178141588</v>
          </cell>
          <cell r="O20">
            <v>42.103318725992963</v>
          </cell>
          <cell r="P20">
            <v>52.716271884655065</v>
          </cell>
          <cell r="Q20">
            <v>57.926766374419827</v>
          </cell>
          <cell r="R20">
            <v>43.492131183355973</v>
          </cell>
          <cell r="S20">
            <v>47.692354192401062</v>
          </cell>
          <cell r="T20">
            <v>57.915128751492084</v>
          </cell>
          <cell r="U20">
            <v>57.690737290092599</v>
          </cell>
          <cell r="V20">
            <v>57.432194410636264</v>
          </cell>
          <cell r="W20">
            <v>56.825493488699742</v>
          </cell>
          <cell r="X20">
            <v>57.358025482369477</v>
          </cell>
        </row>
        <row r="21">
          <cell r="B21" t="str">
            <v>GNB</v>
          </cell>
          <cell r="C21">
            <v>1</v>
          </cell>
          <cell r="D21">
            <v>1</v>
          </cell>
          <cell r="F21" t="str">
            <v>International tourism, receipts (% of total exports)</v>
          </cell>
          <cell r="G21" t="str">
            <v>ST.INT.RCPT.XP.ZS</v>
          </cell>
          <cell r="K21">
            <v>5.4519873373197321</v>
          </cell>
          <cell r="O21">
            <v>4.0088391344898842</v>
          </cell>
          <cell r="P21">
            <v>3.7779809302102918</v>
          </cell>
          <cell r="Q21">
            <v>3.3799722631369793</v>
          </cell>
          <cell r="R21">
            <v>2.6357930341338944</v>
          </cell>
          <cell r="S21">
            <v>1.6879993370482234</v>
          </cell>
          <cell r="T21">
            <v>3.6098730383902931</v>
          </cell>
          <cell r="U21">
            <v>20.22418018244025</v>
          </cell>
          <cell r="V21">
            <v>22.220699066575225</v>
          </cell>
          <cell r="W21">
            <v>7.7537877705142675</v>
          </cell>
        </row>
        <row r="22">
          <cell r="B22" t="str">
            <v>GUY</v>
          </cell>
          <cell r="C22">
            <v>1</v>
          </cell>
          <cell r="E22">
            <v>1</v>
          </cell>
          <cell r="F22" t="str">
            <v>International tourism, receipts (% of total exports)</v>
          </cell>
          <cell r="G22" t="str">
            <v>ST.INT.RCPT.XP.ZS</v>
          </cell>
          <cell r="I22">
            <v>5.2449636428656579</v>
          </cell>
          <cell r="J22">
            <v>15.721504772599662</v>
          </cell>
          <cell r="K22">
            <v>15.567889535670773</v>
          </cell>
          <cell r="L22">
            <v>16.159557431940602</v>
          </cell>
          <cell r="M22">
            <v>16.285671597191094</v>
          </cell>
          <cell r="N22">
            <v>11.901219875037192</v>
          </cell>
          <cell r="O22">
            <v>9.8874353513842408</v>
          </cell>
          <cell r="P22">
            <v>8.0012077294685984</v>
          </cell>
          <cell r="Q22">
            <v>4.2117930204572804</v>
          </cell>
          <cell r="R22">
            <v>3.624710862184465</v>
          </cell>
          <cell r="S22">
            <v>5.0468855669166555</v>
          </cell>
          <cell r="T22">
            <v>5.0876869724962397</v>
          </cell>
          <cell r="U22">
            <v>5.7993943112581325</v>
          </cell>
          <cell r="V22">
            <v>5.8946617942791013</v>
          </cell>
          <cell r="W22">
            <v>3.7293981813585217</v>
          </cell>
          <cell r="X22">
            <v>7.0639841559915748</v>
          </cell>
        </row>
        <row r="23">
          <cell r="B23" t="str">
            <v>ISL</v>
          </cell>
          <cell r="C23">
            <v>1</v>
          </cell>
          <cell r="D23">
            <v>1</v>
          </cell>
          <cell r="F23" t="str">
            <v>International tourism, receipts (% of total exports)</v>
          </cell>
          <cell r="G23" t="str">
            <v>ST.INT.RCPT.XP.ZS</v>
          </cell>
          <cell r="I23">
            <v>12.386876372842396</v>
          </cell>
          <cell r="J23">
            <v>11.73981169958534</v>
          </cell>
          <cell r="K23">
            <v>11.639160397204272</v>
          </cell>
          <cell r="L23">
            <v>12.913235040711868</v>
          </cell>
          <cell r="M23">
            <v>12.930420836333461</v>
          </cell>
          <cell r="N23">
            <v>13.10456288960385</v>
          </cell>
          <cell r="O23">
            <v>12.34687002821012</v>
          </cell>
          <cell r="P23">
            <v>12.360135980454773</v>
          </cell>
          <cell r="Q23">
            <v>12.91270830126002</v>
          </cell>
          <cell r="R23">
            <v>12.347847324600616</v>
          </cell>
          <cell r="S23">
            <v>12.342463814518329</v>
          </cell>
          <cell r="T23">
            <v>13.126318136184178</v>
          </cell>
          <cell r="U23">
            <v>11.993733383446497</v>
          </cell>
          <cell r="V23">
            <v>11.608795179268713</v>
          </cell>
          <cell r="W23">
            <v>8.5033459225802197</v>
          </cell>
          <cell r="X23">
            <v>7.88118984474829</v>
          </cell>
        </row>
        <row r="24">
          <cell r="B24" t="str">
            <v>JAM</v>
          </cell>
          <cell r="C24">
            <v>1</v>
          </cell>
          <cell r="E24">
            <v>1</v>
          </cell>
          <cell r="F24" t="str">
            <v>International tourism, receipts (% of total exports)</v>
          </cell>
          <cell r="G24" t="str">
            <v>ST.INT.RCPT.XP.ZS</v>
          </cell>
          <cell r="I24">
            <v>35.32808862960016</v>
          </cell>
          <cell r="J24">
            <v>36.654729302717506</v>
          </cell>
          <cell r="K24">
            <v>37.950105907272295</v>
          </cell>
          <cell r="L24">
            <v>40.782552160293164</v>
          </cell>
          <cell r="M24">
            <v>42.731847591660674</v>
          </cell>
          <cell r="N24">
            <v>43.945938414379263</v>
          </cell>
          <cell r="O24">
            <v>44.578385152473594</v>
          </cell>
          <cell r="P24">
            <v>46.005413862468025</v>
          </cell>
          <cell r="Q24">
            <v>46.007612116946184</v>
          </cell>
          <cell r="R24">
            <v>44.450051722229439</v>
          </cell>
          <cell r="S24">
            <v>44.642041032182924</v>
          </cell>
          <cell r="T24">
            <v>43.78654652283798</v>
          </cell>
          <cell r="U24">
            <v>42.255733374756957</v>
          </cell>
          <cell r="V24">
            <v>40.114714444562367</v>
          </cell>
          <cell r="W24">
            <v>51.259433348730418</v>
          </cell>
          <cell r="X24">
            <v>52.317792711588396</v>
          </cell>
        </row>
        <row r="25">
          <cell r="B25" t="str">
            <v>KIR</v>
          </cell>
          <cell r="C25">
            <v>1</v>
          </cell>
          <cell r="D25">
            <v>1</v>
          </cell>
          <cell r="F25" t="str">
            <v>International tourism, receipts (% of total exports)</v>
          </cell>
          <cell r="G25" t="str">
            <v>ST.INT.RCPT.XP.ZS</v>
          </cell>
        </row>
        <row r="26">
          <cell r="B26" t="str">
            <v>LVA</v>
          </cell>
          <cell r="C26">
            <v>1</v>
          </cell>
          <cell r="D26">
            <v>1</v>
          </cell>
          <cell r="F26" t="str">
            <v>International tourism, receipts (% of total exports)</v>
          </cell>
          <cell r="G26" t="str">
            <v>ST.INT.RCPT.XP.ZS</v>
          </cell>
          <cell r="I26">
            <v>1.7723506590988889</v>
          </cell>
          <cell r="J26">
            <v>8.8400547088407428</v>
          </cell>
          <cell r="K26">
            <v>8.1850104942283473</v>
          </cell>
          <cell r="L26">
            <v>7.1162969611488656</v>
          </cell>
          <cell r="M26">
            <v>5.2517763361136858</v>
          </cell>
          <cell r="N26">
            <v>5.3260667616275468</v>
          </cell>
          <cell r="O26">
            <v>4.4715922375496842</v>
          </cell>
          <cell r="P26">
            <v>5.3129625713681534</v>
          </cell>
          <cell r="Q26">
            <v>5.7954278137764375</v>
          </cell>
          <cell r="R26">
            <v>5.7170478031868788</v>
          </cell>
          <cell r="S26">
            <v>5.9281707738522478</v>
          </cell>
          <cell r="T26">
            <v>7.082104591981965</v>
          </cell>
          <cell r="U26">
            <v>7.3754347734987222</v>
          </cell>
          <cell r="V26">
            <v>8.0015240998285382</v>
          </cell>
          <cell r="W26">
            <v>9.0193564471036556</v>
          </cell>
          <cell r="X26">
            <v>7.5235550555477424</v>
          </cell>
        </row>
        <row r="27">
          <cell r="B27" t="str">
            <v>LSO</v>
          </cell>
          <cell r="C27">
            <v>1</v>
          </cell>
          <cell r="D27">
            <v>1</v>
          </cell>
          <cell r="F27" t="str">
            <v>International tourism, receipts (% of total exports)</v>
          </cell>
          <cell r="G27" t="str">
            <v>ST.INT.RCPT.XP.ZS</v>
          </cell>
          <cell r="I27">
            <v>14.574702814461189</v>
          </cell>
          <cell r="J27">
            <v>14.685603834071939</v>
          </cell>
          <cell r="K27">
            <v>11.910276899440383</v>
          </cell>
          <cell r="L27">
            <v>10.000006948972237</v>
          </cell>
          <cell r="M27">
            <v>10.684356943646666</v>
          </cell>
          <cell r="N27">
            <v>6.6965993412611864</v>
          </cell>
          <cell r="O27">
            <v>4.2444803480566327</v>
          </cell>
          <cell r="P27">
            <v>3.1948336424537191</v>
          </cell>
          <cell r="Q27">
            <v>3.5723083702314335</v>
          </cell>
          <cell r="R27">
            <v>3.7178625811633661</v>
          </cell>
          <cell r="S27">
            <v>4.0277686574623095</v>
          </cell>
          <cell r="T27">
            <v>3.8165299043916829</v>
          </cell>
          <cell r="U27">
            <v>3.5540377091857067</v>
          </cell>
          <cell r="V27">
            <v>3.2359323129895818</v>
          </cell>
          <cell r="W27">
            <v>3.8565421453033597</v>
          </cell>
          <cell r="X27">
            <v>3.7788247063425193</v>
          </cell>
        </row>
        <row r="28">
          <cell r="B28" t="str">
            <v>LUX</v>
          </cell>
          <cell r="C28">
            <v>1</v>
          </cell>
          <cell r="D28">
            <v>1</v>
          </cell>
          <cell r="F28" t="str">
            <v>International tourism, receipts (% of total exports)</v>
          </cell>
          <cell r="G28" t="str">
            <v>ST.INT.RCPT.XP.ZS</v>
          </cell>
          <cell r="P28">
            <v>8.4982616246132423</v>
          </cell>
          <cell r="Q28">
            <v>8.6412997821127338</v>
          </cell>
          <cell r="R28">
            <v>8.1713397243443762</v>
          </cell>
          <cell r="S28">
            <v>6.5523351088974362</v>
          </cell>
          <cell r="T28">
            <v>5.4111300632051433</v>
          </cell>
          <cell r="U28">
            <v>4.8309097254022006</v>
          </cell>
          <cell r="V28">
            <v>4.9903475655989205</v>
          </cell>
          <cell r="W28">
            <v>5.6540607288170071</v>
          </cell>
          <cell r="X28">
            <v>4.9227661830726461</v>
          </cell>
        </row>
        <row r="29">
          <cell r="B29" t="str">
            <v>MKD</v>
          </cell>
          <cell r="C29">
            <v>1</v>
          </cell>
          <cell r="D29">
            <v>1</v>
          </cell>
          <cell r="F29" t="str">
            <v>International tourism, receipts (% of total exports)</v>
          </cell>
          <cell r="G29" t="str">
            <v>ST.INT.RCPT.XP.ZS</v>
          </cell>
          <cell r="J29">
            <v>2.6887502688750269</v>
          </cell>
          <cell r="K29">
            <v>2.1809430698653829</v>
          </cell>
          <cell r="L29">
            <v>2.0822137618412748</v>
          </cell>
          <cell r="M29">
            <v>5.4690003261977491</v>
          </cell>
          <cell r="N29">
            <v>5.3743682812454816</v>
          </cell>
          <cell r="O29">
            <v>3.4999211234231908</v>
          </cell>
          <cell r="P29">
            <v>4.0284357942749631</v>
          </cell>
          <cell r="Q29">
            <v>4.9317405576929128</v>
          </cell>
          <cell r="R29">
            <v>4.8397625664381971</v>
          </cell>
          <cell r="S29">
            <v>4.5362220644826321</v>
          </cell>
          <cell r="T29">
            <v>5.1754385963203751</v>
          </cell>
          <cell r="U29">
            <v>5.197211238426398</v>
          </cell>
          <cell r="V29">
            <v>5.2393689116815532</v>
          </cell>
          <cell r="W29">
            <v>6.5098159144981933</v>
          </cell>
          <cell r="X29">
            <v>4.961229198144208</v>
          </cell>
        </row>
        <row r="30">
          <cell r="B30" t="str">
            <v>MDV</v>
          </cell>
          <cell r="C30">
            <v>1</v>
          </cell>
          <cell r="D30">
            <v>1</v>
          </cell>
          <cell r="F30" t="str">
            <v>International tourism, receipts (% of total exports)</v>
          </cell>
          <cell r="G30" t="str">
            <v>ST.INT.RCPT.XP.ZS</v>
          </cell>
          <cell r="I30">
            <v>66.387881268575072</v>
          </cell>
          <cell r="J30">
            <v>72.093121012383961</v>
          </cell>
          <cell r="K30">
            <v>71.174843902954024</v>
          </cell>
          <cell r="L30">
            <v>70.971858917535343</v>
          </cell>
          <cell r="M30">
            <v>72.305997705019706</v>
          </cell>
          <cell r="N30">
            <v>70.216889664876405</v>
          </cell>
          <cell r="O30">
            <v>70.434092610656279</v>
          </cell>
          <cell r="P30">
            <v>68.034158079327085</v>
          </cell>
          <cell r="Q30">
            <v>68.845124879116838</v>
          </cell>
          <cell r="R30">
            <v>68.396634508822416</v>
          </cell>
          <cell r="S30">
            <v>59.234325865319924</v>
          </cell>
          <cell r="T30">
            <v>65.884712268923309</v>
          </cell>
          <cell r="U30">
            <v>68.638271062462337</v>
          </cell>
          <cell r="V30">
            <v>63.118303401231003</v>
          </cell>
          <cell r="W30">
            <v>73.366400223368629</v>
          </cell>
          <cell r="X30">
            <v>75.27328774278611</v>
          </cell>
        </row>
        <row r="31">
          <cell r="B31" t="str">
            <v>MLT</v>
          </cell>
          <cell r="C31">
            <v>1</v>
          </cell>
          <cell r="D31">
            <v>1</v>
          </cell>
          <cell r="F31" t="str">
            <v>International tourism, receipts (% of total exports)</v>
          </cell>
          <cell r="G31" t="str">
            <v>ST.INT.RCPT.XP.ZS</v>
          </cell>
          <cell r="I31">
            <v>27.150118105254386</v>
          </cell>
          <cell r="J31">
            <v>27.446305198638481</v>
          </cell>
          <cell r="K31">
            <v>28.509681712896096</v>
          </cell>
          <cell r="L31">
            <v>27.200726745187708</v>
          </cell>
          <cell r="M31">
            <v>25.998117373665906</v>
          </cell>
          <cell r="N31">
            <v>20.43348525477569</v>
          </cell>
          <cell r="O31">
            <v>22.342213319539656</v>
          </cell>
          <cell r="P31">
            <v>21.100837266161328</v>
          </cell>
          <cell r="Q31">
            <v>21.489886840132559</v>
          </cell>
          <cell r="R31">
            <v>21.523644807177249</v>
          </cell>
          <cell r="S31">
            <v>20.115542089024512</v>
          </cell>
          <cell r="T31">
            <v>17.490636332341154</v>
          </cell>
          <cell r="U31">
            <v>17.782288832071849</v>
          </cell>
          <cell r="V31">
            <v>17.711053818635445</v>
          </cell>
          <cell r="W31">
            <v>17.391707691980624</v>
          </cell>
          <cell r="X31">
            <v>17.424929102016723</v>
          </cell>
        </row>
        <row r="32">
          <cell r="B32" t="str">
            <v>MUS</v>
          </cell>
          <cell r="C32">
            <v>1</v>
          </cell>
          <cell r="D32">
            <v>1</v>
          </cell>
          <cell r="F32" t="str">
            <v>International tourism, receipts (% of total exports)</v>
          </cell>
          <cell r="G32" t="str">
            <v>ST.INT.RCPT.XP.ZS</v>
          </cell>
          <cell r="I32">
            <v>26.219724990003339</v>
          </cell>
          <cell r="J32">
            <v>25.439057096903934</v>
          </cell>
          <cell r="K32">
            <v>26.70653193555756</v>
          </cell>
          <cell r="L32">
            <v>25.983563198014579</v>
          </cell>
          <cell r="M32">
            <v>27.354344985982497</v>
          </cell>
          <cell r="N32">
            <v>27.913619523045785</v>
          </cell>
          <cell r="O32">
            <v>28.76976833711683</v>
          </cell>
          <cell r="P32">
            <v>28.10154264434005</v>
          </cell>
          <cell r="Q32">
            <v>30.206190778238945</v>
          </cell>
          <cell r="R32">
            <v>33.519393082481344</v>
          </cell>
          <cell r="S32">
            <v>31.65216170598908</v>
          </cell>
          <cell r="T32">
            <v>32.548832042198214</v>
          </cell>
          <cell r="U32">
            <v>37.429071127525972</v>
          </cell>
          <cell r="V32">
            <v>36.994147969049955</v>
          </cell>
          <cell r="W32">
            <v>33.273506658766053</v>
          </cell>
          <cell r="X32">
            <v>31.977564398473042</v>
          </cell>
        </row>
        <row r="33">
          <cell r="B33" t="str">
            <v>MNG</v>
          </cell>
          <cell r="C33">
            <v>1</v>
          </cell>
          <cell r="D33">
            <v>1</v>
          </cell>
          <cell r="F33" t="str">
            <v>International tourism, receipts (% of total exports)</v>
          </cell>
          <cell r="G33" t="str">
            <v>ST.INT.RCPT.XP.ZS</v>
          </cell>
          <cell r="I33">
            <v>6.4922289986228607</v>
          </cell>
          <cell r="J33">
            <v>4.1744938426215823</v>
          </cell>
          <cell r="K33">
            <v>4.0244687701223443</v>
          </cell>
          <cell r="L33">
            <v>8.7004813032210286</v>
          </cell>
          <cell r="M33">
            <v>8.1116770420675355</v>
          </cell>
          <cell r="N33">
            <v>7.0089649551752249</v>
          </cell>
          <cell r="O33">
            <v>7.6957206555008177</v>
          </cell>
          <cell r="P33">
            <v>20.199919028834866</v>
          </cell>
          <cell r="Q33">
            <v>18.438697318007662</v>
          </cell>
          <cell r="R33">
            <v>16.934591174186728</v>
          </cell>
          <cell r="S33">
            <v>13.687638646339737</v>
          </cell>
          <cell r="T33">
            <v>12.851128782097049</v>
          </cell>
          <cell r="U33">
            <v>13.978026778819405</v>
          </cell>
          <cell r="V33">
            <v>8.9812923054032368</v>
          </cell>
          <cell r="W33">
            <v>11.000371188281459</v>
          </cell>
          <cell r="X33">
            <v>8.4844596598106001</v>
          </cell>
        </row>
        <row r="34">
          <cell r="B34" t="str">
            <v>MNE</v>
          </cell>
          <cell r="C34">
            <v>1</v>
          </cell>
          <cell r="D34">
            <v>1</v>
          </cell>
          <cell r="F34" t="str">
            <v>International tourism, receipts (% of total exports)</v>
          </cell>
          <cell r="G34" t="str">
            <v>ST.INT.RCPT.XP.ZS</v>
          </cell>
        </row>
        <row r="35">
          <cell r="B35" t="str">
            <v>NAM</v>
          </cell>
          <cell r="C35">
            <v>1</v>
          </cell>
          <cell r="D35">
            <v>1</v>
          </cell>
          <cell r="F35" t="str">
            <v>International tourism, receipts (% of total exports)</v>
          </cell>
          <cell r="G35" t="str">
            <v>ST.INT.RCPT.XP.ZS</v>
          </cell>
          <cell r="I35">
            <v>16.035266530962737</v>
          </cell>
          <cell r="J35">
            <v>16.82865948611758</v>
          </cell>
          <cell r="K35">
            <v>19.321932065730685</v>
          </cell>
          <cell r="L35">
            <v>17.940075720016267</v>
          </cell>
          <cell r="M35">
            <v>19.503751105598411</v>
          </cell>
          <cell r="N35">
            <v>13.011658278527891</v>
          </cell>
          <cell r="O35">
            <v>18.500339507998447</v>
          </cell>
          <cell r="P35">
            <v>18.767616934201943</v>
          </cell>
          <cell r="Q35">
            <v>22.845366956484781</v>
          </cell>
          <cell r="R35">
            <v>18.499075140333311</v>
          </cell>
          <cell r="S35">
            <v>14.622231880905396</v>
          </cell>
          <cell r="T35">
            <v>14.910162466367089</v>
          </cell>
          <cell r="U35">
            <v>15.396820684818396</v>
          </cell>
          <cell r="V35">
            <v>13.184226814123662</v>
          </cell>
          <cell r="W35">
            <v>11.585432505594335</v>
          </cell>
          <cell r="X35">
            <v>11.2398927731286</v>
          </cell>
        </row>
        <row r="36">
          <cell r="B36" t="str">
            <v>QAT</v>
          </cell>
          <cell r="C36">
            <v>1</v>
          </cell>
          <cell r="D36">
            <v>1</v>
          </cell>
          <cell r="F36" t="str">
            <v>International tourism, receipts (% of total exports)</v>
          </cell>
          <cell r="G36" t="str">
            <v>ST.INT.RCPT.XP.ZS</v>
          </cell>
        </row>
        <row r="37">
          <cell r="B37" t="str">
            <v>WSM</v>
          </cell>
          <cell r="C37">
            <v>1</v>
          </cell>
          <cell r="D37">
            <v>1</v>
          </cell>
          <cell r="F37" t="str">
            <v>International tourism, receipts (% of total exports)</v>
          </cell>
          <cell r="G37" t="str">
            <v>ST.INT.RCPT.XP.ZS</v>
          </cell>
          <cell r="I37">
            <v>55.380797568782384</v>
          </cell>
          <cell r="J37">
            <v>53.699136603659412</v>
          </cell>
          <cell r="K37">
            <v>48.21509178065844</v>
          </cell>
          <cell r="L37">
            <v>47.736385724782885</v>
          </cell>
          <cell r="M37">
            <v>53.480459386093173</v>
          </cell>
          <cell r="R37">
            <v>65.578604279443354</v>
          </cell>
          <cell r="S37">
            <v>63.595870750149416</v>
          </cell>
          <cell r="T37">
            <v>63.588366938822482</v>
          </cell>
          <cell r="U37">
            <v>56.42784987681808</v>
          </cell>
          <cell r="V37">
            <v>65.017318473585405</v>
          </cell>
          <cell r="W37">
            <v>66.756456567677404</v>
          </cell>
          <cell r="X37">
            <v>64.328900383804339</v>
          </cell>
        </row>
        <row r="38">
          <cell r="B38" t="str">
            <v>STP</v>
          </cell>
          <cell r="C38">
            <v>1</v>
          </cell>
          <cell r="D38">
            <v>1</v>
          </cell>
          <cell r="F38" t="str">
            <v>International tourism, receipts (% of total exports)</v>
          </cell>
          <cell r="G38" t="str">
            <v>ST.INT.RCPT.XP.ZS</v>
          </cell>
          <cell r="L38">
            <v>35.609347015857246</v>
          </cell>
          <cell r="M38">
            <v>55.229937387560923</v>
          </cell>
          <cell r="N38">
            <v>59.69057383279921</v>
          </cell>
          <cell r="O38">
            <v>55.367565540930642</v>
          </cell>
          <cell r="P38">
            <v>46.247824355606006</v>
          </cell>
          <cell r="Q38">
            <v>46.407720641337427</v>
          </cell>
          <cell r="R38">
            <v>50.540530812276472</v>
          </cell>
          <cell r="S38">
            <v>45.335982208103722</v>
          </cell>
          <cell r="T38">
            <v>41.206180153365437</v>
          </cell>
          <cell r="U38">
            <v>36.610875162506069</v>
          </cell>
          <cell r="V38">
            <v>43.561347249911861</v>
          </cell>
          <cell r="W38">
            <v>42.374478893149757</v>
          </cell>
          <cell r="X38">
            <v>39.089426642537731</v>
          </cell>
        </row>
        <row r="39">
          <cell r="B39" t="str">
            <v>SYC</v>
          </cell>
          <cell r="C39">
            <v>1</v>
          </cell>
          <cell r="D39">
            <v>1</v>
          </cell>
          <cell r="F39" t="str">
            <v>International tourism, receipts (% of total exports)</v>
          </cell>
          <cell r="G39" t="str">
            <v>ST.INT.RCPT.XP.ZS</v>
          </cell>
          <cell r="I39">
            <v>67.430457045325241</v>
          </cell>
          <cell r="J39">
            <v>54.53719240300925</v>
          </cell>
          <cell r="K39">
            <v>52.785707246036537</v>
          </cell>
          <cell r="L39">
            <v>51.577539011550542</v>
          </cell>
          <cell r="M39">
            <v>47.759034719207364</v>
          </cell>
          <cell r="N39">
            <v>46.708626641671771</v>
          </cell>
          <cell r="O39">
            <v>43.28235289362248</v>
          </cell>
          <cell r="P39">
            <v>44.909665574075177</v>
          </cell>
          <cell r="Q39">
            <v>41.827366820846599</v>
          </cell>
          <cell r="R39">
            <v>40.783728984884391</v>
          </cell>
          <cell r="S39">
            <v>37.378233772538984</v>
          </cell>
          <cell r="T39">
            <v>37.983761328501728</v>
          </cell>
          <cell r="U39">
            <v>38.622016234927528</v>
          </cell>
          <cell r="V39">
            <v>38.980436643163038</v>
          </cell>
          <cell r="W39">
            <v>33.803321289406696</v>
          </cell>
          <cell r="X39">
            <v>35.482749033085895</v>
          </cell>
        </row>
        <row r="40">
          <cell r="B40" t="str">
            <v>SVN</v>
          </cell>
          <cell r="C40">
            <v>1</v>
          </cell>
          <cell r="D40">
            <v>1</v>
          </cell>
          <cell r="F40" t="str">
            <v>International tourism, receipts (% of total exports)</v>
          </cell>
          <cell r="G40" t="str">
            <v>ST.INT.RCPT.XP.ZS</v>
          </cell>
          <cell r="I40">
            <v>10.86977470271937</v>
          </cell>
          <cell r="J40">
            <v>12.204540470446897</v>
          </cell>
          <cell r="K40">
            <v>11.725068675402243</v>
          </cell>
          <cell r="L40">
            <v>10.210231821739248</v>
          </cell>
          <cell r="M40">
            <v>9.6286631301250498</v>
          </cell>
          <cell r="N40">
            <v>9.4990557041081551</v>
          </cell>
          <cell r="O40">
            <v>9.3686966983969704</v>
          </cell>
          <cell r="P40">
            <v>9.0093612894648345</v>
          </cell>
          <cell r="Q40">
            <v>9.0849477631419795</v>
          </cell>
          <cell r="R40">
            <v>8.8374523546046966</v>
          </cell>
          <cell r="S40">
            <v>8.5618063874511225</v>
          </cell>
          <cell r="T40">
            <v>7.423871749539714</v>
          </cell>
          <cell r="U40">
            <v>7.5054431119727383</v>
          </cell>
          <cell r="V40">
            <v>8.0156207553689907</v>
          </cell>
          <cell r="W40">
            <v>9.5616547189049843</v>
          </cell>
          <cell r="X40">
            <v>8.9705845464121978</v>
          </cell>
        </row>
        <row r="41">
          <cell r="B41" t="str">
            <v>SLB</v>
          </cell>
          <cell r="C41">
            <v>1</v>
          </cell>
          <cell r="D41">
            <v>1</v>
          </cell>
          <cell r="F41" t="str">
            <v>International tourism, receipts (% of total exports)</v>
          </cell>
          <cell r="G41" t="str">
            <v>ST.INT.RCPT.XP.ZS</v>
          </cell>
          <cell r="I41">
            <v>8.1387493012856336</v>
          </cell>
          <cell r="J41">
            <v>7.4541780971042737</v>
          </cell>
          <cell r="K41">
            <v>4.2769079675761139</v>
          </cell>
          <cell r="L41">
            <v>3.6058963386767853</v>
          </cell>
          <cell r="M41">
            <v>4.3917250764239775</v>
          </cell>
          <cell r="N41">
            <v>3.2916758300991833</v>
          </cell>
          <cell r="O41">
            <v>9.6017124439302322</v>
          </cell>
          <cell r="P41">
            <v>1.6183189054542955</v>
          </cell>
          <cell r="Q41">
            <v>1.7412984852295446</v>
          </cell>
          <cell r="R41">
            <v>3.0229702919474626</v>
          </cell>
          <cell r="S41">
            <v>4.378132430030182</v>
          </cell>
          <cell r="T41">
            <v>21.134854748035838</v>
          </cell>
          <cell r="U41">
            <v>16.915064356520514</v>
          </cell>
          <cell r="V41">
            <v>15.065031081925648</v>
          </cell>
          <cell r="W41">
            <v>21.291427777316223</v>
          </cell>
          <cell r="X41">
            <v>19.638934040392488</v>
          </cell>
        </row>
        <row r="42">
          <cell r="B42" t="str">
            <v>KNA</v>
          </cell>
          <cell r="C42">
            <v>1</v>
          </cell>
          <cell r="E42">
            <v>1</v>
          </cell>
          <cell r="F42" t="str">
            <v>International tourism, receipts (% of total exports)</v>
          </cell>
          <cell r="G42" t="str">
            <v>ST.INT.RCPT.XP.ZS</v>
          </cell>
          <cell r="I42">
            <v>53.161233865675094</v>
          </cell>
          <cell r="J42">
            <v>53.283803000841843</v>
          </cell>
          <cell r="K42">
            <v>51.340287864782688</v>
          </cell>
          <cell r="L42">
            <v>48.971771618341883</v>
          </cell>
          <cell r="M42">
            <v>47.254280279010949</v>
          </cell>
          <cell r="N42">
            <v>38.669531076375996</v>
          </cell>
          <cell r="O42">
            <v>40.546137580747185</v>
          </cell>
          <cell r="P42">
            <v>37.180945091789184</v>
          </cell>
          <cell r="Q42">
            <v>45.40456577999386</v>
          </cell>
          <cell r="R42">
            <v>53.106794249517783</v>
          </cell>
          <cell r="S42">
            <v>53.384111912772461</v>
          </cell>
          <cell r="T42">
            <v>56.000953876629126</v>
          </cell>
          <cell r="U42">
            <v>54.18337726839988</v>
          </cell>
          <cell r="V42">
            <v>47.811754670887467</v>
          </cell>
          <cell r="W42">
            <v>44.710351707527515</v>
          </cell>
          <cell r="X42">
            <v>39.241554547483624</v>
          </cell>
        </row>
        <row r="43">
          <cell r="B43" t="str">
            <v>LCA</v>
          </cell>
          <cell r="C43">
            <v>1</v>
          </cell>
          <cell r="E43">
            <v>1</v>
          </cell>
          <cell r="F43" t="str">
            <v>International tourism, receipts (% of total exports)</v>
          </cell>
          <cell r="G43" t="str">
            <v>ST.INT.RCPT.XP.ZS</v>
          </cell>
          <cell r="I43">
            <v>60.577091909397815</v>
          </cell>
          <cell r="J43">
            <v>67.116276142728395</v>
          </cell>
          <cell r="K43">
            <v>70.538305056742573</v>
          </cell>
          <cell r="L43">
            <v>72.587540136416337</v>
          </cell>
          <cell r="M43">
            <v>71.148740043084047</v>
          </cell>
          <cell r="N43">
            <v>74.560713864538712</v>
          </cell>
          <cell r="O43">
            <v>71.07719632039074</v>
          </cell>
          <cell r="P43">
            <v>65.791243201774563</v>
          </cell>
          <cell r="Q43">
            <v>72.285596118064092</v>
          </cell>
          <cell r="R43">
            <v>70.223100849745592</v>
          </cell>
          <cell r="S43">
            <v>72.773562496213898</v>
          </cell>
          <cell r="T43">
            <v>66.786605133761626</v>
          </cell>
          <cell r="U43">
            <v>66.064866131531915</v>
          </cell>
          <cell r="V43">
            <v>58.757144491326841</v>
          </cell>
          <cell r="W43">
            <v>54.416553765699248</v>
          </cell>
          <cell r="X43">
            <v>52.308993216031737</v>
          </cell>
        </row>
        <row r="44">
          <cell r="B44" t="str">
            <v>VCT</v>
          </cell>
          <cell r="C44">
            <v>1</v>
          </cell>
          <cell r="E44">
            <v>1</v>
          </cell>
          <cell r="F44" t="str">
            <v>International tourism, receipts (% of total exports)</v>
          </cell>
          <cell r="G44" t="str">
            <v>ST.INT.RCPT.XP.ZS</v>
          </cell>
          <cell r="I44">
            <v>38.881643299641375</v>
          </cell>
          <cell r="J44">
            <v>42.884796743932114</v>
          </cell>
          <cell r="K44">
            <v>47.861583401992178</v>
          </cell>
          <cell r="L44">
            <v>46.374288268787588</v>
          </cell>
          <cell r="M44">
            <v>47.972408026755907</v>
          </cell>
          <cell r="N44">
            <v>45.704141034639314</v>
          </cell>
          <cell r="O44">
            <v>50.584149036943607</v>
          </cell>
          <cell r="P44">
            <v>51.033700375100942</v>
          </cell>
          <cell r="Q44">
            <v>52.646666074661141</v>
          </cell>
          <cell r="R44">
            <v>52.027700752225449</v>
          </cell>
          <cell r="S44">
            <v>51.858803363837168</v>
          </cell>
          <cell r="T44">
            <v>53.303280090280893</v>
          </cell>
          <cell r="U44">
            <v>51.832959613913118</v>
          </cell>
          <cell r="V44">
            <v>45.677674454008738</v>
          </cell>
          <cell r="W44">
            <v>45.759996583253745</v>
          </cell>
          <cell r="X44">
            <v>47.39108869104858</v>
          </cell>
        </row>
        <row r="45">
          <cell r="B45" t="str">
            <v>SUR</v>
          </cell>
          <cell r="C45">
            <v>1</v>
          </cell>
          <cell r="E45">
            <v>1</v>
          </cell>
          <cell r="F45" t="str">
            <v>International tourism, receipts (% of total exports)</v>
          </cell>
          <cell r="G45" t="str">
            <v>ST.INT.RCPT.XP.ZS</v>
          </cell>
          <cell r="I45">
            <v>10.005772561092938</v>
          </cell>
          <cell r="J45">
            <v>8.7824351297405201</v>
          </cell>
          <cell r="K45">
            <v>7.7047850770478501</v>
          </cell>
          <cell r="L45">
            <v>8.5368745553711172</v>
          </cell>
          <cell r="M45">
            <v>10.686297791498456</v>
          </cell>
          <cell r="N45">
            <v>8.5712536478847365</v>
          </cell>
          <cell r="O45">
            <v>5.237711522965351</v>
          </cell>
          <cell r="P45">
            <v>4.1687101520353114</v>
          </cell>
          <cell r="Q45">
            <v>3.2918800292611556</v>
          </cell>
          <cell r="R45">
            <v>5.6307525717379532</v>
          </cell>
          <cell r="S45">
            <v>6.7815767165866072</v>
          </cell>
          <cell r="T45">
            <v>7.7414772727272725</v>
          </cell>
          <cell r="U45">
            <v>4.5519735611398637</v>
          </cell>
          <cell r="V45">
            <v>4.1652029909168462</v>
          </cell>
          <cell r="W45">
            <v>4.139562389118864</v>
          </cell>
          <cell r="X45">
            <v>2.9671038486347023</v>
          </cell>
        </row>
        <row r="46">
          <cell r="B46" t="str">
            <v>SWZ</v>
          </cell>
          <cell r="C46">
            <v>1</v>
          </cell>
          <cell r="D46">
            <v>1</v>
          </cell>
          <cell r="F46" t="str">
            <v>International tourism, receipts (% of total exports)</v>
          </cell>
          <cell r="G46" t="str">
            <v>ST.INT.RCPT.XP.ZS</v>
          </cell>
          <cell r="I46">
            <v>5.2958793487771505</v>
          </cell>
          <cell r="J46">
            <v>4.4149892994874538</v>
          </cell>
          <cell r="K46">
            <v>4.1776753479072521</v>
          </cell>
          <cell r="L46">
            <v>4.8146402516691955</v>
          </cell>
          <cell r="M46">
            <v>1.5155998825786388</v>
          </cell>
          <cell r="N46">
            <v>1.9352268568168538</v>
          </cell>
          <cell r="O46">
            <v>1.9950266101064846</v>
          </cell>
          <cell r="P46">
            <v>3.8405346928116741</v>
          </cell>
          <cell r="Q46">
            <v>3.7422181815302729</v>
          </cell>
          <cell r="R46">
            <v>3.6530608404288372</v>
          </cell>
          <cell r="S46">
            <v>4.0279678477686582</v>
          </cell>
          <cell r="T46">
            <v>3.8589069468207144</v>
          </cell>
          <cell r="U46">
            <v>1.4639994674421766</v>
          </cell>
          <cell r="V46">
            <v>1.4666265040616751</v>
          </cell>
          <cell r="W46">
            <v>2.1558078128815517</v>
          </cell>
          <cell r="X46">
            <v>2.4917285252890862</v>
          </cell>
        </row>
        <row r="47">
          <cell r="B47" t="str">
            <v>TMP</v>
          </cell>
          <cell r="C47">
            <v>1</v>
          </cell>
          <cell r="D47">
            <v>1</v>
          </cell>
          <cell r="F47" t="str">
            <v>International tourism, receipts (% of total exports)</v>
          </cell>
          <cell r="G47" t="str">
            <v>ST.INT.RCPT.XP.ZS</v>
          </cell>
        </row>
        <row r="48">
          <cell r="B48" t="str">
            <v>TON</v>
          </cell>
          <cell r="C48">
            <v>1</v>
          </cell>
          <cell r="D48">
            <v>1</v>
          </cell>
          <cell r="F48" t="str">
            <v>International tourism, receipts (% of total exports)</v>
          </cell>
          <cell r="G48" t="str">
            <v>ST.INT.RCPT.XP.ZS</v>
          </cell>
          <cell r="O48">
            <v>25.914405336930141</v>
          </cell>
          <cell r="P48">
            <v>14.477020379867358</v>
          </cell>
          <cell r="Q48">
            <v>23.031655583699713</v>
          </cell>
          <cell r="R48">
            <v>30.576135727471492</v>
          </cell>
          <cell r="S48">
            <v>29.168319702900497</v>
          </cell>
          <cell r="T48">
            <v>43.632651184589079</v>
          </cell>
          <cell r="U48">
            <v>39.023940016934738</v>
          </cell>
          <cell r="V48">
            <v>39.551952616099811</v>
          </cell>
          <cell r="W48">
            <v>38.554132751546547</v>
          </cell>
        </row>
        <row r="49">
          <cell r="B49" t="str">
            <v>TTO</v>
          </cell>
          <cell r="C49">
            <v>1</v>
          </cell>
          <cell r="E49">
            <v>1</v>
          </cell>
          <cell r="F49" t="str">
            <v>International tourism, receipts (% of total exports)</v>
          </cell>
          <cell r="G49" t="str">
            <v>ST.INT.RCPT.XP.ZS</v>
          </cell>
          <cell r="I49">
            <v>8.2895113199008588</v>
          </cell>
          <cell r="J49">
            <v>9.3062145741404354</v>
          </cell>
          <cell r="K49">
            <v>11.488065483980682</v>
          </cell>
          <cell r="L49">
            <v>12.151185313643145</v>
          </cell>
          <cell r="M49">
            <v>10.675636150921322</v>
          </cell>
          <cell r="N49">
            <v>7.6588010232260002</v>
          </cell>
          <cell r="O49">
            <v>7.4005736101260853</v>
          </cell>
          <cell r="P49">
            <v>8.8215931533903884</v>
          </cell>
          <cell r="Q49">
            <v>7.4192288755708731</v>
          </cell>
          <cell r="R49">
            <v>7.6796621835477463</v>
          </cell>
          <cell r="S49">
            <v>5.4440895261870059</v>
          </cell>
          <cell r="T49">
            <v>3.4699797967665078</v>
          </cell>
          <cell r="U49">
            <v>4.3921191163596749</v>
          </cell>
          <cell r="V49">
            <v>2.8443285809168177</v>
          </cell>
        </row>
        <row r="50">
          <cell r="B50" t="str">
            <v>TUV</v>
          </cell>
          <cell r="C50">
            <v>1</v>
          </cell>
          <cell r="D50">
            <v>1</v>
          </cell>
          <cell r="F50" t="str">
            <v>International tourism, receipts (% of total exports)</v>
          </cell>
          <cell r="G50" t="str">
            <v>ST.INT.RCPT.XP.ZS</v>
          </cell>
        </row>
        <row r="51">
          <cell r="B51" t="str">
            <v>VUT</v>
          </cell>
          <cell r="C51">
            <v>1</v>
          </cell>
          <cell r="D51">
            <v>1</v>
          </cell>
          <cell r="F51" t="str">
            <v>International tourism, receipts (% of total exports)</v>
          </cell>
          <cell r="G51" t="str">
            <v>ST.INT.RCPT.XP.ZS</v>
          </cell>
          <cell r="I51">
            <v>40.936046486166049</v>
          </cell>
          <cell r="J51">
            <v>45.549591819684984</v>
          </cell>
          <cell r="K51">
            <v>43.050661049094344</v>
          </cell>
          <cell r="L51">
            <v>48.734657142551967</v>
          </cell>
          <cell r="M51">
            <v>42.005608163699023</v>
          </cell>
          <cell r="N51">
            <v>43.949959506497144</v>
          </cell>
          <cell r="O51">
            <v>41.681850269732628</v>
          </cell>
          <cell r="P51">
            <v>63.262103953004278</v>
          </cell>
          <cell r="Q51">
            <v>60.364003114427632</v>
          </cell>
          <cell r="R51">
            <v>57.971950962806162</v>
          </cell>
          <cell r="S51">
            <v>58.770375173246201</v>
          </cell>
          <cell r="T51">
            <v>59.396181033960083</v>
          </cell>
          <cell r="U51">
            <v>64.697611107578794</v>
          </cell>
        </row>
      </sheetData>
      <sheetData sheetId="2">
        <row r="107">
          <cell r="A107" t="str">
            <v>ATG</v>
          </cell>
          <cell r="B107" t="str">
            <v>Antigua and Barbuda</v>
          </cell>
          <cell r="C107">
            <v>0.17888292790632493</v>
          </cell>
          <cell r="D107">
            <v>0.15613042622710657</v>
          </cell>
          <cell r="E107">
            <v>0.11372353707479498</v>
          </cell>
          <cell r="F107">
            <v>0.11690496070716183</v>
          </cell>
          <cell r="G107">
            <v>9.9469788540831647E-2</v>
          </cell>
          <cell r="H107">
            <v>9.4726523543341198E-2</v>
          </cell>
          <cell r="I107">
            <v>8.8043854020551399E-2</v>
          </cell>
          <cell r="J107">
            <v>8.8043854020551399E-2</v>
          </cell>
        </row>
        <row r="108">
          <cell r="A108" t="str">
            <v>BHS</v>
          </cell>
          <cell r="B108" t="str">
            <v>Bahamas, The</v>
          </cell>
          <cell r="C108">
            <v>0.21869914845922811</v>
          </cell>
          <cell r="D108">
            <v>0.28880003940757282</v>
          </cell>
          <cell r="E108">
            <v>0.30849143946155561</v>
          </cell>
          <cell r="F108">
            <v>0.37721012460578296</v>
          </cell>
          <cell r="G108">
            <v>0.30230677578432036</v>
          </cell>
          <cell r="H108">
            <v>0.28169818970609645</v>
          </cell>
          <cell r="I108">
            <v>0.32052757620685973</v>
          </cell>
          <cell r="J108">
            <v>0.32052757620685973</v>
          </cell>
        </row>
        <row r="109">
          <cell r="A109" t="str">
            <v>BHR</v>
          </cell>
          <cell r="B109" t="str">
            <v>Bahrain</v>
          </cell>
          <cell r="C109">
            <v>3.3949483449685278</v>
          </cell>
          <cell r="D109">
            <v>3.7141046918742373</v>
          </cell>
          <cell r="E109">
            <v>3.9129876990415906</v>
          </cell>
          <cell r="F109">
            <v>4.6765981653985644</v>
          </cell>
          <cell r="G109">
            <v>3.299235529668735</v>
          </cell>
          <cell r="H109">
            <v>3.4180850364723807</v>
          </cell>
          <cell r="I109">
            <v>6.5482939632545873</v>
          </cell>
          <cell r="J109">
            <v>6.5482939632545873</v>
          </cell>
        </row>
        <row r="110">
          <cell r="A110" t="str">
            <v>BRB</v>
          </cell>
          <cell r="B110" t="str">
            <v>Barbados</v>
          </cell>
          <cell r="C110">
            <v>0.24868167772462124</v>
          </cell>
          <cell r="D110">
            <v>0.31815941669317099</v>
          </cell>
          <cell r="E110">
            <v>0.30986350190557799</v>
          </cell>
          <cell r="F110">
            <v>0.26862658324619876</v>
          </cell>
          <cell r="G110">
            <v>0.25354746454569915</v>
          </cell>
          <cell r="H110">
            <v>0.26292885543014249</v>
          </cell>
          <cell r="I110" t="e">
            <v>#DIV/0!</v>
          </cell>
          <cell r="J110">
            <v>0.26292885543014249</v>
          </cell>
        </row>
        <row r="111">
          <cell r="A111" t="str">
            <v>BLZ</v>
          </cell>
          <cell r="B111" t="str">
            <v>Belize</v>
          </cell>
          <cell r="C111">
            <v>1.0777334609817493</v>
          </cell>
          <cell r="D111">
            <v>1.1771021395630334</v>
          </cell>
          <cell r="E111">
            <v>1.0690785893592301</v>
          </cell>
          <cell r="F111">
            <v>1.2422070133345244</v>
          </cell>
          <cell r="G111">
            <v>1.1148021613838726</v>
          </cell>
          <cell r="H111">
            <v>1.344514528149175</v>
          </cell>
          <cell r="I111">
            <v>1.7534769975922753</v>
          </cell>
          <cell r="J111">
            <v>1.344514528149175</v>
          </cell>
        </row>
        <row r="112">
          <cell r="A112" t="str">
            <v>BTN</v>
          </cell>
          <cell r="B112" t="str">
            <v>Bhutan</v>
          </cell>
          <cell r="C112" t="e">
            <v>#DIV/0!</v>
          </cell>
          <cell r="D112" t="e">
            <v>#DIV/0!</v>
          </cell>
          <cell r="E112" t="e">
            <v>#DIV/0!</v>
          </cell>
          <cell r="F112" t="e">
            <v>#DIV/0!</v>
          </cell>
          <cell r="G112" t="e">
            <v>#DIV/0!</v>
          </cell>
          <cell r="H112" t="e">
            <v>#DIV/0!</v>
          </cell>
          <cell r="I112" t="e">
            <v>#DIV/0!</v>
          </cell>
          <cell r="J112" t="str">
            <v>.</v>
          </cell>
        </row>
        <row r="113">
          <cell r="A113" t="str">
            <v>BWA</v>
          </cell>
          <cell r="B113" t="str">
            <v>Botswana</v>
          </cell>
          <cell r="C113">
            <v>5.3308675431843824</v>
          </cell>
          <cell r="D113">
            <v>5.8069973924811054</v>
          </cell>
          <cell r="E113">
            <v>6.4462062318813693</v>
          </cell>
          <cell r="F113">
            <v>5.5056333372403943</v>
          </cell>
          <cell r="G113">
            <v>6.925497654820453</v>
          </cell>
          <cell r="H113">
            <v>11.745365449043643</v>
          </cell>
          <cell r="I113" t="e">
            <v>#DIV/0!</v>
          </cell>
          <cell r="J113">
            <v>11.745365449043643</v>
          </cell>
        </row>
        <row r="114">
          <cell r="A114" t="str">
            <v>BRN</v>
          </cell>
          <cell r="B114" t="str">
            <v>Brunei Darussalam</v>
          </cell>
          <cell r="C114">
            <v>10.1295648285951</v>
          </cell>
          <cell r="D114">
            <v>10.243789714522654</v>
          </cell>
          <cell r="E114">
            <v>9.4568105055169411</v>
          </cell>
          <cell r="F114">
            <v>12.335151444291661</v>
          </cell>
          <cell r="G114">
            <v>7.8388838269878747</v>
          </cell>
          <cell r="H114" t="e">
            <v>#DIV/0!</v>
          </cell>
          <cell r="I114" t="e">
            <v>#DIV/0!</v>
          </cell>
          <cell r="J114">
            <v>7.8388838269878747</v>
          </cell>
        </row>
        <row r="115">
          <cell r="A115" t="str">
            <v>CPV</v>
          </cell>
          <cell r="B115" t="str">
            <v>Cape Verde</v>
          </cell>
          <cell r="C115">
            <v>0.32977630222490539</v>
          </cell>
          <cell r="D115">
            <v>0.25034899060591248</v>
          </cell>
          <cell r="E115">
            <v>0.16666009618770647</v>
          </cell>
          <cell r="F115">
            <v>0.19249417140649638</v>
          </cell>
          <cell r="G115">
            <v>0.19604665895618148</v>
          </cell>
          <cell r="H115">
            <v>0.26763045173408034</v>
          </cell>
          <cell r="I115">
            <v>0.36458271793673802</v>
          </cell>
          <cell r="J115">
            <v>0.36458271793673802</v>
          </cell>
        </row>
        <row r="116">
          <cell r="A116" t="str">
            <v>COM</v>
          </cell>
          <cell r="B116" t="str">
            <v>Comoros</v>
          </cell>
          <cell r="C116" t="e">
            <v>#DIV/0!</v>
          </cell>
          <cell r="D116" t="e">
            <v>#DIV/0!</v>
          </cell>
          <cell r="E116" t="e">
            <v>#DIV/0!</v>
          </cell>
          <cell r="F116" t="e">
            <v>#DIV/0!</v>
          </cell>
          <cell r="G116" t="e">
            <v>#DIV/0!</v>
          </cell>
          <cell r="H116" t="e">
            <v>#DIV/0!</v>
          </cell>
          <cell r="I116" t="e">
            <v>#DIV/0!</v>
          </cell>
          <cell r="J116" t="str">
            <v>.</v>
          </cell>
        </row>
        <row r="117">
          <cell r="A117" t="str">
            <v>CYP</v>
          </cell>
          <cell r="B117" t="str">
            <v>Cyprus</v>
          </cell>
          <cell r="C117">
            <v>0.23757025884285887</v>
          </cell>
          <cell r="D117">
            <v>0.1945695183942123</v>
          </cell>
          <cell r="E117">
            <v>0.16845431607041844</v>
          </cell>
          <cell r="F117">
            <v>0.18210922212435049</v>
          </cell>
          <cell r="G117">
            <v>0.17294935966231842</v>
          </cell>
          <cell r="H117">
            <v>0.18840029321122551</v>
          </cell>
          <cell r="I117">
            <v>0.22529761132320397</v>
          </cell>
          <cell r="J117">
            <v>0.22529761132320397</v>
          </cell>
        </row>
        <row r="118">
          <cell r="A118" t="str">
            <v>DJI</v>
          </cell>
          <cell r="B118" t="str">
            <v>Djibouti</v>
          </cell>
          <cell r="C118">
            <v>0.15903942002718649</v>
          </cell>
          <cell r="D118">
            <v>0.2194052227617532</v>
          </cell>
          <cell r="E118">
            <v>0.2337009443148623</v>
          </cell>
          <cell r="F118">
            <v>0.23179121733032609</v>
          </cell>
          <cell r="G118">
            <v>0.24024601191620293</v>
          </cell>
          <cell r="H118">
            <v>0.25356975263122611</v>
          </cell>
          <cell r="I118">
            <v>0.28351890412844782</v>
          </cell>
          <cell r="J118">
            <v>0.28351890412844782</v>
          </cell>
        </row>
        <row r="119">
          <cell r="A119" t="str">
            <v>DMA</v>
          </cell>
          <cell r="B119" t="str">
            <v>Dominica</v>
          </cell>
          <cell r="C119">
            <v>0.49635357567808081</v>
          </cell>
          <cell r="D119">
            <v>0.44185117628646831</v>
          </cell>
          <cell r="E119">
            <v>0.35855701048953265</v>
          </cell>
          <cell r="F119">
            <v>0.37054248354083041</v>
          </cell>
          <cell r="G119">
            <v>0.30740144458085034</v>
          </cell>
          <cell r="H119">
            <v>0.29740411319190546</v>
          </cell>
          <cell r="I119">
            <v>0.24784154243666989</v>
          </cell>
          <cell r="J119">
            <v>0.24784154243666989</v>
          </cell>
        </row>
        <row r="120">
          <cell r="A120" t="str">
            <v>GNQ</v>
          </cell>
          <cell r="B120" t="str">
            <v>Equatorial Guinea</v>
          </cell>
          <cell r="C120" t="e">
            <v>#DIV/0!</v>
          </cell>
          <cell r="D120" t="e">
            <v>#DIV/0!</v>
          </cell>
          <cell r="E120" t="e">
            <v>#DIV/0!</v>
          </cell>
          <cell r="F120" t="e">
            <v>#DIV/0!</v>
          </cell>
          <cell r="G120" t="e">
            <v>#DIV/0!</v>
          </cell>
          <cell r="H120" t="e">
            <v>#DIV/0!</v>
          </cell>
          <cell r="I120" t="e">
            <v>#DIV/0!</v>
          </cell>
          <cell r="J120" t="str">
            <v>.</v>
          </cell>
        </row>
        <row r="121">
          <cell r="A121" t="str">
            <v>EST</v>
          </cell>
          <cell r="B121" t="str">
            <v>Estonia</v>
          </cell>
          <cell r="C121">
            <v>2.4315203737646081</v>
          </cell>
          <cell r="D121">
            <v>2.7007263769708301</v>
          </cell>
          <cell r="E121">
            <v>2.4691449376278221</v>
          </cell>
          <cell r="F121">
            <v>2.3627836154590325</v>
          </cell>
          <cell r="G121">
            <v>2.0169811578110668</v>
          </cell>
          <cell r="H121">
            <v>2.5537620354338686</v>
          </cell>
          <cell r="I121">
            <v>3.0900951347908876</v>
          </cell>
          <cell r="J121">
            <v>3.0900951347908876</v>
          </cell>
        </row>
        <row r="122">
          <cell r="A122" t="str">
            <v>FJI</v>
          </cell>
          <cell r="B122" t="str">
            <v>Fiji</v>
          </cell>
          <cell r="C122">
            <v>0.80293018763290158</v>
          </cell>
          <cell r="D122">
            <v>0.81908560372288763</v>
          </cell>
          <cell r="E122">
            <v>0.85514893872081044</v>
          </cell>
          <cell r="F122">
            <v>0.89136476702500611</v>
          </cell>
          <cell r="G122">
            <v>0.88626443740972594</v>
          </cell>
          <cell r="H122">
            <v>0.95155243971509107</v>
          </cell>
          <cell r="I122" t="e">
            <v>#DIV/0!</v>
          </cell>
          <cell r="J122">
            <v>0.95155243971509107</v>
          </cell>
        </row>
        <row r="123">
          <cell r="A123" t="str">
            <v>GAB</v>
          </cell>
          <cell r="B123" t="str">
            <v>Gabon</v>
          </cell>
          <cell r="C123">
            <v>37.375320970042885</v>
          </cell>
          <cell r="D123" t="e">
            <v>#DIV/0!</v>
          </cell>
          <cell r="E123" t="e">
            <v>#DIV/0!</v>
          </cell>
          <cell r="F123" t="e">
            <v>#DIV/0!</v>
          </cell>
          <cell r="G123" t="e">
            <v>#DIV/0!</v>
          </cell>
          <cell r="H123" t="e">
            <v>#DIV/0!</v>
          </cell>
          <cell r="I123" t="e">
            <v>#DIV/0!</v>
          </cell>
          <cell r="J123">
            <v>37.375320970042885</v>
          </cell>
        </row>
        <row r="124">
          <cell r="A124" t="str">
            <v>GMB</v>
          </cell>
          <cell r="B124" t="str">
            <v>Gambia, The</v>
          </cell>
          <cell r="C124">
            <v>1.2689975310744046</v>
          </cell>
          <cell r="D124">
            <v>1.1822775307724747</v>
          </cell>
          <cell r="E124">
            <v>1.0498708422289582</v>
          </cell>
          <cell r="F124">
            <v>1.74778774836293</v>
          </cell>
          <cell r="G124">
            <v>1.6719332991665905</v>
          </cell>
          <cell r="H124">
            <v>1.0710269012146374</v>
          </cell>
          <cell r="I124">
            <v>1.0618940244851685</v>
          </cell>
          <cell r="J124">
            <v>1.0618940244851685</v>
          </cell>
        </row>
        <row r="125">
          <cell r="A125" t="str">
            <v>GRD</v>
          </cell>
          <cell r="B125" t="str">
            <v>Grenada</v>
          </cell>
          <cell r="C125">
            <v>0.28332183061792632</v>
          </cell>
          <cell r="D125">
            <v>0.24843889821841955</v>
          </cell>
          <cell r="E125">
            <v>0.27483887916633676</v>
          </cell>
          <cell r="F125">
            <v>0.27103582414559507</v>
          </cell>
          <cell r="G125">
            <v>0.25406380159553366</v>
          </cell>
          <cell r="H125">
            <v>0.22003488247245384</v>
          </cell>
          <cell r="I125">
            <v>0.2459412897791744</v>
          </cell>
          <cell r="J125">
            <v>0.2459412897791744</v>
          </cell>
        </row>
        <row r="126">
          <cell r="A126" t="str">
            <v>GNB</v>
          </cell>
          <cell r="B126" t="str">
            <v>Guinea-Bissau</v>
          </cell>
          <cell r="C126">
            <v>17.340792369772544</v>
          </cell>
          <cell r="D126">
            <v>21.645449469570021</v>
          </cell>
          <cell r="E126">
            <v>3.2055552083984291</v>
          </cell>
          <cell r="F126">
            <v>2.9265020911965514</v>
          </cell>
          <cell r="G126">
            <v>3.672741223863432</v>
          </cell>
          <cell r="H126">
            <v>2.8770706190061293</v>
          </cell>
          <cell r="I126" t="e">
            <v>#DIV/0!</v>
          </cell>
          <cell r="J126">
            <v>2.8770706190061293</v>
          </cell>
        </row>
        <row r="127">
          <cell r="A127" t="str">
            <v>GUY</v>
          </cell>
          <cell r="B127" t="str">
            <v>Guyana</v>
          </cell>
          <cell r="C127">
            <v>3.69003692532428</v>
          </cell>
          <cell r="D127">
            <v>3.9256725637343881</v>
          </cell>
          <cell r="E127">
            <v>3.9865469036478367</v>
          </cell>
          <cell r="F127">
            <v>3.7239356691252956</v>
          </cell>
          <cell r="G127">
            <v>4.5106235448525682</v>
          </cell>
          <cell r="H127">
            <v>3.5656446838196012</v>
          </cell>
          <cell r="I127" t="e">
            <v>#DIV/0!</v>
          </cell>
          <cell r="J127">
            <v>3.5656446838196012</v>
          </cell>
        </row>
        <row r="128">
          <cell r="A128" t="str">
            <v>ISL</v>
          </cell>
          <cell r="B128" t="str">
            <v>Iceland</v>
          </cell>
          <cell r="C128">
            <v>1.5251158901023938</v>
          </cell>
          <cell r="D128">
            <v>1.8583283174978691</v>
          </cell>
          <cell r="E128">
            <v>2.1052727890459977</v>
          </cell>
          <cell r="F128">
            <v>2.4651213411190227</v>
          </cell>
          <cell r="G128">
            <v>1.7333470770419108</v>
          </cell>
          <cell r="H128">
            <v>1.8417490515469985</v>
          </cell>
          <cell r="I128">
            <v>1.7988116554603317</v>
          </cell>
          <cell r="J128">
            <v>1.7988116554603317</v>
          </cell>
        </row>
        <row r="129">
          <cell r="A129" t="str">
            <v>JAM</v>
          </cell>
          <cell r="B129" t="str">
            <v>Jamaica</v>
          </cell>
          <cell r="C129">
            <v>0.71440068636682796</v>
          </cell>
          <cell r="D129">
            <v>0.80553888972194654</v>
          </cell>
          <cell r="E129">
            <v>0.87291089852203885</v>
          </cell>
          <cell r="F129">
            <v>0.98163628860769514</v>
          </cell>
          <cell r="G129">
            <v>0.5235592995276761</v>
          </cell>
          <cell r="H129">
            <v>0.52025459315280842</v>
          </cell>
          <cell r="I129">
            <v>0.63586045915241274</v>
          </cell>
          <cell r="J129">
            <v>0.63586045915241274</v>
          </cell>
        </row>
        <row r="130">
          <cell r="A130" t="str">
            <v>KIR</v>
          </cell>
          <cell r="B130" t="str">
            <v>Kiribati</v>
          </cell>
          <cell r="C130" t="e">
            <v>#DIV/0!</v>
          </cell>
          <cell r="D130" t="e">
            <v>#DIV/0!</v>
          </cell>
          <cell r="E130" t="e">
            <v>#DIV/0!</v>
          </cell>
          <cell r="F130" t="e">
            <v>#DIV/0!</v>
          </cell>
          <cell r="G130" t="e">
            <v>#DIV/0!</v>
          </cell>
          <cell r="H130" t="e">
            <v>#DIV/0!</v>
          </cell>
          <cell r="I130" t="e">
            <v>#DIV/0!</v>
          </cell>
          <cell r="J130" t="str">
            <v>.</v>
          </cell>
        </row>
        <row r="131">
          <cell r="A131" t="str">
            <v>LVA</v>
          </cell>
          <cell r="B131" t="str">
            <v>Latvia</v>
          </cell>
          <cell r="C131">
            <v>2.4790289017341038</v>
          </cell>
          <cell r="D131">
            <v>2.3238844945691253</v>
          </cell>
          <cell r="E131">
            <v>2.2207255844085729</v>
          </cell>
          <cell r="F131">
            <v>2.1228213207588746</v>
          </cell>
          <cell r="G131">
            <v>1.9214962022682343</v>
          </cell>
          <cell r="H131">
            <v>2.4746752893864463</v>
          </cell>
          <cell r="I131">
            <v>2.6973530469171312</v>
          </cell>
          <cell r="J131">
            <v>2.6973530469171312</v>
          </cell>
        </row>
        <row r="132">
          <cell r="A132" t="str">
            <v>LSO</v>
          </cell>
          <cell r="B132" t="str">
            <v>Lesotho</v>
          </cell>
          <cell r="C132">
            <v>18.775789253939021</v>
          </cell>
          <cell r="D132">
            <v>17.33037357012762</v>
          </cell>
          <cell r="E132">
            <v>19.544126502441461</v>
          </cell>
          <cell r="F132">
            <v>20.538180572685171</v>
          </cell>
          <cell r="G132">
            <v>16.814082150984245</v>
          </cell>
          <cell r="H132">
            <v>21.448855225890714</v>
          </cell>
          <cell r="I132">
            <v>24.694685842381205</v>
          </cell>
          <cell r="J132">
            <v>24.694685842381205</v>
          </cell>
        </row>
        <row r="133">
          <cell r="A133" t="str">
            <v>LUX</v>
          </cell>
          <cell r="B133" t="str">
            <v>Luxembourg</v>
          </cell>
          <cell r="C133">
            <v>0.36393378283464151</v>
          </cell>
          <cell r="D133">
            <v>0.32539810742546044</v>
          </cell>
          <cell r="E133">
            <v>0.28290795558089105</v>
          </cell>
          <cell r="F133">
            <v>0.31187207079853202</v>
          </cell>
          <cell r="G133">
            <v>0.26483907776221194</v>
          </cell>
          <cell r="H133">
            <v>0.25761721400562942</v>
          </cell>
          <cell r="I133">
            <v>0.26792766561115805</v>
          </cell>
          <cell r="J133">
            <v>0.26792766561115805</v>
          </cell>
        </row>
        <row r="134">
          <cell r="A134" t="str">
            <v>MKD</v>
          </cell>
          <cell r="B134" t="str">
            <v>Macedonia, FYR</v>
          </cell>
          <cell r="C134">
            <v>3.9499058711107282</v>
          </cell>
          <cell r="D134">
            <v>3.9944689063855785</v>
          </cell>
          <cell r="E134">
            <v>4.1243694386535621</v>
          </cell>
          <cell r="F134">
            <v>3.9154475260756523</v>
          </cell>
          <cell r="G134">
            <v>3.1363899899507794</v>
          </cell>
          <cell r="H134">
            <v>3.7150076428512699</v>
          </cell>
          <cell r="I134">
            <v>3.946186214804472</v>
          </cell>
          <cell r="J134">
            <v>3.946186214804472</v>
          </cell>
        </row>
        <row r="135">
          <cell r="A135" t="str">
            <v>MDV</v>
          </cell>
          <cell r="B135" t="str">
            <v>Maldives</v>
          </cell>
          <cell r="C135">
            <v>0.50061207498346361</v>
          </cell>
          <cell r="D135">
            <v>0.40815249386416064</v>
          </cell>
          <cell r="E135">
            <v>0.16283901248726695</v>
          </cell>
          <cell r="F135">
            <v>0.22510176896845224</v>
          </cell>
          <cell r="G135">
            <v>0.11769594955455973</v>
          </cell>
          <cell r="H135">
            <v>0.10912034769395311</v>
          </cell>
          <cell r="I135">
            <v>0.17485123226183907</v>
          </cell>
          <cell r="J135">
            <v>0.17485123226183907</v>
          </cell>
        </row>
        <row r="136">
          <cell r="A136" t="str">
            <v>MLT</v>
          </cell>
          <cell r="B136" t="str">
            <v>Malta</v>
          </cell>
          <cell r="C136">
            <v>1.2892090604572233</v>
          </cell>
          <cell r="D136">
            <v>1.2557177651501521</v>
          </cell>
          <cell r="E136">
            <v>1.101078885480099</v>
          </cell>
          <cell r="F136">
            <v>0.85570363132043248</v>
          </cell>
          <cell r="G136">
            <v>0.72542431817859276</v>
          </cell>
          <cell r="H136">
            <v>0.78924214043532326</v>
          </cell>
          <cell r="I136">
            <v>0.84308338141411565</v>
          </cell>
          <cell r="J136">
            <v>0.84308338141411565</v>
          </cell>
        </row>
        <row r="137">
          <cell r="A137" t="str">
            <v>MUS</v>
          </cell>
          <cell r="B137" t="str">
            <v>Mauritius</v>
          </cell>
          <cell r="C137">
            <v>1.3215186438688877</v>
          </cell>
          <cell r="D137">
            <v>1.3934274341165065</v>
          </cell>
          <cell r="E137">
            <v>1.0148406269578374</v>
          </cell>
          <cell r="F137">
            <v>0.93713316875833663</v>
          </cell>
          <cell r="G137">
            <v>0.86581701953366652</v>
          </cell>
          <cell r="H137">
            <v>0.83912785485114416</v>
          </cell>
          <cell r="I137">
            <v>0.8032074542972486</v>
          </cell>
          <cell r="J137">
            <v>0.8032074542972486</v>
          </cell>
        </row>
        <row r="138">
          <cell r="A138" t="str">
            <v>MNG</v>
          </cell>
          <cell r="B138" t="str">
            <v>Mongolia</v>
          </cell>
          <cell r="C138">
            <v>2.5782806958284072</v>
          </cell>
          <cell r="D138">
            <v>3.1810602161605765</v>
          </cell>
          <cell r="E138">
            <v>3.352669430897802</v>
          </cell>
          <cell r="F138">
            <v>5.0643485466563698</v>
          </cell>
          <cell r="G138">
            <v>4.5481275935168997</v>
          </cell>
          <cell r="H138">
            <v>5.9844964852203724</v>
          </cell>
          <cell r="I138">
            <v>7.7494458796315318</v>
          </cell>
          <cell r="J138">
            <v>7.7494458796315318</v>
          </cell>
        </row>
        <row r="139">
          <cell r="A139" t="str">
            <v>MNE</v>
          </cell>
          <cell r="B139" t="str">
            <v>Montenegro</v>
          </cell>
          <cell r="C139" t="e">
            <v>#DIV/0!</v>
          </cell>
          <cell r="D139" t="e">
            <v>#DIV/0!</v>
          </cell>
          <cell r="E139" t="e">
            <v>#DIV/0!</v>
          </cell>
          <cell r="F139" t="e">
            <v>#DIV/0!</v>
          </cell>
          <cell r="G139" t="e">
            <v>#DIV/0!</v>
          </cell>
          <cell r="H139" t="e">
            <v>#DIV/0!</v>
          </cell>
          <cell r="I139" t="e">
            <v>#DIV/0!</v>
          </cell>
          <cell r="J139" t="str">
            <v>.</v>
          </cell>
        </row>
        <row r="140">
          <cell r="A140" t="str">
            <v>NAM</v>
          </cell>
          <cell r="B140" t="str">
            <v>Namibia</v>
          </cell>
          <cell r="C140">
            <v>5.0166757073293349</v>
          </cell>
          <cell r="D140">
            <v>5.0345748044151657</v>
          </cell>
          <cell r="E140">
            <v>4.8814197408365994</v>
          </cell>
          <cell r="F140">
            <v>5.6616503584311593</v>
          </cell>
          <cell r="G140">
            <v>4.8147656321312455</v>
          </cell>
          <cell r="H140">
            <v>4.4875794957819961</v>
          </cell>
          <cell r="I140">
            <v>4.6303153279960911</v>
          </cell>
          <cell r="J140">
            <v>4.6303153279960911</v>
          </cell>
        </row>
        <row r="141">
          <cell r="A141" t="str">
            <v>QAT</v>
          </cell>
          <cell r="B141" t="str">
            <v>Qatar</v>
          </cell>
          <cell r="C141" t="e">
            <v>#DIV/0!</v>
          </cell>
          <cell r="D141" t="e">
            <v>#DIV/0!</v>
          </cell>
          <cell r="E141" t="e">
            <v>#DIV/0!</v>
          </cell>
          <cell r="F141" t="e">
            <v>#DIV/0!</v>
          </cell>
          <cell r="G141" t="e">
            <v>#DIV/0!</v>
          </cell>
          <cell r="H141" t="e">
            <v>#DIV/0!</v>
          </cell>
          <cell r="I141" t="e">
            <v>#DIV/0!</v>
          </cell>
          <cell r="J141" t="str">
            <v>.</v>
          </cell>
        </row>
        <row r="142">
          <cell r="A142" t="str">
            <v>WSM</v>
          </cell>
          <cell r="B142" t="str">
            <v>Samoa</v>
          </cell>
          <cell r="C142">
            <v>0.10571426191460621</v>
          </cell>
          <cell r="D142">
            <v>7.7556114763771541E-2</v>
          </cell>
          <cell r="E142">
            <v>0.4004329062209</v>
          </cell>
          <cell r="F142">
            <v>0.35148868012504475</v>
          </cell>
          <cell r="G142">
            <v>0.17456200952588682</v>
          </cell>
          <cell r="H142">
            <v>0.22146323785576663</v>
          </cell>
          <cell r="I142">
            <v>0.15978355945099779</v>
          </cell>
          <cell r="J142">
            <v>0.15978355945099779</v>
          </cell>
        </row>
        <row r="143">
          <cell r="A143" t="str">
            <v>STP</v>
          </cell>
          <cell r="B143" t="str">
            <v>Sao Tome and Principe</v>
          </cell>
          <cell r="C143">
            <v>0.7293159511387397</v>
          </cell>
          <cell r="D143">
            <v>0.90197700315389995</v>
          </cell>
          <cell r="E143">
            <v>1.0164569200836322</v>
          </cell>
          <cell r="F143">
            <v>0.80919812104657385</v>
          </cell>
          <cell r="G143">
            <v>0.88463899909789967</v>
          </cell>
          <cell r="H143">
            <v>0.81716028511430494</v>
          </cell>
          <cell r="I143">
            <v>0.59488082985818969</v>
          </cell>
          <cell r="J143">
            <v>0.59488082985818969</v>
          </cell>
        </row>
        <row r="144">
          <cell r="A144" t="str">
            <v>SYC</v>
          </cell>
          <cell r="B144" t="str">
            <v>Seychelles</v>
          </cell>
          <cell r="C144">
            <v>0.95157127471832359</v>
          </cell>
          <cell r="D144">
            <v>0.97629848526871044</v>
          </cell>
          <cell r="E144">
            <v>0.63265636775655631</v>
          </cell>
          <cell r="F144">
            <v>0.71706484387389513</v>
          </cell>
          <cell r="G144">
            <v>0.71943410701019539</v>
          </cell>
          <cell r="H144">
            <v>0.67625238443726043</v>
          </cell>
          <cell r="I144">
            <v>0.77802031797100812</v>
          </cell>
          <cell r="J144">
            <v>0.77802031797100812</v>
          </cell>
        </row>
        <row r="145">
          <cell r="A145" t="str">
            <v>SVN</v>
          </cell>
          <cell r="B145" t="str">
            <v>Slovenia</v>
          </cell>
          <cell r="C145">
            <v>4.5640374264299011</v>
          </cell>
          <cell r="D145">
            <v>4.9255997160129974</v>
          </cell>
          <cell r="E145">
            <v>4.7705351278180155</v>
          </cell>
          <cell r="F145">
            <v>4.1060848737642495</v>
          </cell>
          <cell r="G145">
            <v>3.7676796392117784</v>
          </cell>
          <cell r="H145">
            <v>4.0706744887901491</v>
          </cell>
          <cell r="I145">
            <v>4.3917186129209584</v>
          </cell>
          <cell r="J145">
            <v>4.3917186129209584</v>
          </cell>
        </row>
        <row r="146">
          <cell r="A146" t="str">
            <v>SLB</v>
          </cell>
          <cell r="B146" t="str">
            <v>Solomon Islands</v>
          </cell>
          <cell r="C146">
            <v>2.5289369916765945</v>
          </cell>
          <cell r="D146">
            <v>2.1501547459858874</v>
          </cell>
          <cell r="E146">
            <v>2.7899977989798654</v>
          </cell>
          <cell r="F146">
            <v>3.5678295076470419</v>
          </cell>
          <cell r="G146">
            <v>2.3597528882727596</v>
          </cell>
          <cell r="H146">
            <v>2.1272344166758157</v>
          </cell>
          <cell r="I146" t="e">
            <v>#DIV/0!</v>
          </cell>
          <cell r="J146">
            <v>2.1272344166758157</v>
          </cell>
        </row>
        <row r="147">
          <cell r="A147" t="str">
            <v>KNA</v>
          </cell>
          <cell r="B147" t="str">
            <v>St. Kitts and Nevis</v>
          </cell>
          <cell r="C147">
            <v>0.38929258715677645</v>
          </cell>
          <cell r="D147">
            <v>0.32852172827870485</v>
          </cell>
          <cell r="E147">
            <v>0.33355093931683111</v>
          </cell>
          <cell r="F147">
            <v>0.42807701206139054</v>
          </cell>
          <cell r="G147">
            <v>0.28537996329810061</v>
          </cell>
          <cell r="H147">
            <v>0.24394979617038984</v>
          </cell>
          <cell r="I147">
            <v>0.31466755101013566</v>
          </cell>
          <cell r="J147">
            <v>0.31466755101013566</v>
          </cell>
        </row>
        <row r="148">
          <cell r="A148" t="str">
            <v>LCA</v>
          </cell>
          <cell r="B148" t="str">
            <v>St. Lucia</v>
          </cell>
          <cell r="C148">
            <v>0.20354190508610984</v>
          </cell>
          <cell r="D148">
            <v>0.28132673290732141</v>
          </cell>
          <cell r="E148">
            <v>0.28440129068768527</v>
          </cell>
          <cell r="F148">
            <v>0.47438205498171765</v>
          </cell>
          <cell r="G148">
            <v>0.54258866467584721</v>
          </cell>
          <cell r="H148">
            <v>0.61242956996104492</v>
          </cell>
          <cell r="I148">
            <v>0.47353789540457492</v>
          </cell>
          <cell r="J148">
            <v>0.47353789540457492</v>
          </cell>
        </row>
        <row r="149">
          <cell r="A149" t="str">
            <v>VCT</v>
          </cell>
          <cell r="B149" t="str">
            <v>St. Vincent and the Grenadines</v>
          </cell>
          <cell r="C149">
            <v>0.26949845703506886</v>
          </cell>
          <cell r="D149">
            <v>0.2409615205584183</v>
          </cell>
          <cell r="E149">
            <v>0.31922813544233436</v>
          </cell>
          <cell r="F149">
            <v>0.37382982389385011</v>
          </cell>
          <cell r="G149">
            <v>0.38401754813064676</v>
          </cell>
          <cell r="H149">
            <v>0.3247657773532307</v>
          </cell>
          <cell r="I149">
            <v>0.30036911182974529</v>
          </cell>
          <cell r="J149">
            <v>0.30036911182974529</v>
          </cell>
        </row>
        <row r="150">
          <cell r="A150" t="str">
            <v>SUR</v>
          </cell>
          <cell r="B150" t="str">
            <v>Suriname</v>
          </cell>
          <cell r="C150">
            <v>5.9358157765801076</v>
          </cell>
          <cell r="D150">
            <v>4.9640743871513102</v>
          </cell>
          <cell r="E150">
            <v>5.3630623520126282</v>
          </cell>
          <cell r="F150">
            <v>6.1347642505277973</v>
          </cell>
          <cell r="G150">
            <v>4.8894314614579697</v>
          </cell>
          <cell r="H150">
            <v>8.6333885666942827</v>
          </cell>
          <cell r="I150">
            <v>12.282771696076033</v>
          </cell>
          <cell r="J150">
            <v>12.282771696076033</v>
          </cell>
        </row>
        <row r="151">
          <cell r="A151" t="str">
            <v>SWZ</v>
          </cell>
          <cell r="B151" t="str">
            <v>Swaziland</v>
          </cell>
          <cell r="C151">
            <v>5.7921562298077189</v>
          </cell>
          <cell r="D151">
            <v>5.8699269782586372</v>
          </cell>
          <cell r="E151">
            <v>3.8374197487438324</v>
          </cell>
          <cell r="F151">
            <v>6.9825629483759633</v>
          </cell>
          <cell r="G151">
            <v>8.299348542961674</v>
          </cell>
          <cell r="H151">
            <v>7.011883289124679</v>
          </cell>
          <cell r="I151" t="e">
            <v>#DIV/0!</v>
          </cell>
          <cell r="J151">
            <v>7.011883289124679</v>
          </cell>
        </row>
        <row r="152">
          <cell r="A152" t="str">
            <v>TMP</v>
          </cell>
          <cell r="B152" t="str">
            <v>Timor-Leste</v>
          </cell>
          <cell r="C152" t="e">
            <v>#DIV/0!</v>
          </cell>
          <cell r="D152" t="e">
            <v>#DIV/0!</v>
          </cell>
          <cell r="E152" t="e">
            <v>#DIV/0!</v>
          </cell>
          <cell r="F152" t="e">
            <v>#DIV/0!</v>
          </cell>
          <cell r="G152" t="e">
            <v>#DIV/0!</v>
          </cell>
          <cell r="H152" t="e">
            <v>#DIV/0!</v>
          </cell>
          <cell r="I152" t="e">
            <v>#DIV/0!</v>
          </cell>
          <cell r="J152" t="str">
            <v>.</v>
          </cell>
        </row>
        <row r="153">
          <cell r="A153" t="str">
            <v>TON</v>
          </cell>
          <cell r="B153" t="str">
            <v>Tonga</v>
          </cell>
          <cell r="C153">
            <v>0.45193586861806445</v>
          </cell>
          <cell r="D153">
            <v>0.38488785717392382</v>
          </cell>
          <cell r="E153">
            <v>0.48181385631938339</v>
          </cell>
          <cell r="F153">
            <v>0.28235187602608214</v>
          </cell>
          <cell r="G153">
            <v>0.24002179382618885</v>
          </cell>
          <cell r="H153" t="e">
            <v>#DIV/0!</v>
          </cell>
          <cell r="I153" t="e">
            <v>#DIV/0!</v>
          </cell>
          <cell r="J153">
            <v>0.24002179382618885</v>
          </cell>
        </row>
        <row r="154">
          <cell r="A154" t="str">
            <v>TTO</v>
          </cell>
          <cell r="B154" t="str">
            <v>Trinidad and Tobago</v>
          </cell>
          <cell r="C154">
            <v>11.144661400005765</v>
          </cell>
          <cell r="D154">
            <v>17.310461095973821</v>
          </cell>
          <cell r="E154">
            <v>14.305218424639641</v>
          </cell>
          <cell r="F154">
            <v>19.928533635445017</v>
          </cell>
          <cell r="G154">
            <v>12.057238555533592</v>
          </cell>
          <cell r="H154">
            <v>12.856242647161634</v>
          </cell>
          <cell r="I154" t="e">
            <v>#DIV/0!</v>
          </cell>
          <cell r="J154">
            <v>12.856242647161634</v>
          </cell>
        </row>
        <row r="155">
          <cell r="A155" t="str">
            <v>TUV</v>
          </cell>
          <cell r="B155" t="str">
            <v>Tuvalu</v>
          </cell>
          <cell r="C155" t="e">
            <v>#DIV/0!</v>
          </cell>
          <cell r="D155" t="e">
            <v>#DIV/0!</v>
          </cell>
          <cell r="E155" t="e">
            <v>#DIV/0!</v>
          </cell>
          <cell r="F155" t="e">
            <v>#DIV/0!</v>
          </cell>
          <cell r="G155" t="e">
            <v>#DIV/0!</v>
          </cell>
          <cell r="H155" t="e">
            <v>#DIV/0!</v>
          </cell>
          <cell r="I155" t="e">
            <v>#DIV/0!</v>
          </cell>
          <cell r="J155" t="str">
            <v>.</v>
          </cell>
        </row>
        <row r="156">
          <cell r="A156" t="str">
            <v>VUT</v>
          </cell>
          <cell r="B156" t="str">
            <v>Vanuatu</v>
          </cell>
          <cell r="C156">
            <v>0.27449882609773202</v>
          </cell>
          <cell r="D156">
            <v>0.25850556488167997</v>
          </cell>
          <cell r="E156">
            <v>0.18042437419612839</v>
          </cell>
          <cell r="F156">
            <v>0.1793098530690598</v>
          </cell>
          <cell r="G156">
            <v>0.22249549777567493</v>
          </cell>
          <cell r="H156">
            <v>0.18528752421200259</v>
          </cell>
          <cell r="I156">
            <v>0.23536454501849957</v>
          </cell>
          <cell r="J156">
            <v>0.23536454501849957</v>
          </cell>
        </row>
      </sheetData>
      <sheetData sheetId="3">
        <row r="6">
          <cell r="B6" t="str">
            <v>Norway</v>
          </cell>
          <cell r="C6">
            <v>0.80400000000000005</v>
          </cell>
          <cell r="D6">
            <v>0.85199999999999998</v>
          </cell>
          <cell r="E6">
            <v>0.92200000000000004</v>
          </cell>
          <cell r="F6">
            <v>0.94799999999999995</v>
          </cell>
          <cell r="G6">
            <v>0.95099999999999996</v>
          </cell>
          <cell r="H6">
            <v>0.95199999999999996</v>
          </cell>
          <cell r="I6">
            <v>0.95</v>
          </cell>
          <cell r="J6">
            <v>0.95</v>
          </cell>
          <cell r="K6">
            <v>0.95199999999999996</v>
          </cell>
          <cell r="L6">
            <v>0.95299999999999996</v>
          </cell>
          <cell r="M6">
            <v>0.95499999999999996</v>
          </cell>
        </row>
        <row r="7">
          <cell r="B7" t="str">
            <v>Australia</v>
          </cell>
          <cell r="C7">
            <v>0.85699999999999998</v>
          </cell>
          <cell r="D7">
            <v>0.88</v>
          </cell>
          <cell r="E7">
            <v>0.91400000000000003</v>
          </cell>
          <cell r="F7">
            <v>0.92700000000000005</v>
          </cell>
          <cell r="G7">
            <v>0.92900000000000005</v>
          </cell>
          <cell r="H7">
            <v>0.93100000000000005</v>
          </cell>
          <cell r="I7">
            <v>0.93300000000000005</v>
          </cell>
          <cell r="J7">
            <v>0.93400000000000005</v>
          </cell>
          <cell r="K7">
            <v>0.93500000000000005</v>
          </cell>
          <cell r="L7">
            <v>0.93600000000000005</v>
          </cell>
          <cell r="M7">
            <v>0.93799999999999994</v>
          </cell>
        </row>
        <row r="8">
          <cell r="B8" t="str">
            <v>United States</v>
          </cell>
          <cell r="C8">
            <v>0.84299999999999997</v>
          </cell>
          <cell r="D8">
            <v>0.878</v>
          </cell>
          <cell r="E8">
            <v>0.90700000000000003</v>
          </cell>
          <cell r="F8">
            <v>0.92300000000000004</v>
          </cell>
          <cell r="G8">
            <v>0.92600000000000005</v>
          </cell>
          <cell r="H8">
            <v>0.92900000000000005</v>
          </cell>
          <cell r="I8">
            <v>0.93100000000000005</v>
          </cell>
          <cell r="J8">
            <v>0.93</v>
          </cell>
          <cell r="K8">
            <v>0.93400000000000005</v>
          </cell>
          <cell r="L8">
            <v>0.93600000000000005</v>
          </cell>
          <cell r="M8">
            <v>0.93700000000000006</v>
          </cell>
        </row>
        <row r="9">
          <cell r="B9" t="str">
            <v>Netherlands</v>
          </cell>
          <cell r="C9">
            <v>0.79900000000000004</v>
          </cell>
          <cell r="D9">
            <v>0.84199999999999997</v>
          </cell>
          <cell r="E9">
            <v>0.89100000000000001</v>
          </cell>
          <cell r="F9">
            <v>0.89900000000000002</v>
          </cell>
          <cell r="G9">
            <v>0.90500000000000003</v>
          </cell>
          <cell r="H9">
            <v>0.91100000000000003</v>
          </cell>
          <cell r="I9">
            <v>0.91400000000000003</v>
          </cell>
          <cell r="J9">
            <v>0.91500000000000004</v>
          </cell>
          <cell r="K9">
            <v>0.91900000000000004</v>
          </cell>
          <cell r="L9">
            <v>0.92100000000000004</v>
          </cell>
          <cell r="M9">
            <v>0.92100000000000004</v>
          </cell>
        </row>
        <row r="10">
          <cell r="B10" t="str">
            <v>Germany</v>
          </cell>
          <cell r="C10">
            <v>0.73799999999999999</v>
          </cell>
          <cell r="D10">
            <v>0.80300000000000005</v>
          </cell>
          <cell r="E10">
            <v>0.87</v>
          </cell>
          <cell r="F10">
            <v>0.90100000000000002</v>
          </cell>
          <cell r="G10">
            <v>0.90500000000000003</v>
          </cell>
          <cell r="H10">
            <v>0.90700000000000003</v>
          </cell>
          <cell r="I10">
            <v>0.90900000000000003</v>
          </cell>
          <cell r="J10">
            <v>0.91400000000000003</v>
          </cell>
          <cell r="K10">
            <v>0.91600000000000004</v>
          </cell>
          <cell r="L10">
            <v>0.91900000000000004</v>
          </cell>
          <cell r="M10">
            <v>0.92</v>
          </cell>
        </row>
        <row r="11">
          <cell r="B11" t="str">
            <v>New Zealand</v>
          </cell>
          <cell r="C11">
            <v>0.80700000000000005</v>
          </cell>
          <cell r="D11">
            <v>0.83499999999999996</v>
          </cell>
          <cell r="E11">
            <v>0.88700000000000001</v>
          </cell>
          <cell r="F11">
            <v>0.90800000000000003</v>
          </cell>
          <cell r="G11">
            <v>0.90900000000000003</v>
          </cell>
          <cell r="H11">
            <v>0.91200000000000003</v>
          </cell>
          <cell r="I11">
            <v>0.91200000000000003</v>
          </cell>
          <cell r="J11">
            <v>0.91400000000000003</v>
          </cell>
          <cell r="K11">
            <v>0.91700000000000004</v>
          </cell>
          <cell r="L11">
            <v>0.91800000000000004</v>
          </cell>
          <cell r="M11">
            <v>0.91900000000000004</v>
          </cell>
        </row>
        <row r="12">
          <cell r="B12" t="str">
            <v>Ireland</v>
          </cell>
          <cell r="C12">
            <v>0.745</v>
          </cell>
          <cell r="D12">
            <v>0.79300000000000004</v>
          </cell>
          <cell r="E12">
            <v>0.879</v>
          </cell>
          <cell r="F12">
            <v>0.90700000000000003</v>
          </cell>
          <cell r="G12">
            <v>0.91200000000000003</v>
          </cell>
          <cell r="H12">
            <v>0.91800000000000004</v>
          </cell>
          <cell r="I12">
            <v>0.91900000000000004</v>
          </cell>
          <cell r="J12">
            <v>0.91500000000000004</v>
          </cell>
          <cell r="K12">
            <v>0.91600000000000004</v>
          </cell>
          <cell r="L12">
            <v>0.91500000000000004</v>
          </cell>
          <cell r="M12">
            <v>0.91600000000000004</v>
          </cell>
        </row>
        <row r="13">
          <cell r="B13" t="str">
            <v>Sweden</v>
          </cell>
          <cell r="C13">
            <v>0.79200000000000004</v>
          </cell>
          <cell r="D13">
            <v>0.82299999999999995</v>
          </cell>
          <cell r="E13">
            <v>0.90300000000000002</v>
          </cell>
          <cell r="F13">
            <v>0.90500000000000003</v>
          </cell>
          <cell r="G13">
            <v>0.90700000000000003</v>
          </cell>
          <cell r="H13">
            <v>0.90900000000000003</v>
          </cell>
          <cell r="I13">
            <v>0.91</v>
          </cell>
          <cell r="J13">
            <v>0.90700000000000003</v>
          </cell>
          <cell r="K13">
            <v>0.91300000000000003</v>
          </cell>
          <cell r="L13">
            <v>0.91500000000000004</v>
          </cell>
          <cell r="M13">
            <v>0.91600000000000004</v>
          </cell>
        </row>
        <row r="14">
          <cell r="B14" t="str">
            <v>Switzerland</v>
          </cell>
          <cell r="C14">
            <v>0.81799999999999995</v>
          </cell>
          <cell r="D14">
            <v>0.84</v>
          </cell>
          <cell r="E14">
            <v>0.88200000000000001</v>
          </cell>
          <cell r="F14">
            <v>0.89800000000000002</v>
          </cell>
          <cell r="G14">
            <v>0.90100000000000002</v>
          </cell>
          <cell r="H14">
            <v>0.90100000000000002</v>
          </cell>
          <cell r="I14">
            <v>0.9</v>
          </cell>
          <cell r="J14">
            <v>0.90600000000000003</v>
          </cell>
          <cell r="K14">
            <v>0.91200000000000003</v>
          </cell>
          <cell r="L14">
            <v>0.91200000000000003</v>
          </cell>
          <cell r="M14">
            <v>0.91300000000000003</v>
          </cell>
        </row>
        <row r="15">
          <cell r="B15" t="str">
            <v>Japan</v>
          </cell>
          <cell r="C15">
            <v>0.78800000000000003</v>
          </cell>
          <cell r="D15">
            <v>0.83699999999999997</v>
          </cell>
          <cell r="E15">
            <v>0.878</v>
          </cell>
          <cell r="F15">
            <v>0.89600000000000002</v>
          </cell>
          <cell r="G15">
            <v>0.9</v>
          </cell>
          <cell r="H15">
            <v>0.90300000000000002</v>
          </cell>
          <cell r="I15">
            <v>0.90500000000000003</v>
          </cell>
          <cell r="J15">
            <v>0.90400000000000003</v>
          </cell>
          <cell r="K15">
            <v>0.90900000000000003</v>
          </cell>
          <cell r="L15">
            <v>0.91</v>
          </cell>
          <cell r="M15">
            <v>0.91200000000000003</v>
          </cell>
        </row>
        <row r="16">
          <cell r="B16" t="str">
            <v>Canada</v>
          </cell>
          <cell r="C16">
            <v>0.82499999999999996</v>
          </cell>
          <cell r="D16">
            <v>0.86499999999999999</v>
          </cell>
          <cell r="E16">
            <v>0.88700000000000001</v>
          </cell>
          <cell r="F16">
            <v>0.90600000000000003</v>
          </cell>
          <cell r="G16">
            <v>0.90800000000000003</v>
          </cell>
          <cell r="H16">
            <v>0.90900000000000003</v>
          </cell>
          <cell r="I16">
            <v>0.90900000000000003</v>
          </cell>
          <cell r="J16">
            <v>0.90700000000000003</v>
          </cell>
          <cell r="K16">
            <v>0.90900000000000003</v>
          </cell>
          <cell r="L16">
            <v>0.91</v>
          </cell>
          <cell r="M16">
            <v>0.91100000000000003</v>
          </cell>
        </row>
        <row r="17">
          <cell r="B17" t="str">
            <v>Korea (Republic of)</v>
          </cell>
          <cell r="C17">
            <v>0.64</v>
          </cell>
          <cell r="D17">
            <v>0.749</v>
          </cell>
          <cell r="E17">
            <v>0.83899999999999997</v>
          </cell>
          <cell r="F17">
            <v>0.875</v>
          </cell>
          <cell r="G17">
            <v>0.88200000000000001</v>
          </cell>
          <cell r="H17">
            <v>0.89</v>
          </cell>
          <cell r="I17">
            <v>0.89500000000000002</v>
          </cell>
          <cell r="J17">
            <v>0.89800000000000002</v>
          </cell>
          <cell r="K17">
            <v>0.90500000000000003</v>
          </cell>
          <cell r="L17">
            <v>0.90700000000000003</v>
          </cell>
          <cell r="M17">
            <v>0.90900000000000003</v>
          </cell>
        </row>
        <row r="18">
          <cell r="B18" t="str">
            <v>Iceland</v>
          </cell>
          <cell r="C18">
            <v>0.76900000000000002</v>
          </cell>
          <cell r="D18">
            <v>0.81499999999999995</v>
          </cell>
          <cell r="E18">
            <v>0.871</v>
          </cell>
          <cell r="F18">
            <v>0.90100000000000002</v>
          </cell>
          <cell r="G18">
            <v>0.90400000000000003</v>
          </cell>
          <cell r="H18">
            <v>0.90800000000000003</v>
          </cell>
          <cell r="I18">
            <v>0.9</v>
          </cell>
          <cell r="J18">
            <v>0.9</v>
          </cell>
          <cell r="K18">
            <v>0.90100000000000002</v>
          </cell>
          <cell r="L18">
            <v>0.90500000000000003</v>
          </cell>
          <cell r="M18">
            <v>0.90600000000000003</v>
          </cell>
        </row>
        <row r="19">
          <cell r="B19" t="str">
            <v>Hong Kong, China (SAR)</v>
          </cell>
          <cell r="C19">
            <v>0.71199999999999997</v>
          </cell>
          <cell r="D19">
            <v>0.78800000000000003</v>
          </cell>
          <cell r="E19">
            <v>0.81499999999999995</v>
          </cell>
          <cell r="F19">
            <v>0.85699999999999998</v>
          </cell>
          <cell r="G19">
            <v>0.86499999999999999</v>
          </cell>
          <cell r="H19">
            <v>0.877</v>
          </cell>
          <cell r="I19">
            <v>0.89200000000000002</v>
          </cell>
          <cell r="J19">
            <v>0.89400000000000002</v>
          </cell>
          <cell r="K19">
            <v>0.9</v>
          </cell>
          <cell r="L19">
            <v>0.90400000000000003</v>
          </cell>
          <cell r="M19">
            <v>0.90600000000000003</v>
          </cell>
        </row>
        <row r="20">
          <cell r="B20" t="str">
            <v>Denmark</v>
          </cell>
          <cell r="C20">
            <v>0.79</v>
          </cell>
          <cell r="D20">
            <v>0.81599999999999995</v>
          </cell>
          <cell r="E20">
            <v>0.86899999999999999</v>
          </cell>
          <cell r="F20">
            <v>0.89300000000000002</v>
          </cell>
          <cell r="G20">
            <v>0.89500000000000002</v>
          </cell>
          <cell r="H20">
            <v>0.89800000000000002</v>
          </cell>
          <cell r="I20">
            <v>0.89800000000000002</v>
          </cell>
          <cell r="J20">
            <v>0.89700000000000002</v>
          </cell>
          <cell r="K20">
            <v>0.89900000000000002</v>
          </cell>
          <cell r="L20">
            <v>0.90100000000000002</v>
          </cell>
          <cell r="M20">
            <v>0.90100000000000002</v>
          </cell>
        </row>
        <row r="21">
          <cell r="B21" t="str">
            <v>Israel</v>
          </cell>
          <cell r="C21">
            <v>0.77300000000000002</v>
          </cell>
          <cell r="D21">
            <v>0.80900000000000005</v>
          </cell>
          <cell r="E21">
            <v>0.86499999999999999</v>
          </cell>
          <cell r="F21">
            <v>0.88500000000000001</v>
          </cell>
          <cell r="G21">
            <v>0.88700000000000001</v>
          </cell>
          <cell r="H21">
            <v>0.89200000000000002</v>
          </cell>
          <cell r="I21">
            <v>0.89200000000000002</v>
          </cell>
          <cell r="J21">
            <v>0.89300000000000002</v>
          </cell>
          <cell r="K21">
            <v>0.89600000000000002</v>
          </cell>
          <cell r="L21">
            <v>0.89900000000000002</v>
          </cell>
          <cell r="M21">
            <v>0.9</v>
          </cell>
        </row>
        <row r="22">
          <cell r="B22" t="str">
            <v>Belgium</v>
          </cell>
          <cell r="C22">
            <v>0.76400000000000001</v>
          </cell>
          <cell r="D22">
            <v>0.81699999999999995</v>
          </cell>
          <cell r="E22">
            <v>0.88400000000000001</v>
          </cell>
          <cell r="F22">
            <v>0.88400000000000001</v>
          </cell>
          <cell r="G22">
            <v>0.88800000000000001</v>
          </cell>
          <cell r="H22">
            <v>0.89100000000000001</v>
          </cell>
          <cell r="I22">
            <v>0.89400000000000002</v>
          </cell>
          <cell r="J22">
            <v>0.89300000000000002</v>
          </cell>
          <cell r="K22">
            <v>0.89600000000000002</v>
          </cell>
          <cell r="L22">
            <v>0.89700000000000002</v>
          </cell>
          <cell r="M22">
            <v>0.89700000000000002</v>
          </cell>
        </row>
        <row r="23">
          <cell r="B23" t="str">
            <v>Singapore</v>
          </cell>
          <cell r="C23" t="str">
            <v>..</v>
          </cell>
          <cell r="D23">
            <v>0.75600000000000001</v>
          </cell>
          <cell r="E23">
            <v>0.82599999999999996</v>
          </cell>
          <cell r="F23">
            <v>0.85199999999999998</v>
          </cell>
          <cell r="G23" t="str">
            <v>..</v>
          </cell>
          <cell r="H23" t="str">
            <v>..</v>
          </cell>
          <cell r="I23" t="str">
            <v>..</v>
          </cell>
          <cell r="J23">
            <v>0.877</v>
          </cell>
          <cell r="K23">
            <v>0.89200000000000002</v>
          </cell>
          <cell r="L23">
            <v>0.89400000000000002</v>
          </cell>
          <cell r="M23">
            <v>0.89500000000000002</v>
          </cell>
        </row>
        <row r="24">
          <cell r="B24" t="str">
            <v>Austria</v>
          </cell>
          <cell r="C24">
            <v>0.747</v>
          </cell>
          <cell r="D24">
            <v>0.79700000000000004</v>
          </cell>
          <cell r="E24">
            <v>0.84799999999999998</v>
          </cell>
          <cell r="F24">
            <v>0.86699999999999999</v>
          </cell>
          <cell r="G24">
            <v>0.874</v>
          </cell>
          <cell r="H24">
            <v>0.879</v>
          </cell>
          <cell r="I24">
            <v>0.88500000000000001</v>
          </cell>
          <cell r="J24">
            <v>0.88800000000000001</v>
          </cell>
          <cell r="K24">
            <v>0.89200000000000002</v>
          </cell>
          <cell r="L24">
            <v>0.89400000000000002</v>
          </cell>
          <cell r="M24">
            <v>0.89500000000000002</v>
          </cell>
        </row>
        <row r="25">
          <cell r="B25" t="str">
            <v>France</v>
          </cell>
          <cell r="C25">
            <v>0.72799999999999998</v>
          </cell>
          <cell r="D25">
            <v>0.78400000000000003</v>
          </cell>
          <cell r="E25">
            <v>0.85299999999999998</v>
          </cell>
          <cell r="F25">
            <v>0.877</v>
          </cell>
          <cell r="G25">
            <v>0.88100000000000001</v>
          </cell>
          <cell r="H25">
            <v>0.88500000000000001</v>
          </cell>
          <cell r="I25">
            <v>0.88700000000000001</v>
          </cell>
          <cell r="J25">
            <v>0.88800000000000001</v>
          </cell>
          <cell r="K25">
            <v>0.89100000000000001</v>
          </cell>
          <cell r="L25">
            <v>0.89300000000000002</v>
          </cell>
          <cell r="M25">
            <v>0.89300000000000002</v>
          </cell>
        </row>
        <row r="26">
          <cell r="B26" t="str">
            <v>Slovenia</v>
          </cell>
          <cell r="C26" t="str">
            <v>..</v>
          </cell>
          <cell r="D26" t="str">
            <v>..</v>
          </cell>
          <cell r="E26">
            <v>0.84199999999999997</v>
          </cell>
          <cell r="F26">
            <v>0.876</v>
          </cell>
          <cell r="G26">
            <v>0.88200000000000001</v>
          </cell>
          <cell r="H26">
            <v>0.88800000000000001</v>
          </cell>
          <cell r="I26">
            <v>0.89200000000000002</v>
          </cell>
          <cell r="J26">
            <v>0.88900000000000001</v>
          </cell>
          <cell r="K26">
            <v>0.89200000000000002</v>
          </cell>
          <cell r="L26">
            <v>0.89200000000000002</v>
          </cell>
          <cell r="M26">
            <v>0.89200000000000002</v>
          </cell>
        </row>
        <row r="27">
          <cell r="B27" t="str">
            <v>Finland</v>
          </cell>
          <cell r="C27">
            <v>0.76600000000000001</v>
          </cell>
          <cell r="D27">
            <v>0.80100000000000005</v>
          </cell>
          <cell r="E27">
            <v>0.84499999999999997</v>
          </cell>
          <cell r="F27">
            <v>0.88200000000000001</v>
          </cell>
          <cell r="G27">
            <v>0.88600000000000001</v>
          </cell>
          <cell r="H27">
            <v>0.89</v>
          </cell>
          <cell r="I27">
            <v>0.89100000000000001</v>
          </cell>
          <cell r="J27">
            <v>0.88600000000000001</v>
          </cell>
          <cell r="K27">
            <v>0.89</v>
          </cell>
          <cell r="L27">
            <v>0.89200000000000002</v>
          </cell>
          <cell r="M27">
            <v>0.89200000000000002</v>
          </cell>
        </row>
        <row r="28">
          <cell r="B28" t="str">
            <v>Spain</v>
          </cell>
          <cell r="C28">
            <v>0.69799999999999995</v>
          </cell>
          <cell r="D28">
            <v>0.75600000000000001</v>
          </cell>
          <cell r="E28">
            <v>0.84699999999999998</v>
          </cell>
          <cell r="F28">
            <v>0.86499999999999999</v>
          </cell>
          <cell r="G28">
            <v>0.87</v>
          </cell>
          <cell r="H28">
            <v>0.874</v>
          </cell>
          <cell r="I28">
            <v>0.878</v>
          </cell>
          <cell r="J28">
            <v>0.88</v>
          </cell>
          <cell r="K28">
            <v>0.88400000000000001</v>
          </cell>
          <cell r="L28">
            <v>0.88500000000000001</v>
          </cell>
          <cell r="M28">
            <v>0.88500000000000001</v>
          </cell>
        </row>
        <row r="29">
          <cell r="B29" t="str">
            <v>Liechtenstein</v>
          </cell>
          <cell r="C29" t="str">
            <v>..</v>
          </cell>
          <cell r="D29" t="str">
            <v>..</v>
          </cell>
          <cell r="E29" t="str">
            <v>..</v>
          </cell>
          <cell r="F29" t="str">
            <v>..</v>
          </cell>
          <cell r="G29" t="str">
            <v>..</v>
          </cell>
          <cell r="H29" t="str">
            <v>..</v>
          </cell>
          <cell r="I29" t="str">
            <v>..</v>
          </cell>
          <cell r="J29" t="str">
            <v>..</v>
          </cell>
          <cell r="K29">
            <v>0.88200000000000001</v>
          </cell>
          <cell r="L29">
            <v>0.88300000000000001</v>
          </cell>
          <cell r="M29">
            <v>0.88300000000000001</v>
          </cell>
        </row>
        <row r="30">
          <cell r="B30" t="str">
            <v>Italy</v>
          </cell>
          <cell r="C30">
            <v>0.72299999999999998</v>
          </cell>
          <cell r="D30">
            <v>0.77100000000000002</v>
          </cell>
          <cell r="E30">
            <v>0.83299999999999996</v>
          </cell>
          <cell r="F30">
            <v>0.86899999999999999</v>
          </cell>
          <cell r="G30">
            <v>0.874</v>
          </cell>
          <cell r="H30">
            <v>0.878</v>
          </cell>
          <cell r="I30">
            <v>0.879</v>
          </cell>
          <cell r="J30">
            <v>0.878</v>
          </cell>
          <cell r="K30">
            <v>0.88100000000000001</v>
          </cell>
          <cell r="L30">
            <v>0.88100000000000001</v>
          </cell>
          <cell r="M30">
            <v>0.88100000000000001</v>
          </cell>
        </row>
        <row r="31">
          <cell r="B31" t="str">
            <v>United Kingdom</v>
          </cell>
          <cell r="C31">
            <v>0.748</v>
          </cell>
          <cell r="D31">
            <v>0.78400000000000003</v>
          </cell>
          <cell r="E31">
            <v>0.84099999999999997</v>
          </cell>
          <cell r="F31">
            <v>0.86499999999999999</v>
          </cell>
          <cell r="G31">
            <v>0.86399999999999999</v>
          </cell>
          <cell r="H31">
            <v>0.86699999999999999</v>
          </cell>
          <cell r="I31">
            <v>0.87</v>
          </cell>
          <cell r="J31">
            <v>0.872</v>
          </cell>
          <cell r="K31">
            <v>0.874</v>
          </cell>
          <cell r="L31">
            <v>0.875</v>
          </cell>
          <cell r="M31">
            <v>0.875</v>
          </cell>
        </row>
        <row r="32">
          <cell r="B32" t="str">
            <v>Luxembourg</v>
          </cell>
          <cell r="C32">
            <v>0.73499999999999999</v>
          </cell>
          <cell r="D32">
            <v>0.79600000000000004</v>
          </cell>
          <cell r="E32">
            <v>0.86099999999999999</v>
          </cell>
          <cell r="F32">
            <v>0.875</v>
          </cell>
          <cell r="G32">
            <v>0.872</v>
          </cell>
          <cell r="H32">
            <v>0.879</v>
          </cell>
          <cell r="I32">
            <v>0.877</v>
          </cell>
          <cell r="J32">
            <v>0.87</v>
          </cell>
          <cell r="K32">
            <v>0.875</v>
          </cell>
          <cell r="L32">
            <v>0.875</v>
          </cell>
          <cell r="M32">
            <v>0.875</v>
          </cell>
        </row>
        <row r="33">
          <cell r="B33" t="str">
            <v>Czech Republic</v>
          </cell>
          <cell r="C33" t="str">
            <v>..</v>
          </cell>
          <cell r="D33" t="str">
            <v>..</v>
          </cell>
          <cell r="E33">
            <v>0.82399999999999995</v>
          </cell>
          <cell r="F33">
            <v>0.86199999999999999</v>
          </cell>
          <cell r="G33">
            <v>0.86599999999999999</v>
          </cell>
          <cell r="H33">
            <v>0.86899999999999999</v>
          </cell>
          <cell r="I33">
            <v>0.873</v>
          </cell>
          <cell r="J33">
            <v>0.87</v>
          </cell>
          <cell r="K33">
            <v>0.871</v>
          </cell>
          <cell r="L33">
            <v>0.872</v>
          </cell>
          <cell r="M33">
            <v>0.873</v>
          </cell>
        </row>
        <row r="34">
          <cell r="B34" t="str">
            <v>Greece</v>
          </cell>
          <cell r="C34">
            <v>0.72599999999999998</v>
          </cell>
          <cell r="D34">
            <v>0.77200000000000002</v>
          </cell>
          <cell r="E34">
            <v>0.81</v>
          </cell>
          <cell r="F34">
            <v>0.86199999999999999</v>
          </cell>
          <cell r="G34">
            <v>0.86799999999999999</v>
          </cell>
          <cell r="H34">
            <v>0.86499999999999999</v>
          </cell>
          <cell r="I34">
            <v>0.86599999999999999</v>
          </cell>
          <cell r="J34">
            <v>0.86599999999999999</v>
          </cell>
          <cell r="K34">
            <v>0.86599999999999999</v>
          </cell>
          <cell r="L34">
            <v>0.86199999999999999</v>
          </cell>
          <cell r="M34">
            <v>0.86</v>
          </cell>
        </row>
        <row r="35">
          <cell r="B35" t="str">
            <v>Brunei</v>
          </cell>
          <cell r="C35">
            <v>0.76500000000000001</v>
          </cell>
          <cell r="D35">
            <v>0.78200000000000003</v>
          </cell>
          <cell r="E35">
            <v>0.83</v>
          </cell>
          <cell r="F35">
            <v>0.84799999999999998</v>
          </cell>
          <cell r="G35">
            <v>0.85299999999999998</v>
          </cell>
          <cell r="H35">
            <v>0.85299999999999998</v>
          </cell>
          <cell r="I35">
            <v>0.85199999999999998</v>
          </cell>
          <cell r="J35">
            <v>0.85299999999999998</v>
          </cell>
          <cell r="K35">
            <v>0.85399999999999998</v>
          </cell>
          <cell r="L35">
            <v>0.85399999999999998</v>
          </cell>
          <cell r="M35">
            <v>0.85499999999999998</v>
          </cell>
        </row>
        <row r="36">
          <cell r="B36" t="str">
            <v>Cyprus</v>
          </cell>
          <cell r="C36">
            <v>0.71499999999999997</v>
          </cell>
          <cell r="D36">
            <v>0.77900000000000003</v>
          </cell>
          <cell r="E36">
            <v>0.80800000000000005</v>
          </cell>
          <cell r="F36">
            <v>0.81699999999999995</v>
          </cell>
          <cell r="G36">
            <v>0.82199999999999995</v>
          </cell>
          <cell r="H36">
            <v>0.82699999999999996</v>
          </cell>
          <cell r="I36">
            <v>0.83499999999999996</v>
          </cell>
          <cell r="J36">
            <v>0.84499999999999997</v>
          </cell>
          <cell r="K36">
            <v>0.84899999999999998</v>
          </cell>
          <cell r="L36">
            <v>0.84899999999999998</v>
          </cell>
          <cell r="M36">
            <v>0.84799999999999998</v>
          </cell>
        </row>
        <row r="37">
          <cell r="B37" t="str">
            <v>Malta</v>
          </cell>
          <cell r="C37">
            <v>0.71299999999999997</v>
          </cell>
          <cell r="D37">
            <v>0.75700000000000001</v>
          </cell>
          <cell r="E37">
            <v>0.80100000000000005</v>
          </cell>
          <cell r="F37">
            <v>0.82699999999999996</v>
          </cell>
          <cell r="G37">
            <v>0.83</v>
          </cell>
          <cell r="H37">
            <v>0.82899999999999996</v>
          </cell>
          <cell r="I37">
            <v>0.83399999999999996</v>
          </cell>
          <cell r="J37">
            <v>0.83599999999999997</v>
          </cell>
          <cell r="K37">
            <v>0.84399999999999997</v>
          </cell>
          <cell r="L37">
            <v>0.84599999999999997</v>
          </cell>
          <cell r="M37">
            <v>0.84699999999999998</v>
          </cell>
        </row>
        <row r="38">
          <cell r="B38" t="str">
            <v>Estonia</v>
          </cell>
          <cell r="C38" t="str">
            <v>..</v>
          </cell>
          <cell r="D38">
            <v>0.72799999999999998</v>
          </cell>
          <cell r="E38">
            <v>0.78600000000000003</v>
          </cell>
          <cell r="F38">
            <v>0.83</v>
          </cell>
          <cell r="G38">
            <v>0.83599999999999997</v>
          </cell>
          <cell r="H38">
            <v>0.84099999999999997</v>
          </cell>
          <cell r="I38">
            <v>0.84199999999999997</v>
          </cell>
          <cell r="J38">
            <v>0.83699999999999997</v>
          </cell>
          <cell r="K38">
            <v>0.83899999999999997</v>
          </cell>
          <cell r="L38">
            <v>0.84399999999999997</v>
          </cell>
          <cell r="M38">
            <v>0.84599999999999997</v>
          </cell>
        </row>
        <row r="39">
          <cell r="B39" t="str">
            <v>Andorra</v>
          </cell>
          <cell r="C39" t="str">
            <v>..</v>
          </cell>
          <cell r="D39" t="str">
            <v>..</v>
          </cell>
          <cell r="E39" t="str">
            <v>..</v>
          </cell>
          <cell r="F39" t="str">
            <v>..</v>
          </cell>
          <cell r="G39" t="str">
            <v>..</v>
          </cell>
          <cell r="H39" t="str">
            <v>..</v>
          </cell>
          <cell r="I39" t="str">
            <v>..</v>
          </cell>
          <cell r="J39" t="str">
            <v>..</v>
          </cell>
          <cell r="K39">
            <v>0.84599999999999997</v>
          </cell>
          <cell r="L39">
            <v>0.84699999999999998</v>
          </cell>
          <cell r="M39">
            <v>0.84599999999999997</v>
          </cell>
        </row>
        <row r="40">
          <cell r="B40" t="str">
            <v>Slovakia</v>
          </cell>
          <cell r="C40" t="str">
            <v>..</v>
          </cell>
          <cell r="D40">
            <v>0.754</v>
          </cell>
          <cell r="E40">
            <v>0.78500000000000003</v>
          </cell>
          <cell r="F40">
            <v>0.81399999999999995</v>
          </cell>
          <cell r="G40">
            <v>0.82099999999999995</v>
          </cell>
          <cell r="H40">
            <v>0.83</v>
          </cell>
          <cell r="I40">
            <v>0.83299999999999996</v>
          </cell>
          <cell r="J40">
            <v>0.83299999999999996</v>
          </cell>
          <cell r="K40">
            <v>0.83599999999999997</v>
          </cell>
          <cell r="L40">
            <v>0.83799999999999997</v>
          </cell>
          <cell r="M40">
            <v>0.84</v>
          </cell>
        </row>
        <row r="41">
          <cell r="B41" t="str">
            <v>Qatar</v>
          </cell>
          <cell r="C41">
            <v>0.72899999999999998</v>
          </cell>
          <cell r="D41">
            <v>0.74299999999999999</v>
          </cell>
          <cell r="E41">
            <v>0.80100000000000005</v>
          </cell>
          <cell r="F41">
            <v>0.82799999999999996</v>
          </cell>
          <cell r="G41">
            <v>0.83199999999999996</v>
          </cell>
          <cell r="H41">
            <v>0.83299999999999996</v>
          </cell>
          <cell r="I41">
            <v>0.82199999999999995</v>
          </cell>
          <cell r="J41">
            <v>0.82099999999999995</v>
          </cell>
          <cell r="K41">
            <v>0.82699999999999996</v>
          </cell>
          <cell r="L41">
            <v>0.83199999999999996</v>
          </cell>
          <cell r="M41">
            <v>0.83399999999999996</v>
          </cell>
        </row>
        <row r="42">
          <cell r="B42" t="str">
            <v>Hungary</v>
          </cell>
          <cell r="C42">
            <v>0.70899999999999996</v>
          </cell>
          <cell r="D42">
            <v>0.71399999999999997</v>
          </cell>
          <cell r="E42">
            <v>0.79</v>
          </cell>
          <cell r="F42">
            <v>0.82</v>
          </cell>
          <cell r="G42">
            <v>0.82499999999999996</v>
          </cell>
          <cell r="H42">
            <v>0.82599999999999996</v>
          </cell>
          <cell r="I42">
            <v>0.82799999999999996</v>
          </cell>
          <cell r="J42">
            <v>0.82699999999999996</v>
          </cell>
          <cell r="K42">
            <v>0.82899999999999996</v>
          </cell>
          <cell r="L42">
            <v>0.83</v>
          </cell>
          <cell r="M42">
            <v>0.83099999999999996</v>
          </cell>
        </row>
        <row r="43">
          <cell r="B43" t="str">
            <v>Barbados</v>
          </cell>
          <cell r="C43">
            <v>0.70599999999999996</v>
          </cell>
          <cell r="D43">
            <v>0.76</v>
          </cell>
          <cell r="E43">
            <v>0.79</v>
          </cell>
          <cell r="F43">
            <v>0.79800000000000004</v>
          </cell>
          <cell r="G43">
            <v>0.79700000000000004</v>
          </cell>
          <cell r="H43">
            <v>0.80800000000000005</v>
          </cell>
          <cell r="I43">
            <v>0.80900000000000005</v>
          </cell>
          <cell r="J43">
            <v>0.82099999999999995</v>
          </cell>
          <cell r="K43">
            <v>0.82299999999999995</v>
          </cell>
          <cell r="L43">
            <v>0.82399999999999995</v>
          </cell>
          <cell r="M43">
            <v>0.82499999999999996</v>
          </cell>
        </row>
        <row r="44">
          <cell r="B44" t="str">
            <v>Poland</v>
          </cell>
          <cell r="C44" t="str">
            <v>..</v>
          </cell>
          <cell r="D44" t="str">
            <v>..</v>
          </cell>
          <cell r="E44">
            <v>0.77800000000000002</v>
          </cell>
          <cell r="F44">
            <v>0.79800000000000004</v>
          </cell>
          <cell r="G44">
            <v>0.80200000000000005</v>
          </cell>
          <cell r="H44">
            <v>0.80600000000000005</v>
          </cell>
          <cell r="I44">
            <v>0.81100000000000005</v>
          </cell>
          <cell r="J44">
            <v>0.81299999999999994</v>
          </cell>
          <cell r="K44">
            <v>0.81699999999999995</v>
          </cell>
          <cell r="L44">
            <v>0.81899999999999995</v>
          </cell>
          <cell r="M44">
            <v>0.82099999999999995</v>
          </cell>
        </row>
        <row r="45">
          <cell r="B45" t="str">
            <v>Chile</v>
          </cell>
          <cell r="C45">
            <v>0.63800000000000001</v>
          </cell>
          <cell r="D45">
            <v>0.70199999999999996</v>
          </cell>
          <cell r="E45">
            <v>0.75900000000000001</v>
          </cell>
          <cell r="F45">
            <v>0.78900000000000003</v>
          </cell>
          <cell r="G45">
            <v>0.79100000000000004</v>
          </cell>
          <cell r="H45">
            <v>0.8</v>
          </cell>
          <cell r="I45">
            <v>0.80700000000000005</v>
          </cell>
          <cell r="J45">
            <v>0.80800000000000005</v>
          </cell>
          <cell r="K45">
            <v>0.81299999999999994</v>
          </cell>
          <cell r="L45">
            <v>0.81699999999999995</v>
          </cell>
          <cell r="M45">
            <v>0.81899999999999995</v>
          </cell>
        </row>
        <row r="46">
          <cell r="B46" t="str">
            <v>United Arab Emirates</v>
          </cell>
          <cell r="C46" t="str">
            <v>..</v>
          </cell>
          <cell r="D46" t="str">
            <v>..</v>
          </cell>
          <cell r="E46" t="str">
            <v>..</v>
          </cell>
          <cell r="F46">
            <v>0.83099999999999996</v>
          </cell>
          <cell r="G46">
            <v>0.83099999999999996</v>
          </cell>
          <cell r="H46">
            <v>0.82699999999999996</v>
          </cell>
          <cell r="I46">
            <v>0.82299999999999995</v>
          </cell>
          <cell r="J46">
            <v>0.81899999999999995</v>
          </cell>
          <cell r="K46">
            <v>0.81599999999999995</v>
          </cell>
          <cell r="L46">
            <v>0.81699999999999995</v>
          </cell>
          <cell r="M46">
            <v>0.81799999999999995</v>
          </cell>
        </row>
        <row r="47">
          <cell r="B47" t="str">
            <v>Lithuania</v>
          </cell>
          <cell r="C47" t="str">
            <v>..</v>
          </cell>
          <cell r="D47">
            <v>0.73199999999999998</v>
          </cell>
          <cell r="E47">
            <v>0.75600000000000001</v>
          </cell>
          <cell r="F47">
            <v>0.80200000000000005</v>
          </cell>
          <cell r="G47">
            <v>0.80600000000000005</v>
          </cell>
          <cell r="H47">
            <v>0.81</v>
          </cell>
          <cell r="I47">
            <v>0.81299999999999994</v>
          </cell>
          <cell r="J47">
            <v>0.80900000000000005</v>
          </cell>
          <cell r="K47">
            <v>0.81</v>
          </cell>
          <cell r="L47">
            <v>0.81399999999999995</v>
          </cell>
          <cell r="M47">
            <v>0.81799999999999995</v>
          </cell>
        </row>
        <row r="48">
          <cell r="B48" t="str">
            <v>Portugal</v>
          </cell>
          <cell r="C48">
            <v>0.64400000000000002</v>
          </cell>
          <cell r="D48">
            <v>0.71399999999999997</v>
          </cell>
          <cell r="E48">
            <v>0.78300000000000003</v>
          </cell>
          <cell r="F48">
            <v>0.79600000000000004</v>
          </cell>
          <cell r="G48">
            <v>0.79800000000000004</v>
          </cell>
          <cell r="H48">
            <v>0.80600000000000005</v>
          </cell>
          <cell r="I48">
            <v>0.81100000000000005</v>
          </cell>
          <cell r="J48">
            <v>0.81299999999999994</v>
          </cell>
          <cell r="K48">
            <v>0.81699999999999995</v>
          </cell>
          <cell r="L48">
            <v>0.81699999999999995</v>
          </cell>
          <cell r="M48">
            <v>0.81599999999999995</v>
          </cell>
        </row>
        <row r="49">
          <cell r="B49" t="str">
            <v>Latvia</v>
          </cell>
          <cell r="C49">
            <v>0.67500000000000004</v>
          </cell>
          <cell r="D49">
            <v>0.69899999999999995</v>
          </cell>
          <cell r="E49">
            <v>0.73799999999999999</v>
          </cell>
          <cell r="F49">
            <v>0.79200000000000004</v>
          </cell>
          <cell r="G49">
            <v>0.8</v>
          </cell>
          <cell r="H49">
            <v>0.80800000000000005</v>
          </cell>
          <cell r="I49">
            <v>0.81200000000000006</v>
          </cell>
          <cell r="J49">
            <v>0.80600000000000005</v>
          </cell>
          <cell r="K49">
            <v>0.80500000000000005</v>
          </cell>
          <cell r="L49">
            <v>0.80900000000000005</v>
          </cell>
          <cell r="M49">
            <v>0.81399999999999995</v>
          </cell>
        </row>
        <row r="50">
          <cell r="B50" t="str">
            <v>Argentina</v>
          </cell>
          <cell r="C50">
            <v>0.67500000000000004</v>
          </cell>
          <cell r="D50">
            <v>0.70099999999999996</v>
          </cell>
          <cell r="E50">
            <v>0.755</v>
          </cell>
          <cell r="F50">
            <v>0.77100000000000002</v>
          </cell>
          <cell r="G50">
            <v>0.78</v>
          </cell>
          <cell r="H50">
            <v>0.78700000000000003</v>
          </cell>
          <cell r="I50">
            <v>0.79400000000000004</v>
          </cell>
          <cell r="J50">
            <v>0.79800000000000004</v>
          </cell>
          <cell r="K50">
            <v>0.80500000000000005</v>
          </cell>
          <cell r="L50">
            <v>0.81</v>
          </cell>
          <cell r="M50">
            <v>0.81100000000000005</v>
          </cell>
        </row>
        <row r="51">
          <cell r="B51" t="str">
            <v>Seychelles</v>
          </cell>
          <cell r="C51" t="str">
            <v>..</v>
          </cell>
          <cell r="D51" t="str">
            <v>..</v>
          </cell>
          <cell r="E51">
            <v>0.77400000000000002</v>
          </cell>
          <cell r="F51">
            <v>0.78100000000000003</v>
          </cell>
          <cell r="G51">
            <v>0.78500000000000003</v>
          </cell>
          <cell r="H51">
            <v>0.79200000000000004</v>
          </cell>
          <cell r="I51">
            <v>0.79300000000000004</v>
          </cell>
          <cell r="J51">
            <v>0.79500000000000004</v>
          </cell>
          <cell r="K51">
            <v>0.79900000000000004</v>
          </cell>
          <cell r="L51">
            <v>0.80400000000000005</v>
          </cell>
          <cell r="M51">
            <v>0.80600000000000005</v>
          </cell>
        </row>
        <row r="52">
          <cell r="B52" t="str">
            <v>Croatia</v>
          </cell>
          <cell r="C52" t="str">
            <v>..</v>
          </cell>
          <cell r="D52">
            <v>0.71599999999999997</v>
          </cell>
          <cell r="E52">
            <v>0.755</v>
          </cell>
          <cell r="F52">
            <v>0.78700000000000003</v>
          </cell>
          <cell r="G52">
            <v>0.79200000000000004</v>
          </cell>
          <cell r="H52">
            <v>0.79800000000000004</v>
          </cell>
          <cell r="I52">
            <v>0.80100000000000005</v>
          </cell>
          <cell r="J52">
            <v>0.8</v>
          </cell>
          <cell r="K52">
            <v>0.80400000000000005</v>
          </cell>
          <cell r="L52">
            <v>0.80400000000000005</v>
          </cell>
          <cell r="M52">
            <v>0.80500000000000005</v>
          </cell>
        </row>
        <row r="53">
          <cell r="B53" t="str">
            <v>Bahrain</v>
          </cell>
          <cell r="C53">
            <v>0.64400000000000002</v>
          </cell>
          <cell r="D53">
            <v>0.71299999999999997</v>
          </cell>
          <cell r="E53">
            <v>0.78100000000000003</v>
          </cell>
          <cell r="F53">
            <v>0.80200000000000005</v>
          </cell>
          <cell r="G53">
            <v>0.80200000000000005</v>
          </cell>
          <cell r="H53">
            <v>0.80200000000000005</v>
          </cell>
          <cell r="I53">
            <v>0.79900000000000004</v>
          </cell>
          <cell r="J53">
            <v>0.79300000000000004</v>
          </cell>
          <cell r="K53">
            <v>0.79400000000000004</v>
          </cell>
          <cell r="L53">
            <v>0.79500000000000004</v>
          </cell>
          <cell r="M53">
            <v>0.79600000000000004</v>
          </cell>
        </row>
        <row r="54">
          <cell r="B54" t="str">
            <v>Bahamas</v>
          </cell>
          <cell r="C54" t="str">
            <v>..</v>
          </cell>
          <cell r="D54" t="str">
            <v>..</v>
          </cell>
          <cell r="E54" t="str">
            <v>..</v>
          </cell>
          <cell r="F54" t="str">
            <v>..</v>
          </cell>
          <cell r="G54" t="str">
            <v>..</v>
          </cell>
          <cell r="H54" t="str">
            <v>..</v>
          </cell>
          <cell r="I54" t="str">
            <v>..</v>
          </cell>
          <cell r="J54" t="str">
            <v>..</v>
          </cell>
          <cell r="K54">
            <v>0.79100000000000004</v>
          </cell>
          <cell r="L54">
            <v>0.79200000000000004</v>
          </cell>
          <cell r="M54">
            <v>0.79400000000000004</v>
          </cell>
        </row>
        <row r="55">
          <cell r="B55" t="str">
            <v>Belarus</v>
          </cell>
          <cell r="C55" t="str">
            <v>..</v>
          </cell>
          <cell r="D55" t="str">
            <v>..</v>
          </cell>
          <cell r="E55" t="str">
            <v>..</v>
          </cell>
          <cell r="F55">
            <v>0.73</v>
          </cell>
          <cell r="G55">
            <v>0.74299999999999999</v>
          </cell>
          <cell r="H55">
            <v>0.75600000000000001</v>
          </cell>
          <cell r="I55">
            <v>0.76800000000000002</v>
          </cell>
          <cell r="J55">
            <v>0.78</v>
          </cell>
          <cell r="K55">
            <v>0.78500000000000003</v>
          </cell>
          <cell r="L55">
            <v>0.78900000000000003</v>
          </cell>
          <cell r="M55">
            <v>0.79300000000000004</v>
          </cell>
        </row>
        <row r="56">
          <cell r="B56" t="str">
            <v>Uruguay</v>
          </cell>
          <cell r="C56">
            <v>0.66400000000000003</v>
          </cell>
          <cell r="D56">
            <v>0.69299999999999995</v>
          </cell>
          <cell r="E56">
            <v>0.74099999999999999</v>
          </cell>
          <cell r="F56">
            <v>0.74399999999999999</v>
          </cell>
          <cell r="G56">
            <v>0.76200000000000001</v>
          </cell>
          <cell r="H56">
            <v>0.77100000000000002</v>
          </cell>
          <cell r="I56">
            <v>0.77500000000000002</v>
          </cell>
          <cell r="J56">
            <v>0.77900000000000003</v>
          </cell>
          <cell r="K56">
            <v>0.78500000000000003</v>
          </cell>
          <cell r="L56">
            <v>0.78900000000000003</v>
          </cell>
          <cell r="M56">
            <v>0.79200000000000004</v>
          </cell>
        </row>
        <row r="57">
          <cell r="B57" t="str">
            <v>Montenegro</v>
          </cell>
          <cell r="C57" t="str">
            <v>..</v>
          </cell>
          <cell r="D57" t="str">
            <v>..</v>
          </cell>
          <cell r="E57" t="str">
            <v>..</v>
          </cell>
          <cell r="F57">
            <v>0.75600000000000001</v>
          </cell>
          <cell r="G57">
            <v>0.76500000000000001</v>
          </cell>
          <cell r="H57">
            <v>0.77500000000000002</v>
          </cell>
          <cell r="I57">
            <v>0.78400000000000003</v>
          </cell>
          <cell r="J57">
            <v>0.78400000000000003</v>
          </cell>
          <cell r="K57">
            <v>0.78700000000000003</v>
          </cell>
          <cell r="L57">
            <v>0.79100000000000004</v>
          </cell>
          <cell r="M57">
            <v>0.79100000000000004</v>
          </cell>
        </row>
        <row r="58">
          <cell r="B58" t="str">
            <v>Palau</v>
          </cell>
          <cell r="C58" t="str">
            <v>..</v>
          </cell>
          <cell r="D58" t="str">
            <v>..</v>
          </cell>
          <cell r="E58">
            <v>0.76500000000000001</v>
          </cell>
          <cell r="F58">
            <v>0.78600000000000003</v>
          </cell>
          <cell r="G58">
            <v>0.78900000000000003</v>
          </cell>
          <cell r="H58">
            <v>0.79200000000000004</v>
          </cell>
          <cell r="I58">
            <v>0.77900000000000003</v>
          </cell>
          <cell r="J58">
            <v>0.77500000000000002</v>
          </cell>
          <cell r="K58">
            <v>0.77900000000000003</v>
          </cell>
          <cell r="L58">
            <v>0.78600000000000003</v>
          </cell>
          <cell r="M58">
            <v>0.79100000000000004</v>
          </cell>
        </row>
        <row r="59">
          <cell r="B59" t="str">
            <v>Kuwait</v>
          </cell>
          <cell r="C59">
            <v>0.69499999999999995</v>
          </cell>
          <cell r="D59">
            <v>0.71199999999999997</v>
          </cell>
          <cell r="E59">
            <v>0.78100000000000003</v>
          </cell>
          <cell r="F59">
            <v>0.78400000000000003</v>
          </cell>
          <cell r="G59">
            <v>0.78600000000000003</v>
          </cell>
          <cell r="H59">
            <v>0.78700000000000003</v>
          </cell>
          <cell r="I59">
            <v>0.78700000000000003</v>
          </cell>
          <cell r="J59">
            <v>0.78500000000000003</v>
          </cell>
          <cell r="K59">
            <v>0.78600000000000003</v>
          </cell>
          <cell r="L59">
            <v>0.78800000000000003</v>
          </cell>
          <cell r="M59">
            <v>0.79</v>
          </cell>
        </row>
        <row r="60">
          <cell r="B60" t="str">
            <v>Russian Federation</v>
          </cell>
          <cell r="C60" t="str">
            <v>..</v>
          </cell>
          <cell r="D60">
            <v>0.73</v>
          </cell>
          <cell r="E60">
            <v>0.71299999999999997</v>
          </cell>
          <cell r="F60">
            <v>0.753</v>
          </cell>
          <cell r="G60">
            <v>0.76100000000000001</v>
          </cell>
          <cell r="H60">
            <v>0.77</v>
          </cell>
          <cell r="I60">
            <v>0.77800000000000002</v>
          </cell>
          <cell r="J60">
            <v>0.77700000000000002</v>
          </cell>
          <cell r="K60">
            <v>0.78200000000000003</v>
          </cell>
          <cell r="L60">
            <v>0.78400000000000003</v>
          </cell>
          <cell r="M60">
            <v>0.78800000000000003</v>
          </cell>
        </row>
        <row r="61">
          <cell r="B61" t="str">
            <v>Romania</v>
          </cell>
          <cell r="C61" t="str">
            <v>..</v>
          </cell>
          <cell r="D61">
            <v>0.70599999999999996</v>
          </cell>
          <cell r="E61">
            <v>0.70899999999999996</v>
          </cell>
          <cell r="F61">
            <v>0.75600000000000001</v>
          </cell>
          <cell r="G61">
            <v>0.76300000000000001</v>
          </cell>
          <cell r="H61">
            <v>0.77200000000000002</v>
          </cell>
          <cell r="I61">
            <v>0.78400000000000003</v>
          </cell>
          <cell r="J61">
            <v>0.78400000000000003</v>
          </cell>
          <cell r="K61">
            <v>0.78300000000000003</v>
          </cell>
          <cell r="L61">
            <v>0.78400000000000003</v>
          </cell>
          <cell r="M61">
            <v>0.78600000000000003</v>
          </cell>
        </row>
        <row r="62">
          <cell r="B62" t="str">
            <v>Saudi Arabia</v>
          </cell>
          <cell r="C62">
            <v>0.57499999999999996</v>
          </cell>
          <cell r="D62">
            <v>0.65300000000000002</v>
          </cell>
          <cell r="E62">
            <v>0.71699999999999997</v>
          </cell>
          <cell r="F62">
            <v>0.748</v>
          </cell>
          <cell r="G62">
            <v>0.751</v>
          </cell>
          <cell r="H62">
            <v>0.75600000000000001</v>
          </cell>
          <cell r="I62">
            <v>0.76200000000000001</v>
          </cell>
          <cell r="J62">
            <v>0.76700000000000002</v>
          </cell>
          <cell r="K62">
            <v>0.77700000000000002</v>
          </cell>
          <cell r="L62">
            <v>0.78</v>
          </cell>
          <cell r="M62">
            <v>0.78200000000000003</v>
          </cell>
        </row>
        <row r="63">
          <cell r="B63" t="str">
            <v>Bulgaria</v>
          </cell>
          <cell r="C63">
            <v>0.67300000000000004</v>
          </cell>
          <cell r="D63">
            <v>0.70399999999999996</v>
          </cell>
          <cell r="E63">
            <v>0.72099999999999997</v>
          </cell>
          <cell r="F63">
            <v>0.75600000000000001</v>
          </cell>
          <cell r="G63">
            <v>0.76</v>
          </cell>
          <cell r="H63">
            <v>0.76600000000000001</v>
          </cell>
          <cell r="I63">
            <v>0.77300000000000002</v>
          </cell>
          <cell r="J63">
            <v>0.77400000000000002</v>
          </cell>
          <cell r="K63">
            <v>0.77800000000000002</v>
          </cell>
          <cell r="L63">
            <v>0.78</v>
          </cell>
          <cell r="M63">
            <v>0.78200000000000003</v>
          </cell>
        </row>
        <row r="64">
          <cell r="B64" t="str">
            <v>Panama</v>
          </cell>
          <cell r="C64">
            <v>0.63400000000000001</v>
          </cell>
          <cell r="D64">
            <v>0.66600000000000004</v>
          </cell>
          <cell r="E64">
            <v>0.72399999999999998</v>
          </cell>
          <cell r="F64">
            <v>0.746</v>
          </cell>
          <cell r="G64">
            <v>0.752</v>
          </cell>
          <cell r="H64">
            <v>0.75800000000000001</v>
          </cell>
          <cell r="I64">
            <v>0.76400000000000001</v>
          </cell>
          <cell r="J64">
            <v>0.76700000000000002</v>
          </cell>
          <cell r="K64">
            <v>0.77</v>
          </cell>
          <cell r="L64">
            <v>0.77600000000000002</v>
          </cell>
          <cell r="M64">
            <v>0.78</v>
          </cell>
        </row>
        <row r="65">
          <cell r="B65" t="str">
            <v>Cuba</v>
          </cell>
          <cell r="C65">
            <v>0.626</v>
          </cell>
          <cell r="D65">
            <v>0.68100000000000005</v>
          </cell>
          <cell r="E65">
            <v>0.69</v>
          </cell>
          <cell r="F65">
            <v>0.73499999999999999</v>
          </cell>
          <cell r="G65">
            <v>0.755</v>
          </cell>
          <cell r="H65">
            <v>0.77</v>
          </cell>
          <cell r="I65">
            <v>0.77900000000000003</v>
          </cell>
          <cell r="J65">
            <v>0.78100000000000003</v>
          </cell>
          <cell r="K65">
            <v>0.77500000000000002</v>
          </cell>
          <cell r="L65">
            <v>0.77700000000000002</v>
          </cell>
          <cell r="M65">
            <v>0.78</v>
          </cell>
        </row>
        <row r="66">
          <cell r="B66" t="str">
            <v>Mexico</v>
          </cell>
          <cell r="C66">
            <v>0.59799999999999998</v>
          </cell>
          <cell r="D66">
            <v>0.65400000000000003</v>
          </cell>
          <cell r="E66">
            <v>0.72299999999999998</v>
          </cell>
          <cell r="F66">
            <v>0.745</v>
          </cell>
          <cell r="G66">
            <v>0.752</v>
          </cell>
          <cell r="H66">
            <v>0.75800000000000001</v>
          </cell>
          <cell r="I66">
            <v>0.76400000000000001</v>
          </cell>
          <cell r="J66">
            <v>0.76400000000000001</v>
          </cell>
          <cell r="K66">
            <v>0.77</v>
          </cell>
          <cell r="L66">
            <v>0.77300000000000002</v>
          </cell>
          <cell r="M66">
            <v>0.77500000000000002</v>
          </cell>
        </row>
        <row r="67">
          <cell r="B67" t="str">
            <v>Costa Rica</v>
          </cell>
          <cell r="C67">
            <v>0.621</v>
          </cell>
          <cell r="D67">
            <v>0.66300000000000003</v>
          </cell>
          <cell r="E67">
            <v>0.70499999999999996</v>
          </cell>
          <cell r="F67">
            <v>0.73199999999999998</v>
          </cell>
          <cell r="G67">
            <v>0.73799999999999999</v>
          </cell>
          <cell r="H67">
            <v>0.74399999999999999</v>
          </cell>
          <cell r="I67">
            <v>0.747</v>
          </cell>
          <cell r="J67">
            <v>0.747</v>
          </cell>
          <cell r="K67">
            <v>0.76800000000000002</v>
          </cell>
          <cell r="L67">
            <v>0.77</v>
          </cell>
          <cell r="M67">
            <v>0.77300000000000002</v>
          </cell>
        </row>
        <row r="68">
          <cell r="B68" t="str">
            <v>Grenada</v>
          </cell>
          <cell r="C68" t="str">
            <v>..</v>
          </cell>
          <cell r="D68" t="str">
            <v>..</v>
          </cell>
          <cell r="E68" t="str">
            <v>..</v>
          </cell>
          <cell r="F68" t="str">
            <v>..</v>
          </cell>
          <cell r="G68" t="str">
            <v>..</v>
          </cell>
          <cell r="H68" t="str">
            <v>..</v>
          </cell>
          <cell r="I68" t="str">
            <v>..</v>
          </cell>
          <cell r="J68" t="str">
            <v>..</v>
          </cell>
          <cell r="K68">
            <v>0.76800000000000002</v>
          </cell>
          <cell r="L68">
            <v>0.77</v>
          </cell>
          <cell r="M68">
            <v>0.77</v>
          </cell>
        </row>
        <row r="69">
          <cell r="B69" t="str">
            <v>Serbia</v>
          </cell>
          <cell r="C69" t="str">
            <v>..</v>
          </cell>
          <cell r="D69" t="str">
            <v>..</v>
          </cell>
          <cell r="E69">
            <v>0.72599999999999998</v>
          </cell>
          <cell r="F69">
            <v>0.751</v>
          </cell>
          <cell r="G69" t="str">
            <v>..</v>
          </cell>
          <cell r="H69">
            <v>0.76</v>
          </cell>
          <cell r="I69">
            <v>0.76500000000000001</v>
          </cell>
          <cell r="J69">
            <v>0.76600000000000001</v>
          </cell>
          <cell r="K69">
            <v>0.76700000000000002</v>
          </cell>
          <cell r="L69">
            <v>0.76900000000000002</v>
          </cell>
          <cell r="M69">
            <v>0.76900000000000002</v>
          </cell>
        </row>
        <row r="70">
          <cell r="B70" t="str">
            <v>Malaysia</v>
          </cell>
          <cell r="C70">
            <v>0.56299999999999994</v>
          </cell>
          <cell r="D70">
            <v>0.63500000000000001</v>
          </cell>
          <cell r="E70">
            <v>0.71199999999999997</v>
          </cell>
          <cell r="F70">
            <v>0.74199999999999999</v>
          </cell>
          <cell r="G70">
            <v>0.748</v>
          </cell>
          <cell r="H70">
            <v>0.753</v>
          </cell>
          <cell r="I70">
            <v>0.75700000000000001</v>
          </cell>
          <cell r="J70">
            <v>0.75800000000000001</v>
          </cell>
          <cell r="K70">
            <v>0.76300000000000001</v>
          </cell>
          <cell r="L70">
            <v>0.76600000000000001</v>
          </cell>
          <cell r="M70">
            <v>0.76900000000000002</v>
          </cell>
        </row>
        <row r="71">
          <cell r="B71" t="str">
            <v>Libya</v>
          </cell>
          <cell r="C71" t="str">
            <v>..</v>
          </cell>
          <cell r="D71" t="str">
            <v>..</v>
          </cell>
          <cell r="E71" t="str">
            <v>..</v>
          </cell>
          <cell r="F71">
            <v>0.746</v>
          </cell>
          <cell r="G71">
            <v>0.753</v>
          </cell>
          <cell r="H71">
            <v>0.76</v>
          </cell>
          <cell r="I71">
            <v>0.76400000000000001</v>
          </cell>
          <cell r="J71">
            <v>0.76800000000000002</v>
          </cell>
          <cell r="K71">
            <v>0.77300000000000002</v>
          </cell>
          <cell r="L71">
            <v>0.72499999999999998</v>
          </cell>
          <cell r="M71">
            <v>0.76900000000000002</v>
          </cell>
        </row>
        <row r="72">
          <cell r="B72" t="str">
            <v>Trinidad and Tobago</v>
          </cell>
          <cell r="C72">
            <v>0.68</v>
          </cell>
          <cell r="D72">
            <v>0.68500000000000005</v>
          </cell>
          <cell r="E72">
            <v>0.70699999999999996</v>
          </cell>
          <cell r="F72">
            <v>0.74099999999999999</v>
          </cell>
          <cell r="G72">
            <v>0.748</v>
          </cell>
          <cell r="H72">
            <v>0.752</v>
          </cell>
          <cell r="I72">
            <v>0.75700000000000001</v>
          </cell>
          <cell r="J72">
            <v>0.75600000000000001</v>
          </cell>
          <cell r="K72">
            <v>0.75800000000000001</v>
          </cell>
          <cell r="L72">
            <v>0.75900000000000001</v>
          </cell>
          <cell r="M72">
            <v>0.76</v>
          </cell>
        </row>
        <row r="73">
          <cell r="B73" t="str">
            <v>Antigua and Barbuda</v>
          </cell>
          <cell r="C73" t="str">
            <v>..</v>
          </cell>
          <cell r="D73" t="str">
            <v>..</v>
          </cell>
          <cell r="E73" t="str">
            <v>..</v>
          </cell>
          <cell r="F73" t="str">
            <v>..</v>
          </cell>
          <cell r="G73" t="str">
            <v>..</v>
          </cell>
          <cell r="H73" t="str">
            <v>..</v>
          </cell>
          <cell r="I73" t="str">
            <v>..</v>
          </cell>
          <cell r="J73" t="str">
            <v>..</v>
          </cell>
          <cell r="K73">
            <v>0.76100000000000001</v>
          </cell>
          <cell r="L73">
            <v>0.75900000000000001</v>
          </cell>
          <cell r="M73">
            <v>0.76</v>
          </cell>
        </row>
        <row r="74">
          <cell r="B74" t="str">
            <v>Kazakhstan</v>
          </cell>
          <cell r="C74" t="str">
            <v>..</v>
          </cell>
          <cell r="D74" t="str">
            <v>..</v>
          </cell>
          <cell r="E74">
            <v>0.66300000000000003</v>
          </cell>
          <cell r="F74">
            <v>0.72099999999999997</v>
          </cell>
          <cell r="G74">
            <v>0.72799999999999998</v>
          </cell>
          <cell r="H74">
            <v>0.73399999999999999</v>
          </cell>
          <cell r="I74">
            <v>0.73599999999999999</v>
          </cell>
          <cell r="J74">
            <v>0.73899999999999999</v>
          </cell>
          <cell r="K74">
            <v>0.74399999999999999</v>
          </cell>
          <cell r="L74">
            <v>0.75</v>
          </cell>
          <cell r="M74">
            <v>0.754</v>
          </cell>
        </row>
        <row r="75">
          <cell r="B75" t="str">
            <v>Albania</v>
          </cell>
          <cell r="C75" t="str">
            <v>..</v>
          </cell>
          <cell r="D75">
            <v>0.66100000000000003</v>
          </cell>
          <cell r="E75">
            <v>0.69799999999999995</v>
          </cell>
          <cell r="F75">
            <v>0.72899999999999998</v>
          </cell>
          <cell r="G75">
            <v>0.73299999999999998</v>
          </cell>
          <cell r="H75">
            <v>0.73699999999999999</v>
          </cell>
          <cell r="I75">
            <v>0.74099999999999999</v>
          </cell>
          <cell r="J75">
            <v>0.74299999999999999</v>
          </cell>
          <cell r="K75">
            <v>0.746</v>
          </cell>
          <cell r="L75">
            <v>0.748</v>
          </cell>
          <cell r="M75">
            <v>0.749</v>
          </cell>
        </row>
        <row r="76">
          <cell r="B76" t="str">
            <v>Venezuela (Bolivarian Republic of)</v>
          </cell>
          <cell r="C76">
            <v>0.629</v>
          </cell>
          <cell r="D76">
            <v>0.63500000000000001</v>
          </cell>
          <cell r="E76">
            <v>0.66200000000000003</v>
          </cell>
          <cell r="F76">
            <v>0.69399999999999995</v>
          </cell>
          <cell r="G76">
            <v>0.70299999999999996</v>
          </cell>
          <cell r="H76">
            <v>0.71199999999999997</v>
          </cell>
          <cell r="I76">
            <v>0.73799999999999999</v>
          </cell>
          <cell r="J76">
            <v>0.74099999999999999</v>
          </cell>
          <cell r="K76">
            <v>0.74399999999999999</v>
          </cell>
          <cell r="L76">
            <v>0.746</v>
          </cell>
          <cell r="M76">
            <v>0.748</v>
          </cell>
        </row>
        <row r="77">
          <cell r="B77" t="str">
            <v>Saint Kitts and Nevis</v>
          </cell>
          <cell r="C77" t="str">
            <v>..</v>
          </cell>
          <cell r="D77" t="str">
            <v>..</v>
          </cell>
          <cell r="E77" t="str">
            <v>..</v>
          </cell>
          <cell r="F77" t="str">
            <v>..</v>
          </cell>
          <cell r="G77" t="str">
            <v>..</v>
          </cell>
          <cell r="H77" t="str">
            <v>..</v>
          </cell>
          <cell r="I77" t="str">
            <v>..</v>
          </cell>
          <cell r="J77">
            <v>0.746</v>
          </cell>
          <cell r="K77">
            <v>0.745</v>
          </cell>
          <cell r="L77">
            <v>0.745</v>
          </cell>
          <cell r="M77">
            <v>0.745</v>
          </cell>
        </row>
        <row r="78">
          <cell r="B78" t="str">
            <v>Lebanon</v>
          </cell>
          <cell r="C78" t="str">
            <v>..</v>
          </cell>
          <cell r="D78" t="str">
            <v>..</v>
          </cell>
          <cell r="E78" t="str">
            <v>..</v>
          </cell>
          <cell r="F78">
            <v>0.71399999999999997</v>
          </cell>
          <cell r="G78">
            <v>0.72099999999999997</v>
          </cell>
          <cell r="H78">
            <v>0.72799999999999998</v>
          </cell>
          <cell r="I78">
            <v>0.73399999999999999</v>
          </cell>
          <cell r="J78">
            <v>0.73899999999999999</v>
          </cell>
          <cell r="K78">
            <v>0.74299999999999999</v>
          </cell>
          <cell r="L78">
            <v>0.74399999999999999</v>
          </cell>
          <cell r="M78">
            <v>0.745</v>
          </cell>
        </row>
        <row r="79">
          <cell r="B79" t="str">
            <v>Georgia</v>
          </cell>
          <cell r="C79" t="str">
            <v>..</v>
          </cell>
          <cell r="D79" t="str">
            <v>..</v>
          </cell>
          <cell r="E79" t="str">
            <v>..</v>
          </cell>
          <cell r="F79">
            <v>0.71299999999999997</v>
          </cell>
          <cell r="G79">
            <v>0.71899999999999997</v>
          </cell>
          <cell r="H79">
            <v>0.73199999999999998</v>
          </cell>
          <cell r="I79">
            <v>0.73</v>
          </cell>
          <cell r="J79">
            <v>0.73199999999999998</v>
          </cell>
          <cell r="K79">
            <v>0.73499999999999999</v>
          </cell>
          <cell r="L79">
            <v>0.74</v>
          </cell>
          <cell r="M79">
            <v>0.745</v>
          </cell>
        </row>
        <row r="80">
          <cell r="B80" t="str">
            <v>Dominica</v>
          </cell>
          <cell r="C80" t="str">
            <v>..</v>
          </cell>
          <cell r="D80" t="str">
            <v>..</v>
          </cell>
          <cell r="E80">
            <v>0.72199999999999998</v>
          </cell>
          <cell r="F80">
            <v>0.73199999999999998</v>
          </cell>
          <cell r="G80">
            <v>0.73699999999999999</v>
          </cell>
          <cell r="H80">
            <v>0.73899999999999999</v>
          </cell>
          <cell r="I80">
            <v>0.74099999999999999</v>
          </cell>
          <cell r="J80">
            <v>0.74199999999999999</v>
          </cell>
          <cell r="K80">
            <v>0.74299999999999999</v>
          </cell>
          <cell r="L80">
            <v>0.74399999999999999</v>
          </cell>
          <cell r="M80">
            <v>0.745</v>
          </cell>
        </row>
        <row r="81">
          <cell r="B81" t="str">
            <v>Iran (Islamic Republic of)</v>
          </cell>
          <cell r="C81">
            <v>0.443</v>
          </cell>
          <cell r="D81">
            <v>0.54</v>
          </cell>
          <cell r="E81">
            <v>0.65400000000000003</v>
          </cell>
          <cell r="F81">
            <v>0.68500000000000005</v>
          </cell>
          <cell r="G81">
            <v>0.70399999999999996</v>
          </cell>
          <cell r="H81">
            <v>0.70599999999999996</v>
          </cell>
          <cell r="I81">
            <v>0.71699999999999997</v>
          </cell>
          <cell r="J81">
            <v>0.72299999999999998</v>
          </cell>
          <cell r="K81">
            <v>0.74</v>
          </cell>
          <cell r="L81">
            <v>0.74199999999999999</v>
          </cell>
          <cell r="M81">
            <v>0.74199999999999999</v>
          </cell>
        </row>
        <row r="82">
          <cell r="B82" t="str">
            <v>Peru</v>
          </cell>
          <cell r="C82">
            <v>0.57999999999999996</v>
          </cell>
          <cell r="D82">
            <v>0.61899999999999999</v>
          </cell>
          <cell r="E82">
            <v>0.67900000000000005</v>
          </cell>
          <cell r="F82">
            <v>0.69899999999999995</v>
          </cell>
          <cell r="G82">
            <v>0.70799999999999996</v>
          </cell>
          <cell r="H82">
            <v>0.71599999999999997</v>
          </cell>
          <cell r="I82">
            <v>0.72199999999999998</v>
          </cell>
          <cell r="J82">
            <v>0.72399999999999998</v>
          </cell>
          <cell r="K82">
            <v>0.73299999999999998</v>
          </cell>
          <cell r="L82">
            <v>0.73799999999999999</v>
          </cell>
          <cell r="M82">
            <v>0.74099999999999999</v>
          </cell>
        </row>
        <row r="83">
          <cell r="B83" t="str">
            <v>Ukraine</v>
          </cell>
          <cell r="C83" t="str">
            <v>..</v>
          </cell>
          <cell r="D83">
            <v>0.71399999999999997</v>
          </cell>
          <cell r="E83">
            <v>0.67300000000000004</v>
          </cell>
          <cell r="F83">
            <v>0.71799999999999997</v>
          </cell>
          <cell r="G83">
            <v>0.72499999999999998</v>
          </cell>
          <cell r="H83">
            <v>0.73199999999999998</v>
          </cell>
          <cell r="I83">
            <v>0.73599999999999999</v>
          </cell>
          <cell r="J83">
            <v>0.72799999999999998</v>
          </cell>
          <cell r="K83">
            <v>0.73299999999999998</v>
          </cell>
          <cell r="L83">
            <v>0.73699999999999999</v>
          </cell>
          <cell r="M83">
            <v>0.74</v>
          </cell>
        </row>
        <row r="84">
          <cell r="B84" t="str">
            <v>Macedonia</v>
          </cell>
          <cell r="C84" t="str">
            <v>..</v>
          </cell>
          <cell r="D84" t="str">
            <v>..</v>
          </cell>
          <cell r="E84" t="str">
            <v>..</v>
          </cell>
          <cell r="F84">
            <v>0.71099999999999997</v>
          </cell>
          <cell r="G84">
            <v>0.71499999999999997</v>
          </cell>
          <cell r="H84">
            <v>0.71899999999999997</v>
          </cell>
          <cell r="I84">
            <v>0.73399999999999999</v>
          </cell>
          <cell r="J84">
            <v>0.73399999999999999</v>
          </cell>
          <cell r="K84">
            <v>0.73599999999999999</v>
          </cell>
          <cell r="L84">
            <v>0.73799999999999999</v>
          </cell>
          <cell r="M84">
            <v>0.74</v>
          </cell>
        </row>
        <row r="85">
          <cell r="B85" t="str">
            <v>Mauritius</v>
          </cell>
          <cell r="C85">
            <v>0.55100000000000005</v>
          </cell>
          <cell r="D85">
            <v>0.626</v>
          </cell>
          <cell r="E85">
            <v>0.67600000000000005</v>
          </cell>
          <cell r="F85">
            <v>0.70799999999999996</v>
          </cell>
          <cell r="G85">
            <v>0.71499999999999997</v>
          </cell>
          <cell r="H85">
            <v>0.72</v>
          </cell>
          <cell r="I85">
            <v>0.72499999999999998</v>
          </cell>
          <cell r="J85">
            <v>0.72699999999999998</v>
          </cell>
          <cell r="K85">
            <v>0.73199999999999998</v>
          </cell>
          <cell r="L85">
            <v>0.73499999999999999</v>
          </cell>
          <cell r="M85">
            <v>0.73699999999999999</v>
          </cell>
        </row>
        <row r="86">
          <cell r="B86" t="str">
            <v>Bosnia and Herzegovina</v>
          </cell>
          <cell r="C86" t="str">
            <v>..</v>
          </cell>
          <cell r="D86" t="str">
            <v>..</v>
          </cell>
          <cell r="E86" t="str">
            <v>..</v>
          </cell>
          <cell r="F86">
            <v>0.72399999999999998</v>
          </cell>
          <cell r="G86" t="str">
            <v>..</v>
          </cell>
          <cell r="H86">
            <v>0.72899999999999998</v>
          </cell>
          <cell r="I86">
            <v>0.73399999999999999</v>
          </cell>
          <cell r="J86">
            <v>0.73299999999999998</v>
          </cell>
          <cell r="K86">
            <v>0.73299999999999998</v>
          </cell>
          <cell r="L86">
            <v>0.73399999999999999</v>
          </cell>
          <cell r="M86">
            <v>0.73499999999999999</v>
          </cell>
        </row>
        <row r="87">
          <cell r="B87" t="str">
            <v>Azerbaijan</v>
          </cell>
          <cell r="C87" t="str">
            <v>..</v>
          </cell>
          <cell r="D87" t="str">
            <v>..</v>
          </cell>
          <cell r="E87" t="str">
            <v>..</v>
          </cell>
          <cell r="F87" t="str">
            <v>..</v>
          </cell>
          <cell r="G87" t="str">
            <v>..</v>
          </cell>
          <cell r="H87" t="str">
            <v>..</v>
          </cell>
          <cell r="I87" t="str">
            <v>..</v>
          </cell>
          <cell r="J87" t="str">
            <v>..</v>
          </cell>
          <cell r="K87">
            <v>0.73399999999999999</v>
          </cell>
          <cell r="L87">
            <v>0.73199999999999998</v>
          </cell>
          <cell r="M87">
            <v>0.73399999999999999</v>
          </cell>
        </row>
        <row r="88">
          <cell r="B88" t="str">
            <v>Saint Vincent and the Grenadines</v>
          </cell>
          <cell r="C88" t="str">
            <v>..</v>
          </cell>
          <cell r="D88" t="str">
            <v>..</v>
          </cell>
          <cell r="E88" t="str">
            <v>..</v>
          </cell>
          <cell r="F88" t="str">
            <v>..</v>
          </cell>
          <cell r="G88" t="str">
            <v>..</v>
          </cell>
          <cell r="H88" t="str">
            <v>..</v>
          </cell>
          <cell r="I88" t="str">
            <v>..</v>
          </cell>
          <cell r="J88">
            <v>0.73099999999999998</v>
          </cell>
          <cell r="K88">
            <v>0.73099999999999998</v>
          </cell>
          <cell r="L88">
            <v>0.73199999999999998</v>
          </cell>
          <cell r="M88">
            <v>0.73299999999999998</v>
          </cell>
        </row>
        <row r="89">
          <cell r="B89" t="str">
            <v>Oman</v>
          </cell>
          <cell r="C89" t="str">
            <v>..</v>
          </cell>
          <cell r="D89" t="str">
            <v>..</v>
          </cell>
          <cell r="E89" t="str">
            <v>..</v>
          </cell>
          <cell r="F89" t="str">
            <v>..</v>
          </cell>
          <cell r="G89" t="str">
            <v>..</v>
          </cell>
          <cell r="H89" t="str">
            <v>..</v>
          </cell>
          <cell r="I89">
            <v>0.70899999999999996</v>
          </cell>
          <cell r="J89">
            <v>0.72599999999999998</v>
          </cell>
          <cell r="K89">
            <v>0.72799999999999998</v>
          </cell>
          <cell r="L89">
            <v>0.72899999999999998</v>
          </cell>
          <cell r="M89">
            <v>0.73099999999999998</v>
          </cell>
        </row>
        <row r="90">
          <cell r="B90" t="str">
            <v>Jamaica</v>
          </cell>
          <cell r="C90">
            <v>0.61199999999999999</v>
          </cell>
          <cell r="D90">
            <v>0.64200000000000002</v>
          </cell>
          <cell r="E90">
            <v>0.67900000000000005</v>
          </cell>
          <cell r="F90">
            <v>0.69499999999999995</v>
          </cell>
          <cell r="G90">
            <v>0.69899999999999995</v>
          </cell>
          <cell r="H90">
            <v>0.70099999999999996</v>
          </cell>
          <cell r="I90">
            <v>0.73</v>
          </cell>
          <cell r="J90">
            <v>0.72899999999999998</v>
          </cell>
          <cell r="K90">
            <v>0.72699999999999998</v>
          </cell>
          <cell r="L90">
            <v>0.72899999999999998</v>
          </cell>
          <cell r="M90">
            <v>0.73</v>
          </cell>
        </row>
        <row r="91">
          <cell r="B91" t="str">
            <v>Brazil</v>
          </cell>
          <cell r="C91">
            <v>0.52200000000000002</v>
          </cell>
          <cell r="D91">
            <v>0.59</v>
          </cell>
          <cell r="E91">
            <v>0.66900000000000004</v>
          </cell>
          <cell r="F91">
            <v>0.69899999999999995</v>
          </cell>
          <cell r="G91">
            <v>0.70399999999999996</v>
          </cell>
          <cell r="H91">
            <v>0.71</v>
          </cell>
          <cell r="I91">
            <v>0.71599999999999997</v>
          </cell>
          <cell r="J91">
            <v>0.71899999999999997</v>
          </cell>
          <cell r="K91">
            <v>0.72599999999999998</v>
          </cell>
          <cell r="L91">
            <v>0.72799999999999998</v>
          </cell>
          <cell r="M91">
            <v>0.73</v>
          </cell>
        </row>
        <row r="92">
          <cell r="B92" t="str">
            <v>Armenia</v>
          </cell>
          <cell r="C92" t="str">
            <v>..</v>
          </cell>
          <cell r="D92">
            <v>0.628</v>
          </cell>
          <cell r="E92">
            <v>0.64800000000000002</v>
          </cell>
          <cell r="F92">
            <v>0.69499999999999995</v>
          </cell>
          <cell r="G92">
            <v>0.70899999999999996</v>
          </cell>
          <cell r="H92">
            <v>0.72299999999999998</v>
          </cell>
          <cell r="I92">
            <v>0.72699999999999998</v>
          </cell>
          <cell r="J92">
            <v>0.72</v>
          </cell>
          <cell r="K92">
            <v>0.72199999999999998</v>
          </cell>
          <cell r="L92">
            <v>0.72599999999999998</v>
          </cell>
          <cell r="M92">
            <v>0.72899999999999998</v>
          </cell>
        </row>
        <row r="93">
          <cell r="B93" t="str">
            <v>Saint Lucia</v>
          </cell>
          <cell r="C93" t="str">
            <v>..</v>
          </cell>
          <cell r="D93" t="str">
            <v>..</v>
          </cell>
          <cell r="E93" t="str">
            <v>..</v>
          </cell>
          <cell r="F93" t="str">
            <v>..</v>
          </cell>
          <cell r="G93" t="str">
            <v>..</v>
          </cell>
          <cell r="H93" t="str">
            <v>..</v>
          </cell>
          <cell r="I93" t="str">
            <v>..</v>
          </cell>
          <cell r="J93">
            <v>0.72299999999999998</v>
          </cell>
          <cell r="K93">
            <v>0.72299999999999998</v>
          </cell>
          <cell r="L93">
            <v>0.72399999999999998</v>
          </cell>
          <cell r="M93">
            <v>0.72499999999999998</v>
          </cell>
        </row>
        <row r="94">
          <cell r="B94" t="str">
            <v>Ecuador</v>
          </cell>
          <cell r="C94">
            <v>0.59599999999999997</v>
          </cell>
          <cell r="D94">
            <v>0.63500000000000001</v>
          </cell>
          <cell r="E94">
            <v>0.65900000000000003</v>
          </cell>
          <cell r="F94">
            <v>0.68200000000000005</v>
          </cell>
          <cell r="G94">
            <v>0.68600000000000005</v>
          </cell>
          <cell r="H94">
            <v>0.68799999999999994</v>
          </cell>
          <cell r="I94">
            <v>0.71499999999999997</v>
          </cell>
          <cell r="J94">
            <v>0.71599999999999997</v>
          </cell>
          <cell r="K94">
            <v>0.71899999999999997</v>
          </cell>
          <cell r="L94">
            <v>0.72199999999999998</v>
          </cell>
          <cell r="M94">
            <v>0.72399999999999998</v>
          </cell>
        </row>
        <row r="95">
          <cell r="B95" t="str">
            <v>Turkey</v>
          </cell>
          <cell r="C95">
            <v>0.47399999999999998</v>
          </cell>
          <cell r="D95">
            <v>0.56899999999999995</v>
          </cell>
          <cell r="E95">
            <v>0.64500000000000002</v>
          </cell>
          <cell r="F95">
            <v>0.68400000000000005</v>
          </cell>
          <cell r="G95">
            <v>0.69399999999999995</v>
          </cell>
          <cell r="H95">
            <v>0.70199999999999996</v>
          </cell>
          <cell r="I95">
            <v>0.70399999999999996</v>
          </cell>
          <cell r="J95">
            <v>0.70899999999999996</v>
          </cell>
          <cell r="K95">
            <v>0.71499999999999997</v>
          </cell>
          <cell r="L95">
            <v>0.72</v>
          </cell>
          <cell r="M95">
            <v>0.72199999999999998</v>
          </cell>
        </row>
        <row r="96">
          <cell r="B96" t="str">
            <v>Colombia</v>
          </cell>
          <cell r="C96">
            <v>0.55600000000000005</v>
          </cell>
          <cell r="D96">
            <v>0.6</v>
          </cell>
          <cell r="E96">
            <v>0.65800000000000003</v>
          </cell>
          <cell r="F96">
            <v>0.68100000000000005</v>
          </cell>
          <cell r="G96">
            <v>0.69</v>
          </cell>
          <cell r="H96">
            <v>0.69799999999999995</v>
          </cell>
          <cell r="I96">
            <v>0.70399999999999996</v>
          </cell>
          <cell r="J96">
            <v>0.71</v>
          </cell>
          <cell r="K96">
            <v>0.71399999999999997</v>
          </cell>
          <cell r="L96">
            <v>0.71699999999999997</v>
          </cell>
          <cell r="M96">
            <v>0.71899999999999997</v>
          </cell>
        </row>
        <row r="97">
          <cell r="B97" t="str">
            <v>Sri Lanka</v>
          </cell>
          <cell r="C97">
            <v>0.55700000000000005</v>
          </cell>
          <cell r="D97">
            <v>0.60799999999999998</v>
          </cell>
          <cell r="E97">
            <v>0.65300000000000002</v>
          </cell>
          <cell r="F97">
            <v>0.68300000000000005</v>
          </cell>
          <cell r="G97">
            <v>0.68799999999999994</v>
          </cell>
          <cell r="H97">
            <v>0.69299999999999995</v>
          </cell>
          <cell r="I97">
            <v>0.69699999999999995</v>
          </cell>
          <cell r="J97">
            <v>0.7</v>
          </cell>
          <cell r="K97">
            <v>0.70499999999999996</v>
          </cell>
          <cell r="L97">
            <v>0.71099999999999997</v>
          </cell>
          <cell r="M97">
            <v>0.71499999999999997</v>
          </cell>
        </row>
        <row r="98">
          <cell r="B98" t="str">
            <v>Algeria</v>
          </cell>
          <cell r="C98">
            <v>0.46100000000000002</v>
          </cell>
          <cell r="D98">
            <v>0.56200000000000006</v>
          </cell>
          <cell r="E98">
            <v>0.625</v>
          </cell>
          <cell r="F98">
            <v>0.68</v>
          </cell>
          <cell r="G98">
            <v>0.68500000000000005</v>
          </cell>
          <cell r="H98">
            <v>0.69099999999999995</v>
          </cell>
          <cell r="I98">
            <v>0.69499999999999995</v>
          </cell>
          <cell r="J98">
            <v>0.70799999999999996</v>
          </cell>
          <cell r="K98">
            <v>0.71</v>
          </cell>
          <cell r="L98">
            <v>0.71099999999999997</v>
          </cell>
          <cell r="M98">
            <v>0.71299999999999997</v>
          </cell>
        </row>
        <row r="99">
          <cell r="B99" t="str">
            <v>Tunisia</v>
          </cell>
          <cell r="C99">
            <v>0.45900000000000002</v>
          </cell>
          <cell r="D99">
            <v>0.55300000000000005</v>
          </cell>
          <cell r="E99">
            <v>0.64200000000000002</v>
          </cell>
          <cell r="F99">
            <v>0.67900000000000005</v>
          </cell>
          <cell r="G99">
            <v>0.68700000000000006</v>
          </cell>
          <cell r="H99">
            <v>0.69399999999999995</v>
          </cell>
          <cell r="I99">
            <v>0.7</v>
          </cell>
          <cell r="J99">
            <v>0.70499999999999996</v>
          </cell>
          <cell r="K99">
            <v>0.71</v>
          </cell>
          <cell r="L99">
            <v>0.71</v>
          </cell>
          <cell r="M99">
            <v>0.71199999999999997</v>
          </cell>
        </row>
        <row r="100">
          <cell r="B100" t="str">
            <v>Tonga</v>
          </cell>
          <cell r="C100" t="str">
            <v>..</v>
          </cell>
          <cell r="D100">
            <v>0.65600000000000003</v>
          </cell>
          <cell r="E100">
            <v>0.68899999999999995</v>
          </cell>
          <cell r="F100">
            <v>0.70399999999999996</v>
          </cell>
          <cell r="G100">
            <v>0.70399999999999996</v>
          </cell>
          <cell r="H100">
            <v>0.70499999999999996</v>
          </cell>
          <cell r="I100">
            <v>0.70799999999999996</v>
          </cell>
          <cell r="J100">
            <v>0.70799999999999996</v>
          </cell>
          <cell r="K100">
            <v>0.70899999999999996</v>
          </cell>
          <cell r="L100">
            <v>0.70899999999999996</v>
          </cell>
          <cell r="M100">
            <v>0.71</v>
          </cell>
        </row>
        <row r="101">
          <cell r="B101" t="str">
            <v>Samoa</v>
          </cell>
          <cell r="C101" t="str">
            <v>..</v>
          </cell>
          <cell r="D101" t="str">
            <v>..</v>
          </cell>
          <cell r="E101">
            <v>0.66300000000000003</v>
          </cell>
          <cell r="F101">
            <v>0.68899999999999995</v>
          </cell>
          <cell r="G101">
            <v>0.69</v>
          </cell>
          <cell r="H101">
            <v>0.69499999999999995</v>
          </cell>
          <cell r="I101">
            <v>0.69499999999999995</v>
          </cell>
          <cell r="J101">
            <v>0.69599999999999995</v>
          </cell>
          <cell r="K101">
            <v>0.69899999999999995</v>
          </cell>
          <cell r="L101">
            <v>0.70099999999999996</v>
          </cell>
          <cell r="M101">
            <v>0.70199999999999996</v>
          </cell>
        </row>
        <row r="102">
          <cell r="B102" t="str">
            <v>Fiji</v>
          </cell>
          <cell r="C102">
            <v>0.57199999999999995</v>
          </cell>
          <cell r="D102">
            <v>0.61399999999999999</v>
          </cell>
          <cell r="E102">
            <v>0.67</v>
          </cell>
          <cell r="F102">
            <v>0.69299999999999995</v>
          </cell>
          <cell r="G102">
            <v>0.69199999999999995</v>
          </cell>
          <cell r="H102">
            <v>0.69499999999999995</v>
          </cell>
          <cell r="I102">
            <v>0.69699999999999995</v>
          </cell>
          <cell r="J102">
            <v>0.7</v>
          </cell>
          <cell r="K102">
            <v>0.69899999999999995</v>
          </cell>
          <cell r="L102">
            <v>0.7</v>
          </cell>
          <cell r="M102">
            <v>0.70199999999999996</v>
          </cell>
        </row>
        <row r="103">
          <cell r="B103" t="str">
            <v>Dominican Republic</v>
          </cell>
          <cell r="C103">
            <v>0.52500000000000002</v>
          </cell>
          <cell r="D103">
            <v>0.58399999999999996</v>
          </cell>
          <cell r="E103">
            <v>0.64100000000000001</v>
          </cell>
          <cell r="F103">
            <v>0.66900000000000004</v>
          </cell>
          <cell r="G103">
            <v>0.67600000000000005</v>
          </cell>
          <cell r="H103">
            <v>0.68300000000000005</v>
          </cell>
          <cell r="I103">
            <v>0.68799999999999994</v>
          </cell>
          <cell r="J103">
            <v>0.69099999999999995</v>
          </cell>
          <cell r="K103">
            <v>0.69699999999999995</v>
          </cell>
          <cell r="L103">
            <v>0.7</v>
          </cell>
          <cell r="M103">
            <v>0.70199999999999996</v>
          </cell>
        </row>
        <row r="104">
          <cell r="B104" t="str">
            <v>Belize</v>
          </cell>
          <cell r="C104">
            <v>0.621</v>
          </cell>
          <cell r="D104">
            <v>0.65300000000000002</v>
          </cell>
          <cell r="E104">
            <v>0.67200000000000004</v>
          </cell>
          <cell r="F104">
            <v>0.69399999999999995</v>
          </cell>
          <cell r="G104">
            <v>0.69599999999999995</v>
          </cell>
          <cell r="H104">
            <v>0.69599999999999995</v>
          </cell>
          <cell r="I104">
            <v>0.69799999999999995</v>
          </cell>
          <cell r="J104">
            <v>0.7</v>
          </cell>
          <cell r="K104">
            <v>0.7</v>
          </cell>
          <cell r="L104">
            <v>0.70099999999999996</v>
          </cell>
          <cell r="M104">
            <v>0.70199999999999996</v>
          </cell>
        </row>
        <row r="105">
          <cell r="B105" t="str">
            <v>Jordan</v>
          </cell>
          <cell r="C105">
            <v>0.54500000000000004</v>
          </cell>
          <cell r="D105">
            <v>0.59199999999999997</v>
          </cell>
          <cell r="E105">
            <v>0.65</v>
          </cell>
          <cell r="F105">
            <v>0.68400000000000005</v>
          </cell>
          <cell r="G105">
            <v>0.69</v>
          </cell>
          <cell r="H105">
            <v>0.69499999999999995</v>
          </cell>
          <cell r="I105">
            <v>0.7</v>
          </cell>
          <cell r="J105">
            <v>0.70399999999999996</v>
          </cell>
          <cell r="K105">
            <v>0.69899999999999995</v>
          </cell>
          <cell r="L105">
            <v>0.69899999999999995</v>
          </cell>
          <cell r="M105">
            <v>0.7</v>
          </cell>
        </row>
        <row r="106">
          <cell r="B106" t="str">
            <v>China</v>
          </cell>
          <cell r="C106">
            <v>0.40699999999999997</v>
          </cell>
          <cell r="D106">
            <v>0.495</v>
          </cell>
          <cell r="E106">
            <v>0.59</v>
          </cell>
          <cell r="F106">
            <v>0.63700000000000001</v>
          </cell>
          <cell r="G106">
            <v>0.65</v>
          </cell>
          <cell r="H106">
            <v>0.66200000000000003</v>
          </cell>
          <cell r="I106">
            <v>0.67200000000000004</v>
          </cell>
          <cell r="J106">
            <v>0.68</v>
          </cell>
          <cell r="K106">
            <v>0.68899999999999995</v>
          </cell>
          <cell r="L106">
            <v>0.69499999999999995</v>
          </cell>
          <cell r="M106">
            <v>0.69899999999999995</v>
          </cell>
        </row>
        <row r="107">
          <cell r="B107" t="str">
            <v>Turkmenistan</v>
          </cell>
          <cell r="C107" t="str">
            <v>..</v>
          </cell>
          <cell r="D107" t="str">
            <v>..</v>
          </cell>
          <cell r="E107" t="str">
            <v>..</v>
          </cell>
          <cell r="F107" t="str">
            <v>..</v>
          </cell>
          <cell r="G107" t="str">
            <v>..</v>
          </cell>
          <cell r="H107" t="str">
            <v>..</v>
          </cell>
          <cell r="I107" t="str">
            <v>..</v>
          </cell>
          <cell r="J107">
            <v>0.68500000000000005</v>
          </cell>
          <cell r="K107">
            <v>0.68799999999999994</v>
          </cell>
          <cell r="L107">
            <v>0.69299999999999995</v>
          </cell>
          <cell r="M107">
            <v>0.69799999999999995</v>
          </cell>
        </row>
        <row r="108">
          <cell r="B108" t="str">
            <v>Thailand</v>
          </cell>
          <cell r="C108">
            <v>0.49</v>
          </cell>
          <cell r="D108">
            <v>0.56899999999999995</v>
          </cell>
          <cell r="E108">
            <v>0.625</v>
          </cell>
          <cell r="F108">
            <v>0.66200000000000003</v>
          </cell>
          <cell r="G108">
            <v>0.66800000000000004</v>
          </cell>
          <cell r="H108">
            <v>0.67600000000000005</v>
          </cell>
          <cell r="I108">
            <v>0.67900000000000005</v>
          </cell>
          <cell r="J108">
            <v>0.67900000000000005</v>
          </cell>
          <cell r="K108">
            <v>0.68600000000000005</v>
          </cell>
          <cell r="L108">
            <v>0.68600000000000005</v>
          </cell>
          <cell r="M108">
            <v>0.69</v>
          </cell>
        </row>
        <row r="109">
          <cell r="B109" t="str">
            <v>Maldives</v>
          </cell>
          <cell r="C109" t="str">
            <v>..</v>
          </cell>
          <cell r="D109" t="str">
            <v>..</v>
          </cell>
          <cell r="E109">
            <v>0.59199999999999997</v>
          </cell>
          <cell r="F109">
            <v>0.63900000000000001</v>
          </cell>
          <cell r="G109">
            <v>0.65300000000000002</v>
          </cell>
          <cell r="H109">
            <v>0.66300000000000003</v>
          </cell>
          <cell r="I109">
            <v>0.67400000000000004</v>
          </cell>
          <cell r="J109">
            <v>0.67600000000000005</v>
          </cell>
          <cell r="K109">
            <v>0.68300000000000005</v>
          </cell>
          <cell r="L109">
            <v>0.68700000000000006</v>
          </cell>
          <cell r="M109">
            <v>0.68799999999999994</v>
          </cell>
        </row>
        <row r="110">
          <cell r="B110" t="str">
            <v>Suriname</v>
          </cell>
          <cell r="C110" t="str">
            <v>..</v>
          </cell>
          <cell r="D110" t="str">
            <v>..</v>
          </cell>
          <cell r="E110" t="str">
            <v>..</v>
          </cell>
          <cell r="F110">
            <v>0.66600000000000004</v>
          </cell>
          <cell r="G110">
            <v>0.66900000000000004</v>
          </cell>
          <cell r="H110">
            <v>0.67200000000000004</v>
          </cell>
          <cell r="I110">
            <v>0.67500000000000004</v>
          </cell>
          <cell r="J110">
            <v>0.67700000000000005</v>
          </cell>
          <cell r="K110">
            <v>0.67900000000000005</v>
          </cell>
          <cell r="L110">
            <v>0.68100000000000005</v>
          </cell>
          <cell r="M110">
            <v>0.68400000000000005</v>
          </cell>
        </row>
        <row r="111">
          <cell r="B111" t="str">
            <v>Gabon</v>
          </cell>
          <cell r="C111">
            <v>0.52600000000000002</v>
          </cell>
          <cell r="D111">
            <v>0.61</v>
          </cell>
          <cell r="E111">
            <v>0.627</v>
          </cell>
          <cell r="F111">
            <v>0.65300000000000002</v>
          </cell>
          <cell r="G111">
            <v>0.65500000000000003</v>
          </cell>
          <cell r="H111">
            <v>0.66200000000000003</v>
          </cell>
          <cell r="I111">
            <v>0.66700000000000004</v>
          </cell>
          <cell r="J111">
            <v>0.67100000000000004</v>
          </cell>
          <cell r="K111">
            <v>0.67600000000000005</v>
          </cell>
          <cell r="L111">
            <v>0.67900000000000005</v>
          </cell>
          <cell r="M111">
            <v>0.68300000000000005</v>
          </cell>
        </row>
        <row r="112">
          <cell r="B112" t="str">
            <v>El Salvador</v>
          </cell>
          <cell r="C112">
            <v>0.47099999999999997</v>
          </cell>
          <cell r="D112">
            <v>0.52800000000000002</v>
          </cell>
          <cell r="E112">
            <v>0.62</v>
          </cell>
          <cell r="F112">
            <v>0.65500000000000003</v>
          </cell>
          <cell r="G112">
            <v>0.66100000000000003</v>
          </cell>
          <cell r="H112">
            <v>0.67100000000000004</v>
          </cell>
          <cell r="I112">
            <v>0.67</v>
          </cell>
          <cell r="J112">
            <v>0.67200000000000004</v>
          </cell>
          <cell r="K112">
            <v>0.67800000000000005</v>
          </cell>
          <cell r="L112">
            <v>0.67900000000000005</v>
          </cell>
          <cell r="M112">
            <v>0.68</v>
          </cell>
        </row>
        <row r="113">
          <cell r="B113" t="str">
            <v>Mongolia</v>
          </cell>
          <cell r="C113" t="str">
            <v>..</v>
          </cell>
          <cell r="D113">
            <v>0.55900000000000005</v>
          </cell>
          <cell r="E113">
            <v>0.56399999999999995</v>
          </cell>
          <cell r="F113">
            <v>0.622</v>
          </cell>
          <cell r="G113">
            <v>0.63200000000000001</v>
          </cell>
          <cell r="H113">
            <v>0.63800000000000001</v>
          </cell>
          <cell r="I113">
            <v>0.64400000000000002</v>
          </cell>
          <cell r="J113">
            <v>0.65300000000000002</v>
          </cell>
          <cell r="K113">
            <v>0.65700000000000003</v>
          </cell>
          <cell r="L113">
            <v>0.66800000000000004</v>
          </cell>
          <cell r="M113">
            <v>0.67500000000000004</v>
          </cell>
        </row>
        <row r="114">
          <cell r="B114" t="str">
            <v>Bolivia (Plurinational State of)</v>
          </cell>
          <cell r="C114">
            <v>0.48899999999999999</v>
          </cell>
          <cell r="D114">
            <v>0.55700000000000005</v>
          </cell>
          <cell r="E114">
            <v>0.62</v>
          </cell>
          <cell r="F114">
            <v>0.64700000000000002</v>
          </cell>
          <cell r="G114">
            <v>0.65300000000000002</v>
          </cell>
          <cell r="H114">
            <v>0.65200000000000002</v>
          </cell>
          <cell r="I114">
            <v>0.65900000000000003</v>
          </cell>
          <cell r="J114">
            <v>0.66300000000000003</v>
          </cell>
          <cell r="K114">
            <v>0.66800000000000004</v>
          </cell>
          <cell r="L114">
            <v>0.67100000000000004</v>
          </cell>
          <cell r="M114">
            <v>0.67500000000000004</v>
          </cell>
        </row>
        <row r="115">
          <cell r="B115" t="str">
            <v>Palestine, State of</v>
          </cell>
          <cell r="C115" t="str">
            <v>..</v>
          </cell>
          <cell r="D115" t="str">
            <v>..</v>
          </cell>
          <cell r="E115" t="str">
            <v>..</v>
          </cell>
          <cell r="F115" t="str">
            <v>..</v>
          </cell>
          <cell r="G115" t="str">
            <v>..</v>
          </cell>
          <cell r="H115" t="str">
            <v>..</v>
          </cell>
          <cell r="I115" t="str">
            <v>..</v>
          </cell>
          <cell r="J115" t="str">
            <v>..</v>
          </cell>
          <cell r="K115">
            <v>0.66200000000000003</v>
          </cell>
          <cell r="L115">
            <v>0.66600000000000004</v>
          </cell>
          <cell r="M115">
            <v>0.67</v>
          </cell>
        </row>
        <row r="116">
          <cell r="B116" t="str">
            <v>Paraguay</v>
          </cell>
          <cell r="C116">
            <v>0.54900000000000004</v>
          </cell>
          <cell r="D116">
            <v>0.57799999999999996</v>
          </cell>
          <cell r="E116">
            <v>0.61699999999999999</v>
          </cell>
          <cell r="F116">
            <v>0.64100000000000001</v>
          </cell>
          <cell r="G116">
            <v>0.64600000000000002</v>
          </cell>
          <cell r="H116">
            <v>0.65</v>
          </cell>
          <cell r="I116">
            <v>0.65600000000000003</v>
          </cell>
          <cell r="J116">
            <v>0.65700000000000003</v>
          </cell>
          <cell r="K116">
            <v>0.66800000000000004</v>
          </cell>
          <cell r="L116">
            <v>0.67</v>
          </cell>
          <cell r="M116">
            <v>0.66900000000000004</v>
          </cell>
        </row>
        <row r="117">
          <cell r="B117" t="str">
            <v>Egypt</v>
          </cell>
          <cell r="C117">
            <v>0.40699999999999997</v>
          </cell>
          <cell r="D117">
            <v>0.502</v>
          </cell>
          <cell r="E117">
            <v>0.59299999999999997</v>
          </cell>
          <cell r="F117">
            <v>0.625</v>
          </cell>
          <cell r="G117">
            <v>0.63300000000000001</v>
          </cell>
          <cell r="H117">
            <v>0.64</v>
          </cell>
          <cell r="I117">
            <v>0.64700000000000002</v>
          </cell>
          <cell r="J117">
            <v>0.65300000000000002</v>
          </cell>
          <cell r="K117">
            <v>0.66100000000000003</v>
          </cell>
          <cell r="L117">
            <v>0.66100000000000003</v>
          </cell>
          <cell r="M117">
            <v>0.66200000000000003</v>
          </cell>
        </row>
        <row r="118">
          <cell r="B118" t="str">
            <v>Moldova (Republic of)</v>
          </cell>
          <cell r="C118" t="str">
            <v>..</v>
          </cell>
          <cell r="D118">
            <v>0.65</v>
          </cell>
          <cell r="E118">
            <v>0.59199999999999997</v>
          </cell>
          <cell r="F118">
            <v>0.63600000000000001</v>
          </cell>
          <cell r="G118">
            <v>0.64200000000000002</v>
          </cell>
          <cell r="H118">
            <v>0.64400000000000002</v>
          </cell>
          <cell r="I118">
            <v>0.65</v>
          </cell>
          <cell r="J118">
            <v>0.64500000000000002</v>
          </cell>
          <cell r="K118">
            <v>0.65200000000000002</v>
          </cell>
          <cell r="L118">
            <v>0.65700000000000003</v>
          </cell>
          <cell r="M118">
            <v>0.66</v>
          </cell>
        </row>
        <row r="119">
          <cell r="B119" t="str">
            <v>Uzbekistan</v>
          </cell>
          <cell r="C119" t="str">
            <v>..</v>
          </cell>
          <cell r="D119" t="str">
            <v>..</v>
          </cell>
          <cell r="E119" t="str">
            <v>..</v>
          </cell>
          <cell r="F119">
            <v>0.61699999999999999</v>
          </cell>
          <cell r="G119">
            <v>0.621</v>
          </cell>
          <cell r="H119">
            <v>0.63</v>
          </cell>
          <cell r="I119">
            <v>0.63600000000000001</v>
          </cell>
          <cell r="J119">
            <v>0.63900000000000001</v>
          </cell>
          <cell r="K119">
            <v>0.64400000000000002</v>
          </cell>
          <cell r="L119">
            <v>0.64900000000000002</v>
          </cell>
          <cell r="M119">
            <v>0.65400000000000003</v>
          </cell>
        </row>
        <row r="120">
          <cell r="B120" t="str">
            <v>Philippines</v>
          </cell>
          <cell r="C120">
            <v>0.56100000000000005</v>
          </cell>
          <cell r="D120">
            <v>0.58099999999999996</v>
          </cell>
          <cell r="E120">
            <v>0.61</v>
          </cell>
          <cell r="F120">
            <v>0.63</v>
          </cell>
          <cell r="G120">
            <v>0.63200000000000001</v>
          </cell>
          <cell r="H120">
            <v>0.63600000000000001</v>
          </cell>
          <cell r="I120">
            <v>0.64200000000000002</v>
          </cell>
          <cell r="J120">
            <v>0.64300000000000002</v>
          </cell>
          <cell r="K120">
            <v>0.64900000000000002</v>
          </cell>
          <cell r="L120">
            <v>0.65100000000000002</v>
          </cell>
          <cell r="M120">
            <v>0.65400000000000003</v>
          </cell>
        </row>
        <row r="121">
          <cell r="B121" t="str">
            <v>Syrian Arab Republic</v>
          </cell>
          <cell r="C121">
            <v>0.501</v>
          </cell>
          <cell r="D121">
            <v>0.55700000000000005</v>
          </cell>
          <cell r="E121">
            <v>0.59599999999999997</v>
          </cell>
          <cell r="F121">
            <v>0.61799999999999999</v>
          </cell>
          <cell r="G121">
            <v>0.62</v>
          </cell>
          <cell r="H121">
            <v>0.623</v>
          </cell>
          <cell r="I121">
            <v>0.624</v>
          </cell>
          <cell r="J121">
            <v>0.64500000000000002</v>
          </cell>
          <cell r="K121">
            <v>0.64600000000000002</v>
          </cell>
          <cell r="L121">
            <v>0.64600000000000002</v>
          </cell>
          <cell r="M121">
            <v>0.64800000000000002</v>
          </cell>
        </row>
        <row r="122">
          <cell r="B122" t="str">
            <v>Micronesia (Federated States of)</v>
          </cell>
          <cell r="C122" t="str">
            <v>..</v>
          </cell>
          <cell r="D122" t="str">
            <v>..</v>
          </cell>
          <cell r="E122" t="str">
            <v>..</v>
          </cell>
          <cell r="F122" t="str">
            <v>..</v>
          </cell>
          <cell r="G122" t="str">
            <v>..</v>
          </cell>
          <cell r="H122" t="str">
            <v>..</v>
          </cell>
          <cell r="I122" t="str">
            <v>..</v>
          </cell>
          <cell r="J122">
            <v>0.63800000000000001</v>
          </cell>
          <cell r="K122">
            <v>0.63900000000000001</v>
          </cell>
          <cell r="L122">
            <v>0.64</v>
          </cell>
          <cell r="M122">
            <v>0.64500000000000002</v>
          </cell>
        </row>
        <row r="123">
          <cell r="B123" t="str">
            <v>Guyana</v>
          </cell>
          <cell r="C123">
            <v>0.51300000000000001</v>
          </cell>
          <cell r="D123">
            <v>0.502</v>
          </cell>
          <cell r="E123">
            <v>0.57799999999999996</v>
          </cell>
          <cell r="F123">
            <v>0.61</v>
          </cell>
          <cell r="G123">
            <v>0.61699999999999999</v>
          </cell>
          <cell r="H123">
            <v>0.61699999999999999</v>
          </cell>
          <cell r="I123">
            <v>0.62</v>
          </cell>
          <cell r="J123">
            <v>0.622</v>
          </cell>
          <cell r="K123">
            <v>0.628</v>
          </cell>
          <cell r="L123">
            <v>0.63200000000000001</v>
          </cell>
          <cell r="M123">
            <v>0.63600000000000001</v>
          </cell>
        </row>
        <row r="124">
          <cell r="B124" t="str">
            <v>Botswana</v>
          </cell>
          <cell r="C124">
            <v>0.44900000000000001</v>
          </cell>
          <cell r="D124">
            <v>0.58599999999999997</v>
          </cell>
          <cell r="E124">
            <v>0.58699999999999997</v>
          </cell>
          <cell r="F124">
            <v>0.60399999999999998</v>
          </cell>
          <cell r="G124">
            <v>0.61099999999999999</v>
          </cell>
          <cell r="H124">
            <v>0.61899999999999999</v>
          </cell>
          <cell r="I124">
            <v>0.626</v>
          </cell>
          <cell r="J124">
            <v>0.629</v>
          </cell>
          <cell r="K124">
            <v>0.63300000000000001</v>
          </cell>
          <cell r="L124">
            <v>0.63400000000000001</v>
          </cell>
          <cell r="M124">
            <v>0.63400000000000001</v>
          </cell>
        </row>
        <row r="125">
          <cell r="B125" t="str">
            <v>Honduras</v>
          </cell>
          <cell r="C125">
            <v>0.45600000000000002</v>
          </cell>
          <cell r="D125">
            <v>0.52</v>
          </cell>
          <cell r="E125">
            <v>0.56299999999999994</v>
          </cell>
          <cell r="F125">
            <v>0.58199999999999996</v>
          </cell>
          <cell r="G125">
            <v>0.58699999999999997</v>
          </cell>
          <cell r="H125">
            <v>0.59399999999999997</v>
          </cell>
          <cell r="I125">
            <v>0.624</v>
          </cell>
          <cell r="J125">
            <v>0.625</v>
          </cell>
          <cell r="K125">
            <v>0.629</v>
          </cell>
          <cell r="L125">
            <v>0.63</v>
          </cell>
          <cell r="M125">
            <v>0.63200000000000001</v>
          </cell>
        </row>
        <row r="126">
          <cell r="B126" t="str">
            <v>South Africa</v>
          </cell>
          <cell r="C126">
            <v>0.56999999999999995</v>
          </cell>
          <cell r="D126">
            <v>0.621</v>
          </cell>
          <cell r="E126">
            <v>0.622</v>
          </cell>
          <cell r="F126">
            <v>0.60399999999999998</v>
          </cell>
          <cell r="G126">
            <v>0.60599999999999998</v>
          </cell>
          <cell r="H126">
            <v>0.60899999999999999</v>
          </cell>
          <cell r="I126">
            <v>0.61299999999999999</v>
          </cell>
          <cell r="J126">
            <v>0.61599999999999999</v>
          </cell>
          <cell r="K126">
            <v>0.621</v>
          </cell>
          <cell r="L126">
            <v>0.625</v>
          </cell>
          <cell r="M126">
            <v>0.629</v>
          </cell>
        </row>
        <row r="127">
          <cell r="B127" t="str">
            <v>Kiribati</v>
          </cell>
          <cell r="C127" t="str">
            <v>..</v>
          </cell>
          <cell r="D127" t="str">
            <v>..</v>
          </cell>
          <cell r="E127" t="str">
            <v>..</v>
          </cell>
          <cell r="F127" t="str">
            <v>..</v>
          </cell>
          <cell r="G127" t="str">
            <v>..</v>
          </cell>
          <cell r="H127" t="str">
            <v>..</v>
          </cell>
          <cell r="I127" t="str">
            <v>..</v>
          </cell>
          <cell r="J127" t="str">
            <v>..</v>
          </cell>
          <cell r="K127">
            <v>0.628</v>
          </cell>
          <cell r="L127">
            <v>0.627</v>
          </cell>
          <cell r="M127">
            <v>0.629</v>
          </cell>
        </row>
        <row r="128">
          <cell r="B128" t="str">
            <v>Indonesia</v>
          </cell>
          <cell r="C128">
            <v>0.42199999999999999</v>
          </cell>
          <cell r="D128">
            <v>0.47899999999999998</v>
          </cell>
          <cell r="E128">
            <v>0.54</v>
          </cell>
          <cell r="F128">
            <v>0.57499999999999996</v>
          </cell>
          <cell r="G128">
            <v>0.58199999999999996</v>
          </cell>
          <cell r="H128">
            <v>0.59499999999999997</v>
          </cell>
          <cell r="I128">
            <v>0.60099999999999998</v>
          </cell>
          <cell r="J128">
            <v>0.61099999999999999</v>
          </cell>
          <cell r="K128">
            <v>0.62</v>
          </cell>
          <cell r="L128">
            <v>0.624</v>
          </cell>
          <cell r="M128">
            <v>0.629</v>
          </cell>
        </row>
        <row r="129">
          <cell r="B129" t="str">
            <v>Vanuatu</v>
          </cell>
          <cell r="C129" t="str">
            <v>..</v>
          </cell>
          <cell r="D129" t="str">
            <v>..</v>
          </cell>
          <cell r="E129" t="str">
            <v>..</v>
          </cell>
          <cell r="F129" t="str">
            <v>..</v>
          </cell>
          <cell r="G129" t="str">
            <v>..</v>
          </cell>
          <cell r="H129" t="str">
            <v>..</v>
          </cell>
          <cell r="I129" t="str">
            <v>..</v>
          </cell>
          <cell r="J129" t="str">
            <v>..</v>
          </cell>
          <cell r="K129">
            <v>0.623</v>
          </cell>
          <cell r="L129">
            <v>0.625</v>
          </cell>
          <cell r="M129">
            <v>0.626</v>
          </cell>
        </row>
        <row r="130">
          <cell r="B130" t="str">
            <v>Tajikistan</v>
          </cell>
          <cell r="C130" t="str">
            <v>..</v>
          </cell>
          <cell r="D130">
            <v>0.61499999999999999</v>
          </cell>
          <cell r="E130">
            <v>0.52900000000000003</v>
          </cell>
          <cell r="F130">
            <v>0.58199999999999996</v>
          </cell>
          <cell r="G130">
            <v>0.57099999999999995</v>
          </cell>
          <cell r="H130">
            <v>0.58699999999999997</v>
          </cell>
          <cell r="I130">
            <v>0.60499999999999998</v>
          </cell>
          <cell r="J130">
            <v>0.60799999999999998</v>
          </cell>
          <cell r="K130">
            <v>0.61199999999999999</v>
          </cell>
          <cell r="L130">
            <v>0.61799999999999999</v>
          </cell>
          <cell r="M130">
            <v>0.622</v>
          </cell>
        </row>
        <row r="131">
          <cell r="B131" t="str">
            <v>Kyrgyzstan</v>
          </cell>
          <cell r="C131" t="str">
            <v>..</v>
          </cell>
          <cell r="D131">
            <v>0.60899999999999999</v>
          </cell>
          <cell r="E131">
            <v>0.58199999999999996</v>
          </cell>
          <cell r="F131">
            <v>0.60099999999999998</v>
          </cell>
          <cell r="G131">
            <v>0.60599999999999998</v>
          </cell>
          <cell r="H131">
            <v>0.61199999999999999</v>
          </cell>
          <cell r="I131">
            <v>0.61599999999999999</v>
          </cell>
          <cell r="J131">
            <v>0.61699999999999999</v>
          </cell>
          <cell r="K131">
            <v>0.61499999999999999</v>
          </cell>
          <cell r="L131">
            <v>0.621</v>
          </cell>
          <cell r="M131">
            <v>0.622</v>
          </cell>
        </row>
        <row r="132">
          <cell r="B132" t="str">
            <v>Viet Nam</v>
          </cell>
          <cell r="C132" t="str">
            <v>..</v>
          </cell>
          <cell r="D132">
            <v>0.439</v>
          </cell>
          <cell r="E132">
            <v>0.53400000000000003</v>
          </cell>
          <cell r="F132">
            <v>0.57299999999999995</v>
          </cell>
          <cell r="G132">
            <v>0.58099999999999996</v>
          </cell>
          <cell r="H132">
            <v>0.59</v>
          </cell>
          <cell r="I132">
            <v>0.59699999999999998</v>
          </cell>
          <cell r="J132">
            <v>0.60099999999999998</v>
          </cell>
          <cell r="K132">
            <v>0.61099999999999999</v>
          </cell>
          <cell r="L132">
            <v>0.61399999999999999</v>
          </cell>
          <cell r="M132">
            <v>0.61699999999999999</v>
          </cell>
        </row>
        <row r="133">
          <cell r="B133" t="str">
            <v>Namibia</v>
          </cell>
          <cell r="C133" t="str">
            <v>..</v>
          </cell>
          <cell r="D133">
            <v>0.56899999999999995</v>
          </cell>
          <cell r="E133">
            <v>0.56399999999999995</v>
          </cell>
          <cell r="F133">
            <v>0.57899999999999996</v>
          </cell>
          <cell r="G133">
            <v>0.58599999999999997</v>
          </cell>
          <cell r="H133">
            <v>0.59199999999999997</v>
          </cell>
          <cell r="I133">
            <v>0.59699999999999998</v>
          </cell>
          <cell r="J133">
            <v>0.6</v>
          </cell>
          <cell r="K133">
            <v>0.60399999999999998</v>
          </cell>
          <cell r="L133">
            <v>0.60599999999999998</v>
          </cell>
          <cell r="M133">
            <v>0.60799999999999998</v>
          </cell>
        </row>
        <row r="134">
          <cell r="B134" t="str">
            <v>Nicaragua</v>
          </cell>
          <cell r="C134">
            <v>0.46100000000000002</v>
          </cell>
          <cell r="D134">
            <v>0.47899999999999998</v>
          </cell>
          <cell r="E134">
            <v>0.52900000000000003</v>
          </cell>
          <cell r="F134">
            <v>0.57199999999999995</v>
          </cell>
          <cell r="G134">
            <v>0.57799999999999996</v>
          </cell>
          <cell r="H134">
            <v>0.58299999999999996</v>
          </cell>
          <cell r="I134">
            <v>0.58799999999999997</v>
          </cell>
          <cell r="J134">
            <v>0.58799999999999997</v>
          </cell>
          <cell r="K134">
            <v>0.59299999999999997</v>
          </cell>
          <cell r="L134">
            <v>0.59699999999999998</v>
          </cell>
          <cell r="M134">
            <v>0.59899999999999998</v>
          </cell>
        </row>
        <row r="135">
          <cell r="B135" t="str">
            <v>Morocco</v>
          </cell>
          <cell r="C135">
            <v>0.371</v>
          </cell>
          <cell r="D135">
            <v>0.44</v>
          </cell>
          <cell r="E135">
            <v>0.51200000000000001</v>
          </cell>
          <cell r="F135">
            <v>0.55800000000000005</v>
          </cell>
          <cell r="G135">
            <v>0.56499999999999995</v>
          </cell>
          <cell r="H135">
            <v>0.57099999999999995</v>
          </cell>
          <cell r="I135">
            <v>0.57699999999999996</v>
          </cell>
          <cell r="J135">
            <v>0.58099999999999996</v>
          </cell>
          <cell r="K135">
            <v>0.58599999999999997</v>
          </cell>
          <cell r="L135">
            <v>0.58899999999999997</v>
          </cell>
          <cell r="M135">
            <v>0.59099999999999997</v>
          </cell>
        </row>
        <row r="136">
          <cell r="B136" t="str">
            <v>Iraq</v>
          </cell>
          <cell r="C136" t="str">
            <v>..</v>
          </cell>
          <cell r="D136" t="str">
            <v>..</v>
          </cell>
          <cell r="E136" t="str">
            <v>..</v>
          </cell>
          <cell r="F136">
            <v>0.56399999999999995</v>
          </cell>
          <cell r="G136">
            <v>0.56699999999999995</v>
          </cell>
          <cell r="H136">
            <v>0.56699999999999995</v>
          </cell>
          <cell r="I136">
            <v>0.57299999999999995</v>
          </cell>
          <cell r="J136">
            <v>0.57599999999999996</v>
          </cell>
          <cell r="K136">
            <v>0.57799999999999996</v>
          </cell>
          <cell r="L136">
            <v>0.58299999999999996</v>
          </cell>
          <cell r="M136">
            <v>0.59</v>
          </cell>
        </row>
        <row r="137">
          <cell r="B137" t="str">
            <v>Cape Verde</v>
          </cell>
          <cell r="C137" t="str">
            <v>..</v>
          </cell>
          <cell r="D137" t="str">
            <v>..</v>
          </cell>
          <cell r="E137">
            <v>0.53200000000000003</v>
          </cell>
          <cell r="F137" t="str">
            <v>..</v>
          </cell>
          <cell r="G137" t="str">
            <v>..</v>
          </cell>
          <cell r="H137" t="str">
            <v>..</v>
          </cell>
          <cell r="I137" t="str">
            <v>..</v>
          </cell>
          <cell r="J137" t="str">
            <v>..</v>
          </cell>
          <cell r="K137">
            <v>0.58099999999999996</v>
          </cell>
          <cell r="L137">
            <v>0.58399999999999996</v>
          </cell>
          <cell r="M137">
            <v>0.58599999999999997</v>
          </cell>
        </row>
        <row r="138">
          <cell r="B138" t="str">
            <v>Guatemala</v>
          </cell>
          <cell r="C138">
            <v>0.432</v>
          </cell>
          <cell r="D138">
            <v>0.46400000000000002</v>
          </cell>
          <cell r="E138">
            <v>0.52300000000000002</v>
          </cell>
          <cell r="F138">
            <v>0.55100000000000005</v>
          </cell>
          <cell r="G138">
            <v>0.56000000000000005</v>
          </cell>
          <cell r="H138">
            <v>0.56999999999999995</v>
          </cell>
          <cell r="I138">
            <v>0.57299999999999995</v>
          </cell>
          <cell r="J138">
            <v>0.57499999999999996</v>
          </cell>
          <cell r="K138">
            <v>0.57899999999999996</v>
          </cell>
          <cell r="L138">
            <v>0.57999999999999996</v>
          </cell>
          <cell r="M138">
            <v>0.58099999999999996</v>
          </cell>
        </row>
        <row r="139">
          <cell r="B139" t="str">
            <v>Timor-Leste</v>
          </cell>
          <cell r="C139" t="str">
            <v>..</v>
          </cell>
          <cell r="D139" t="str">
            <v>..</v>
          </cell>
          <cell r="E139">
            <v>0.41799999999999998</v>
          </cell>
          <cell r="F139">
            <v>0.46100000000000002</v>
          </cell>
          <cell r="G139">
            <v>0.49199999999999999</v>
          </cell>
          <cell r="H139">
            <v>0.51900000000000002</v>
          </cell>
          <cell r="I139">
            <v>0.54700000000000004</v>
          </cell>
          <cell r="J139">
            <v>0.54800000000000004</v>
          </cell>
          <cell r="K139">
            <v>0.56499999999999995</v>
          </cell>
          <cell r="L139">
            <v>0.57099999999999995</v>
          </cell>
          <cell r="M139">
            <v>0.57599999999999996</v>
          </cell>
        </row>
        <row r="140">
          <cell r="B140" t="str">
            <v>Ghana</v>
          </cell>
          <cell r="C140">
            <v>0.39100000000000001</v>
          </cell>
          <cell r="D140">
            <v>0.42699999999999999</v>
          </cell>
          <cell r="E140">
            <v>0.46100000000000002</v>
          </cell>
          <cell r="F140">
            <v>0.49099999999999999</v>
          </cell>
          <cell r="G140">
            <v>0.49299999999999999</v>
          </cell>
          <cell r="H140">
            <v>0.50600000000000001</v>
          </cell>
          <cell r="I140">
            <v>0.52</v>
          </cell>
          <cell r="J140">
            <v>0.53400000000000003</v>
          </cell>
          <cell r="K140">
            <v>0.54</v>
          </cell>
          <cell r="L140">
            <v>0.55300000000000005</v>
          </cell>
          <cell r="M140">
            <v>0.55800000000000005</v>
          </cell>
        </row>
        <row r="141">
          <cell r="B141" t="str">
            <v>India</v>
          </cell>
          <cell r="C141">
            <v>0.34499999999999997</v>
          </cell>
          <cell r="D141">
            <v>0.41</v>
          </cell>
          <cell r="E141">
            <v>0.46300000000000002</v>
          </cell>
          <cell r="F141">
            <v>0.50700000000000001</v>
          </cell>
          <cell r="G141">
            <v>0.51500000000000001</v>
          </cell>
          <cell r="H141">
            <v>0.52500000000000002</v>
          </cell>
          <cell r="I141">
            <v>0.53300000000000003</v>
          </cell>
          <cell r="J141">
            <v>0.54</v>
          </cell>
          <cell r="K141">
            <v>0.54700000000000004</v>
          </cell>
          <cell r="L141">
            <v>0.55100000000000005</v>
          </cell>
          <cell r="M141">
            <v>0.55400000000000005</v>
          </cell>
        </row>
        <row r="142">
          <cell r="B142" t="str">
            <v>Equatorial Guinea</v>
          </cell>
          <cell r="C142" t="str">
            <v>..</v>
          </cell>
          <cell r="D142" t="str">
            <v>..</v>
          </cell>
          <cell r="E142">
            <v>0.498</v>
          </cell>
          <cell r="F142">
            <v>0.52300000000000002</v>
          </cell>
          <cell r="G142">
            <v>0.52600000000000002</v>
          </cell>
          <cell r="H142">
            <v>0.53300000000000003</v>
          </cell>
          <cell r="I142">
            <v>0.54300000000000004</v>
          </cell>
          <cell r="J142">
            <v>0.55200000000000005</v>
          </cell>
          <cell r="K142">
            <v>0.54700000000000004</v>
          </cell>
          <cell r="L142">
            <v>0.55100000000000005</v>
          </cell>
          <cell r="M142">
            <v>0.55400000000000005</v>
          </cell>
        </row>
        <row r="143">
          <cell r="B143" t="str">
            <v>Lao People's Democratic Republic</v>
          </cell>
          <cell r="C143" t="str">
            <v>..</v>
          </cell>
          <cell r="D143">
            <v>0.379</v>
          </cell>
          <cell r="E143">
            <v>0.45300000000000001</v>
          </cell>
          <cell r="F143">
            <v>0.49399999999999999</v>
          </cell>
          <cell r="G143">
            <v>0.5</v>
          </cell>
          <cell r="H143">
            <v>0.51</v>
          </cell>
          <cell r="I143">
            <v>0.51700000000000002</v>
          </cell>
          <cell r="J143">
            <v>0.52500000000000002</v>
          </cell>
          <cell r="K143">
            <v>0.53400000000000003</v>
          </cell>
          <cell r="L143">
            <v>0.53800000000000003</v>
          </cell>
          <cell r="M143">
            <v>0.54300000000000004</v>
          </cell>
        </row>
        <row r="144">
          <cell r="B144" t="str">
            <v>Cambodia</v>
          </cell>
          <cell r="C144" t="str">
            <v>..</v>
          </cell>
          <cell r="D144" t="str">
            <v>..</v>
          </cell>
          <cell r="E144">
            <v>0.44400000000000001</v>
          </cell>
          <cell r="F144">
            <v>0.501</v>
          </cell>
          <cell r="G144">
            <v>0.51100000000000001</v>
          </cell>
          <cell r="H144">
            <v>0.52</v>
          </cell>
          <cell r="I144">
            <v>0.52600000000000002</v>
          </cell>
          <cell r="J144">
            <v>0.52800000000000002</v>
          </cell>
          <cell r="K144">
            <v>0.53200000000000003</v>
          </cell>
          <cell r="L144">
            <v>0.53800000000000003</v>
          </cell>
          <cell r="M144">
            <v>0.54300000000000004</v>
          </cell>
        </row>
        <row r="145">
          <cell r="B145" t="str">
            <v>Bhutan</v>
          </cell>
          <cell r="C145" t="str">
            <v>..</v>
          </cell>
          <cell r="D145" t="str">
            <v>..</v>
          </cell>
          <cell r="E145" t="str">
            <v>..</v>
          </cell>
          <cell r="F145" t="str">
            <v>..</v>
          </cell>
          <cell r="G145" t="str">
            <v>..</v>
          </cell>
          <cell r="H145" t="str">
            <v>..</v>
          </cell>
          <cell r="I145" t="str">
            <v>..</v>
          </cell>
          <cell r="J145" t="str">
            <v>..</v>
          </cell>
          <cell r="K145">
            <v>0.52500000000000002</v>
          </cell>
          <cell r="L145">
            <v>0.53200000000000003</v>
          </cell>
          <cell r="M145">
            <v>0.53800000000000003</v>
          </cell>
        </row>
        <row r="146">
          <cell r="B146" t="str">
            <v>Swaziland</v>
          </cell>
          <cell r="C146" t="str">
            <v>..</v>
          </cell>
          <cell r="D146">
            <v>0.53300000000000003</v>
          </cell>
          <cell r="E146">
            <v>0.502</v>
          </cell>
          <cell r="F146">
            <v>0.504</v>
          </cell>
          <cell r="G146">
            <v>0.51100000000000001</v>
          </cell>
          <cell r="H146">
            <v>0.52</v>
          </cell>
          <cell r="I146">
            <v>0.52500000000000002</v>
          </cell>
          <cell r="J146">
            <v>0.52800000000000002</v>
          </cell>
          <cell r="K146">
            <v>0.53200000000000003</v>
          </cell>
          <cell r="L146">
            <v>0.53600000000000003</v>
          </cell>
          <cell r="M146">
            <v>0.53600000000000003</v>
          </cell>
        </row>
        <row r="147">
          <cell r="B147" t="str">
            <v>Congo</v>
          </cell>
          <cell r="C147">
            <v>0.47</v>
          </cell>
          <cell r="D147">
            <v>0.51</v>
          </cell>
          <cell r="E147">
            <v>0.48199999999999998</v>
          </cell>
          <cell r="F147">
            <v>0.50600000000000001</v>
          </cell>
          <cell r="G147">
            <v>0.50900000000000001</v>
          </cell>
          <cell r="H147">
            <v>0.51100000000000001</v>
          </cell>
          <cell r="I147">
            <v>0.51900000000000002</v>
          </cell>
          <cell r="J147">
            <v>0.52200000000000002</v>
          </cell>
          <cell r="K147">
            <v>0.52900000000000003</v>
          </cell>
          <cell r="L147">
            <v>0.53100000000000003</v>
          </cell>
          <cell r="M147">
            <v>0.53400000000000003</v>
          </cell>
        </row>
        <row r="148">
          <cell r="B148" t="str">
            <v>Solomon Islands</v>
          </cell>
          <cell r="C148" t="str">
            <v>..</v>
          </cell>
          <cell r="D148" t="str">
            <v>..</v>
          </cell>
          <cell r="E148">
            <v>0.48599999999999999</v>
          </cell>
          <cell r="F148">
            <v>0.51</v>
          </cell>
          <cell r="G148">
            <v>0.52</v>
          </cell>
          <cell r="H148">
            <v>0.52200000000000002</v>
          </cell>
          <cell r="I148">
            <v>0.52100000000000002</v>
          </cell>
          <cell r="J148">
            <v>0.51600000000000001</v>
          </cell>
          <cell r="K148">
            <v>0.52200000000000002</v>
          </cell>
          <cell r="L148">
            <v>0.52600000000000002</v>
          </cell>
          <cell r="M148">
            <v>0.53</v>
          </cell>
        </row>
        <row r="149">
          <cell r="B149" t="str">
            <v>Sao Tome and Principe</v>
          </cell>
          <cell r="C149" t="str">
            <v>..</v>
          </cell>
          <cell r="D149" t="str">
            <v>..</v>
          </cell>
          <cell r="E149" t="str">
            <v>..</v>
          </cell>
          <cell r="F149">
            <v>0.48799999999999999</v>
          </cell>
          <cell r="G149">
            <v>0.49299999999999999</v>
          </cell>
          <cell r="H149">
            <v>0.503</v>
          </cell>
          <cell r="I149">
            <v>0.51</v>
          </cell>
          <cell r="J149">
            <v>0.51700000000000002</v>
          </cell>
          <cell r="K149">
            <v>0.52</v>
          </cell>
          <cell r="L149">
            <v>0.52200000000000002</v>
          </cell>
          <cell r="M149">
            <v>0.52500000000000002</v>
          </cell>
        </row>
        <row r="150">
          <cell r="B150" t="str">
            <v>Kenya</v>
          </cell>
          <cell r="C150">
            <v>0.42399999999999999</v>
          </cell>
          <cell r="D150">
            <v>0.46300000000000002</v>
          </cell>
          <cell r="E150">
            <v>0.44700000000000001</v>
          </cell>
          <cell r="F150">
            <v>0.47199999999999998</v>
          </cell>
          <cell r="G150">
            <v>0.48</v>
          </cell>
          <cell r="H150">
            <v>0.49099999999999999</v>
          </cell>
          <cell r="I150">
            <v>0.495</v>
          </cell>
          <cell r="J150">
            <v>0.505</v>
          </cell>
          <cell r="K150">
            <v>0.51100000000000001</v>
          </cell>
          <cell r="L150">
            <v>0.51500000000000001</v>
          </cell>
          <cell r="M150">
            <v>0.51900000000000002</v>
          </cell>
        </row>
        <row r="151">
          <cell r="B151" t="str">
            <v>Pakistan</v>
          </cell>
          <cell r="C151">
            <v>0.33700000000000002</v>
          </cell>
          <cell r="D151">
            <v>0.38300000000000001</v>
          </cell>
          <cell r="E151">
            <v>0.41899999999999998</v>
          </cell>
          <cell r="F151">
            <v>0.48499999999999999</v>
          </cell>
          <cell r="G151">
            <v>0.48799999999999999</v>
          </cell>
          <cell r="H151">
            <v>0.498</v>
          </cell>
          <cell r="I151">
            <v>0.502</v>
          </cell>
          <cell r="J151">
            <v>0.50800000000000001</v>
          </cell>
          <cell r="K151">
            <v>0.51200000000000001</v>
          </cell>
          <cell r="L151">
            <v>0.51300000000000001</v>
          </cell>
          <cell r="M151">
            <v>0.51500000000000001</v>
          </cell>
        </row>
        <row r="152">
          <cell r="B152" t="str">
            <v>Bangladesh</v>
          </cell>
          <cell r="C152">
            <v>0.312</v>
          </cell>
          <cell r="D152">
            <v>0.36099999999999999</v>
          </cell>
          <cell r="E152">
            <v>0.433</v>
          </cell>
          <cell r="F152">
            <v>0.47199999999999998</v>
          </cell>
          <cell r="G152">
            <v>0.48099999999999998</v>
          </cell>
          <cell r="H152">
            <v>0.48799999999999999</v>
          </cell>
          <cell r="I152">
            <v>0.495</v>
          </cell>
          <cell r="J152">
            <v>0.502</v>
          </cell>
          <cell r="K152">
            <v>0.50800000000000001</v>
          </cell>
          <cell r="L152">
            <v>0.51100000000000001</v>
          </cell>
          <cell r="M152">
            <v>0.51500000000000001</v>
          </cell>
        </row>
        <row r="153">
          <cell r="B153" t="str">
            <v>Angola</v>
          </cell>
          <cell r="C153" t="str">
            <v>..</v>
          </cell>
          <cell r="D153" t="str">
            <v>..</v>
          </cell>
          <cell r="E153">
            <v>0.375</v>
          </cell>
          <cell r="F153">
            <v>0.40600000000000003</v>
          </cell>
          <cell r="G153">
            <v>0.41499999999999998</v>
          </cell>
          <cell r="H153">
            <v>0.47199999999999998</v>
          </cell>
          <cell r="I153">
            <v>0.47699999999999998</v>
          </cell>
          <cell r="J153">
            <v>0.48399999999999999</v>
          </cell>
          <cell r="K153">
            <v>0.502</v>
          </cell>
          <cell r="L153">
            <v>0.504</v>
          </cell>
          <cell r="M153">
            <v>0.50800000000000001</v>
          </cell>
        </row>
        <row r="154">
          <cell r="B154" t="str">
            <v>Myanmar</v>
          </cell>
          <cell r="C154">
            <v>0.28100000000000003</v>
          </cell>
          <cell r="D154">
            <v>0.30499999999999999</v>
          </cell>
          <cell r="E154">
            <v>0.38200000000000001</v>
          </cell>
          <cell r="F154">
            <v>0.435</v>
          </cell>
          <cell r="G154">
            <v>0.44500000000000001</v>
          </cell>
          <cell r="H154">
            <v>0.46400000000000002</v>
          </cell>
          <cell r="I154">
            <v>0.47199999999999998</v>
          </cell>
          <cell r="J154">
            <v>0.48099999999999998</v>
          </cell>
          <cell r="K154">
            <v>0.49</v>
          </cell>
          <cell r="L154">
            <v>0.49399999999999999</v>
          </cell>
          <cell r="M154">
            <v>0.498</v>
          </cell>
        </row>
        <row r="155">
          <cell r="B155" t="str">
            <v>Cameroon</v>
          </cell>
          <cell r="C155">
            <v>0.373</v>
          </cell>
          <cell r="D155">
            <v>0.43099999999999999</v>
          </cell>
          <cell r="E155">
            <v>0.42899999999999999</v>
          </cell>
          <cell r="F155">
            <v>0.45300000000000001</v>
          </cell>
          <cell r="G155">
            <v>0.45500000000000002</v>
          </cell>
          <cell r="H155">
            <v>0.45900000000000002</v>
          </cell>
          <cell r="I155">
            <v>0.47399999999999998</v>
          </cell>
          <cell r="J155">
            <v>0.48199999999999998</v>
          </cell>
          <cell r="K155">
            <v>0.48799999999999999</v>
          </cell>
          <cell r="L155">
            <v>0.49199999999999999</v>
          </cell>
          <cell r="M155">
            <v>0.495</v>
          </cell>
        </row>
        <row r="156">
          <cell r="B156" t="str">
            <v>Madagascar</v>
          </cell>
          <cell r="C156" t="str">
            <v>..</v>
          </cell>
          <cell r="D156" t="str">
            <v>..</v>
          </cell>
          <cell r="E156">
            <v>0.42799999999999999</v>
          </cell>
          <cell r="F156">
            <v>0.46700000000000003</v>
          </cell>
          <cell r="G156">
            <v>0.47199999999999998</v>
          </cell>
          <cell r="H156">
            <v>0.47799999999999998</v>
          </cell>
          <cell r="I156">
            <v>0.48599999999999999</v>
          </cell>
          <cell r="J156">
            <v>0.48499999999999999</v>
          </cell>
          <cell r="K156">
            <v>0.48399999999999999</v>
          </cell>
          <cell r="L156">
            <v>0.48299999999999998</v>
          </cell>
          <cell r="M156">
            <v>0.48299999999999998</v>
          </cell>
        </row>
        <row r="157">
          <cell r="B157" t="str">
            <v>Tanzania (United Republic of)</v>
          </cell>
          <cell r="C157" t="str">
            <v>..</v>
          </cell>
          <cell r="D157">
            <v>0.35299999999999998</v>
          </cell>
          <cell r="E157">
            <v>0.36899999999999999</v>
          </cell>
          <cell r="F157">
            <v>0.39500000000000002</v>
          </cell>
          <cell r="G157">
            <v>0.40100000000000002</v>
          </cell>
          <cell r="H157">
            <v>0.40799999999999997</v>
          </cell>
          <cell r="I157">
            <v>0.41399999999999998</v>
          </cell>
          <cell r="J157">
            <v>0.45800000000000002</v>
          </cell>
          <cell r="K157">
            <v>0.46600000000000003</v>
          </cell>
          <cell r="L157">
            <v>0.47</v>
          </cell>
          <cell r="M157">
            <v>0.47599999999999998</v>
          </cell>
        </row>
        <row r="158">
          <cell r="B158" t="str">
            <v>Nigeria</v>
          </cell>
          <cell r="C158" t="str">
            <v>..</v>
          </cell>
          <cell r="D158" t="str">
            <v>..</v>
          </cell>
          <cell r="E158" t="str">
            <v>..</v>
          </cell>
          <cell r="F158">
            <v>0.434</v>
          </cell>
          <cell r="G158">
            <v>0.44400000000000001</v>
          </cell>
          <cell r="H158">
            <v>0.44800000000000001</v>
          </cell>
          <cell r="I158">
            <v>0.45300000000000001</v>
          </cell>
          <cell r="J158">
            <v>0.45700000000000002</v>
          </cell>
          <cell r="K158">
            <v>0.46200000000000002</v>
          </cell>
          <cell r="L158">
            <v>0.46700000000000003</v>
          </cell>
          <cell r="M158">
            <v>0.47099999999999997</v>
          </cell>
        </row>
        <row r="159">
          <cell r="B159" t="str">
            <v>Senegal</v>
          </cell>
          <cell r="C159">
            <v>0.32200000000000001</v>
          </cell>
          <cell r="D159">
            <v>0.36799999999999999</v>
          </cell>
          <cell r="E159">
            <v>0.40500000000000003</v>
          </cell>
          <cell r="F159">
            <v>0.441</v>
          </cell>
          <cell r="G159">
            <v>0.44500000000000001</v>
          </cell>
          <cell r="H159">
            <v>0.45400000000000001</v>
          </cell>
          <cell r="I159">
            <v>0.46100000000000002</v>
          </cell>
          <cell r="J159">
            <v>0.46200000000000002</v>
          </cell>
          <cell r="K159">
            <v>0.47</v>
          </cell>
          <cell r="L159">
            <v>0.47099999999999997</v>
          </cell>
          <cell r="M159">
            <v>0.47</v>
          </cell>
        </row>
        <row r="160">
          <cell r="B160" t="str">
            <v>Mauritania</v>
          </cell>
          <cell r="C160">
            <v>0.34</v>
          </cell>
          <cell r="D160">
            <v>0.35699999999999998</v>
          </cell>
          <cell r="E160">
            <v>0.41799999999999998</v>
          </cell>
          <cell r="F160">
            <v>0.441</v>
          </cell>
          <cell r="G160">
            <v>0.45</v>
          </cell>
          <cell r="H160">
            <v>0.45400000000000001</v>
          </cell>
          <cell r="I160">
            <v>0.45400000000000001</v>
          </cell>
          <cell r="J160">
            <v>0.46100000000000002</v>
          </cell>
          <cell r="K160">
            <v>0.46400000000000002</v>
          </cell>
          <cell r="L160">
            <v>0.46400000000000002</v>
          </cell>
          <cell r="M160">
            <v>0.46700000000000003</v>
          </cell>
        </row>
        <row r="161">
          <cell r="B161" t="str">
            <v>Papua New Guinea</v>
          </cell>
          <cell r="C161">
            <v>0.32400000000000001</v>
          </cell>
          <cell r="D161">
            <v>0.36799999999999999</v>
          </cell>
          <cell r="E161">
            <v>0.41499999999999998</v>
          </cell>
          <cell r="F161">
            <v>0.42899999999999999</v>
          </cell>
          <cell r="G161" t="str">
            <v>..</v>
          </cell>
          <cell r="H161" t="str">
            <v>..</v>
          </cell>
          <cell r="I161" t="str">
            <v>..</v>
          </cell>
          <cell r="J161">
            <v>0.45400000000000001</v>
          </cell>
          <cell r="K161">
            <v>0.45800000000000002</v>
          </cell>
          <cell r="L161">
            <v>0.46200000000000002</v>
          </cell>
          <cell r="M161">
            <v>0.46600000000000003</v>
          </cell>
        </row>
        <row r="162">
          <cell r="B162" t="str">
            <v>Nepal</v>
          </cell>
          <cell r="C162">
            <v>0.23400000000000001</v>
          </cell>
          <cell r="D162">
            <v>0.34100000000000003</v>
          </cell>
          <cell r="E162">
            <v>0.40100000000000002</v>
          </cell>
          <cell r="F162">
            <v>0.42899999999999999</v>
          </cell>
          <cell r="G162">
            <v>0.435</v>
          </cell>
          <cell r="H162">
            <v>0.44</v>
          </cell>
          <cell r="I162">
            <v>0.44700000000000001</v>
          </cell>
          <cell r="J162">
            <v>0.45300000000000001</v>
          </cell>
          <cell r="K162">
            <v>0.45800000000000002</v>
          </cell>
          <cell r="L162">
            <v>0.46</v>
          </cell>
          <cell r="M162">
            <v>0.46300000000000002</v>
          </cell>
        </row>
        <row r="163">
          <cell r="B163" t="str">
            <v>Lesotho</v>
          </cell>
          <cell r="C163">
            <v>0.42199999999999999</v>
          </cell>
          <cell r="D163">
            <v>0.47399999999999998</v>
          </cell>
          <cell r="E163">
            <v>0.42899999999999999</v>
          </cell>
          <cell r="F163">
            <v>0.42499999999999999</v>
          </cell>
          <cell r="G163">
            <v>0.42899999999999999</v>
          </cell>
          <cell r="H163">
            <v>0.43099999999999999</v>
          </cell>
          <cell r="I163">
            <v>0.441</v>
          </cell>
          <cell r="J163">
            <v>0.44800000000000001</v>
          </cell>
          <cell r="K163">
            <v>0.45200000000000001</v>
          </cell>
          <cell r="L163">
            <v>0.45600000000000002</v>
          </cell>
          <cell r="M163">
            <v>0.46100000000000002</v>
          </cell>
        </row>
        <row r="164">
          <cell r="B164" t="str">
            <v>Togo</v>
          </cell>
          <cell r="C164">
            <v>0.35699999999999998</v>
          </cell>
          <cell r="D164">
            <v>0.38200000000000001</v>
          </cell>
          <cell r="E164">
            <v>0.42599999999999999</v>
          </cell>
          <cell r="F164">
            <v>0.436</v>
          </cell>
          <cell r="G164">
            <v>0.443</v>
          </cell>
          <cell r="H164">
            <v>0.442</v>
          </cell>
          <cell r="I164">
            <v>0.44500000000000001</v>
          </cell>
          <cell r="J164">
            <v>0.44800000000000001</v>
          </cell>
          <cell r="K164">
            <v>0.45200000000000001</v>
          </cell>
          <cell r="L164">
            <v>0.45500000000000002</v>
          </cell>
          <cell r="M164">
            <v>0.45900000000000002</v>
          </cell>
        </row>
        <row r="165">
          <cell r="B165" t="str">
            <v>Yemen</v>
          </cell>
          <cell r="C165" t="str">
            <v>..</v>
          </cell>
          <cell r="D165">
            <v>0.28599999999999998</v>
          </cell>
          <cell r="E165">
            <v>0.376</v>
          </cell>
          <cell r="F165">
            <v>0.42799999999999999</v>
          </cell>
          <cell r="G165">
            <v>0.437</v>
          </cell>
          <cell r="H165">
            <v>0.44400000000000001</v>
          </cell>
          <cell r="I165">
            <v>0.45</v>
          </cell>
          <cell r="J165">
            <v>0.45900000000000002</v>
          </cell>
          <cell r="K165">
            <v>0.46600000000000003</v>
          </cell>
          <cell r="L165">
            <v>0.45900000000000002</v>
          </cell>
          <cell r="M165">
            <v>0.45800000000000002</v>
          </cell>
        </row>
        <row r="166">
          <cell r="B166" t="str">
            <v>Uganda</v>
          </cell>
          <cell r="C166" t="str">
            <v>..</v>
          </cell>
          <cell r="D166">
            <v>0.30599999999999999</v>
          </cell>
          <cell r="E166">
            <v>0.375</v>
          </cell>
          <cell r="F166">
            <v>0.40799999999999997</v>
          </cell>
          <cell r="G166">
            <v>0.41699999999999998</v>
          </cell>
          <cell r="H166">
            <v>0.42699999999999999</v>
          </cell>
          <cell r="I166">
            <v>0.437</v>
          </cell>
          <cell r="J166">
            <v>0.44500000000000001</v>
          </cell>
          <cell r="K166">
            <v>0.45</v>
          </cell>
          <cell r="L166">
            <v>0.45400000000000001</v>
          </cell>
          <cell r="M166">
            <v>0.45600000000000002</v>
          </cell>
        </row>
        <row r="167">
          <cell r="B167" t="str">
            <v>Haiti</v>
          </cell>
          <cell r="C167">
            <v>0.33500000000000002</v>
          </cell>
          <cell r="D167">
            <v>0.39900000000000002</v>
          </cell>
          <cell r="E167">
            <v>0.42199999999999999</v>
          </cell>
          <cell r="F167">
            <v>0.437</v>
          </cell>
          <cell r="G167" t="str">
            <v>..</v>
          </cell>
          <cell r="H167" t="str">
            <v>..</v>
          </cell>
          <cell r="I167" t="str">
            <v>..</v>
          </cell>
          <cell r="J167">
            <v>0.45100000000000001</v>
          </cell>
          <cell r="K167">
            <v>0.45</v>
          </cell>
          <cell r="L167">
            <v>0.45300000000000001</v>
          </cell>
          <cell r="M167">
            <v>0.45600000000000002</v>
          </cell>
        </row>
        <row r="168">
          <cell r="B168" t="str">
            <v>Zambia</v>
          </cell>
          <cell r="C168">
            <v>0.40500000000000003</v>
          </cell>
          <cell r="D168">
            <v>0.39800000000000002</v>
          </cell>
          <cell r="E168">
            <v>0.376</v>
          </cell>
          <cell r="F168">
            <v>0.39900000000000002</v>
          </cell>
          <cell r="G168">
            <v>0.40500000000000003</v>
          </cell>
          <cell r="H168">
            <v>0.41099999999999998</v>
          </cell>
          <cell r="I168">
            <v>0.42</v>
          </cell>
          <cell r="J168">
            <v>0.43099999999999999</v>
          </cell>
          <cell r="K168">
            <v>0.438</v>
          </cell>
          <cell r="L168">
            <v>0.443</v>
          </cell>
          <cell r="M168">
            <v>0.44800000000000001</v>
          </cell>
        </row>
        <row r="169">
          <cell r="B169" t="str">
            <v>Djibouti</v>
          </cell>
          <cell r="C169" t="str">
            <v>..</v>
          </cell>
          <cell r="D169" t="str">
            <v>..</v>
          </cell>
          <cell r="E169" t="str">
            <v>..</v>
          </cell>
          <cell r="F169">
            <v>0.40500000000000003</v>
          </cell>
          <cell r="G169">
            <v>0.41099999999999998</v>
          </cell>
          <cell r="H169">
            <v>0.41899999999999998</v>
          </cell>
          <cell r="I169">
            <v>0.42199999999999999</v>
          </cell>
          <cell r="J169">
            <v>0.42899999999999999</v>
          </cell>
          <cell r="K169">
            <v>0.43099999999999999</v>
          </cell>
          <cell r="L169">
            <v>0.442</v>
          </cell>
          <cell r="M169">
            <v>0.44500000000000001</v>
          </cell>
        </row>
        <row r="170">
          <cell r="B170" t="str">
            <v>Gambia, The</v>
          </cell>
          <cell r="C170">
            <v>0.27900000000000003</v>
          </cell>
          <cell r="D170">
            <v>0.32300000000000001</v>
          </cell>
          <cell r="E170">
            <v>0.36</v>
          </cell>
          <cell r="F170">
            <v>0.375</v>
          </cell>
          <cell r="G170">
            <v>0.378</v>
          </cell>
          <cell r="H170">
            <v>0.38300000000000001</v>
          </cell>
          <cell r="I170">
            <v>0.42599999999999999</v>
          </cell>
          <cell r="J170">
            <v>0.432</v>
          </cell>
          <cell r="K170">
            <v>0.437</v>
          </cell>
          <cell r="L170">
            <v>0.44</v>
          </cell>
          <cell r="M170">
            <v>0.439</v>
          </cell>
        </row>
        <row r="171">
          <cell r="B171" t="str">
            <v>Benin</v>
          </cell>
          <cell r="C171">
            <v>0.253</v>
          </cell>
          <cell r="D171">
            <v>0.314</v>
          </cell>
          <cell r="E171">
            <v>0.38</v>
          </cell>
          <cell r="F171">
            <v>0.41399999999999998</v>
          </cell>
          <cell r="G171">
            <v>0.41599999999999998</v>
          </cell>
          <cell r="H171">
            <v>0.42</v>
          </cell>
          <cell r="I171">
            <v>0.42499999999999999</v>
          </cell>
          <cell r="J171">
            <v>0.42899999999999999</v>
          </cell>
          <cell r="K171">
            <v>0.432</v>
          </cell>
          <cell r="L171">
            <v>0.434</v>
          </cell>
          <cell r="M171">
            <v>0.436</v>
          </cell>
        </row>
        <row r="172">
          <cell r="B172" t="str">
            <v>Rwanda</v>
          </cell>
          <cell r="C172">
            <v>0.27700000000000002</v>
          </cell>
          <cell r="D172">
            <v>0.23300000000000001</v>
          </cell>
          <cell r="E172">
            <v>0.314</v>
          </cell>
          <cell r="F172">
            <v>0.377</v>
          </cell>
          <cell r="G172">
            <v>0.39100000000000001</v>
          </cell>
          <cell r="H172">
            <v>0.4</v>
          </cell>
          <cell r="I172">
            <v>0.40899999999999997</v>
          </cell>
          <cell r="J172">
            <v>0.41699999999999998</v>
          </cell>
          <cell r="K172">
            <v>0.42499999999999999</v>
          </cell>
          <cell r="L172">
            <v>0.42899999999999999</v>
          </cell>
          <cell r="M172">
            <v>0.434</v>
          </cell>
        </row>
        <row r="173">
          <cell r="B173" t="str">
            <v>Côte d'Ivoire</v>
          </cell>
          <cell r="C173">
            <v>0.34799999999999998</v>
          </cell>
          <cell r="D173">
            <v>0.36</v>
          </cell>
          <cell r="E173">
            <v>0.39200000000000002</v>
          </cell>
          <cell r="F173">
            <v>0.40500000000000003</v>
          </cell>
          <cell r="G173">
            <v>0.40799999999999997</v>
          </cell>
          <cell r="H173">
            <v>0.41199999999999998</v>
          </cell>
          <cell r="I173">
            <v>0.41699999999999998</v>
          </cell>
          <cell r="J173">
            <v>0.42199999999999999</v>
          </cell>
          <cell r="K173">
            <v>0.42699999999999999</v>
          </cell>
          <cell r="L173">
            <v>0.42599999999999999</v>
          </cell>
          <cell r="M173">
            <v>0.432</v>
          </cell>
        </row>
        <row r="174">
          <cell r="B174" t="str">
            <v>Comoros</v>
          </cell>
          <cell r="C174" t="str">
            <v>..</v>
          </cell>
          <cell r="D174" t="str">
            <v>..</v>
          </cell>
          <cell r="E174" t="str">
            <v>..</v>
          </cell>
          <cell r="F174">
            <v>0.42499999999999999</v>
          </cell>
          <cell r="G174">
            <v>0.42499999999999999</v>
          </cell>
          <cell r="H174">
            <v>0.42499999999999999</v>
          </cell>
          <cell r="I174">
            <v>0.42399999999999999</v>
          </cell>
          <cell r="J174">
            <v>0.42499999999999999</v>
          </cell>
          <cell r="K174">
            <v>0.42599999999999999</v>
          </cell>
          <cell r="L174">
            <v>0.42799999999999999</v>
          </cell>
          <cell r="M174">
            <v>0.42899999999999999</v>
          </cell>
        </row>
        <row r="175">
          <cell r="B175" t="str">
            <v>Malawi</v>
          </cell>
          <cell r="C175">
            <v>0.27200000000000002</v>
          </cell>
          <cell r="D175">
            <v>0.29499999999999998</v>
          </cell>
          <cell r="E175">
            <v>0.35199999999999998</v>
          </cell>
          <cell r="F175">
            <v>0.36299999999999999</v>
          </cell>
          <cell r="G175">
            <v>0.373</v>
          </cell>
          <cell r="H175">
            <v>0.38100000000000001</v>
          </cell>
          <cell r="I175">
            <v>0.39200000000000002</v>
          </cell>
          <cell r="J175">
            <v>0.40100000000000002</v>
          </cell>
          <cell r="K175">
            <v>0.41299999999999998</v>
          </cell>
          <cell r="L175">
            <v>0.41499999999999998</v>
          </cell>
          <cell r="M175">
            <v>0.41799999999999998</v>
          </cell>
        </row>
        <row r="176">
          <cell r="B176" t="str">
            <v>Sudan</v>
          </cell>
          <cell r="C176">
            <v>0.26900000000000002</v>
          </cell>
          <cell r="D176">
            <v>0.30099999999999999</v>
          </cell>
          <cell r="E176">
            <v>0.36399999999999999</v>
          </cell>
          <cell r="F176">
            <v>0.39</v>
          </cell>
          <cell r="G176">
            <v>0.39600000000000002</v>
          </cell>
          <cell r="H176">
            <v>0.40100000000000002</v>
          </cell>
          <cell r="I176">
            <v>0.40500000000000003</v>
          </cell>
          <cell r="J176">
            <v>0.40799999999999997</v>
          </cell>
          <cell r="K176">
            <v>0.41099999999999998</v>
          </cell>
          <cell r="L176">
            <v>0.41899999999999998</v>
          </cell>
          <cell r="M176">
            <v>0.41399999999999998</v>
          </cell>
        </row>
        <row r="177">
          <cell r="B177" t="str">
            <v>Zimbabwe</v>
          </cell>
          <cell r="C177">
            <v>0.36699999999999999</v>
          </cell>
          <cell r="D177">
            <v>0.42699999999999999</v>
          </cell>
          <cell r="E177">
            <v>0.376</v>
          </cell>
          <cell r="F177">
            <v>0.35199999999999998</v>
          </cell>
          <cell r="G177">
            <v>0.35299999999999998</v>
          </cell>
          <cell r="H177">
            <v>0.35499999999999998</v>
          </cell>
          <cell r="I177">
            <v>0.34499999999999997</v>
          </cell>
          <cell r="J177">
            <v>0.35899999999999999</v>
          </cell>
          <cell r="K177">
            <v>0.374</v>
          </cell>
          <cell r="L177">
            <v>0.38700000000000001</v>
          </cell>
          <cell r="M177">
            <v>0.39700000000000002</v>
          </cell>
        </row>
        <row r="178">
          <cell r="B178" t="str">
            <v>Ethiopia</v>
          </cell>
          <cell r="C178" t="str">
            <v>..</v>
          </cell>
          <cell r="D178" t="str">
            <v>..</v>
          </cell>
          <cell r="E178">
            <v>0.27500000000000002</v>
          </cell>
          <cell r="F178">
            <v>0.316</v>
          </cell>
          <cell r="G178">
            <v>0.33300000000000002</v>
          </cell>
          <cell r="H178">
            <v>0.35</v>
          </cell>
          <cell r="I178">
            <v>0.36499999999999999</v>
          </cell>
          <cell r="J178">
            <v>0.376</v>
          </cell>
          <cell r="K178">
            <v>0.38700000000000001</v>
          </cell>
          <cell r="L178">
            <v>0.39200000000000002</v>
          </cell>
          <cell r="M178">
            <v>0.39600000000000002</v>
          </cell>
        </row>
        <row r="179">
          <cell r="B179" t="str">
            <v>Liberia</v>
          </cell>
          <cell r="C179">
            <v>0.29799999999999999</v>
          </cell>
          <cell r="D179" t="str">
            <v>..</v>
          </cell>
          <cell r="E179">
            <v>0.30399999999999999</v>
          </cell>
          <cell r="F179">
            <v>0.30099999999999999</v>
          </cell>
          <cell r="G179">
            <v>0.314</v>
          </cell>
          <cell r="H179">
            <v>0.33400000000000002</v>
          </cell>
          <cell r="I179">
            <v>0.34599999999999997</v>
          </cell>
          <cell r="J179">
            <v>0.35899999999999999</v>
          </cell>
          <cell r="K179">
            <v>0.36699999999999999</v>
          </cell>
          <cell r="L179">
            <v>0.38100000000000001</v>
          </cell>
          <cell r="M179">
            <v>0.38800000000000001</v>
          </cell>
        </row>
        <row r="180">
          <cell r="B180" t="str">
            <v>Afghanistan</v>
          </cell>
          <cell r="C180">
            <v>0.20899999999999999</v>
          </cell>
          <cell r="D180">
            <v>0.246</v>
          </cell>
          <cell r="E180">
            <v>0.23599999999999999</v>
          </cell>
          <cell r="F180">
            <v>0.32200000000000001</v>
          </cell>
          <cell r="G180">
            <v>0.33900000000000002</v>
          </cell>
          <cell r="H180">
            <v>0.34599999999999997</v>
          </cell>
          <cell r="I180">
            <v>0.34300000000000003</v>
          </cell>
          <cell r="J180">
            <v>0.36099999999999999</v>
          </cell>
          <cell r="K180">
            <v>0.36799999999999999</v>
          </cell>
          <cell r="L180">
            <v>0.371</v>
          </cell>
          <cell r="M180">
            <v>0.374</v>
          </cell>
        </row>
        <row r="181">
          <cell r="B181" t="str">
            <v>Guinea-Bissau</v>
          </cell>
          <cell r="C181" t="str">
            <v>..</v>
          </cell>
          <cell r="D181" t="str">
            <v>..</v>
          </cell>
          <cell r="E181" t="str">
            <v>..</v>
          </cell>
          <cell r="F181">
            <v>0.34799999999999998</v>
          </cell>
          <cell r="G181">
            <v>0.35199999999999998</v>
          </cell>
          <cell r="H181">
            <v>0.35499999999999998</v>
          </cell>
          <cell r="I181">
            <v>0.35599999999999998</v>
          </cell>
          <cell r="J181">
            <v>0.35799999999999998</v>
          </cell>
          <cell r="K181">
            <v>0.36099999999999999</v>
          </cell>
          <cell r="L181">
            <v>0.36399999999999999</v>
          </cell>
          <cell r="M181">
            <v>0.36399999999999999</v>
          </cell>
        </row>
        <row r="182">
          <cell r="B182" t="str">
            <v>Sierra Leone</v>
          </cell>
          <cell r="C182">
            <v>0.255</v>
          </cell>
          <cell r="D182">
            <v>0.247</v>
          </cell>
          <cell r="E182">
            <v>0.24399999999999999</v>
          </cell>
          <cell r="F182">
            <v>0.315</v>
          </cell>
          <cell r="G182">
            <v>0.32300000000000001</v>
          </cell>
          <cell r="H182">
            <v>0.33100000000000002</v>
          </cell>
          <cell r="I182">
            <v>0.33600000000000002</v>
          </cell>
          <cell r="J182">
            <v>0.34200000000000003</v>
          </cell>
          <cell r="K182">
            <v>0.34599999999999997</v>
          </cell>
          <cell r="L182">
            <v>0.34799999999999998</v>
          </cell>
          <cell r="M182">
            <v>0.35899999999999999</v>
          </cell>
        </row>
        <row r="183">
          <cell r="B183" t="str">
            <v>Guinea</v>
          </cell>
          <cell r="C183" t="str">
            <v>..</v>
          </cell>
          <cell r="D183" t="str">
            <v>..</v>
          </cell>
          <cell r="E183" t="str">
            <v>..</v>
          </cell>
          <cell r="F183">
            <v>0.33100000000000002</v>
          </cell>
          <cell r="G183">
            <v>0.33600000000000002</v>
          </cell>
          <cell r="H183">
            <v>0.34200000000000003</v>
          </cell>
          <cell r="I183">
            <v>0.34499999999999997</v>
          </cell>
          <cell r="J183">
            <v>0.34699999999999998</v>
          </cell>
          <cell r="K183">
            <v>0.34899999999999998</v>
          </cell>
          <cell r="L183">
            <v>0.35199999999999998</v>
          </cell>
          <cell r="M183">
            <v>0.35499999999999998</v>
          </cell>
        </row>
        <row r="184">
          <cell r="B184" t="str">
            <v>Burundi</v>
          </cell>
          <cell r="C184">
            <v>0.217</v>
          </cell>
          <cell r="D184">
            <v>0.27200000000000002</v>
          </cell>
          <cell r="E184">
            <v>0.27</v>
          </cell>
          <cell r="F184">
            <v>0.29799999999999999</v>
          </cell>
          <cell r="G184">
            <v>0.313</v>
          </cell>
          <cell r="H184">
            <v>0.32300000000000001</v>
          </cell>
          <cell r="I184">
            <v>0.33100000000000002</v>
          </cell>
          <cell r="J184">
            <v>0.34</v>
          </cell>
          <cell r="K184">
            <v>0.34799999999999998</v>
          </cell>
          <cell r="L184">
            <v>0.35199999999999998</v>
          </cell>
          <cell r="M184">
            <v>0.35499999999999998</v>
          </cell>
        </row>
        <row r="185">
          <cell r="B185" t="str">
            <v>Central African Republic</v>
          </cell>
          <cell r="C185">
            <v>0.28499999999999998</v>
          </cell>
          <cell r="D185">
            <v>0.312</v>
          </cell>
          <cell r="E185">
            <v>0.29399999999999998</v>
          </cell>
          <cell r="F185">
            <v>0.308</v>
          </cell>
          <cell r="G185">
            <v>0.312</v>
          </cell>
          <cell r="H185">
            <v>0.316</v>
          </cell>
          <cell r="I185">
            <v>0.33300000000000002</v>
          </cell>
          <cell r="J185">
            <v>0.33900000000000002</v>
          </cell>
          <cell r="K185">
            <v>0.34399999999999997</v>
          </cell>
          <cell r="L185">
            <v>0.34799999999999998</v>
          </cell>
          <cell r="M185">
            <v>0.35199999999999998</v>
          </cell>
        </row>
        <row r="186">
          <cell r="B186" t="str">
            <v>Eritrea</v>
          </cell>
          <cell r="C186" t="str">
            <v>..</v>
          </cell>
          <cell r="D186" t="str">
            <v>..</v>
          </cell>
          <cell r="E186" t="str">
            <v>..</v>
          </cell>
          <cell r="F186" t="str">
            <v>..</v>
          </cell>
          <cell r="G186" t="str">
            <v>..</v>
          </cell>
          <cell r="H186" t="str">
            <v>..</v>
          </cell>
          <cell r="I186" t="str">
            <v>..</v>
          </cell>
          <cell r="J186" t="str">
            <v>..</v>
          </cell>
          <cell r="K186">
            <v>0.34200000000000003</v>
          </cell>
          <cell r="L186">
            <v>0.34599999999999997</v>
          </cell>
          <cell r="M186">
            <v>0.35099999999999998</v>
          </cell>
        </row>
        <row r="187">
          <cell r="B187" t="str">
            <v>Mali</v>
          </cell>
          <cell r="C187">
            <v>0.17599999999999999</v>
          </cell>
          <cell r="D187">
            <v>0.20399999999999999</v>
          </cell>
          <cell r="E187">
            <v>0.27</v>
          </cell>
          <cell r="F187">
            <v>0.312</v>
          </cell>
          <cell r="G187">
            <v>0.318</v>
          </cell>
          <cell r="H187">
            <v>0.32800000000000001</v>
          </cell>
          <cell r="I187">
            <v>0.33200000000000002</v>
          </cell>
          <cell r="J187">
            <v>0.33700000000000002</v>
          </cell>
          <cell r="K187">
            <v>0.34399999999999997</v>
          </cell>
          <cell r="L187">
            <v>0.34699999999999998</v>
          </cell>
          <cell r="M187">
            <v>0.34399999999999997</v>
          </cell>
        </row>
        <row r="188">
          <cell r="B188" t="str">
            <v>Burkina Faso</v>
          </cell>
          <cell r="C188" t="str">
            <v>..</v>
          </cell>
          <cell r="D188" t="str">
            <v>..</v>
          </cell>
          <cell r="E188" t="str">
            <v>..</v>
          </cell>
          <cell r="F188">
            <v>0.30099999999999999</v>
          </cell>
          <cell r="G188">
            <v>0.307</v>
          </cell>
          <cell r="H188">
            <v>0.314</v>
          </cell>
          <cell r="I188">
            <v>0.32200000000000001</v>
          </cell>
          <cell r="J188">
            <v>0.32700000000000001</v>
          </cell>
          <cell r="K188">
            <v>0.33400000000000002</v>
          </cell>
          <cell r="L188">
            <v>0.34</v>
          </cell>
          <cell r="M188">
            <v>0.34300000000000003</v>
          </cell>
        </row>
        <row r="189">
          <cell r="B189" t="str">
            <v>Chad</v>
          </cell>
          <cell r="C189" t="str">
            <v>..</v>
          </cell>
          <cell r="D189" t="str">
            <v>..</v>
          </cell>
          <cell r="E189">
            <v>0.28999999999999998</v>
          </cell>
          <cell r="F189">
            <v>0.317</v>
          </cell>
          <cell r="G189">
            <v>0.316</v>
          </cell>
          <cell r="H189">
            <v>0.31900000000000001</v>
          </cell>
          <cell r="I189">
            <v>0.32100000000000001</v>
          </cell>
          <cell r="J189">
            <v>0.33100000000000002</v>
          </cell>
          <cell r="K189">
            <v>0.33600000000000002</v>
          </cell>
          <cell r="L189">
            <v>0.33600000000000002</v>
          </cell>
          <cell r="M189">
            <v>0.34</v>
          </cell>
        </row>
        <row r="190">
          <cell r="B190" t="str">
            <v>Mozambique</v>
          </cell>
          <cell r="C190">
            <v>0.217</v>
          </cell>
          <cell r="D190">
            <v>0.20200000000000001</v>
          </cell>
          <cell r="E190">
            <v>0.247</v>
          </cell>
          <cell r="F190">
            <v>0.28699999999999998</v>
          </cell>
          <cell r="G190">
            <v>0.29099999999999998</v>
          </cell>
          <cell r="H190">
            <v>0.30099999999999999</v>
          </cell>
          <cell r="I190">
            <v>0.30599999999999999</v>
          </cell>
          <cell r="J190">
            <v>0.312</v>
          </cell>
          <cell r="K190">
            <v>0.318</v>
          </cell>
          <cell r="L190">
            <v>0.32200000000000001</v>
          </cell>
          <cell r="M190">
            <v>0.32700000000000001</v>
          </cell>
        </row>
        <row r="191">
          <cell r="B191" t="str">
            <v>Niger</v>
          </cell>
          <cell r="C191">
            <v>0.17899999999999999</v>
          </cell>
          <cell r="D191">
            <v>0.19800000000000001</v>
          </cell>
          <cell r="E191">
            <v>0.23400000000000001</v>
          </cell>
          <cell r="F191">
            <v>0.26900000000000002</v>
          </cell>
          <cell r="G191">
            <v>0.27400000000000002</v>
          </cell>
          <cell r="H191">
            <v>0.27800000000000002</v>
          </cell>
          <cell r="I191">
            <v>0.28699999999999998</v>
          </cell>
          <cell r="J191">
            <v>0.28899999999999998</v>
          </cell>
          <cell r="K191">
            <v>0.29799999999999999</v>
          </cell>
          <cell r="L191">
            <v>0.29699999999999999</v>
          </cell>
          <cell r="M191">
            <v>0.30399999999999999</v>
          </cell>
        </row>
        <row r="192">
          <cell r="B192" t="str">
            <v>Congo (Democratic Republic of the)</v>
          </cell>
          <cell r="C192">
            <v>0.28599999999999998</v>
          </cell>
          <cell r="D192">
            <v>0.29699999999999999</v>
          </cell>
          <cell r="E192">
            <v>0.23400000000000001</v>
          </cell>
          <cell r="F192">
            <v>0.25800000000000001</v>
          </cell>
          <cell r="G192">
            <v>0.26200000000000001</v>
          </cell>
          <cell r="H192">
            <v>0.28000000000000003</v>
          </cell>
          <cell r="I192">
            <v>0.28199999999999997</v>
          </cell>
          <cell r="J192">
            <v>0.28899999999999998</v>
          </cell>
          <cell r="K192">
            <v>0.29499999999999998</v>
          </cell>
          <cell r="L192">
            <v>0.29899999999999999</v>
          </cell>
          <cell r="M192">
            <v>0.30399999999999999</v>
          </cell>
        </row>
        <row r="193">
          <cell r="B193" t="str">
            <v>South Sudan</v>
          </cell>
          <cell r="C193" t="str">
            <v>..</v>
          </cell>
          <cell r="D193" t="str">
            <v>..</v>
          </cell>
          <cell r="E193" t="str">
            <v>..</v>
          </cell>
          <cell r="F193" t="str">
            <v>..</v>
          </cell>
          <cell r="G193" t="str">
            <v>..</v>
          </cell>
          <cell r="H193" t="str">
            <v>..</v>
          </cell>
          <cell r="I193" t="str">
            <v>..</v>
          </cell>
          <cell r="J193" t="str">
            <v>..</v>
          </cell>
          <cell r="K193" t="str">
            <v>..</v>
          </cell>
          <cell r="L193" t="str">
            <v>..</v>
          </cell>
          <cell r="M193" t="str">
            <v>..</v>
          </cell>
        </row>
        <row r="194">
          <cell r="B194" t="str">
            <v>Tuvalu</v>
          </cell>
          <cell r="C194" t="str">
            <v>..</v>
          </cell>
          <cell r="D194" t="str">
            <v>..</v>
          </cell>
          <cell r="E194" t="str">
            <v>..</v>
          </cell>
          <cell r="F194" t="str">
            <v>..</v>
          </cell>
          <cell r="G194" t="str">
            <v>..</v>
          </cell>
          <cell r="H194" t="str">
            <v>..</v>
          </cell>
          <cell r="I194" t="str">
            <v>..</v>
          </cell>
          <cell r="J194" t="str">
            <v>..</v>
          </cell>
          <cell r="K194" t="str">
            <v>..</v>
          </cell>
          <cell r="L194" t="str">
            <v>..</v>
          </cell>
          <cell r="M194" t="str">
            <v>..</v>
          </cell>
        </row>
        <row r="195">
          <cell r="B195" t="str">
            <v>Somalia</v>
          </cell>
          <cell r="C195" t="str">
            <v>..</v>
          </cell>
          <cell r="D195" t="str">
            <v>..</v>
          </cell>
          <cell r="E195" t="str">
            <v>..</v>
          </cell>
          <cell r="F195" t="str">
            <v>..</v>
          </cell>
          <cell r="G195" t="str">
            <v>..</v>
          </cell>
          <cell r="H195" t="str">
            <v>..</v>
          </cell>
          <cell r="I195" t="str">
            <v>..</v>
          </cell>
          <cell r="J195" t="str">
            <v>..</v>
          </cell>
          <cell r="K195" t="str">
            <v>..</v>
          </cell>
          <cell r="L195" t="str">
            <v>..</v>
          </cell>
          <cell r="M195" t="str">
            <v>..</v>
          </cell>
        </row>
        <row r="196">
          <cell r="B196" t="str">
            <v>San Marino</v>
          </cell>
          <cell r="C196" t="str">
            <v>..</v>
          </cell>
          <cell r="D196" t="str">
            <v>..</v>
          </cell>
          <cell r="E196" t="str">
            <v>..</v>
          </cell>
          <cell r="F196" t="str">
            <v>..</v>
          </cell>
          <cell r="G196" t="str">
            <v>..</v>
          </cell>
          <cell r="H196" t="str">
            <v>..</v>
          </cell>
          <cell r="I196" t="str">
            <v>..</v>
          </cell>
          <cell r="J196" t="str">
            <v>..</v>
          </cell>
          <cell r="K196" t="str">
            <v>..</v>
          </cell>
          <cell r="L196" t="str">
            <v>..</v>
          </cell>
          <cell r="M196" t="str">
            <v>..</v>
          </cell>
        </row>
        <row r="197">
          <cell r="B197" t="str">
            <v>Nauru</v>
          </cell>
          <cell r="C197" t="str">
            <v>..</v>
          </cell>
          <cell r="D197" t="str">
            <v>..</v>
          </cell>
          <cell r="E197" t="str">
            <v>..</v>
          </cell>
          <cell r="F197" t="str">
            <v>..</v>
          </cell>
          <cell r="G197" t="str">
            <v>..</v>
          </cell>
          <cell r="H197" t="str">
            <v>..</v>
          </cell>
          <cell r="I197" t="str">
            <v>..</v>
          </cell>
          <cell r="J197" t="str">
            <v>..</v>
          </cell>
          <cell r="K197" t="str">
            <v>..</v>
          </cell>
          <cell r="L197" t="str">
            <v>..</v>
          </cell>
          <cell r="M197" t="str">
            <v>..</v>
          </cell>
        </row>
        <row r="198">
          <cell r="B198" t="str">
            <v>Monaco</v>
          </cell>
          <cell r="C198" t="str">
            <v>..</v>
          </cell>
          <cell r="D198" t="str">
            <v>..</v>
          </cell>
          <cell r="E198" t="str">
            <v>..</v>
          </cell>
          <cell r="F198" t="str">
            <v>..</v>
          </cell>
          <cell r="G198" t="str">
            <v>..</v>
          </cell>
          <cell r="H198" t="str">
            <v>..</v>
          </cell>
          <cell r="I198" t="str">
            <v>..</v>
          </cell>
          <cell r="J198" t="str">
            <v>..</v>
          </cell>
          <cell r="K198" t="str">
            <v>..</v>
          </cell>
          <cell r="L198" t="str">
            <v>..</v>
          </cell>
          <cell r="M198" t="str">
            <v>..</v>
          </cell>
        </row>
        <row r="199">
          <cell r="B199" t="str">
            <v>Marshall Islands</v>
          </cell>
          <cell r="C199" t="str">
            <v>..</v>
          </cell>
          <cell r="D199" t="str">
            <v>..</v>
          </cell>
          <cell r="E199" t="str">
            <v>..</v>
          </cell>
          <cell r="F199" t="str">
            <v>..</v>
          </cell>
          <cell r="G199" t="str">
            <v>..</v>
          </cell>
          <cell r="H199" t="str">
            <v>..</v>
          </cell>
          <cell r="I199" t="str">
            <v>..</v>
          </cell>
          <cell r="J199" t="str">
            <v>..</v>
          </cell>
          <cell r="K199" t="str">
            <v>..</v>
          </cell>
          <cell r="L199" t="str">
            <v>..</v>
          </cell>
          <cell r="M199" t="str">
            <v>..</v>
          </cell>
        </row>
        <row r="200">
          <cell r="B200" t="str">
            <v>Korea (Democratic People's Rep. of)</v>
          </cell>
          <cell r="C200" t="str">
            <v>..</v>
          </cell>
          <cell r="D200" t="str">
            <v>..</v>
          </cell>
          <cell r="E200" t="str">
            <v>..</v>
          </cell>
          <cell r="F200" t="str">
            <v>..</v>
          </cell>
          <cell r="G200" t="str">
            <v>..</v>
          </cell>
          <cell r="H200" t="str">
            <v>..</v>
          </cell>
          <cell r="I200" t="str">
            <v>..</v>
          </cell>
          <cell r="J200" t="str">
            <v>..</v>
          </cell>
          <cell r="K200" t="str">
            <v>..</v>
          </cell>
          <cell r="L200" t="str">
            <v>..</v>
          </cell>
          <cell r="M200" t="str">
            <v>..</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d"/>
      <sheetName val="GCI_data_platform-33"/>
      <sheetName val="GCI_data_platform-34"/>
      <sheetName val="GCI_data_platform-35"/>
      <sheetName val="GCI_data_platform-36"/>
      <sheetName val="GCI_data_platform-37"/>
      <sheetName val="GCI_data_platform-38"/>
      <sheetName val="GCI_data_platform-39"/>
      <sheetName val="GCI_data_platform-40"/>
      <sheetName val="GCI_data_platform-41"/>
      <sheetName val="GCI_data_platform-42"/>
      <sheetName val="GCI_data_platform-43"/>
      <sheetName val="GCI_data_platform-44"/>
      <sheetName val="GCI_data_platform-45"/>
      <sheetName val="GCI_data_platform-46"/>
      <sheetName val="GCI_data_platform-47"/>
      <sheetName val="GCI_data_platform-48"/>
      <sheetName val="GCI_data_platform-49"/>
      <sheetName val="GCI_data_platform-50"/>
      <sheetName val="GCI_data_platform-51"/>
      <sheetName val="GCI_data_platform-52"/>
      <sheetName val="GCI_data_platform-53"/>
      <sheetName val="GCI_data_platform-54"/>
      <sheetName val="GCI_data_platform-55"/>
      <sheetName val="GCI_data_platform-56"/>
    </sheetNames>
    <sheetDataSet>
      <sheetData sheetId="0"/>
      <sheetData sheetId="1">
        <row r="1">
          <cell r="F1" t="str">
            <v>Entity code</v>
          </cell>
          <cell r="G1" t="str">
            <v>Value</v>
          </cell>
        </row>
        <row r="2">
          <cell r="C2" t="str">
            <v>1st pillar: Institutions, 1-7 (best)</v>
          </cell>
          <cell r="F2" t="str">
            <v>ALB</v>
          </cell>
          <cell r="G2">
            <v>3.3195687990625</v>
          </cell>
        </row>
        <row r="3">
          <cell r="F3" t="str">
            <v>DZA</v>
          </cell>
          <cell r="G3">
            <v>3.0391009869681098</v>
          </cell>
        </row>
        <row r="4">
          <cell r="F4" t="str">
            <v>AGO</v>
          </cell>
          <cell r="G4">
            <v>2.7598933412500002</v>
          </cell>
        </row>
        <row r="5">
          <cell r="F5" t="str">
            <v>ARG</v>
          </cell>
          <cell r="G5">
            <v>2.79488031512048</v>
          </cell>
        </row>
        <row r="6">
          <cell r="F6" t="str">
            <v>ARM</v>
          </cell>
          <cell r="G6">
            <v>3.9764885243269199</v>
          </cell>
        </row>
        <row r="7">
          <cell r="F7" t="str">
            <v>AUS</v>
          </cell>
          <cell r="G7">
            <v>5.0408587016600004</v>
          </cell>
        </row>
        <row r="8">
          <cell r="F8" t="str">
            <v>AUT</v>
          </cell>
          <cell r="G8">
            <v>5.0731834978989001</v>
          </cell>
        </row>
        <row r="9">
          <cell r="F9" t="str">
            <v>AZE</v>
          </cell>
          <cell r="G9">
            <v>4.0633366995451397</v>
          </cell>
        </row>
        <row r="10">
          <cell r="F10" t="str">
            <v>BHR</v>
          </cell>
          <cell r="G10">
            <v>4.7661606015589602</v>
          </cell>
        </row>
        <row r="11">
          <cell r="F11" t="str">
            <v>BGD</v>
          </cell>
          <cell r="G11">
            <v>3.0760308440398099</v>
          </cell>
        </row>
        <row r="12">
          <cell r="F12" t="str">
            <v>BRB</v>
          </cell>
          <cell r="G12">
            <v>4.7966471793963397</v>
          </cell>
        </row>
        <row r="13">
          <cell r="F13" t="str">
            <v>BEL</v>
          </cell>
          <cell r="G13">
            <v>5.0007202956397903</v>
          </cell>
        </row>
        <row r="14">
          <cell r="F14" t="str">
            <v>BEN</v>
          </cell>
          <cell r="G14">
            <v>3.3568012926937199</v>
          </cell>
        </row>
        <row r="15">
          <cell r="F15" t="str">
            <v>BTN</v>
          </cell>
          <cell r="G15">
            <v>4.4030509674999996</v>
          </cell>
        </row>
        <row r="16">
          <cell r="F16" t="str">
            <v>BOL</v>
          </cell>
          <cell r="G16">
            <v>3.4007886148116402</v>
          </cell>
        </row>
        <row r="17">
          <cell r="F17" t="str">
            <v>BIH</v>
          </cell>
          <cell r="G17">
            <v>3.8660947987499998</v>
          </cell>
        </row>
        <row r="18">
          <cell r="F18" t="str">
            <v>BWA</v>
          </cell>
          <cell r="G18">
            <v>4.6717980173487996</v>
          </cell>
        </row>
        <row r="19">
          <cell r="F19" t="str">
            <v>BRA</v>
          </cell>
          <cell r="G19">
            <v>3.7298196144445002</v>
          </cell>
        </row>
        <row r="20">
          <cell r="F20" t="str">
            <v>BRN</v>
          </cell>
          <cell r="G20">
            <v>4.9558264294871801</v>
          </cell>
        </row>
        <row r="21">
          <cell r="F21" t="str">
            <v>BGR</v>
          </cell>
          <cell r="G21">
            <v>3.37658505203731</v>
          </cell>
        </row>
        <row r="22">
          <cell r="F22" t="str">
            <v>BFA</v>
          </cell>
          <cell r="G22">
            <v>3.3370184707895398</v>
          </cell>
        </row>
        <row r="23">
          <cell r="F23" t="str">
            <v>BDI</v>
          </cell>
          <cell r="G23">
            <v>2.7790254081732702</v>
          </cell>
        </row>
        <row r="24">
          <cell r="F24" t="str">
            <v>KHM</v>
          </cell>
          <cell r="G24">
            <v>3.60987453452206</v>
          </cell>
        </row>
        <row r="25">
          <cell r="F25" t="str">
            <v>CMR</v>
          </cell>
          <cell r="G25">
            <v>3.34882241760315</v>
          </cell>
        </row>
        <row r="26">
          <cell r="F26" t="str">
            <v>CAN</v>
          </cell>
          <cell r="G26">
            <v>5.3824166903495803</v>
          </cell>
        </row>
        <row r="27">
          <cell r="F27" t="str">
            <v>CPV</v>
          </cell>
          <cell r="G27">
            <v>3.9270466534095698</v>
          </cell>
        </row>
        <row r="28">
          <cell r="F28" t="str">
            <v>TCD</v>
          </cell>
          <cell r="G28">
            <v>2.5440033609583299</v>
          </cell>
        </row>
        <row r="29">
          <cell r="F29" t="str">
            <v>CHL</v>
          </cell>
          <cell r="G29">
            <v>4.8806444991718703</v>
          </cell>
        </row>
        <row r="30">
          <cell r="F30" t="str">
            <v>CHN</v>
          </cell>
          <cell r="G30">
            <v>4.23925279735119</v>
          </cell>
        </row>
        <row r="31">
          <cell r="F31" t="str">
            <v>COL</v>
          </cell>
          <cell r="G31">
            <v>3.3545481792908198</v>
          </cell>
        </row>
        <row r="32">
          <cell r="F32" t="str">
            <v>CRI</v>
          </cell>
          <cell r="G32">
            <v>4.2046505299522101</v>
          </cell>
        </row>
        <row r="33">
          <cell r="F33" t="str">
            <v>CIV</v>
          </cell>
          <cell r="G33">
            <v>3.4025489034898801</v>
          </cell>
        </row>
        <row r="34">
          <cell r="F34" t="str">
            <v>HRV</v>
          </cell>
          <cell r="G34">
            <v>3.5992192583288798</v>
          </cell>
        </row>
        <row r="35">
          <cell r="F35" t="str">
            <v>CYP</v>
          </cell>
          <cell r="G35">
            <v>4.4736312380281698</v>
          </cell>
        </row>
        <row r="36">
          <cell r="F36" t="str">
            <v>CZE</v>
          </cell>
          <cell r="G36">
            <v>3.6374488805639702</v>
          </cell>
        </row>
        <row r="37">
          <cell r="F37" t="str">
            <v>DNK</v>
          </cell>
          <cell r="G37">
            <v>5.2089685487749202</v>
          </cell>
        </row>
        <row r="38">
          <cell r="F38" t="str">
            <v>DOM</v>
          </cell>
          <cell r="G38">
            <v>3.2327128223333301</v>
          </cell>
        </row>
        <row r="39">
          <cell r="F39" t="str">
            <v>ECU</v>
          </cell>
          <cell r="G39">
            <v>3.60804524613591</v>
          </cell>
        </row>
        <row r="40">
          <cell r="F40" t="str">
            <v>EGY</v>
          </cell>
          <cell r="G40">
            <v>3.32779679007895</v>
          </cell>
        </row>
        <row r="41">
          <cell r="F41" t="str">
            <v>SLV</v>
          </cell>
          <cell r="G41">
            <v>3.0767108607051301</v>
          </cell>
        </row>
        <row r="42">
          <cell r="F42" t="str">
            <v>EST</v>
          </cell>
          <cell r="G42">
            <v>4.8953225467500001</v>
          </cell>
        </row>
        <row r="43">
          <cell r="F43" t="str">
            <v>ETH</v>
          </cell>
          <cell r="G43">
            <v>3.5783726499493702</v>
          </cell>
        </row>
        <row r="44">
          <cell r="F44" t="str">
            <v>FIN</v>
          </cell>
          <cell r="G44">
            <v>6.0978252370657904</v>
          </cell>
        </row>
        <row r="45">
          <cell r="F45" t="str">
            <v>FRA</v>
          </cell>
          <cell r="G45">
            <v>4.79432631122069</v>
          </cell>
        </row>
        <row r="46">
          <cell r="F46" t="str">
            <v>GAB</v>
          </cell>
          <cell r="G46">
            <v>3.7244762522570101</v>
          </cell>
        </row>
        <row r="47">
          <cell r="F47" t="str">
            <v>GMB</v>
          </cell>
          <cell r="G47">
            <v>4.4156406315743899</v>
          </cell>
        </row>
        <row r="48">
          <cell r="F48" t="str">
            <v>GEO</v>
          </cell>
          <cell r="G48">
            <v>3.99989931297337</v>
          </cell>
        </row>
        <row r="49">
          <cell r="F49" t="str">
            <v>DEU</v>
          </cell>
          <cell r="G49">
            <v>5.3038888999019402</v>
          </cell>
        </row>
        <row r="50">
          <cell r="F50" t="str">
            <v>GHA</v>
          </cell>
          <cell r="G50">
            <v>3.8891183475251698</v>
          </cell>
        </row>
        <row r="51">
          <cell r="F51" t="str">
            <v>GRC</v>
          </cell>
          <cell r="G51">
            <v>3.4858548312701099</v>
          </cell>
        </row>
        <row r="52">
          <cell r="F52" t="str">
            <v>GTM</v>
          </cell>
          <cell r="G52">
            <v>3.3519293693217498</v>
          </cell>
        </row>
        <row r="53">
          <cell r="F53" t="str">
            <v>GIN</v>
          </cell>
          <cell r="G53">
            <v>3.0601073562112102</v>
          </cell>
        </row>
        <row r="54">
          <cell r="F54" t="str">
            <v>GUY</v>
          </cell>
          <cell r="G54">
            <v>3.63691862994613</v>
          </cell>
        </row>
        <row r="55">
          <cell r="F55" t="str">
            <v>HTI</v>
          </cell>
          <cell r="G55">
            <v>2.7462205245176601</v>
          </cell>
        </row>
        <row r="56">
          <cell r="F56" t="str">
            <v>HND</v>
          </cell>
          <cell r="G56">
            <v>3.0521015036152499</v>
          </cell>
        </row>
        <row r="57">
          <cell r="F57" t="str">
            <v>HKG</v>
          </cell>
          <cell r="G57">
            <v>5.6068356464709304</v>
          </cell>
        </row>
        <row r="58">
          <cell r="F58" t="str">
            <v>HUN</v>
          </cell>
          <cell r="G58">
            <v>3.6661766330405801</v>
          </cell>
        </row>
        <row r="59">
          <cell r="F59" t="str">
            <v>ISL</v>
          </cell>
          <cell r="G59">
            <v>5.05406305084239</v>
          </cell>
        </row>
        <row r="60">
          <cell r="F60" t="str">
            <v>IND</v>
          </cell>
          <cell r="G60">
            <v>3.8604843441594201</v>
          </cell>
        </row>
        <row r="61">
          <cell r="F61" t="str">
            <v>IDN</v>
          </cell>
          <cell r="G61">
            <v>3.96729490815</v>
          </cell>
        </row>
        <row r="62">
          <cell r="F62" t="str">
            <v>IRN</v>
          </cell>
          <cell r="G62">
            <v>3.6824712884509601</v>
          </cell>
        </row>
        <row r="63">
          <cell r="F63" t="str">
            <v>IRL</v>
          </cell>
          <cell r="G63">
            <v>5.2689584951196604</v>
          </cell>
        </row>
        <row r="64">
          <cell r="F64" t="str">
            <v>ISR</v>
          </cell>
          <cell r="G64">
            <v>4.5612594720743198</v>
          </cell>
        </row>
        <row r="65">
          <cell r="F65" t="str">
            <v>ITA</v>
          </cell>
          <cell r="G65">
            <v>3.49978569208576</v>
          </cell>
        </row>
        <row r="66">
          <cell r="F66" t="str">
            <v>JAM</v>
          </cell>
          <cell r="G66">
            <v>3.6647916576856598</v>
          </cell>
        </row>
        <row r="67">
          <cell r="F67" t="str">
            <v>JPN</v>
          </cell>
          <cell r="G67">
            <v>5.2544221423495596</v>
          </cell>
        </row>
        <row r="68">
          <cell r="F68" t="str">
            <v>JOR</v>
          </cell>
          <cell r="G68">
            <v>4.59772368375</v>
          </cell>
        </row>
        <row r="69">
          <cell r="F69" t="str">
            <v>KAZ</v>
          </cell>
          <cell r="G69">
            <v>4.0920757549017903</v>
          </cell>
        </row>
        <row r="70">
          <cell r="F70" t="str">
            <v>KEN</v>
          </cell>
          <cell r="G70">
            <v>3.62399466743868</v>
          </cell>
        </row>
        <row r="71">
          <cell r="F71" t="str">
            <v>KOR</v>
          </cell>
          <cell r="G71">
            <v>3.8422223002262599</v>
          </cell>
        </row>
        <row r="72">
          <cell r="F72" t="str">
            <v>KWT</v>
          </cell>
          <cell r="G72">
            <v>4.2056041417263499</v>
          </cell>
        </row>
        <row r="73">
          <cell r="F73" t="str">
            <v>KGZ</v>
          </cell>
          <cell r="G73">
            <v>3.05417405744062</v>
          </cell>
        </row>
        <row r="74">
          <cell r="F74" t="str">
            <v>LAO</v>
          </cell>
          <cell r="G74">
            <v>4.0033390449999997</v>
          </cell>
        </row>
        <row r="75">
          <cell r="F75" t="str">
            <v>LVA</v>
          </cell>
          <cell r="G75">
            <v>4.0776398838846202</v>
          </cell>
        </row>
        <row r="76">
          <cell r="F76" t="str">
            <v>LBN</v>
          </cell>
          <cell r="G76">
            <v>2.9827653348603902</v>
          </cell>
        </row>
        <row r="77">
          <cell r="F77" t="str">
            <v>LSO</v>
          </cell>
          <cell r="G77">
            <v>3.61254994136022</v>
          </cell>
        </row>
        <row r="78">
          <cell r="F78" t="str">
            <v>LBR</v>
          </cell>
          <cell r="G78">
            <v>3.79554367758108</v>
          </cell>
        </row>
        <row r="79">
          <cell r="F79" t="str">
            <v>LBY</v>
          </cell>
          <cell r="G79">
            <v>3.21956810527778</v>
          </cell>
        </row>
        <row r="80">
          <cell r="F80" t="str">
            <v>LTU</v>
          </cell>
          <cell r="G80">
            <v>4.0446325881989802</v>
          </cell>
        </row>
        <row r="81">
          <cell r="F81" t="str">
            <v>LUX</v>
          </cell>
          <cell r="G81">
            <v>5.5904232965919096</v>
          </cell>
        </row>
        <row r="82">
          <cell r="F82" t="str">
            <v>MKD</v>
          </cell>
          <cell r="G82">
            <v>4.04770256236257</v>
          </cell>
        </row>
        <row r="83">
          <cell r="F83" t="str">
            <v>MDG</v>
          </cell>
          <cell r="G83">
            <v>3.09471348032229</v>
          </cell>
        </row>
        <row r="84">
          <cell r="F84" t="str">
            <v>MWI</v>
          </cell>
          <cell r="G84">
            <v>3.80882893945043</v>
          </cell>
        </row>
        <row r="85">
          <cell r="F85" t="str">
            <v>MYS</v>
          </cell>
          <cell r="G85">
            <v>4.8494473286824302</v>
          </cell>
        </row>
        <row r="86">
          <cell r="F86" t="str">
            <v>MLI</v>
          </cell>
          <cell r="G86">
            <v>3.0239606727512802</v>
          </cell>
        </row>
        <row r="87">
          <cell r="F87" t="str">
            <v>MLT</v>
          </cell>
          <cell r="G87">
            <v>4.6068722230999999</v>
          </cell>
        </row>
        <row r="88">
          <cell r="F88" t="str">
            <v>MRT</v>
          </cell>
          <cell r="G88">
            <v>2.9467985989705898</v>
          </cell>
        </row>
        <row r="89">
          <cell r="F89" t="str">
            <v>MUS</v>
          </cell>
          <cell r="G89">
            <v>4.5836914566562497</v>
          </cell>
        </row>
        <row r="90">
          <cell r="F90" t="str">
            <v>MEX</v>
          </cell>
          <cell r="G90">
            <v>3.5565826659795099</v>
          </cell>
        </row>
        <row r="91">
          <cell r="F91" t="str">
            <v>MDA</v>
          </cell>
          <cell r="G91">
            <v>3.2415634918632499</v>
          </cell>
        </row>
        <row r="92">
          <cell r="F92" t="str">
            <v>MNG</v>
          </cell>
          <cell r="G92">
            <v>3.34230268761404</v>
          </cell>
        </row>
        <row r="93">
          <cell r="F93" t="str">
            <v>MNE</v>
          </cell>
          <cell r="G93">
            <v>4.15681422971429</v>
          </cell>
        </row>
        <row r="94">
          <cell r="F94" t="str">
            <v>MAR</v>
          </cell>
          <cell r="G94">
            <v>4.1165967078032804</v>
          </cell>
        </row>
        <row r="95">
          <cell r="F95" t="str">
            <v>MOZ</v>
          </cell>
          <cell r="G95">
            <v>3.2973380911264001</v>
          </cell>
        </row>
        <row r="96">
          <cell r="F96" t="str">
            <v>MMR</v>
          </cell>
          <cell r="G96">
            <v>2.8031395691666701</v>
          </cell>
        </row>
        <row r="97">
          <cell r="F97" t="str">
            <v>NAM</v>
          </cell>
          <cell r="G97">
            <v>4.2192597313338496</v>
          </cell>
        </row>
        <row r="98">
          <cell r="F98" t="str">
            <v>NPL</v>
          </cell>
          <cell r="G98">
            <v>3.1949478393750002</v>
          </cell>
        </row>
        <row r="99">
          <cell r="F99" t="str">
            <v>NLD</v>
          </cell>
          <cell r="G99">
            <v>5.6176836646834296</v>
          </cell>
        </row>
        <row r="100">
          <cell r="F100" t="str">
            <v>NZL</v>
          </cell>
          <cell r="G100">
            <v>6.0711785989986398</v>
          </cell>
        </row>
        <row r="101">
          <cell r="F101" t="str">
            <v>NIC</v>
          </cell>
          <cell r="G101">
            <v>3.5202171311138701</v>
          </cell>
        </row>
        <row r="102">
          <cell r="F102" t="str">
            <v>NGA</v>
          </cell>
          <cell r="G102">
            <v>3.0789021512770001</v>
          </cell>
        </row>
        <row r="103">
          <cell r="F103" t="str">
            <v>NOR</v>
          </cell>
          <cell r="G103">
            <v>5.7023644954230797</v>
          </cell>
        </row>
        <row r="104">
          <cell r="F104" t="str">
            <v>OMN</v>
          </cell>
          <cell r="G104">
            <v>5.3923794599999999</v>
          </cell>
        </row>
        <row r="105">
          <cell r="F105" t="str">
            <v>PAK</v>
          </cell>
          <cell r="G105">
            <v>3.2340878148750001</v>
          </cell>
        </row>
        <row r="106">
          <cell r="F106" t="str">
            <v>PAN</v>
          </cell>
          <cell r="G106">
            <v>3.9729741409239598</v>
          </cell>
        </row>
        <row r="107">
          <cell r="F107" t="str">
            <v>PRY</v>
          </cell>
          <cell r="G107">
            <v>2.9058807821884098</v>
          </cell>
        </row>
        <row r="108">
          <cell r="F108" t="str">
            <v>PER</v>
          </cell>
          <cell r="G108">
            <v>3.3556090277384301</v>
          </cell>
        </row>
        <row r="109">
          <cell r="F109" t="str">
            <v>PHL</v>
          </cell>
          <cell r="G109">
            <v>3.7564407727378901</v>
          </cell>
        </row>
        <row r="110">
          <cell r="F110" t="str">
            <v>POL</v>
          </cell>
          <cell r="G110">
            <v>4.0124199293363496</v>
          </cell>
        </row>
        <row r="111">
          <cell r="F111" t="str">
            <v>PRT</v>
          </cell>
          <cell r="G111">
            <v>4.3177515124244197</v>
          </cell>
        </row>
        <row r="112">
          <cell r="F112" t="str">
            <v>PRI</v>
          </cell>
          <cell r="G112">
            <v>4.7009207761484397</v>
          </cell>
        </row>
        <row r="113">
          <cell r="F113" t="str">
            <v>QAT</v>
          </cell>
          <cell r="G113">
            <v>5.9454938045371204</v>
          </cell>
        </row>
        <row r="114">
          <cell r="F114" t="str">
            <v>ROU</v>
          </cell>
          <cell r="G114">
            <v>3.3388256204614399</v>
          </cell>
        </row>
        <row r="115">
          <cell r="F115" t="str">
            <v>RUS</v>
          </cell>
          <cell r="G115">
            <v>3.2781659666705498</v>
          </cell>
        </row>
        <row r="116">
          <cell r="F116" t="str">
            <v>RWA</v>
          </cell>
          <cell r="G116">
            <v>5.2022449369483503</v>
          </cell>
        </row>
        <row r="117">
          <cell r="F117" t="str">
            <v>SAU</v>
          </cell>
          <cell r="G117">
            <v>5.1293994993002103</v>
          </cell>
        </row>
        <row r="118">
          <cell r="F118" t="str">
            <v>SEN</v>
          </cell>
          <cell r="G118">
            <v>3.68537053435286</v>
          </cell>
        </row>
        <row r="119">
          <cell r="F119" t="str">
            <v>SRB</v>
          </cell>
          <cell r="G119">
            <v>3.2011622721174602</v>
          </cell>
        </row>
        <row r="120">
          <cell r="F120" t="str">
            <v>SYC</v>
          </cell>
          <cell r="G120">
            <v>4.3342746967222201</v>
          </cell>
        </row>
        <row r="121">
          <cell r="F121" t="str">
            <v>SLE</v>
          </cell>
          <cell r="G121">
            <v>3.616150910625</v>
          </cell>
        </row>
        <row r="122">
          <cell r="F122" t="str">
            <v>SGP</v>
          </cell>
          <cell r="G122">
            <v>6.0374626008056396</v>
          </cell>
        </row>
        <row r="123">
          <cell r="F123" t="str">
            <v>SVK</v>
          </cell>
          <cell r="G123">
            <v>3.3176196035109902</v>
          </cell>
        </row>
        <row r="124">
          <cell r="F124" t="str">
            <v>SVN</v>
          </cell>
          <cell r="G124">
            <v>3.9399291850576899</v>
          </cell>
        </row>
        <row r="125">
          <cell r="F125" t="str">
            <v>ZAF</v>
          </cell>
          <cell r="G125">
            <v>4.5336814438002699</v>
          </cell>
        </row>
        <row r="126">
          <cell r="F126" t="str">
            <v>ESP</v>
          </cell>
          <cell r="G126">
            <v>4.069202050625</v>
          </cell>
        </row>
        <row r="127">
          <cell r="F127" t="str">
            <v>LKA</v>
          </cell>
          <cell r="G127">
            <v>4.0925772872134099</v>
          </cell>
        </row>
        <row r="128">
          <cell r="F128" t="str">
            <v>SUR</v>
          </cell>
          <cell r="G128">
            <v>3.5392287135445399</v>
          </cell>
        </row>
        <row r="129">
          <cell r="F129" t="str">
            <v>SWZ</v>
          </cell>
          <cell r="G129">
            <v>3.8274412124774102</v>
          </cell>
        </row>
        <row r="130">
          <cell r="F130" t="str">
            <v>SWE</v>
          </cell>
          <cell r="G130">
            <v>5.7177059381291002</v>
          </cell>
        </row>
        <row r="131">
          <cell r="F131" t="str">
            <v>CHE</v>
          </cell>
          <cell r="G131">
            <v>5.6320380087208299</v>
          </cell>
        </row>
        <row r="132">
          <cell r="F132" t="str">
            <v>TWN</v>
          </cell>
          <cell r="G132">
            <v>4.94900867574645</v>
          </cell>
        </row>
        <row r="133">
          <cell r="F133" t="str">
            <v>TZA</v>
          </cell>
          <cell r="G133">
            <v>3.5485616903272299</v>
          </cell>
        </row>
        <row r="134">
          <cell r="F134" t="str">
            <v>THA</v>
          </cell>
          <cell r="G134">
            <v>3.7856114082756198</v>
          </cell>
        </row>
        <row r="135">
          <cell r="F135" t="str">
            <v>TLS</v>
          </cell>
          <cell r="G135">
            <v>3.3923755392952901</v>
          </cell>
        </row>
        <row r="136">
          <cell r="F136" t="str">
            <v>TTO</v>
          </cell>
          <cell r="G136">
            <v>3.5796649030397498</v>
          </cell>
        </row>
        <row r="137">
          <cell r="F137" t="str">
            <v>TUN</v>
          </cell>
          <cell r="G137">
            <v>3.84672326219611</v>
          </cell>
        </row>
        <row r="138">
          <cell r="F138" t="str">
            <v>TUR</v>
          </cell>
          <cell r="G138">
            <v>4.0835363580670396</v>
          </cell>
        </row>
        <row r="139">
          <cell r="F139" t="str">
            <v>UGA</v>
          </cell>
          <cell r="G139">
            <v>3.3295464456147501</v>
          </cell>
        </row>
        <row r="140">
          <cell r="F140" t="str">
            <v>UKR</v>
          </cell>
          <cell r="G140">
            <v>2.9881143080138202</v>
          </cell>
        </row>
        <row r="141">
          <cell r="F141" t="str">
            <v>ARE</v>
          </cell>
          <cell r="G141">
            <v>5.5481767387499996</v>
          </cell>
        </row>
        <row r="142">
          <cell r="F142" t="str">
            <v>GBR</v>
          </cell>
          <cell r="G142">
            <v>5.4294641696306796</v>
          </cell>
        </row>
        <row r="143">
          <cell r="F143" t="str">
            <v>USA</v>
          </cell>
          <cell r="G143">
            <v>4.6434653267619304</v>
          </cell>
        </row>
        <row r="144">
          <cell r="F144" t="str">
            <v>URY</v>
          </cell>
          <cell r="G144">
            <v>4.6178814356408999</v>
          </cell>
        </row>
        <row r="145">
          <cell r="F145" t="str">
            <v>VEN</v>
          </cell>
          <cell r="G145">
            <v>2.2731103019758101</v>
          </cell>
        </row>
        <row r="146">
          <cell r="F146" t="str">
            <v>VNM</v>
          </cell>
          <cell r="G146">
            <v>3.5445014730670699</v>
          </cell>
        </row>
        <row r="147">
          <cell r="F147" t="str">
            <v>YEM</v>
          </cell>
          <cell r="G147">
            <v>2.7961876296149999</v>
          </cell>
        </row>
        <row r="148">
          <cell r="F148" t="str">
            <v>ZMB</v>
          </cell>
          <cell r="G148">
            <v>4.1972916821466502</v>
          </cell>
        </row>
        <row r="149">
          <cell r="F149" t="str">
            <v>ZWE</v>
          </cell>
          <cell r="G149">
            <v>3.5033288656611599</v>
          </cell>
        </row>
      </sheetData>
      <sheetData sheetId="2">
        <row r="1">
          <cell r="F1" t="str">
            <v>Entity code</v>
          </cell>
          <cell r="G1" t="str">
            <v>Value</v>
          </cell>
        </row>
        <row r="2">
          <cell r="C2" t="str">
            <v>1.A. Public institutions, 1-7 (best)</v>
          </cell>
          <cell r="F2" t="str">
            <v>ZWE</v>
          </cell>
          <cell r="G2">
            <v>3.30166551798898</v>
          </cell>
        </row>
        <row r="3">
          <cell r="F3" t="str">
            <v>ZMB</v>
          </cell>
          <cell r="G3">
            <v>4.1326989364841697</v>
          </cell>
        </row>
        <row r="4">
          <cell r="F4" t="str">
            <v>YEM</v>
          </cell>
          <cell r="G4">
            <v>2.6333042436533298</v>
          </cell>
        </row>
        <row r="5">
          <cell r="F5" t="str">
            <v>VNM</v>
          </cell>
          <cell r="G5">
            <v>3.5299026106341498</v>
          </cell>
        </row>
        <row r="6">
          <cell r="F6" t="str">
            <v>VEN</v>
          </cell>
          <cell r="G6">
            <v>1.9469691141935499</v>
          </cell>
        </row>
        <row r="7">
          <cell r="F7" t="str">
            <v>URY</v>
          </cell>
          <cell r="G7">
            <v>4.6122116161869</v>
          </cell>
        </row>
        <row r="8">
          <cell r="F8" t="str">
            <v>USA</v>
          </cell>
          <cell r="G8">
            <v>4.4814209659380202</v>
          </cell>
        </row>
        <row r="9">
          <cell r="F9" t="str">
            <v>GBR</v>
          </cell>
          <cell r="G9">
            <v>5.3648572233333303</v>
          </cell>
        </row>
        <row r="10">
          <cell r="F10" t="str">
            <v>ARE</v>
          </cell>
          <cell r="G10">
            <v>5.64612786</v>
          </cell>
        </row>
        <row r="11">
          <cell r="F11" t="str">
            <v>UKR</v>
          </cell>
          <cell r="G11">
            <v>2.8406788739723501</v>
          </cell>
        </row>
        <row r="12">
          <cell r="F12" t="str">
            <v>UGA</v>
          </cell>
          <cell r="G12">
            <v>3.1857701425136602</v>
          </cell>
        </row>
        <row r="13">
          <cell r="F13" t="str">
            <v>TUR</v>
          </cell>
          <cell r="G13">
            <v>3.9884362852439499</v>
          </cell>
        </row>
        <row r="14">
          <cell r="F14" t="str">
            <v>TUN</v>
          </cell>
          <cell r="G14">
            <v>3.7385714404131698</v>
          </cell>
        </row>
        <row r="15">
          <cell r="F15" t="str">
            <v>TTO</v>
          </cell>
          <cell r="G15">
            <v>3.4923354501071899</v>
          </cell>
        </row>
        <row r="16">
          <cell r="F16" t="str">
            <v>TLS</v>
          </cell>
          <cell r="G16">
            <v>3.4152189699661801</v>
          </cell>
        </row>
        <row r="17">
          <cell r="F17" t="str">
            <v>THA</v>
          </cell>
          <cell r="G17">
            <v>3.5492115779855098</v>
          </cell>
        </row>
        <row r="18">
          <cell r="F18" t="str">
            <v>TZA</v>
          </cell>
          <cell r="G18">
            <v>3.5155887581762699</v>
          </cell>
        </row>
        <row r="19">
          <cell r="F19" t="str">
            <v>TWN</v>
          </cell>
          <cell r="G19">
            <v>4.9210770038912504</v>
          </cell>
        </row>
        <row r="20">
          <cell r="F20" t="str">
            <v>CHE</v>
          </cell>
          <cell r="G20">
            <v>5.7069082364888901</v>
          </cell>
        </row>
        <row r="21">
          <cell r="F21" t="str">
            <v>SWE</v>
          </cell>
          <cell r="G21">
            <v>5.67834913990984</v>
          </cell>
        </row>
        <row r="22">
          <cell r="F22" t="str">
            <v>SWZ</v>
          </cell>
          <cell r="G22">
            <v>3.7708088037349401</v>
          </cell>
        </row>
        <row r="23">
          <cell r="F23" t="str">
            <v>SUR</v>
          </cell>
          <cell r="G23">
            <v>3.54371501475479</v>
          </cell>
        </row>
        <row r="24">
          <cell r="F24" t="str">
            <v>LKA</v>
          </cell>
          <cell r="G24">
            <v>3.9758452557154502</v>
          </cell>
        </row>
        <row r="25">
          <cell r="F25" t="str">
            <v>ESP</v>
          </cell>
          <cell r="G25">
            <v>4.03721790333333</v>
          </cell>
        </row>
        <row r="26">
          <cell r="F26" t="str">
            <v>ZAF</v>
          </cell>
          <cell r="G26">
            <v>4.2253191092608704</v>
          </cell>
        </row>
        <row r="27">
          <cell r="F27" t="str">
            <v>SVN</v>
          </cell>
          <cell r="G27">
            <v>3.8557983057980798</v>
          </cell>
        </row>
        <row r="28">
          <cell r="F28" t="str">
            <v>SVK</v>
          </cell>
          <cell r="G28">
            <v>3.1700898033992702</v>
          </cell>
        </row>
        <row r="29">
          <cell r="F29" t="str">
            <v>SGP</v>
          </cell>
          <cell r="G29">
            <v>5.9999699560284601</v>
          </cell>
        </row>
        <row r="30">
          <cell r="F30" t="str">
            <v>SLE</v>
          </cell>
          <cell r="G30">
            <v>3.5014425683333301</v>
          </cell>
        </row>
        <row r="31">
          <cell r="F31" t="str">
            <v>SYC</v>
          </cell>
          <cell r="G31">
            <v>4.2685020125608499</v>
          </cell>
        </row>
        <row r="32">
          <cell r="F32" t="str">
            <v>SRB</v>
          </cell>
          <cell r="G32">
            <v>3.1102573626348402</v>
          </cell>
        </row>
        <row r="33">
          <cell r="F33" t="str">
            <v>SEN</v>
          </cell>
          <cell r="G33">
            <v>3.6273001601701398</v>
          </cell>
        </row>
        <row r="34">
          <cell r="F34" t="str">
            <v>SAU</v>
          </cell>
          <cell r="G34">
            <v>5.11541367485043</v>
          </cell>
        </row>
        <row r="35">
          <cell r="F35" t="str">
            <v>RWA</v>
          </cell>
          <cell r="G35">
            <v>5.2726035435482101</v>
          </cell>
        </row>
        <row r="36">
          <cell r="F36" t="str">
            <v>RUS</v>
          </cell>
          <cell r="G36">
            <v>3.1214720992401102</v>
          </cell>
        </row>
        <row r="37">
          <cell r="F37" t="str">
            <v>ROU</v>
          </cell>
          <cell r="G37">
            <v>3.2760531483847402</v>
          </cell>
        </row>
        <row r="38">
          <cell r="F38" t="str">
            <v>QAT</v>
          </cell>
          <cell r="G38">
            <v>6.02454719742504</v>
          </cell>
        </row>
        <row r="39">
          <cell r="F39" t="str">
            <v>PRI</v>
          </cell>
          <cell r="G39">
            <v>4.53275208239062</v>
          </cell>
        </row>
        <row r="40">
          <cell r="F40" t="str">
            <v>PRT</v>
          </cell>
          <cell r="G40">
            <v>4.2732582774186003</v>
          </cell>
        </row>
        <row r="41">
          <cell r="F41" t="str">
            <v>POL</v>
          </cell>
          <cell r="G41">
            <v>3.9312900418727899</v>
          </cell>
        </row>
        <row r="42">
          <cell r="F42" t="str">
            <v>PHL</v>
          </cell>
          <cell r="G42">
            <v>3.5904870869251102</v>
          </cell>
        </row>
        <row r="43">
          <cell r="F43" t="str">
            <v>PER</v>
          </cell>
          <cell r="G43">
            <v>3.0761615526481498</v>
          </cell>
        </row>
        <row r="44">
          <cell r="F44" t="str">
            <v>PRY</v>
          </cell>
          <cell r="G44">
            <v>2.7097288999227098</v>
          </cell>
        </row>
        <row r="45">
          <cell r="F45" t="str">
            <v>PAN</v>
          </cell>
          <cell r="G45">
            <v>3.8551820960735101</v>
          </cell>
        </row>
        <row r="46">
          <cell r="F46" t="str">
            <v>PAK</v>
          </cell>
          <cell r="G46">
            <v>3.00458356115278</v>
          </cell>
        </row>
        <row r="47">
          <cell r="F47" t="str">
            <v>OMN</v>
          </cell>
          <cell r="G47">
            <v>5.4496604466666696</v>
          </cell>
        </row>
        <row r="48">
          <cell r="F48" t="str">
            <v>NOR</v>
          </cell>
          <cell r="G48">
            <v>5.6169032202960398</v>
          </cell>
        </row>
        <row r="49">
          <cell r="F49" t="str">
            <v>NGA</v>
          </cell>
          <cell r="G49">
            <v>2.8838998024851299</v>
          </cell>
        </row>
        <row r="50">
          <cell r="F50" t="str">
            <v>NIC</v>
          </cell>
          <cell r="G50">
            <v>3.4236433225068499</v>
          </cell>
        </row>
        <row r="51">
          <cell r="F51" t="str">
            <v>NZL</v>
          </cell>
          <cell r="G51">
            <v>5.9649222666449297</v>
          </cell>
        </row>
        <row r="52">
          <cell r="F52" t="str">
            <v>NLD</v>
          </cell>
          <cell r="G52">
            <v>5.6319350369349097</v>
          </cell>
        </row>
        <row r="53">
          <cell r="F53" t="str">
            <v>NPL</v>
          </cell>
          <cell r="G53">
            <v>3.0831903691666702</v>
          </cell>
        </row>
        <row r="54">
          <cell r="F54" t="str">
            <v>NAM</v>
          </cell>
          <cell r="G54">
            <v>4.1515120349979302</v>
          </cell>
        </row>
        <row r="55">
          <cell r="F55" t="str">
            <v>MMR</v>
          </cell>
          <cell r="G55">
            <v>2.6478888700000001</v>
          </cell>
        </row>
        <row r="56">
          <cell r="F56" t="str">
            <v>MOZ</v>
          </cell>
          <cell r="G56">
            <v>3.1569459867640499</v>
          </cell>
        </row>
        <row r="57">
          <cell r="F57" t="str">
            <v>MAR</v>
          </cell>
          <cell r="G57">
            <v>4.0698483552131197</v>
          </cell>
        </row>
        <row r="58">
          <cell r="F58" t="str">
            <v>MNE</v>
          </cell>
          <cell r="G58">
            <v>4.1335571052034599</v>
          </cell>
        </row>
        <row r="59">
          <cell r="F59" t="str">
            <v>MNG</v>
          </cell>
          <cell r="G59">
            <v>3.2241186599960998</v>
          </cell>
        </row>
        <row r="60">
          <cell r="F60" t="str">
            <v>MDA</v>
          </cell>
          <cell r="G60">
            <v>3.08590948202849</v>
          </cell>
        </row>
        <row r="61">
          <cell r="F61" t="str">
            <v>MEX</v>
          </cell>
          <cell r="G61">
            <v>3.3501414330813799</v>
          </cell>
        </row>
        <row r="62">
          <cell r="F62" t="str">
            <v>MUS</v>
          </cell>
          <cell r="G62">
            <v>4.47833582970833</v>
          </cell>
        </row>
        <row r="63">
          <cell r="F63" t="str">
            <v>MRT</v>
          </cell>
          <cell r="G63">
            <v>2.9644297250980398</v>
          </cell>
        </row>
        <row r="64">
          <cell r="F64" t="str">
            <v>MLT</v>
          </cell>
          <cell r="G64">
            <v>4.5671784691333297</v>
          </cell>
        </row>
        <row r="65">
          <cell r="F65" t="str">
            <v>MLI</v>
          </cell>
          <cell r="G65">
            <v>2.8871763742551</v>
          </cell>
        </row>
        <row r="66">
          <cell r="F66" t="str">
            <v>MYS</v>
          </cell>
          <cell r="G66">
            <v>4.7101552443243202</v>
          </cell>
        </row>
        <row r="67">
          <cell r="F67" t="str">
            <v>MWI</v>
          </cell>
          <cell r="G67">
            <v>3.7124903413936798</v>
          </cell>
        </row>
        <row r="68">
          <cell r="F68" t="str">
            <v>MDG</v>
          </cell>
          <cell r="G68">
            <v>2.9143029072637199</v>
          </cell>
        </row>
        <row r="69">
          <cell r="F69" t="str">
            <v>MKD</v>
          </cell>
          <cell r="G69">
            <v>3.9862855619025299</v>
          </cell>
        </row>
        <row r="70">
          <cell r="F70" t="str">
            <v>LUX</v>
          </cell>
          <cell r="G70">
            <v>5.6071201901862704</v>
          </cell>
        </row>
        <row r="71">
          <cell r="F71" t="str">
            <v>LTU</v>
          </cell>
          <cell r="G71">
            <v>3.92624737627211</v>
          </cell>
        </row>
        <row r="72">
          <cell r="F72" t="str">
            <v>LBY</v>
          </cell>
          <cell r="G72">
            <v>3.2285079811111101</v>
          </cell>
        </row>
        <row r="73">
          <cell r="F73" t="str">
            <v>LBR</v>
          </cell>
          <cell r="G73">
            <v>3.7814142270900901</v>
          </cell>
        </row>
        <row r="74">
          <cell r="F74" t="str">
            <v>LSO</v>
          </cell>
          <cell r="G74">
            <v>3.5878509185430101</v>
          </cell>
        </row>
        <row r="75">
          <cell r="F75" t="str">
            <v>LBN</v>
          </cell>
          <cell r="G75">
            <v>2.7871794258095202</v>
          </cell>
        </row>
        <row r="76">
          <cell r="F76" t="str">
            <v>LVA</v>
          </cell>
          <cell r="G76">
            <v>4.0046383426153804</v>
          </cell>
        </row>
        <row r="77">
          <cell r="F77" t="str">
            <v>LAO</v>
          </cell>
          <cell r="G77">
            <v>4.05363247666667</v>
          </cell>
        </row>
        <row r="78">
          <cell r="F78" t="str">
            <v>KGZ</v>
          </cell>
          <cell r="G78">
            <v>2.8409951089833299</v>
          </cell>
        </row>
        <row r="79">
          <cell r="F79" t="str">
            <v>KWT</v>
          </cell>
          <cell r="G79">
            <v>4.2002002095765798</v>
          </cell>
        </row>
        <row r="80">
          <cell r="F80" t="str">
            <v>KOR</v>
          </cell>
          <cell r="G80">
            <v>3.8116529136163901</v>
          </cell>
        </row>
        <row r="81">
          <cell r="F81" t="str">
            <v>KEN</v>
          </cell>
          <cell r="G81">
            <v>3.49339642623899</v>
          </cell>
        </row>
        <row r="82">
          <cell r="F82" t="str">
            <v>KAZ</v>
          </cell>
          <cell r="G82">
            <v>3.96832033738889</v>
          </cell>
        </row>
        <row r="83">
          <cell r="F83" t="str">
            <v>JOR</v>
          </cell>
          <cell r="G83">
            <v>4.6677891200000001</v>
          </cell>
        </row>
        <row r="84">
          <cell r="F84" t="str">
            <v>JPN</v>
          </cell>
          <cell r="G84">
            <v>5.1587189728008802</v>
          </cell>
        </row>
        <row r="85">
          <cell r="F85" t="str">
            <v>JAM</v>
          </cell>
          <cell r="G85">
            <v>3.4993460668652001</v>
          </cell>
        </row>
        <row r="86">
          <cell r="F86" t="str">
            <v>ITA</v>
          </cell>
          <cell r="G86">
            <v>3.4112390351356598</v>
          </cell>
        </row>
        <row r="87">
          <cell r="F87" t="str">
            <v>ISR</v>
          </cell>
          <cell r="G87">
            <v>4.4184963080360404</v>
          </cell>
        </row>
        <row r="88">
          <cell r="F88" t="str">
            <v>IRL</v>
          </cell>
          <cell r="G88">
            <v>5.2661687849458696</v>
          </cell>
        </row>
        <row r="89">
          <cell r="F89" t="str">
            <v>IRN</v>
          </cell>
          <cell r="G89">
            <v>3.6530929256482501</v>
          </cell>
        </row>
        <row r="90">
          <cell r="F90" t="str">
            <v>IDN</v>
          </cell>
          <cell r="G90">
            <v>3.8451621106285701</v>
          </cell>
        </row>
        <row r="91">
          <cell r="F91" t="str">
            <v>IND</v>
          </cell>
          <cell r="G91">
            <v>3.7495786552560402</v>
          </cell>
        </row>
        <row r="92">
          <cell r="F92" t="str">
            <v>ISL</v>
          </cell>
          <cell r="G92">
            <v>5.0470190839583298</v>
          </cell>
        </row>
        <row r="93">
          <cell r="F93" t="str">
            <v>HUN</v>
          </cell>
          <cell r="G93">
            <v>3.5692634553542799</v>
          </cell>
        </row>
        <row r="94">
          <cell r="F94" t="str">
            <v>HKG</v>
          </cell>
          <cell r="G94">
            <v>5.5605575191317804</v>
          </cell>
        </row>
        <row r="95">
          <cell r="F95" t="str">
            <v>HND</v>
          </cell>
          <cell r="G95">
            <v>2.8098441107896002</v>
          </cell>
        </row>
        <row r="96">
          <cell r="F96" t="str">
            <v>HTI</v>
          </cell>
          <cell r="G96">
            <v>2.6326924874003601</v>
          </cell>
        </row>
        <row r="97">
          <cell r="F97" t="str">
            <v>GUY</v>
          </cell>
          <cell r="G97">
            <v>3.4933337788324099</v>
          </cell>
        </row>
        <row r="98">
          <cell r="F98" t="str">
            <v>GIN</v>
          </cell>
          <cell r="G98">
            <v>2.9543738362988501</v>
          </cell>
        </row>
        <row r="99">
          <cell r="F99" t="str">
            <v>GTM</v>
          </cell>
          <cell r="G99">
            <v>3.1197724167633099</v>
          </cell>
        </row>
        <row r="100">
          <cell r="F100" t="str">
            <v>GRC</v>
          </cell>
          <cell r="G100">
            <v>3.3898785301992298</v>
          </cell>
        </row>
        <row r="101">
          <cell r="F101" t="str">
            <v>GHA</v>
          </cell>
          <cell r="G101">
            <v>3.8192881975950801</v>
          </cell>
        </row>
        <row r="102">
          <cell r="F102" t="str">
            <v>DEU</v>
          </cell>
          <cell r="G102">
            <v>5.3149019795970798</v>
          </cell>
        </row>
        <row r="103">
          <cell r="F103" t="str">
            <v>GEO</v>
          </cell>
          <cell r="G103">
            <v>3.9519335932347102</v>
          </cell>
        </row>
        <row r="104">
          <cell r="F104" t="str">
            <v>GMB</v>
          </cell>
          <cell r="G104">
            <v>4.4276573628813898</v>
          </cell>
        </row>
        <row r="105">
          <cell r="F105" t="str">
            <v>GAB</v>
          </cell>
          <cell r="G105">
            <v>3.5851016972461101</v>
          </cell>
        </row>
        <row r="106">
          <cell r="F106" t="str">
            <v>FRA</v>
          </cell>
          <cell r="G106">
            <v>4.7187023061690603</v>
          </cell>
        </row>
        <row r="107">
          <cell r="F107" t="str">
            <v>FIN</v>
          </cell>
          <cell r="G107">
            <v>6.1055552095087702</v>
          </cell>
        </row>
        <row r="108">
          <cell r="F108" t="str">
            <v>ETH</v>
          </cell>
          <cell r="G108">
            <v>3.6144356849535901</v>
          </cell>
        </row>
        <row r="109">
          <cell r="F109" t="str">
            <v>EST</v>
          </cell>
          <cell r="G109">
            <v>4.9306772880866303</v>
          </cell>
        </row>
        <row r="110">
          <cell r="F110" t="str">
            <v>SLV</v>
          </cell>
          <cell r="G110">
            <v>2.96481424333333</v>
          </cell>
        </row>
        <row r="111">
          <cell r="F111" t="str">
            <v>EGY</v>
          </cell>
          <cell r="G111">
            <v>3.1143582394035101</v>
          </cell>
        </row>
        <row r="112">
          <cell r="F112" t="str">
            <v>ECU</v>
          </cell>
          <cell r="G112">
            <v>3.54703682675926</v>
          </cell>
        </row>
        <row r="113">
          <cell r="F113" t="str">
            <v>DOM</v>
          </cell>
          <cell r="G113">
            <v>2.9951560468412701</v>
          </cell>
        </row>
        <row r="114">
          <cell r="F114" t="str">
            <v>DNK</v>
          </cell>
          <cell r="G114">
            <v>5.0963708267441898</v>
          </cell>
        </row>
        <row r="115">
          <cell r="F115" t="str">
            <v>CZE</v>
          </cell>
          <cell r="G115">
            <v>3.5457810454663501</v>
          </cell>
        </row>
        <row r="116">
          <cell r="F116" t="str">
            <v>CYP</v>
          </cell>
          <cell r="G116">
            <v>4.4722890575704204</v>
          </cell>
        </row>
        <row r="117">
          <cell r="F117" t="str">
            <v>HRV</v>
          </cell>
          <cell r="G117">
            <v>3.5129366884670201</v>
          </cell>
        </row>
        <row r="118">
          <cell r="F118" t="str">
            <v>CIV</v>
          </cell>
          <cell r="G118">
            <v>3.2448566925626201</v>
          </cell>
        </row>
        <row r="119">
          <cell r="F119" t="str">
            <v>CRI</v>
          </cell>
          <cell r="G119">
            <v>4.1381464854019603</v>
          </cell>
        </row>
        <row r="120">
          <cell r="F120" t="str">
            <v>COL</v>
          </cell>
          <cell r="G120">
            <v>3.0742825973877599</v>
          </cell>
        </row>
        <row r="121">
          <cell r="F121" t="str">
            <v>CHN</v>
          </cell>
          <cell r="G121">
            <v>4.2508340145238099</v>
          </cell>
        </row>
        <row r="122">
          <cell r="F122" t="str">
            <v>CHL</v>
          </cell>
          <cell r="G122">
            <v>4.8536208692083296</v>
          </cell>
        </row>
        <row r="123">
          <cell r="F123" t="str">
            <v>TCD</v>
          </cell>
          <cell r="G123">
            <v>2.4101937763864698</v>
          </cell>
        </row>
        <row r="124">
          <cell r="F124" t="str">
            <v>CPV</v>
          </cell>
          <cell r="G124">
            <v>3.9102997728085098</v>
          </cell>
        </row>
        <row r="125">
          <cell r="F125" t="str">
            <v>CAN</v>
          </cell>
          <cell r="G125">
            <v>5.2802074014336204</v>
          </cell>
        </row>
        <row r="126">
          <cell r="F126" t="str">
            <v>CMR</v>
          </cell>
          <cell r="G126">
            <v>3.2239718762097902</v>
          </cell>
        </row>
        <row r="127">
          <cell r="F127" t="str">
            <v>KHM</v>
          </cell>
          <cell r="G127">
            <v>3.4911974087745099</v>
          </cell>
        </row>
        <row r="128">
          <cell r="F128" t="str">
            <v>BDI</v>
          </cell>
          <cell r="G128">
            <v>2.63645022492409</v>
          </cell>
        </row>
        <row r="129">
          <cell r="F129" t="str">
            <v>BFA</v>
          </cell>
          <cell r="G129">
            <v>3.2043249283571398</v>
          </cell>
        </row>
        <row r="130">
          <cell r="F130" t="str">
            <v>BGR</v>
          </cell>
          <cell r="G130">
            <v>3.2075816405273598</v>
          </cell>
        </row>
        <row r="131">
          <cell r="F131" t="str">
            <v>BRN</v>
          </cell>
          <cell r="G131">
            <v>5.00450325384615</v>
          </cell>
        </row>
        <row r="132">
          <cell r="F132" t="str">
            <v>BRA</v>
          </cell>
          <cell r="G132">
            <v>3.5453691601825699</v>
          </cell>
        </row>
        <row r="133">
          <cell r="F133" t="str">
            <v>BWA</v>
          </cell>
          <cell r="G133">
            <v>4.6743292956367304</v>
          </cell>
        </row>
        <row r="134">
          <cell r="F134" t="str">
            <v>BIH</v>
          </cell>
          <cell r="G134">
            <v>3.9593264399999999</v>
          </cell>
        </row>
        <row r="135">
          <cell r="F135" t="str">
            <v>BOL</v>
          </cell>
          <cell r="G135">
            <v>3.3054295678082202</v>
          </cell>
        </row>
        <row r="136">
          <cell r="F136" t="str">
            <v>BTN</v>
          </cell>
          <cell r="G136">
            <v>4.4378255400000004</v>
          </cell>
        </row>
        <row r="137">
          <cell r="F137" t="str">
            <v>BEN</v>
          </cell>
          <cell r="G137">
            <v>3.2516496495951102</v>
          </cell>
        </row>
        <row r="138">
          <cell r="F138" t="str">
            <v>BEL</v>
          </cell>
          <cell r="G138">
            <v>4.9139344768540401</v>
          </cell>
        </row>
        <row r="139">
          <cell r="F139" t="str">
            <v>BRB</v>
          </cell>
          <cell r="G139">
            <v>4.7909356089105701</v>
          </cell>
        </row>
        <row r="140">
          <cell r="F140" t="str">
            <v>BGD</v>
          </cell>
          <cell r="G140">
            <v>2.97923009900637</v>
          </cell>
        </row>
        <row r="141">
          <cell r="F141" t="str">
            <v>BHR</v>
          </cell>
          <cell r="G141">
            <v>4.6998338141855296</v>
          </cell>
        </row>
        <row r="142">
          <cell r="F142" t="str">
            <v>AZE</v>
          </cell>
          <cell r="G142">
            <v>4.0108941830740701</v>
          </cell>
        </row>
        <row r="143">
          <cell r="F143" t="str">
            <v>AUT</v>
          </cell>
          <cell r="G143">
            <v>5.0188595589019602</v>
          </cell>
        </row>
        <row r="144">
          <cell r="F144" t="str">
            <v>AUS</v>
          </cell>
          <cell r="G144">
            <v>4.9485296268800001</v>
          </cell>
        </row>
        <row r="145">
          <cell r="F145" t="str">
            <v>ARM</v>
          </cell>
          <cell r="G145">
            <v>3.94065484418803</v>
          </cell>
        </row>
        <row r="146">
          <cell r="F146" t="str">
            <v>ARG</v>
          </cell>
          <cell r="G146">
            <v>2.61639675192911</v>
          </cell>
        </row>
        <row r="147">
          <cell r="F147" t="str">
            <v>AGO</v>
          </cell>
          <cell r="G147">
            <v>2.7013808300000002</v>
          </cell>
        </row>
        <row r="148">
          <cell r="F148" t="str">
            <v>DZA</v>
          </cell>
          <cell r="G148">
            <v>2.9658504779047599</v>
          </cell>
        </row>
        <row r="149">
          <cell r="F149" t="str">
            <v>ALB</v>
          </cell>
          <cell r="G149">
            <v>3.1604384883333299</v>
          </cell>
        </row>
      </sheetData>
      <sheetData sheetId="3">
        <row r="1">
          <cell r="F1" t="str">
            <v>Entity code</v>
          </cell>
          <cell r="G1" t="str">
            <v>Value</v>
          </cell>
        </row>
        <row r="2">
          <cell r="C2" t="str">
            <v>1.01 Property rights, 1-7 (best)</v>
          </cell>
          <cell r="F2" t="str">
            <v>ZWE</v>
          </cell>
          <cell r="G2">
            <v>2.64668806942149</v>
          </cell>
        </row>
        <row r="3">
          <cell r="F3" t="str">
            <v>ZMB</v>
          </cell>
          <cell r="G3">
            <v>4.65548158994413</v>
          </cell>
        </row>
        <row r="4">
          <cell r="F4" t="str">
            <v>YEM</v>
          </cell>
          <cell r="G4">
            <v>3.229070052</v>
          </cell>
        </row>
        <row r="5">
          <cell r="F5" t="str">
            <v>VNM</v>
          </cell>
          <cell r="G5">
            <v>3.5062046829268301</v>
          </cell>
        </row>
        <row r="6">
          <cell r="F6" t="str">
            <v>VEN</v>
          </cell>
          <cell r="G6">
            <v>1.61029786129032</v>
          </cell>
        </row>
        <row r="7">
          <cell r="F7" t="str">
            <v>URY</v>
          </cell>
          <cell r="G7">
            <v>4.8715783531791903</v>
          </cell>
        </row>
        <row r="8">
          <cell r="F8" t="str">
            <v>USA</v>
          </cell>
          <cell r="G8">
            <v>5.1706030201004998</v>
          </cell>
        </row>
        <row r="9">
          <cell r="F9" t="str">
            <v>GBR</v>
          </cell>
          <cell r="G9">
            <v>6.1593932499999999</v>
          </cell>
        </row>
        <row r="10">
          <cell r="F10" t="str">
            <v>ARE</v>
          </cell>
          <cell r="G10">
            <v>5.3837479999999998</v>
          </cell>
        </row>
        <row r="11">
          <cell r="F11" t="str">
            <v>UKR</v>
          </cell>
          <cell r="G11">
            <v>2.51090529170507</v>
          </cell>
        </row>
        <row r="12">
          <cell r="F12" t="str">
            <v>UGA</v>
          </cell>
          <cell r="G12">
            <v>3.66280138688525</v>
          </cell>
        </row>
        <row r="13">
          <cell r="F13" t="str">
            <v>TUR</v>
          </cell>
          <cell r="G13">
            <v>4.6751433346368696</v>
          </cell>
        </row>
        <row r="14">
          <cell r="F14" t="str">
            <v>TUN</v>
          </cell>
          <cell r="G14">
            <v>4.2510592652694603</v>
          </cell>
        </row>
        <row r="15">
          <cell r="F15" t="str">
            <v>TTO</v>
          </cell>
          <cell r="G15">
            <v>4.2242211999999997</v>
          </cell>
        </row>
        <row r="16">
          <cell r="F16" t="str">
            <v>TLS</v>
          </cell>
          <cell r="G16">
            <v>2.8150198724637701</v>
          </cell>
        </row>
        <row r="17">
          <cell r="F17" t="str">
            <v>THA</v>
          </cell>
          <cell r="G17">
            <v>4.0781466012422403</v>
          </cell>
        </row>
        <row r="18">
          <cell r="F18" t="str">
            <v>TZA</v>
          </cell>
          <cell r="G18">
            <v>3.7912581183246101</v>
          </cell>
        </row>
        <row r="19">
          <cell r="F19" t="str">
            <v>TWN</v>
          </cell>
          <cell r="G19">
            <v>5.7964016808510603</v>
          </cell>
        </row>
        <row r="20">
          <cell r="F20" t="str">
            <v>CHE</v>
          </cell>
          <cell r="G20">
            <v>6.2416865733333298</v>
          </cell>
        </row>
        <row r="21">
          <cell r="F21" t="str">
            <v>SWE</v>
          </cell>
          <cell r="G21">
            <v>5.8598194803278698</v>
          </cell>
        </row>
        <row r="22">
          <cell r="F22" t="str">
            <v>SWZ</v>
          </cell>
          <cell r="G22">
            <v>4.1716856349397604</v>
          </cell>
        </row>
        <row r="23">
          <cell r="F23" t="str">
            <v>SUR</v>
          </cell>
          <cell r="G23">
            <v>3.5843972712643701</v>
          </cell>
        </row>
        <row r="24">
          <cell r="F24" t="str">
            <v>LKA</v>
          </cell>
          <cell r="G24">
            <v>4.3713992341463399</v>
          </cell>
        </row>
        <row r="25">
          <cell r="F25" t="str">
            <v>ESP</v>
          </cell>
          <cell r="G25">
            <v>4.7074231800000002</v>
          </cell>
        </row>
        <row r="26">
          <cell r="F26" t="str">
            <v>ZAF</v>
          </cell>
          <cell r="G26">
            <v>5.6247137228260904</v>
          </cell>
        </row>
        <row r="27">
          <cell r="F27" t="str">
            <v>SVN</v>
          </cell>
          <cell r="G27">
            <v>4.25428439423077</v>
          </cell>
        </row>
        <row r="28">
          <cell r="F28" t="str">
            <v>SVK</v>
          </cell>
          <cell r="G28">
            <v>3.9368765582417602</v>
          </cell>
        </row>
        <row r="29">
          <cell r="F29" t="str">
            <v>SGP</v>
          </cell>
          <cell r="G29">
            <v>6.3348211018292702</v>
          </cell>
        </row>
        <row r="30">
          <cell r="F30" t="str">
            <v>SLE</v>
          </cell>
          <cell r="G30">
            <v>3.7188878999999999</v>
          </cell>
        </row>
        <row r="31">
          <cell r="F31" t="str">
            <v>SYC</v>
          </cell>
          <cell r="G31">
            <v>4.4494090444444403</v>
          </cell>
        </row>
        <row r="32">
          <cell r="F32" t="str">
            <v>SRB</v>
          </cell>
          <cell r="G32">
            <v>3.18106384221106</v>
          </cell>
        </row>
        <row r="33">
          <cell r="F33" t="str">
            <v>SEN</v>
          </cell>
          <cell r="G33">
            <v>4.00645526770833</v>
          </cell>
        </row>
        <row r="34">
          <cell r="F34" t="str">
            <v>SAU</v>
          </cell>
          <cell r="G34">
            <v>5.3372808542734997</v>
          </cell>
        </row>
        <row r="35">
          <cell r="F35" t="str">
            <v>RWA</v>
          </cell>
          <cell r="G35">
            <v>5.2394928462809904</v>
          </cell>
        </row>
        <row r="36">
          <cell r="F36" t="str">
            <v>RUS</v>
          </cell>
          <cell r="G36">
            <v>3.0329135389830499</v>
          </cell>
        </row>
        <row r="37">
          <cell r="F37" t="str">
            <v>ROU</v>
          </cell>
          <cell r="G37">
            <v>3.9425351233830801</v>
          </cell>
        </row>
        <row r="38">
          <cell r="F38" t="str">
            <v>QAT</v>
          </cell>
          <cell r="G38">
            <v>5.9791496305676901</v>
          </cell>
        </row>
        <row r="39">
          <cell r="F39" t="str">
            <v>PRI</v>
          </cell>
          <cell r="G39">
            <v>5.9602252968749996</v>
          </cell>
        </row>
        <row r="40">
          <cell r="F40" t="str">
            <v>PRT</v>
          </cell>
          <cell r="G40">
            <v>4.8460992790697697</v>
          </cell>
        </row>
        <row r="41">
          <cell r="F41" t="str">
            <v>POL</v>
          </cell>
          <cell r="G41">
            <v>4.2915842140096601</v>
          </cell>
        </row>
        <row r="42">
          <cell r="F42" t="str">
            <v>PHL</v>
          </cell>
          <cell r="G42">
            <v>4.34527261585903</v>
          </cell>
        </row>
        <row r="43">
          <cell r="F43" t="str">
            <v>PER</v>
          </cell>
          <cell r="G43">
            <v>3.7011147703703702</v>
          </cell>
        </row>
        <row r="44">
          <cell r="F44" t="str">
            <v>PRY</v>
          </cell>
          <cell r="G44">
            <v>3.0627770028985499</v>
          </cell>
        </row>
        <row r="45">
          <cell r="F45" t="str">
            <v>PAN</v>
          </cell>
          <cell r="G45">
            <v>4.8369497676806104</v>
          </cell>
        </row>
        <row r="46">
          <cell r="F46" t="str">
            <v>PAK</v>
          </cell>
          <cell r="G46">
            <v>3.3437723875000001</v>
          </cell>
        </row>
        <row r="47">
          <cell r="F47" t="str">
            <v>OMN</v>
          </cell>
          <cell r="G47">
            <v>5.6024570000000002</v>
          </cell>
        </row>
        <row r="48">
          <cell r="F48" t="str">
            <v>NOR</v>
          </cell>
          <cell r="G48">
            <v>5.9630561034965002</v>
          </cell>
        </row>
        <row r="49">
          <cell r="F49" t="str">
            <v>NGA</v>
          </cell>
          <cell r="G49">
            <v>3.44022641314554</v>
          </cell>
        </row>
        <row r="50">
          <cell r="F50" t="str">
            <v>NIC</v>
          </cell>
          <cell r="G50">
            <v>3.3341427143835598</v>
          </cell>
        </row>
        <row r="51">
          <cell r="F51" t="str">
            <v>NZL</v>
          </cell>
          <cell r="G51">
            <v>5.9394053989130402</v>
          </cell>
        </row>
        <row r="52">
          <cell r="F52" t="str">
            <v>NLD</v>
          </cell>
          <cell r="G52">
            <v>5.9663551704142002</v>
          </cell>
        </row>
        <row r="53">
          <cell r="F53" t="str">
            <v>NPL</v>
          </cell>
          <cell r="G53">
            <v>3.4607516999999999</v>
          </cell>
        </row>
        <row r="54">
          <cell r="F54" t="str">
            <v>NAM</v>
          </cell>
          <cell r="G54">
            <v>5.0886238422360304</v>
          </cell>
        </row>
        <row r="55">
          <cell r="F55" t="str">
            <v>MMR</v>
          </cell>
          <cell r="G55">
            <v>2.5091800000000002</v>
          </cell>
        </row>
        <row r="56">
          <cell r="F56" t="str">
            <v>MOZ</v>
          </cell>
          <cell r="G56">
            <v>3.4595834702247199</v>
          </cell>
        </row>
        <row r="57">
          <cell r="F57" t="str">
            <v>MAR</v>
          </cell>
          <cell r="G57">
            <v>4.8101639868852502</v>
          </cell>
        </row>
        <row r="58">
          <cell r="F58" t="str">
            <v>MNE</v>
          </cell>
          <cell r="G58">
            <v>4.2246742415584402</v>
          </cell>
        </row>
        <row r="59">
          <cell r="F59" t="str">
            <v>MNG</v>
          </cell>
          <cell r="G59">
            <v>3.5568545976608199</v>
          </cell>
        </row>
        <row r="60">
          <cell r="F60" t="str">
            <v>MDA</v>
          </cell>
          <cell r="G60">
            <v>3.1717327418803398</v>
          </cell>
        </row>
        <row r="61">
          <cell r="F61" t="str">
            <v>MEX</v>
          </cell>
          <cell r="G61">
            <v>4.1921843729096997</v>
          </cell>
        </row>
        <row r="62">
          <cell r="F62" t="str">
            <v>MUS</v>
          </cell>
          <cell r="G62">
            <v>5.0797594458333304</v>
          </cell>
        </row>
        <row r="63">
          <cell r="F63" t="str">
            <v>MRT</v>
          </cell>
          <cell r="G63">
            <v>2.7712928529411802</v>
          </cell>
        </row>
        <row r="64">
          <cell r="F64" t="str">
            <v>MLT</v>
          </cell>
          <cell r="G64">
            <v>5.5317717499999999</v>
          </cell>
        </row>
        <row r="65">
          <cell r="F65" t="str">
            <v>MLI</v>
          </cell>
          <cell r="G65">
            <v>3.2650212622449</v>
          </cell>
        </row>
        <row r="66">
          <cell r="F66" t="str">
            <v>MYS</v>
          </cell>
          <cell r="G66">
            <v>5.1998029108108099</v>
          </cell>
        </row>
        <row r="67">
          <cell r="F67" t="str">
            <v>MWI</v>
          </cell>
          <cell r="G67">
            <v>3.8266272129310299</v>
          </cell>
        </row>
        <row r="68">
          <cell r="F68" t="str">
            <v>MDG</v>
          </cell>
          <cell r="G68">
            <v>2.9481298353413701</v>
          </cell>
        </row>
        <row r="69">
          <cell r="F69" t="str">
            <v>MKD</v>
          </cell>
          <cell r="G69">
            <v>4.4618598561403502</v>
          </cell>
        </row>
        <row r="70">
          <cell r="F70" t="str">
            <v>LUX</v>
          </cell>
          <cell r="G70">
            <v>6.0252078441176504</v>
          </cell>
        </row>
        <row r="71">
          <cell r="F71" t="str">
            <v>LTU</v>
          </cell>
          <cell r="G71">
            <v>4.2434303030612197</v>
          </cell>
        </row>
        <row r="72">
          <cell r="F72" t="str">
            <v>LBY</v>
          </cell>
          <cell r="G72">
            <v>3.4422110666666699</v>
          </cell>
        </row>
        <row r="73">
          <cell r="F73" t="str">
            <v>LBR</v>
          </cell>
          <cell r="G73">
            <v>3.7618943756756802</v>
          </cell>
        </row>
        <row r="74">
          <cell r="F74" t="str">
            <v>LSO</v>
          </cell>
          <cell r="G74">
            <v>3.2756078349462401</v>
          </cell>
        </row>
        <row r="75">
          <cell r="F75" t="str">
            <v>LBN</v>
          </cell>
          <cell r="G75">
            <v>3.9237465974025998</v>
          </cell>
        </row>
        <row r="76">
          <cell r="F76" t="str">
            <v>LVA</v>
          </cell>
          <cell r="G76">
            <v>4.3445212820512804</v>
          </cell>
        </row>
        <row r="77">
          <cell r="F77" t="str">
            <v>LAO</v>
          </cell>
          <cell r="G77">
            <v>3.9230849999999999</v>
          </cell>
        </row>
        <row r="78">
          <cell r="F78" t="str">
            <v>KGZ</v>
          </cell>
          <cell r="G78">
            <v>2.8970118249999999</v>
          </cell>
        </row>
        <row r="79">
          <cell r="F79" t="str">
            <v>KWT</v>
          </cell>
          <cell r="G79">
            <v>5.0176145081081103</v>
          </cell>
        </row>
        <row r="80">
          <cell r="F80" t="str">
            <v>KOR</v>
          </cell>
          <cell r="G80">
            <v>4.5473146458100597</v>
          </cell>
        </row>
        <row r="81">
          <cell r="F81" t="str">
            <v>KEN</v>
          </cell>
          <cell r="G81">
            <v>3.9115148943396201</v>
          </cell>
        </row>
        <row r="82">
          <cell r="F82" t="str">
            <v>KAZ</v>
          </cell>
          <cell r="G82">
            <v>4.2569527642857103</v>
          </cell>
        </row>
        <row r="83">
          <cell r="F83" t="str">
            <v>JOR</v>
          </cell>
          <cell r="G83">
            <v>5.3273659999999996</v>
          </cell>
        </row>
        <row r="84">
          <cell r="F84" t="str">
            <v>JPN</v>
          </cell>
          <cell r="G84">
            <v>5.8144369168141603</v>
          </cell>
        </row>
        <row r="85">
          <cell r="F85" t="str">
            <v>JAM</v>
          </cell>
          <cell r="G85">
            <v>4.3101362639705902</v>
          </cell>
        </row>
        <row r="86">
          <cell r="F86" t="str">
            <v>ITA</v>
          </cell>
          <cell r="G86">
            <v>4.2628414924418596</v>
          </cell>
        </row>
        <row r="87">
          <cell r="F87" t="str">
            <v>ISR</v>
          </cell>
          <cell r="G87">
            <v>4.9831478432432403</v>
          </cell>
        </row>
        <row r="88">
          <cell r="F88" t="str">
            <v>IRL</v>
          </cell>
          <cell r="G88">
            <v>5.7234319025640996</v>
          </cell>
        </row>
        <row r="89">
          <cell r="F89" t="str">
            <v>IRN</v>
          </cell>
          <cell r="G89">
            <v>4.3081376966005704</v>
          </cell>
        </row>
        <row r="90">
          <cell r="F90" t="str">
            <v>IDN</v>
          </cell>
          <cell r="G90">
            <v>4.0661850857142898</v>
          </cell>
        </row>
        <row r="91">
          <cell r="F91" t="str">
            <v>IND</v>
          </cell>
          <cell r="G91">
            <v>4.3766420570048297</v>
          </cell>
        </row>
        <row r="92">
          <cell r="F92" t="str">
            <v>ISL</v>
          </cell>
          <cell r="G92">
            <v>5.1802276157608702</v>
          </cell>
        </row>
        <row r="93">
          <cell r="F93" t="str">
            <v>HUN</v>
          </cell>
          <cell r="G93">
            <v>3.70091498638743</v>
          </cell>
        </row>
        <row r="94">
          <cell r="F94" t="str">
            <v>HKG</v>
          </cell>
          <cell r="G94">
            <v>6.1000737744186004</v>
          </cell>
        </row>
        <row r="95">
          <cell r="F95" t="str">
            <v>HND</v>
          </cell>
          <cell r="G95">
            <v>3.3781838624113498</v>
          </cell>
        </row>
        <row r="96">
          <cell r="F96" t="str">
            <v>HTI</v>
          </cell>
          <cell r="G96">
            <v>2.1318389706521699</v>
          </cell>
        </row>
        <row r="97">
          <cell r="F97" t="str">
            <v>GUY</v>
          </cell>
          <cell r="G97">
            <v>3.8841473038674001</v>
          </cell>
        </row>
        <row r="98">
          <cell r="F98" t="str">
            <v>GIN</v>
          </cell>
          <cell r="G98">
            <v>2.9901227517241402</v>
          </cell>
        </row>
        <row r="99">
          <cell r="F99" t="str">
            <v>GTM</v>
          </cell>
          <cell r="G99">
            <v>3.8312396804733702</v>
          </cell>
        </row>
        <row r="100">
          <cell r="F100" t="str">
            <v>GRC</v>
          </cell>
          <cell r="G100">
            <v>3.8918837850574701</v>
          </cell>
        </row>
        <row r="101">
          <cell r="F101" t="str">
            <v>GHA</v>
          </cell>
          <cell r="G101">
            <v>4.2385811275167802</v>
          </cell>
        </row>
        <row r="102">
          <cell r="F102" t="str">
            <v>DEU</v>
          </cell>
          <cell r="G102">
            <v>5.84045707878788</v>
          </cell>
        </row>
        <row r="103">
          <cell r="F103" t="str">
            <v>GEO</v>
          </cell>
          <cell r="G103">
            <v>3.4051211656804701</v>
          </cell>
        </row>
        <row r="104">
          <cell r="F104" t="str">
            <v>GMB</v>
          </cell>
          <cell r="G104">
            <v>4.3618674092024499</v>
          </cell>
        </row>
        <row r="105">
          <cell r="F105" t="str">
            <v>GAB</v>
          </cell>
          <cell r="G105">
            <v>4.1308150336448604</v>
          </cell>
        </row>
        <row r="106">
          <cell r="F106" t="str">
            <v>FRA</v>
          </cell>
          <cell r="G106">
            <v>5.6703569377990402</v>
          </cell>
        </row>
        <row r="107">
          <cell r="F107" t="str">
            <v>FIN</v>
          </cell>
          <cell r="G107">
            <v>6.37897552105263</v>
          </cell>
        </row>
        <row r="108">
          <cell r="F108" t="str">
            <v>ETH</v>
          </cell>
          <cell r="G108">
            <v>3.6977551139240501</v>
          </cell>
        </row>
        <row r="109">
          <cell r="F109" t="str">
            <v>EST</v>
          </cell>
          <cell r="G109">
            <v>5.1363255661016902</v>
          </cell>
        </row>
        <row r="110">
          <cell r="F110" t="str">
            <v>SLV</v>
          </cell>
          <cell r="G110">
            <v>3.5361790384615399</v>
          </cell>
        </row>
        <row r="111">
          <cell r="F111" t="str">
            <v>EGY</v>
          </cell>
          <cell r="G111">
            <v>3.71852158496241</v>
          </cell>
        </row>
        <row r="112">
          <cell r="F112" t="str">
            <v>ECU</v>
          </cell>
          <cell r="G112">
            <v>3.7860547039682499</v>
          </cell>
        </row>
        <row r="113">
          <cell r="F113" t="str">
            <v>DOM</v>
          </cell>
          <cell r="G113">
            <v>3.8284089809523798</v>
          </cell>
        </row>
        <row r="114">
          <cell r="F114" t="str">
            <v>DNK</v>
          </cell>
          <cell r="G114">
            <v>5.4371827760797302</v>
          </cell>
        </row>
        <row r="115">
          <cell r="F115" t="str">
            <v>CZE</v>
          </cell>
          <cell r="G115">
            <v>3.8871767413145499</v>
          </cell>
        </row>
        <row r="116">
          <cell r="F116" t="str">
            <v>CYP</v>
          </cell>
          <cell r="G116">
            <v>4.7416788943662</v>
          </cell>
        </row>
        <row r="117">
          <cell r="F117" t="str">
            <v>HRV</v>
          </cell>
          <cell r="G117">
            <v>3.79237055294118</v>
          </cell>
        </row>
        <row r="118">
          <cell r="F118" t="str">
            <v>CIV</v>
          </cell>
          <cell r="G118">
            <v>3.4206625768786099</v>
          </cell>
        </row>
        <row r="119">
          <cell r="F119" t="str">
            <v>CRI</v>
          </cell>
          <cell r="G119">
            <v>4.5740361735294099</v>
          </cell>
        </row>
        <row r="120">
          <cell r="F120" t="str">
            <v>COL</v>
          </cell>
          <cell r="G120">
            <v>3.83541624693878</v>
          </cell>
        </row>
        <row r="121">
          <cell r="F121" t="str">
            <v>CHN</v>
          </cell>
          <cell r="G121">
            <v>4.6222450000000004</v>
          </cell>
        </row>
        <row r="122">
          <cell r="F122" t="str">
            <v>CHL</v>
          </cell>
          <cell r="G122">
            <v>5.1048019</v>
          </cell>
        </row>
        <row r="123">
          <cell r="F123" t="str">
            <v>TCD</v>
          </cell>
          <cell r="G123">
            <v>2.4255229608695701</v>
          </cell>
        </row>
        <row r="124">
          <cell r="F124" t="str">
            <v>CPV</v>
          </cell>
          <cell r="G124">
            <v>3.8749895574468098</v>
          </cell>
        </row>
        <row r="125">
          <cell r="F125" t="str">
            <v>CAN</v>
          </cell>
          <cell r="G125">
            <v>6.0346167258474601</v>
          </cell>
        </row>
        <row r="126">
          <cell r="F126" t="str">
            <v>CMR</v>
          </cell>
          <cell r="G126">
            <v>3.8497155888111898</v>
          </cell>
        </row>
        <row r="127">
          <cell r="F127" t="str">
            <v>KHM</v>
          </cell>
          <cell r="G127">
            <v>3.6432531323529398</v>
          </cell>
        </row>
        <row r="128">
          <cell r="F128" t="str">
            <v>BDI</v>
          </cell>
          <cell r="G128">
            <v>2.6654437999999998</v>
          </cell>
        </row>
        <row r="129">
          <cell r="F129" t="str">
            <v>BFA</v>
          </cell>
          <cell r="G129">
            <v>3.6707859142857102</v>
          </cell>
        </row>
        <row r="130">
          <cell r="F130" t="str">
            <v>BGR</v>
          </cell>
          <cell r="G130">
            <v>3.53799129850746</v>
          </cell>
        </row>
        <row r="131">
          <cell r="F131" t="str">
            <v>BRN</v>
          </cell>
          <cell r="G131">
            <v>4.5797383128205098</v>
          </cell>
        </row>
        <row r="132">
          <cell r="F132" t="str">
            <v>BRA</v>
          </cell>
          <cell r="G132">
            <v>4.5984124082987599</v>
          </cell>
        </row>
        <row r="133">
          <cell r="F133" t="str">
            <v>BWA</v>
          </cell>
          <cell r="G133">
            <v>4.9430025556886203</v>
          </cell>
        </row>
        <row r="134">
          <cell r="F134" t="str">
            <v>BIH</v>
          </cell>
          <cell r="G134">
            <v>3.679192</v>
          </cell>
        </row>
        <row r="135">
          <cell r="F135" t="str">
            <v>BOL</v>
          </cell>
          <cell r="G135">
            <v>3.2133700958904101</v>
          </cell>
        </row>
        <row r="136">
          <cell r="F136" t="str">
            <v>BTN</v>
          </cell>
          <cell r="G136">
            <v>4.3235359999999998</v>
          </cell>
        </row>
        <row r="137">
          <cell r="F137" t="str">
            <v>BEN</v>
          </cell>
          <cell r="G137">
            <v>3.43977070994764</v>
          </cell>
        </row>
        <row r="138">
          <cell r="F138" t="str">
            <v>BEL</v>
          </cell>
          <cell r="G138">
            <v>5.4107992408283998</v>
          </cell>
        </row>
        <row r="139">
          <cell r="F139" t="str">
            <v>BRB</v>
          </cell>
          <cell r="G139">
            <v>5.0373325853658502</v>
          </cell>
        </row>
        <row r="140">
          <cell r="F140" t="str">
            <v>BGD</v>
          </cell>
          <cell r="G140">
            <v>3.3551610917197499</v>
          </cell>
        </row>
        <row r="141">
          <cell r="F141" t="str">
            <v>BHR</v>
          </cell>
          <cell r="G141">
            <v>5.50898860471698</v>
          </cell>
        </row>
        <row r="142">
          <cell r="F142" t="str">
            <v>AZE</v>
          </cell>
          <cell r="G142">
            <v>3.9787093611111102</v>
          </cell>
        </row>
        <row r="143">
          <cell r="F143" t="str">
            <v>AUT</v>
          </cell>
          <cell r="G143">
            <v>5.8879109573529398</v>
          </cell>
        </row>
        <row r="144">
          <cell r="F144" t="str">
            <v>AUS</v>
          </cell>
          <cell r="G144">
            <v>5.235334688</v>
          </cell>
        </row>
        <row r="145">
          <cell r="F145" t="str">
            <v>ARM</v>
          </cell>
          <cell r="G145">
            <v>4.55545359487179</v>
          </cell>
        </row>
        <row r="146">
          <cell r="F146" t="str">
            <v>ARG</v>
          </cell>
          <cell r="G146">
            <v>2.4711859674208099</v>
          </cell>
        </row>
        <row r="147">
          <cell r="F147" t="str">
            <v>AGO</v>
          </cell>
          <cell r="G147">
            <v>2.7647059999999999</v>
          </cell>
        </row>
        <row r="148">
          <cell r="F148" t="str">
            <v>DZA</v>
          </cell>
          <cell r="G148">
            <v>3.2241646459183699</v>
          </cell>
        </row>
        <row r="149">
          <cell r="F149" t="str">
            <v>ALB</v>
          </cell>
          <cell r="G149">
            <v>2.8453669000000001</v>
          </cell>
        </row>
      </sheetData>
      <sheetData sheetId="4">
        <row r="1">
          <cell r="F1" t="str">
            <v>Entity code</v>
          </cell>
          <cell r="G1" t="str">
            <v>Value</v>
          </cell>
        </row>
        <row r="2">
          <cell r="C2" t="str">
            <v>1.02 Intellectual property protection, 1-7 (best)</v>
          </cell>
          <cell r="F2" t="str">
            <v>ZWE</v>
          </cell>
          <cell r="G2">
            <v>3.0006485669421501</v>
          </cell>
        </row>
        <row r="3">
          <cell r="F3" t="str">
            <v>ZMB</v>
          </cell>
          <cell r="G3">
            <v>3.87721877877095</v>
          </cell>
        </row>
        <row r="4">
          <cell r="F4" t="str">
            <v>YEM</v>
          </cell>
          <cell r="G4">
            <v>2.3708777520000002</v>
          </cell>
        </row>
        <row r="5">
          <cell r="F5" t="str">
            <v>VNM</v>
          </cell>
          <cell r="G5">
            <v>2.8635971609756101</v>
          </cell>
        </row>
        <row r="6">
          <cell r="F6" t="str">
            <v>VEN</v>
          </cell>
          <cell r="G6">
            <v>1.6394848838709699</v>
          </cell>
        </row>
        <row r="7">
          <cell r="F7" t="str">
            <v>URY</v>
          </cell>
          <cell r="G7">
            <v>4.0744521913294802</v>
          </cell>
        </row>
        <row r="8">
          <cell r="F8" t="str">
            <v>USA</v>
          </cell>
          <cell r="G8">
            <v>5.1829779422110596</v>
          </cell>
        </row>
        <row r="9">
          <cell r="F9" t="str">
            <v>GBR</v>
          </cell>
          <cell r="G9">
            <v>5.8481179090909103</v>
          </cell>
        </row>
        <row r="10">
          <cell r="F10" t="str">
            <v>ARE</v>
          </cell>
          <cell r="G10">
            <v>5.3495189999999999</v>
          </cell>
        </row>
        <row r="11">
          <cell r="F11" t="str">
            <v>UKR</v>
          </cell>
          <cell r="G11">
            <v>2.4990590377880202</v>
          </cell>
        </row>
        <row r="12">
          <cell r="F12" t="str">
            <v>UGA</v>
          </cell>
          <cell r="G12">
            <v>2.8085238688524599</v>
          </cell>
        </row>
        <row r="13">
          <cell r="F13" t="str">
            <v>TUR</v>
          </cell>
          <cell r="G13">
            <v>3.6120014089385499</v>
          </cell>
        </row>
        <row r="14">
          <cell r="F14" t="str">
            <v>TUN</v>
          </cell>
          <cell r="G14">
            <v>3.1914582664670701</v>
          </cell>
        </row>
        <row r="15">
          <cell r="F15" t="str">
            <v>TTO</v>
          </cell>
          <cell r="G15">
            <v>3.2658163067137802</v>
          </cell>
        </row>
        <row r="16">
          <cell r="F16" t="str">
            <v>TLS</v>
          </cell>
          <cell r="G16">
            <v>2.69077910434783</v>
          </cell>
        </row>
        <row r="17">
          <cell r="F17" t="str">
            <v>THA</v>
          </cell>
          <cell r="G17">
            <v>3.1322444080745302</v>
          </cell>
        </row>
        <row r="18">
          <cell r="F18" t="str">
            <v>TZA</v>
          </cell>
          <cell r="G18">
            <v>3.2390507675392701</v>
          </cell>
        </row>
        <row r="19">
          <cell r="F19" t="str">
            <v>TWN</v>
          </cell>
          <cell r="G19">
            <v>5.2109469617021302</v>
          </cell>
        </row>
        <row r="20">
          <cell r="F20" t="str">
            <v>CHE</v>
          </cell>
          <cell r="G20">
            <v>5.9788515733333298</v>
          </cell>
        </row>
        <row r="21">
          <cell r="F21" t="str">
            <v>SWE</v>
          </cell>
          <cell r="G21">
            <v>5.5237169352458997</v>
          </cell>
        </row>
        <row r="22">
          <cell r="F22" t="str">
            <v>SWZ</v>
          </cell>
          <cell r="G22">
            <v>3.9546304686746998</v>
          </cell>
        </row>
        <row r="23">
          <cell r="F23" t="str">
            <v>SUR</v>
          </cell>
          <cell r="G23">
            <v>2.8521664333333301</v>
          </cell>
        </row>
        <row r="24">
          <cell r="F24" t="str">
            <v>LKA</v>
          </cell>
          <cell r="G24">
            <v>3.7873065024390198</v>
          </cell>
        </row>
        <row r="25">
          <cell r="F25" t="str">
            <v>ESP</v>
          </cell>
          <cell r="G25">
            <v>3.97584706</v>
          </cell>
        </row>
        <row r="26">
          <cell r="F26" t="str">
            <v>ZAF</v>
          </cell>
          <cell r="G26">
            <v>5.45789569782609</v>
          </cell>
        </row>
        <row r="27">
          <cell r="F27" t="str">
            <v>SVN</v>
          </cell>
          <cell r="G27">
            <v>4.1908393971153801</v>
          </cell>
        </row>
        <row r="28">
          <cell r="F28" t="str">
            <v>SVK</v>
          </cell>
          <cell r="G28">
            <v>3.7444118</v>
          </cell>
        </row>
        <row r="29">
          <cell r="F29" t="str">
            <v>SGP</v>
          </cell>
          <cell r="G29">
            <v>6.1210305615853704</v>
          </cell>
        </row>
        <row r="30">
          <cell r="F30" t="str">
            <v>SLE</v>
          </cell>
          <cell r="G30">
            <v>3.4302404000000002</v>
          </cell>
        </row>
        <row r="31">
          <cell r="F31" t="str">
            <v>SYC</v>
          </cell>
          <cell r="G31">
            <v>4.0657400857142898</v>
          </cell>
        </row>
        <row r="32">
          <cell r="F32" t="str">
            <v>SRB</v>
          </cell>
          <cell r="G32">
            <v>2.8695630175879399</v>
          </cell>
        </row>
        <row r="33">
          <cell r="F33" t="str">
            <v>SEN</v>
          </cell>
          <cell r="G33">
            <v>3.2184659281250001</v>
          </cell>
        </row>
        <row r="34">
          <cell r="F34" t="str">
            <v>SAU</v>
          </cell>
          <cell r="G34">
            <v>4.9978484850427396</v>
          </cell>
        </row>
        <row r="35">
          <cell r="F35" t="str">
            <v>RWA</v>
          </cell>
          <cell r="G35">
            <v>4.70862065785124</v>
          </cell>
        </row>
        <row r="36">
          <cell r="F36" t="str">
            <v>RUS</v>
          </cell>
          <cell r="G36">
            <v>2.8857566762711899</v>
          </cell>
        </row>
        <row r="37">
          <cell r="F37" t="str">
            <v>ROU</v>
          </cell>
          <cell r="G37">
            <v>2.8987534875621899</v>
          </cell>
        </row>
        <row r="38">
          <cell r="F38" t="str">
            <v>QAT</v>
          </cell>
          <cell r="G38">
            <v>5.9835596209607003</v>
          </cell>
        </row>
        <row r="39">
          <cell r="F39" t="str">
            <v>PRI</v>
          </cell>
          <cell r="G39">
            <v>5.9284557179687498</v>
          </cell>
        </row>
        <row r="40">
          <cell r="F40" t="str">
            <v>PRT</v>
          </cell>
          <cell r="G40">
            <v>4.4975095186046499</v>
          </cell>
        </row>
        <row r="41">
          <cell r="F41" t="str">
            <v>POL</v>
          </cell>
          <cell r="G41">
            <v>3.6532823463768098</v>
          </cell>
        </row>
        <row r="42">
          <cell r="F42" t="str">
            <v>PHL</v>
          </cell>
          <cell r="G42">
            <v>3.5905698105726902</v>
          </cell>
        </row>
        <row r="43">
          <cell r="F43" t="str">
            <v>PER</v>
          </cell>
          <cell r="G43">
            <v>2.7999675728395101</v>
          </cell>
        </row>
        <row r="44">
          <cell r="F44" t="str">
            <v>PRY</v>
          </cell>
          <cell r="G44">
            <v>2.3081686724637702</v>
          </cell>
        </row>
        <row r="45">
          <cell r="F45" t="str">
            <v>PAN</v>
          </cell>
          <cell r="G45">
            <v>4.6335795730038001</v>
          </cell>
        </row>
        <row r="46">
          <cell r="F46" t="str">
            <v>PAK</v>
          </cell>
          <cell r="G46">
            <v>2.90042505833333</v>
          </cell>
        </row>
        <row r="47">
          <cell r="F47" t="str">
            <v>OMN</v>
          </cell>
          <cell r="G47">
            <v>5.2050070000000002</v>
          </cell>
        </row>
        <row r="48">
          <cell r="F48" t="str">
            <v>NOR</v>
          </cell>
          <cell r="G48">
            <v>5.5240900881118904</v>
          </cell>
        </row>
        <row r="49">
          <cell r="F49" t="str">
            <v>NGA</v>
          </cell>
          <cell r="G49">
            <v>2.7897051370892001</v>
          </cell>
        </row>
        <row r="50">
          <cell r="F50" t="str">
            <v>NIC</v>
          </cell>
          <cell r="G50">
            <v>3.5195195438356199</v>
          </cell>
        </row>
        <row r="51">
          <cell r="F51" t="str">
            <v>NZL</v>
          </cell>
          <cell r="G51">
            <v>6.0369254858695696</v>
          </cell>
        </row>
        <row r="52">
          <cell r="F52" t="str">
            <v>NLD</v>
          </cell>
          <cell r="G52">
            <v>5.7477019278106498</v>
          </cell>
        </row>
        <row r="53">
          <cell r="F53" t="str">
            <v>NPL</v>
          </cell>
          <cell r="G53">
            <v>2.8544567500000002</v>
          </cell>
        </row>
        <row r="54">
          <cell r="F54" t="str">
            <v>NAM</v>
          </cell>
          <cell r="G54">
            <v>4.3153742571428602</v>
          </cell>
        </row>
        <row r="55">
          <cell r="F55" t="str">
            <v>MMR</v>
          </cell>
          <cell r="G55">
            <v>2.7042380000000001</v>
          </cell>
        </row>
        <row r="56">
          <cell r="F56" t="str">
            <v>MOZ</v>
          </cell>
          <cell r="G56">
            <v>2.6779062483146099</v>
          </cell>
        </row>
        <row r="57">
          <cell r="F57" t="str">
            <v>MAR</v>
          </cell>
          <cell r="G57">
            <v>3.2899902360655702</v>
          </cell>
        </row>
        <row r="58">
          <cell r="F58" t="str">
            <v>MNE</v>
          </cell>
          <cell r="G58">
            <v>3.6002254805194802</v>
          </cell>
        </row>
        <row r="59">
          <cell r="F59" t="str">
            <v>MNG</v>
          </cell>
          <cell r="G59">
            <v>2.4861041134502901</v>
          </cell>
        </row>
        <row r="60">
          <cell r="F60" t="str">
            <v>MDA</v>
          </cell>
          <cell r="G60">
            <v>2.7088831965811999</v>
          </cell>
        </row>
        <row r="61">
          <cell r="F61" t="str">
            <v>MEX</v>
          </cell>
          <cell r="G61">
            <v>3.5921854595317702</v>
          </cell>
        </row>
        <row r="62">
          <cell r="F62" t="str">
            <v>MUS</v>
          </cell>
          <cell r="G62">
            <v>4.0038736333333302</v>
          </cell>
        </row>
        <row r="63">
          <cell r="F63" t="str">
            <v>MRT</v>
          </cell>
          <cell r="G63">
            <v>2.5267013823529401</v>
          </cell>
        </row>
        <row r="64">
          <cell r="F64" t="str">
            <v>MLT</v>
          </cell>
          <cell r="G64">
            <v>4.8765673899999999</v>
          </cell>
        </row>
        <row r="65">
          <cell r="F65" t="str">
            <v>MLI</v>
          </cell>
          <cell r="G65">
            <v>2.7009822469387799</v>
          </cell>
        </row>
        <row r="66">
          <cell r="F66" t="str">
            <v>MYS</v>
          </cell>
          <cell r="G66">
            <v>4.8144195891891899</v>
          </cell>
        </row>
        <row r="67">
          <cell r="F67" t="str">
            <v>MWI</v>
          </cell>
          <cell r="G67">
            <v>3.3997645155172398</v>
          </cell>
        </row>
        <row r="68">
          <cell r="F68" t="str">
            <v>MDG</v>
          </cell>
          <cell r="G68">
            <v>2.90948957188755</v>
          </cell>
        </row>
        <row r="69">
          <cell r="F69" t="str">
            <v>MKD</v>
          </cell>
          <cell r="G69">
            <v>3.9107756052631601</v>
          </cell>
        </row>
        <row r="70">
          <cell r="F70" t="str">
            <v>LUX</v>
          </cell>
          <cell r="G70">
            <v>5.9439212499999998</v>
          </cell>
        </row>
        <row r="71">
          <cell r="F71" t="str">
            <v>LTU</v>
          </cell>
          <cell r="G71">
            <v>3.7429814918367299</v>
          </cell>
        </row>
        <row r="72">
          <cell r="F72" t="str">
            <v>LBY</v>
          </cell>
          <cell r="G72">
            <v>2.173384</v>
          </cell>
        </row>
        <row r="73">
          <cell r="F73" t="str">
            <v>LBR</v>
          </cell>
          <cell r="G73">
            <v>3.7144813459459498</v>
          </cell>
        </row>
        <row r="74">
          <cell r="F74" t="str">
            <v>LSO</v>
          </cell>
          <cell r="G74">
            <v>3.2557799075268798</v>
          </cell>
        </row>
        <row r="75">
          <cell r="F75" t="str">
            <v>LBN</v>
          </cell>
          <cell r="G75">
            <v>2.40592598181818</v>
          </cell>
        </row>
        <row r="76">
          <cell r="F76" t="str">
            <v>LVA</v>
          </cell>
          <cell r="G76">
            <v>3.95645173333333</v>
          </cell>
        </row>
        <row r="77">
          <cell r="F77" t="str">
            <v>LAO</v>
          </cell>
          <cell r="G77">
            <v>3.7741730000000002</v>
          </cell>
        </row>
        <row r="78">
          <cell r="F78" t="str">
            <v>KGZ</v>
          </cell>
          <cell r="G78">
            <v>2.3316740425</v>
          </cell>
        </row>
        <row r="79">
          <cell r="F79" t="str">
            <v>KWT</v>
          </cell>
          <cell r="G79">
            <v>3.7910764567567599</v>
          </cell>
        </row>
        <row r="80">
          <cell r="F80" t="str">
            <v>KOR</v>
          </cell>
          <cell r="G80">
            <v>4.0252839653631298</v>
          </cell>
        </row>
        <row r="81">
          <cell r="F81" t="str">
            <v>KEN</v>
          </cell>
          <cell r="G81">
            <v>3.4472399811320802</v>
          </cell>
        </row>
        <row r="82">
          <cell r="F82" t="str">
            <v>KAZ</v>
          </cell>
          <cell r="G82">
            <v>3.6212604023809498</v>
          </cell>
        </row>
        <row r="83">
          <cell r="F83" t="str">
            <v>JOR</v>
          </cell>
          <cell r="G83">
            <v>4.5616659999999998</v>
          </cell>
        </row>
        <row r="84">
          <cell r="F84" t="str">
            <v>JPN</v>
          </cell>
          <cell r="G84">
            <v>5.7334508464601797</v>
          </cell>
        </row>
        <row r="85">
          <cell r="F85" t="str">
            <v>JAM</v>
          </cell>
          <cell r="G85">
            <v>3.5120068345588198</v>
          </cell>
        </row>
        <row r="86">
          <cell r="F86" t="str">
            <v>ITA</v>
          </cell>
          <cell r="G86">
            <v>3.72469664883721</v>
          </cell>
        </row>
        <row r="87">
          <cell r="F87" t="str">
            <v>ISR</v>
          </cell>
          <cell r="G87">
            <v>4.6499965189189201</v>
          </cell>
        </row>
        <row r="88">
          <cell r="F88" t="str">
            <v>IRL</v>
          </cell>
          <cell r="G88">
            <v>5.4473437965812002</v>
          </cell>
        </row>
        <row r="89">
          <cell r="F89" t="str">
            <v>IRN</v>
          </cell>
          <cell r="G89">
            <v>2.7709679793201101</v>
          </cell>
        </row>
        <row r="90">
          <cell r="F90" t="str">
            <v>IDN</v>
          </cell>
          <cell r="G90">
            <v>3.90362760571429</v>
          </cell>
        </row>
        <row r="91">
          <cell r="F91" t="str">
            <v>IND</v>
          </cell>
          <cell r="G91">
            <v>3.6785871487922699</v>
          </cell>
        </row>
        <row r="92">
          <cell r="F92" t="str">
            <v>ISL</v>
          </cell>
          <cell r="G92">
            <v>4.8258495103260897</v>
          </cell>
        </row>
        <row r="93">
          <cell r="F93" t="str">
            <v>HUN</v>
          </cell>
          <cell r="G93">
            <v>3.8511810230366499</v>
          </cell>
        </row>
        <row r="94">
          <cell r="F94" t="str">
            <v>HKG</v>
          </cell>
          <cell r="G94">
            <v>5.7429561069767399</v>
          </cell>
        </row>
        <row r="95">
          <cell r="F95" t="str">
            <v>HND</v>
          </cell>
          <cell r="G95">
            <v>3.0558821035461001</v>
          </cell>
        </row>
        <row r="96">
          <cell r="F96" t="str">
            <v>HTI</v>
          </cell>
          <cell r="G96">
            <v>1.98581655326087</v>
          </cell>
        </row>
        <row r="97">
          <cell r="F97" t="str">
            <v>GUY</v>
          </cell>
          <cell r="G97">
            <v>3.50533151933702</v>
          </cell>
        </row>
        <row r="98">
          <cell r="F98" t="str">
            <v>GIN</v>
          </cell>
          <cell r="G98">
            <v>2.22172533793103</v>
          </cell>
        </row>
        <row r="99">
          <cell r="F99" t="str">
            <v>GTM</v>
          </cell>
          <cell r="G99">
            <v>2.8942682491124301</v>
          </cell>
        </row>
        <row r="100">
          <cell r="F100" t="str">
            <v>GRC</v>
          </cell>
          <cell r="G100">
            <v>3.7001157097701101</v>
          </cell>
        </row>
        <row r="101">
          <cell r="F101" t="str">
            <v>GHA</v>
          </cell>
          <cell r="G101">
            <v>3.88512352080537</v>
          </cell>
        </row>
        <row r="102">
          <cell r="F102" t="str">
            <v>DEU</v>
          </cell>
          <cell r="G102">
            <v>5.5551162377104397</v>
          </cell>
        </row>
        <row r="103">
          <cell r="F103" t="str">
            <v>GEO</v>
          </cell>
          <cell r="G103">
            <v>2.71416890177515</v>
          </cell>
        </row>
        <row r="104">
          <cell r="F104" t="str">
            <v>GMB</v>
          </cell>
          <cell r="G104">
            <v>4.1905030361963203</v>
          </cell>
        </row>
        <row r="105">
          <cell r="F105" t="str">
            <v>GAB</v>
          </cell>
          <cell r="G105">
            <v>2.6076119476635502</v>
          </cell>
        </row>
        <row r="106">
          <cell r="F106" t="str">
            <v>FRA</v>
          </cell>
          <cell r="G106">
            <v>5.6790871124401896</v>
          </cell>
        </row>
        <row r="107">
          <cell r="F107" t="str">
            <v>FIN</v>
          </cell>
          <cell r="G107">
            <v>6.24106994210526</v>
          </cell>
        </row>
        <row r="108">
          <cell r="F108" t="str">
            <v>ETH</v>
          </cell>
          <cell r="G108">
            <v>3.4867091898734199</v>
          </cell>
        </row>
        <row r="109">
          <cell r="F109" t="str">
            <v>EST</v>
          </cell>
          <cell r="G109">
            <v>4.8067078779661001</v>
          </cell>
        </row>
        <row r="110">
          <cell r="F110" t="str">
            <v>SLV</v>
          </cell>
          <cell r="G110">
            <v>2.8942116615384599</v>
          </cell>
        </row>
        <row r="111">
          <cell r="F111" t="str">
            <v>EGY</v>
          </cell>
          <cell r="G111">
            <v>3.22935204962406</v>
          </cell>
        </row>
        <row r="112">
          <cell r="F112" t="str">
            <v>ECU</v>
          </cell>
          <cell r="G112">
            <v>3.5520096674603199</v>
          </cell>
        </row>
        <row r="113">
          <cell r="F113" t="str">
            <v>DOM</v>
          </cell>
          <cell r="G113">
            <v>2.9550728285714301</v>
          </cell>
        </row>
        <row r="114">
          <cell r="F114" t="str">
            <v>DNK</v>
          </cell>
          <cell r="G114">
            <v>5.0110697335548204</v>
          </cell>
        </row>
        <row r="115">
          <cell r="F115" t="str">
            <v>CZE</v>
          </cell>
          <cell r="G115">
            <v>3.8196237103286399</v>
          </cell>
        </row>
        <row r="116">
          <cell r="F116" t="str">
            <v>CYP</v>
          </cell>
          <cell r="G116">
            <v>4.3813506098591501</v>
          </cell>
        </row>
        <row r="117">
          <cell r="F117" t="str">
            <v>HRV</v>
          </cell>
          <cell r="G117">
            <v>3.5276528454545502</v>
          </cell>
        </row>
        <row r="118">
          <cell r="F118" t="str">
            <v>CIV</v>
          </cell>
          <cell r="G118">
            <v>2.7175661213872799</v>
          </cell>
        </row>
        <row r="119">
          <cell r="F119" t="str">
            <v>CRI</v>
          </cell>
          <cell r="G119">
            <v>3.8469110852941202</v>
          </cell>
        </row>
        <row r="120">
          <cell r="F120" t="str">
            <v>COL</v>
          </cell>
          <cell r="G120">
            <v>3.22613030612245</v>
          </cell>
        </row>
        <row r="121">
          <cell r="F121" t="str">
            <v>CHN</v>
          </cell>
          <cell r="G121">
            <v>3.9439545952380999</v>
          </cell>
        </row>
        <row r="122">
          <cell r="F122" t="str">
            <v>CHL</v>
          </cell>
          <cell r="G122">
            <v>3.8355863625</v>
          </cell>
        </row>
        <row r="123">
          <cell r="F123" t="str">
            <v>TCD</v>
          </cell>
          <cell r="G123">
            <v>2.1805937333333301</v>
          </cell>
        </row>
        <row r="124">
          <cell r="F124" t="str">
            <v>CPV</v>
          </cell>
          <cell r="G124">
            <v>3.0235474638297899</v>
          </cell>
        </row>
        <row r="125">
          <cell r="F125" t="str">
            <v>CAN</v>
          </cell>
          <cell r="G125">
            <v>5.5684072042372899</v>
          </cell>
        </row>
        <row r="126">
          <cell r="F126" t="str">
            <v>CMR</v>
          </cell>
          <cell r="G126">
            <v>3.1567951342657299</v>
          </cell>
        </row>
        <row r="127">
          <cell r="F127" t="str">
            <v>KHM</v>
          </cell>
          <cell r="G127">
            <v>3.1700929117647099</v>
          </cell>
        </row>
        <row r="128">
          <cell r="F128" t="str">
            <v>BDI</v>
          </cell>
          <cell r="G128">
            <v>2.3033348970296998</v>
          </cell>
        </row>
        <row r="129">
          <cell r="F129" t="str">
            <v>BFA</v>
          </cell>
          <cell r="G129">
            <v>3.4051600520408201</v>
          </cell>
        </row>
        <row r="130">
          <cell r="F130" t="str">
            <v>BGR</v>
          </cell>
          <cell r="G130">
            <v>3.0430946238806</v>
          </cell>
        </row>
        <row r="131">
          <cell r="F131" t="str">
            <v>BRN</v>
          </cell>
          <cell r="G131">
            <v>4.4047603897435899</v>
          </cell>
        </row>
        <row r="132">
          <cell r="F132" t="str">
            <v>BRA</v>
          </cell>
          <cell r="G132">
            <v>3.5398639585062202</v>
          </cell>
        </row>
        <row r="133">
          <cell r="F133" t="str">
            <v>BWA</v>
          </cell>
          <cell r="G133">
            <v>4.0609685592814397</v>
          </cell>
        </row>
        <row r="134">
          <cell r="F134" t="str">
            <v>BIH</v>
          </cell>
          <cell r="G134">
            <v>2.4691540000000001</v>
          </cell>
        </row>
        <row r="135">
          <cell r="F135" t="str">
            <v>BOL</v>
          </cell>
          <cell r="G135">
            <v>3.1742603726027401</v>
          </cell>
        </row>
        <row r="136">
          <cell r="F136" t="str">
            <v>BTN</v>
          </cell>
          <cell r="G136">
            <v>4.1128080000000002</v>
          </cell>
        </row>
        <row r="137">
          <cell r="F137" t="str">
            <v>BEN</v>
          </cell>
          <cell r="G137">
            <v>3.14886796230366</v>
          </cell>
        </row>
        <row r="138">
          <cell r="F138" t="str">
            <v>BEL</v>
          </cell>
          <cell r="G138">
            <v>5.2433725195266296</v>
          </cell>
        </row>
        <row r="139">
          <cell r="F139" t="str">
            <v>BRB</v>
          </cell>
          <cell r="G139">
            <v>4.5123547853658499</v>
          </cell>
        </row>
        <row r="140">
          <cell r="F140" t="str">
            <v>BGD</v>
          </cell>
          <cell r="G140">
            <v>2.6078746624203801</v>
          </cell>
        </row>
        <row r="141">
          <cell r="F141" t="str">
            <v>BHR</v>
          </cell>
          <cell r="G141">
            <v>4.7630418820754699</v>
          </cell>
        </row>
        <row r="142">
          <cell r="F142" t="str">
            <v>AZE</v>
          </cell>
          <cell r="G142">
            <v>3.7112035083333299</v>
          </cell>
        </row>
        <row r="143">
          <cell r="F143" t="str">
            <v>AUT</v>
          </cell>
          <cell r="G143">
            <v>5.4836899470588198</v>
          </cell>
        </row>
        <row r="144">
          <cell r="F144" t="str">
            <v>AUS</v>
          </cell>
          <cell r="G144">
            <v>5.325008736</v>
          </cell>
        </row>
        <row r="145">
          <cell r="F145" t="str">
            <v>ARM</v>
          </cell>
          <cell r="G145">
            <v>3.60131822051282</v>
          </cell>
        </row>
        <row r="146">
          <cell r="F146" t="str">
            <v>ARG</v>
          </cell>
          <cell r="G146">
            <v>2.3346124144796399</v>
          </cell>
        </row>
        <row r="147">
          <cell r="F147" t="str">
            <v>AGO</v>
          </cell>
          <cell r="G147">
            <v>2.3823530000000002</v>
          </cell>
        </row>
        <row r="148">
          <cell r="F148" t="str">
            <v>DZA</v>
          </cell>
          <cell r="G148">
            <v>2.17527704285714</v>
          </cell>
        </row>
        <row r="149">
          <cell r="F149" t="str">
            <v>ALB</v>
          </cell>
          <cell r="G149">
            <v>2.8846443000000002</v>
          </cell>
        </row>
      </sheetData>
      <sheetData sheetId="5">
        <row r="1">
          <cell r="F1" t="str">
            <v>Entity code</v>
          </cell>
          <cell r="G1" t="str">
            <v>Value</v>
          </cell>
        </row>
        <row r="2">
          <cell r="C2" t="str">
            <v>1.03 Diversion of public funds, 1-7 (best)</v>
          </cell>
          <cell r="F2" t="str">
            <v>ZWE</v>
          </cell>
          <cell r="G2">
            <v>2.8285449338843001</v>
          </cell>
        </row>
        <row r="3">
          <cell r="F3" t="str">
            <v>ZMB</v>
          </cell>
          <cell r="G3">
            <v>3.2880170569832399</v>
          </cell>
        </row>
        <row r="4">
          <cell r="F4" t="str">
            <v>YEM</v>
          </cell>
          <cell r="G4">
            <v>1.7341470560000001</v>
          </cell>
        </row>
        <row r="5">
          <cell r="F5" t="str">
            <v>VNM</v>
          </cell>
          <cell r="G5">
            <v>3.2195314000000002</v>
          </cell>
        </row>
        <row r="6">
          <cell r="F6" t="str">
            <v>VEN</v>
          </cell>
          <cell r="G6">
            <v>1.4767241806451601</v>
          </cell>
        </row>
        <row r="7">
          <cell r="F7" t="str">
            <v>URY</v>
          </cell>
          <cell r="G7">
            <v>5.0424100323699399</v>
          </cell>
        </row>
        <row r="8">
          <cell r="F8" t="str">
            <v>USA</v>
          </cell>
          <cell r="G8">
            <v>4.6326884623115596</v>
          </cell>
        </row>
        <row r="9">
          <cell r="F9" t="str">
            <v>GBR</v>
          </cell>
          <cell r="G9">
            <v>5.7233816363636398</v>
          </cell>
        </row>
        <row r="10">
          <cell r="F10" t="str">
            <v>ARE</v>
          </cell>
          <cell r="G10">
            <v>5.7630530000000002</v>
          </cell>
        </row>
        <row r="11">
          <cell r="F11" t="str">
            <v>UKR</v>
          </cell>
          <cell r="G11">
            <v>2.39472099124424</v>
          </cell>
        </row>
        <row r="12">
          <cell r="F12" t="str">
            <v>UGA</v>
          </cell>
          <cell r="G12">
            <v>1.8565298459016399</v>
          </cell>
        </row>
        <row r="13">
          <cell r="F13" t="str">
            <v>TUR</v>
          </cell>
          <cell r="G13">
            <v>3.6237608519553102</v>
          </cell>
        </row>
        <row r="14">
          <cell r="F14" t="str">
            <v>TUN</v>
          </cell>
          <cell r="G14">
            <v>3.6750849988023999</v>
          </cell>
        </row>
        <row r="15">
          <cell r="F15" t="str">
            <v>TTO</v>
          </cell>
          <cell r="G15">
            <v>2.9011579512367498</v>
          </cell>
        </row>
        <row r="16">
          <cell r="F16" t="str">
            <v>TLS</v>
          </cell>
          <cell r="G16">
            <v>3.3037540347826102</v>
          </cell>
        </row>
        <row r="17">
          <cell r="F17" t="str">
            <v>THA</v>
          </cell>
          <cell r="G17">
            <v>2.7440960621118</v>
          </cell>
        </row>
        <row r="18">
          <cell r="F18" t="str">
            <v>TZA</v>
          </cell>
          <cell r="G18">
            <v>2.8687470670157098</v>
          </cell>
        </row>
        <row r="19">
          <cell r="F19" t="str">
            <v>TWN</v>
          </cell>
          <cell r="G19">
            <v>4.4494241304964497</v>
          </cell>
        </row>
        <row r="20">
          <cell r="F20" t="str">
            <v>CHE</v>
          </cell>
          <cell r="G20">
            <v>5.9671124799999999</v>
          </cell>
        </row>
        <row r="21">
          <cell r="F21" t="str">
            <v>SWE</v>
          </cell>
          <cell r="G21">
            <v>5.9247077229508198</v>
          </cell>
        </row>
        <row r="22">
          <cell r="F22" t="str">
            <v>SWZ</v>
          </cell>
          <cell r="G22">
            <v>3.1122195722891601</v>
          </cell>
        </row>
        <row r="23">
          <cell r="F23" t="str">
            <v>SUR</v>
          </cell>
          <cell r="G23">
            <v>3.1273535459770101</v>
          </cell>
        </row>
        <row r="24">
          <cell r="F24" t="str">
            <v>LKA</v>
          </cell>
          <cell r="G24">
            <v>3.15665380731707</v>
          </cell>
        </row>
        <row r="25">
          <cell r="F25" t="str">
            <v>ESP</v>
          </cell>
          <cell r="G25">
            <v>3.2313514200000002</v>
          </cell>
        </row>
        <row r="26">
          <cell r="F26" t="str">
            <v>ZAF</v>
          </cell>
          <cell r="G26">
            <v>2.7727059423912999</v>
          </cell>
        </row>
        <row r="27">
          <cell r="F27" t="str">
            <v>SVN</v>
          </cell>
          <cell r="G27">
            <v>3.2428149076923098</v>
          </cell>
        </row>
        <row r="28">
          <cell r="F28" t="str">
            <v>SVK</v>
          </cell>
          <cell r="G28">
            <v>2.1518320835164801</v>
          </cell>
        </row>
        <row r="29">
          <cell r="F29" t="str">
            <v>SGP</v>
          </cell>
          <cell r="G29">
            <v>6.0587044067073199</v>
          </cell>
        </row>
        <row r="30">
          <cell r="F30" t="str">
            <v>SLE</v>
          </cell>
          <cell r="G30">
            <v>2.6966717500000001</v>
          </cell>
        </row>
        <row r="31">
          <cell r="F31" t="str">
            <v>SYC</v>
          </cell>
          <cell r="G31">
            <v>4.2508603333333301</v>
          </cell>
        </row>
        <row r="32">
          <cell r="F32" t="str">
            <v>SRB</v>
          </cell>
          <cell r="G32">
            <v>2.8375730567839201</v>
          </cell>
        </row>
        <row r="33">
          <cell r="F33" t="str">
            <v>SEN</v>
          </cell>
          <cell r="G33">
            <v>2.7373776677083299</v>
          </cell>
        </row>
        <row r="34">
          <cell r="F34" t="str">
            <v>SAU</v>
          </cell>
          <cell r="G34">
            <v>4.8947953782051297</v>
          </cell>
        </row>
        <row r="35">
          <cell r="F35" t="str">
            <v>RWA</v>
          </cell>
          <cell r="G35">
            <v>4.97751623305785</v>
          </cell>
        </row>
        <row r="36">
          <cell r="F36" t="str">
            <v>RUS</v>
          </cell>
          <cell r="G36">
            <v>2.5277517322033898</v>
          </cell>
        </row>
        <row r="37">
          <cell r="F37" t="str">
            <v>ROU</v>
          </cell>
          <cell r="G37">
            <v>2.5128740865671602</v>
          </cell>
        </row>
        <row r="38">
          <cell r="F38" t="str">
            <v>QAT</v>
          </cell>
          <cell r="G38">
            <v>6.2574969882096099</v>
          </cell>
        </row>
        <row r="39">
          <cell r="F39" t="str">
            <v>PRI</v>
          </cell>
          <cell r="G39">
            <v>3.9056530703124999</v>
          </cell>
        </row>
        <row r="40">
          <cell r="F40" t="str">
            <v>PRT</v>
          </cell>
          <cell r="G40">
            <v>3.9145010744186002</v>
          </cell>
        </row>
        <row r="41">
          <cell r="F41" t="str">
            <v>POL</v>
          </cell>
          <cell r="G41">
            <v>3.7410845555555601</v>
          </cell>
        </row>
        <row r="42">
          <cell r="F42" t="str">
            <v>PHL</v>
          </cell>
          <cell r="G42">
            <v>3.14030504669604</v>
          </cell>
        </row>
        <row r="43">
          <cell r="F43" t="str">
            <v>PER</v>
          </cell>
          <cell r="G43">
            <v>2.5741304901234598</v>
          </cell>
        </row>
        <row r="44">
          <cell r="F44" t="str">
            <v>PRY</v>
          </cell>
          <cell r="G44">
            <v>1.9778057942028999</v>
          </cell>
        </row>
        <row r="45">
          <cell r="F45" t="str">
            <v>PAN</v>
          </cell>
          <cell r="G45">
            <v>3.0162821673003801</v>
          </cell>
        </row>
        <row r="46">
          <cell r="F46" t="str">
            <v>PAK</v>
          </cell>
          <cell r="G46">
            <v>2.7322606958333302</v>
          </cell>
        </row>
        <row r="47">
          <cell r="F47" t="str">
            <v>OMN</v>
          </cell>
          <cell r="G47">
            <v>5.4232680000000002</v>
          </cell>
        </row>
        <row r="48">
          <cell r="F48" t="str">
            <v>NOR</v>
          </cell>
          <cell r="G48">
            <v>5.84457678181818</v>
          </cell>
        </row>
        <row r="49">
          <cell r="F49" t="str">
            <v>NGA</v>
          </cell>
          <cell r="G49">
            <v>1.8567560563380301</v>
          </cell>
        </row>
        <row r="50">
          <cell r="F50" t="str">
            <v>NIC</v>
          </cell>
          <cell r="G50">
            <v>2.8922160513698598</v>
          </cell>
        </row>
        <row r="51">
          <cell r="F51" t="str">
            <v>NZL</v>
          </cell>
          <cell r="G51">
            <v>6.53423801847826</v>
          </cell>
        </row>
        <row r="52">
          <cell r="F52" t="str">
            <v>NLD</v>
          </cell>
          <cell r="G52">
            <v>5.8009326153846104</v>
          </cell>
        </row>
        <row r="53">
          <cell r="F53" t="str">
            <v>NPL</v>
          </cell>
          <cell r="G53">
            <v>2.8243016500000002</v>
          </cell>
        </row>
        <row r="54">
          <cell r="F54" t="str">
            <v>NAM</v>
          </cell>
          <cell r="G54">
            <v>3.2303761913043498</v>
          </cell>
        </row>
        <row r="55">
          <cell r="F55" t="str">
            <v>MMR</v>
          </cell>
          <cell r="G55">
            <v>2.2941099999999999</v>
          </cell>
        </row>
        <row r="56">
          <cell r="F56" t="str">
            <v>MOZ</v>
          </cell>
          <cell r="G56">
            <v>2.3578953617977501</v>
          </cell>
        </row>
        <row r="57">
          <cell r="F57" t="str">
            <v>MAR</v>
          </cell>
          <cell r="G57">
            <v>3.7564292131147501</v>
          </cell>
        </row>
        <row r="58">
          <cell r="F58" t="str">
            <v>MNE</v>
          </cell>
          <cell r="G58">
            <v>4.0803654675324701</v>
          </cell>
        </row>
        <row r="59">
          <cell r="F59" t="str">
            <v>MNG</v>
          </cell>
          <cell r="G59">
            <v>2.4118186842105298</v>
          </cell>
        </row>
        <row r="60">
          <cell r="F60" t="str">
            <v>MDA</v>
          </cell>
          <cell r="G60">
            <v>2.3825508683760699</v>
          </cell>
        </row>
        <row r="61">
          <cell r="F61" t="str">
            <v>MEX</v>
          </cell>
          <cell r="G61">
            <v>2.7293924558528402</v>
          </cell>
        </row>
        <row r="62">
          <cell r="F62" t="str">
            <v>MUS</v>
          </cell>
          <cell r="G62">
            <v>3.8009509750000001</v>
          </cell>
        </row>
        <row r="63">
          <cell r="F63" t="str">
            <v>MRT</v>
          </cell>
          <cell r="G63">
            <v>2.4086302058823499</v>
          </cell>
        </row>
        <row r="64">
          <cell r="F64" t="str">
            <v>MLT</v>
          </cell>
          <cell r="G64">
            <v>4.3246681799999998</v>
          </cell>
        </row>
        <row r="65">
          <cell r="F65" t="str">
            <v>MLI</v>
          </cell>
          <cell r="G65">
            <v>2.2867655540816298</v>
          </cell>
        </row>
        <row r="66">
          <cell r="F66" t="str">
            <v>MYS</v>
          </cell>
          <cell r="G66">
            <v>4.2304451108108099</v>
          </cell>
        </row>
        <row r="67">
          <cell r="F67" t="str">
            <v>MWI</v>
          </cell>
          <cell r="G67">
            <v>3.1470134922413799</v>
          </cell>
        </row>
        <row r="68">
          <cell r="F68" t="str">
            <v>MDG</v>
          </cell>
          <cell r="G68">
            <v>2.2563044843373499</v>
          </cell>
        </row>
        <row r="69">
          <cell r="F69" t="str">
            <v>MKD</v>
          </cell>
          <cell r="G69">
            <v>3.8379132514619898</v>
          </cell>
        </row>
        <row r="70">
          <cell r="F70" t="str">
            <v>LUX</v>
          </cell>
          <cell r="G70">
            <v>5.9629608970588199</v>
          </cell>
        </row>
        <row r="71">
          <cell r="F71" t="str">
            <v>LTU</v>
          </cell>
          <cell r="G71">
            <v>3.2269983795918402</v>
          </cell>
        </row>
        <row r="72">
          <cell r="F72" t="str">
            <v>LBY</v>
          </cell>
          <cell r="G72">
            <v>2.43601466666667</v>
          </cell>
        </row>
        <row r="73">
          <cell r="F73" t="str">
            <v>LBR</v>
          </cell>
          <cell r="G73">
            <v>3.64118273243243</v>
          </cell>
        </row>
        <row r="74">
          <cell r="F74" t="str">
            <v>LSO</v>
          </cell>
          <cell r="G74">
            <v>3.2562346602150498</v>
          </cell>
        </row>
        <row r="75">
          <cell r="F75" t="str">
            <v>LBN</v>
          </cell>
          <cell r="G75">
            <v>2.2171118571428599</v>
          </cell>
        </row>
        <row r="76">
          <cell r="F76" t="str">
            <v>LVA</v>
          </cell>
          <cell r="G76">
            <v>3.3358472769230798</v>
          </cell>
        </row>
        <row r="77">
          <cell r="F77" t="str">
            <v>LAO</v>
          </cell>
          <cell r="G77">
            <v>3.6991079999999998</v>
          </cell>
        </row>
        <row r="78">
          <cell r="F78" t="str">
            <v>KGZ</v>
          </cell>
          <cell r="G78">
            <v>2.3666735550000002</v>
          </cell>
        </row>
        <row r="79">
          <cell r="F79" t="str">
            <v>KWT</v>
          </cell>
          <cell r="G79">
            <v>3.5487157378378398</v>
          </cell>
        </row>
        <row r="80">
          <cell r="F80" t="str">
            <v>KOR</v>
          </cell>
          <cell r="G80">
            <v>3.3159925608938599</v>
          </cell>
        </row>
        <row r="81">
          <cell r="F81" t="str">
            <v>KEN</v>
          </cell>
          <cell r="G81">
            <v>3.0159717056603799</v>
          </cell>
        </row>
        <row r="82">
          <cell r="F82" t="str">
            <v>KAZ</v>
          </cell>
          <cell r="G82">
            <v>3.2706514452381001</v>
          </cell>
        </row>
        <row r="83">
          <cell r="F83" t="str">
            <v>JOR</v>
          </cell>
          <cell r="G83">
            <v>3.8896660000000001</v>
          </cell>
        </row>
        <row r="84">
          <cell r="F84" t="str">
            <v>JPN</v>
          </cell>
          <cell r="G84">
            <v>5.3877961778761101</v>
          </cell>
        </row>
        <row r="85">
          <cell r="F85" t="str">
            <v>JAM</v>
          </cell>
          <cell r="G85">
            <v>2.9793624441176498</v>
          </cell>
        </row>
        <row r="86">
          <cell r="F86" t="str">
            <v>ITA</v>
          </cell>
          <cell r="G86">
            <v>2.8439181488372101</v>
          </cell>
        </row>
        <row r="87">
          <cell r="F87" t="str">
            <v>ISR</v>
          </cell>
          <cell r="G87">
            <v>4.5122404891891899</v>
          </cell>
        </row>
        <row r="88">
          <cell r="F88" t="str">
            <v>IRL</v>
          </cell>
          <cell r="G88">
            <v>5.5646734051282101</v>
          </cell>
        </row>
        <row r="89">
          <cell r="F89" t="str">
            <v>IRN</v>
          </cell>
          <cell r="G89">
            <v>3.1589306216713902</v>
          </cell>
        </row>
        <row r="90">
          <cell r="F90" t="str">
            <v>IDN</v>
          </cell>
          <cell r="G90">
            <v>3.3846537371428602</v>
          </cell>
        </row>
        <row r="91">
          <cell r="F91" t="str">
            <v>IND</v>
          </cell>
          <cell r="G91">
            <v>2.7835331642512098</v>
          </cell>
        </row>
        <row r="92">
          <cell r="F92" t="str">
            <v>ISL</v>
          </cell>
          <cell r="G92">
            <v>5.1258587875000003</v>
          </cell>
        </row>
        <row r="93">
          <cell r="F93" t="str">
            <v>HUN</v>
          </cell>
          <cell r="G93">
            <v>2.5827803795811501</v>
          </cell>
        </row>
        <row r="94">
          <cell r="F94" t="str">
            <v>HKG</v>
          </cell>
          <cell r="G94">
            <v>5.7687785837209304</v>
          </cell>
        </row>
        <row r="95">
          <cell r="F95" t="str">
            <v>HND</v>
          </cell>
          <cell r="G95">
            <v>2.1563777446808499</v>
          </cell>
        </row>
        <row r="96">
          <cell r="F96" t="str">
            <v>HTI</v>
          </cell>
          <cell r="G96">
            <v>2.33813125</v>
          </cell>
        </row>
        <row r="97">
          <cell r="F97" t="str">
            <v>GUY</v>
          </cell>
          <cell r="G97">
            <v>2.7474197806629799</v>
          </cell>
        </row>
        <row r="98">
          <cell r="F98" t="str">
            <v>GIN</v>
          </cell>
          <cell r="G98">
            <v>2.4992834275862101</v>
          </cell>
        </row>
        <row r="99">
          <cell r="F99" t="str">
            <v>GTM</v>
          </cell>
          <cell r="G99">
            <v>2.2988596650887598</v>
          </cell>
        </row>
        <row r="100">
          <cell r="F100" t="str">
            <v>GRC</v>
          </cell>
          <cell r="G100">
            <v>2.7317910155172398</v>
          </cell>
        </row>
        <row r="101">
          <cell r="F101" t="str">
            <v>GHA</v>
          </cell>
          <cell r="G101">
            <v>3.1463357093959701</v>
          </cell>
        </row>
        <row r="102">
          <cell r="F102" t="str">
            <v>DEU</v>
          </cell>
          <cell r="G102">
            <v>5.3896138794612796</v>
          </cell>
        </row>
        <row r="103">
          <cell r="F103" t="str">
            <v>GEO</v>
          </cell>
          <cell r="G103">
            <v>4.5032401420118404</v>
          </cell>
        </row>
        <row r="104">
          <cell r="F104" t="str">
            <v>GMB</v>
          </cell>
          <cell r="G104">
            <v>4.28562422392638</v>
          </cell>
        </row>
        <row r="105">
          <cell r="F105" t="str">
            <v>GAB</v>
          </cell>
          <cell r="G105">
            <v>2.7927200803738299</v>
          </cell>
        </row>
        <row r="106">
          <cell r="F106" t="str">
            <v>FRA</v>
          </cell>
          <cell r="G106">
            <v>4.8021292985645898</v>
          </cell>
        </row>
        <row r="107">
          <cell r="F107" t="str">
            <v>FIN</v>
          </cell>
          <cell r="G107">
            <v>6.1440973842105304</v>
          </cell>
        </row>
        <row r="108">
          <cell r="F108" t="str">
            <v>ETH</v>
          </cell>
          <cell r="G108">
            <v>3.2309903215189899</v>
          </cell>
        </row>
        <row r="109">
          <cell r="F109" t="str">
            <v>EST</v>
          </cell>
          <cell r="G109">
            <v>4.5382451288135597</v>
          </cell>
        </row>
        <row r="110">
          <cell r="F110" t="str">
            <v>SLV</v>
          </cell>
          <cell r="G110">
            <v>2.8599939307692299</v>
          </cell>
        </row>
        <row r="111">
          <cell r="F111" t="str">
            <v>EGY</v>
          </cell>
          <cell r="G111">
            <v>2.4833254503759399</v>
          </cell>
        </row>
        <row r="112">
          <cell r="F112" t="str">
            <v>ECU</v>
          </cell>
          <cell r="G112">
            <v>3.2321579134920602</v>
          </cell>
        </row>
        <row r="113">
          <cell r="F113" t="str">
            <v>DOM</v>
          </cell>
          <cell r="G113">
            <v>1.8625142666666701</v>
          </cell>
        </row>
        <row r="114">
          <cell r="F114" t="str">
            <v>DNK</v>
          </cell>
          <cell r="G114">
            <v>6.2993462684385397</v>
          </cell>
        </row>
        <row r="115">
          <cell r="F115" t="str">
            <v>CZE</v>
          </cell>
          <cell r="G115">
            <v>2.4431160375586898</v>
          </cell>
        </row>
        <row r="116">
          <cell r="F116" t="str">
            <v>CYP</v>
          </cell>
          <cell r="G116">
            <v>4.4959785112676096</v>
          </cell>
        </row>
        <row r="117">
          <cell r="F117" t="str">
            <v>HRV</v>
          </cell>
          <cell r="G117">
            <v>3.0131656679144401</v>
          </cell>
        </row>
        <row r="118">
          <cell r="F118" t="str">
            <v>CIV</v>
          </cell>
          <cell r="G118">
            <v>2.63640432254335</v>
          </cell>
        </row>
        <row r="119">
          <cell r="F119" t="str">
            <v>CRI</v>
          </cell>
          <cell r="G119">
            <v>3.6762130460784301</v>
          </cell>
        </row>
        <row r="120">
          <cell r="F120" t="str">
            <v>COL</v>
          </cell>
          <cell r="G120">
            <v>2.2905482918367301</v>
          </cell>
        </row>
        <row r="121">
          <cell r="F121" t="str">
            <v>CHN</v>
          </cell>
          <cell r="G121">
            <v>3.9289376666666702</v>
          </cell>
        </row>
        <row r="122">
          <cell r="F122" t="str">
            <v>CHL</v>
          </cell>
          <cell r="G122">
            <v>5.1233879125000001</v>
          </cell>
        </row>
        <row r="123">
          <cell r="F123" t="str">
            <v>TCD</v>
          </cell>
          <cell r="G123">
            <v>1.7528713840579699</v>
          </cell>
        </row>
        <row r="124">
          <cell r="F124" t="str">
            <v>CPV</v>
          </cell>
          <cell r="G124">
            <v>3.9182288021276599</v>
          </cell>
        </row>
        <row r="125">
          <cell r="F125" t="str">
            <v>CAN</v>
          </cell>
          <cell r="G125">
            <v>5.31886616949153</v>
          </cell>
        </row>
        <row r="126">
          <cell r="F126" t="str">
            <v>CMR</v>
          </cell>
          <cell r="G126">
            <v>2.0190368153846201</v>
          </cell>
        </row>
        <row r="127">
          <cell r="F127" t="str">
            <v>KHM</v>
          </cell>
          <cell r="G127">
            <v>3.1220430147058802</v>
          </cell>
        </row>
        <row r="128">
          <cell r="F128" t="str">
            <v>BDI</v>
          </cell>
          <cell r="G128">
            <v>2.1935918257425699</v>
          </cell>
        </row>
        <row r="129">
          <cell r="F129" t="str">
            <v>BFA</v>
          </cell>
          <cell r="G129">
            <v>2.1183562857142899</v>
          </cell>
        </row>
        <row r="130">
          <cell r="F130" t="str">
            <v>BGR</v>
          </cell>
          <cell r="G130">
            <v>2.72853086865672</v>
          </cell>
        </row>
        <row r="131">
          <cell r="F131" t="str">
            <v>BRN</v>
          </cell>
          <cell r="G131">
            <v>5.3842373846153802</v>
          </cell>
        </row>
        <row r="132">
          <cell r="F132" t="str">
            <v>BRA</v>
          </cell>
          <cell r="G132">
            <v>2.2512560485477202</v>
          </cell>
        </row>
        <row r="133">
          <cell r="F133" t="str">
            <v>BWA</v>
          </cell>
          <cell r="G133">
            <v>4.5455419317365298</v>
          </cell>
        </row>
        <row r="134">
          <cell r="F134" t="str">
            <v>BIH</v>
          </cell>
          <cell r="G134">
            <v>3.9098000000000002</v>
          </cell>
        </row>
        <row r="135">
          <cell r="F135" t="str">
            <v>BOL</v>
          </cell>
          <cell r="G135">
            <v>3.22955805479452</v>
          </cell>
        </row>
        <row r="136">
          <cell r="F136" t="str">
            <v>BTN</v>
          </cell>
          <cell r="G136">
            <v>4.4813150000000004</v>
          </cell>
        </row>
        <row r="137">
          <cell r="F137" t="str">
            <v>BEN</v>
          </cell>
          <cell r="G137">
            <v>2.41389701151832</v>
          </cell>
        </row>
        <row r="138">
          <cell r="F138" t="str">
            <v>BEL</v>
          </cell>
          <cell r="G138">
            <v>5.2322492301775201</v>
          </cell>
        </row>
        <row r="139">
          <cell r="F139" t="str">
            <v>BRB</v>
          </cell>
          <cell r="G139">
            <v>4.7676125853658498</v>
          </cell>
        </row>
        <row r="140">
          <cell r="F140" t="str">
            <v>BGD</v>
          </cell>
          <cell r="G140">
            <v>2.7190889197452202</v>
          </cell>
        </row>
        <row r="141">
          <cell r="F141" t="str">
            <v>BHR</v>
          </cell>
          <cell r="G141">
            <v>4.5290214094339598</v>
          </cell>
        </row>
        <row r="142">
          <cell r="F142" t="str">
            <v>AZE</v>
          </cell>
          <cell r="G142">
            <v>3.0821248888888899</v>
          </cell>
        </row>
        <row r="143">
          <cell r="F143" t="str">
            <v>AUT</v>
          </cell>
          <cell r="G143">
            <v>4.4738499529411797</v>
          </cell>
        </row>
        <row r="144">
          <cell r="F144" t="str">
            <v>AUS</v>
          </cell>
          <cell r="G144">
            <v>5.2245328400000002</v>
          </cell>
        </row>
        <row r="145">
          <cell r="F145" t="str">
            <v>ARM</v>
          </cell>
          <cell r="G145">
            <v>3.06097947179487</v>
          </cell>
        </row>
        <row r="146">
          <cell r="F146" t="str">
            <v>ARG</v>
          </cell>
          <cell r="G146">
            <v>1.78507182533937</v>
          </cell>
        </row>
        <row r="147">
          <cell r="F147" t="str">
            <v>AGO</v>
          </cell>
          <cell r="G147">
            <v>2.15625</v>
          </cell>
        </row>
        <row r="148">
          <cell r="F148" t="str">
            <v>DZA</v>
          </cell>
          <cell r="G148">
            <v>2.2722576622449</v>
          </cell>
        </row>
        <row r="149">
          <cell r="F149" t="str">
            <v>ALB</v>
          </cell>
          <cell r="G149">
            <v>2.5420752000000002</v>
          </cell>
        </row>
      </sheetData>
      <sheetData sheetId="6">
        <row r="1">
          <cell r="F1" t="str">
            <v>Entity code</v>
          </cell>
          <cell r="G1" t="str">
            <v>Value</v>
          </cell>
        </row>
        <row r="2">
          <cell r="C2" t="str">
            <v>1.04 Public trust in politicians, 1-7 (best)</v>
          </cell>
          <cell r="F2" t="str">
            <v>ZWE</v>
          </cell>
          <cell r="G2">
            <v>1.8684935553719</v>
          </cell>
        </row>
        <row r="3">
          <cell r="F3" t="str">
            <v>ZMB</v>
          </cell>
          <cell r="G3">
            <v>3.3772226346368699</v>
          </cell>
        </row>
        <row r="4">
          <cell r="F4" t="str">
            <v>YEM</v>
          </cell>
          <cell r="G4">
            <v>2.581650464</v>
          </cell>
        </row>
        <row r="5">
          <cell r="F5" t="str">
            <v>VNM</v>
          </cell>
          <cell r="G5">
            <v>3.3661623121951201</v>
          </cell>
        </row>
        <row r="6">
          <cell r="F6" t="str">
            <v>VEN</v>
          </cell>
          <cell r="G6">
            <v>1.6014892322580601</v>
          </cell>
        </row>
        <row r="7">
          <cell r="F7" t="str">
            <v>URY</v>
          </cell>
          <cell r="G7">
            <v>4.4205329947976901</v>
          </cell>
        </row>
        <row r="8">
          <cell r="F8" t="str">
            <v>USA</v>
          </cell>
          <cell r="G8">
            <v>3.3100875477386902</v>
          </cell>
        </row>
        <row r="9">
          <cell r="F9" t="str">
            <v>GBR</v>
          </cell>
          <cell r="G9">
            <v>4.1843587272727296</v>
          </cell>
        </row>
        <row r="10">
          <cell r="F10" t="str">
            <v>ARE</v>
          </cell>
          <cell r="G10">
            <v>5.9409010000000002</v>
          </cell>
        </row>
        <row r="11">
          <cell r="F11" t="str">
            <v>UKR</v>
          </cell>
          <cell r="G11">
            <v>2.1531140387096799</v>
          </cell>
        </row>
        <row r="12">
          <cell r="F12" t="str">
            <v>UGA</v>
          </cell>
          <cell r="G12">
            <v>2.4159189672131101</v>
          </cell>
        </row>
        <row r="13">
          <cell r="F13" t="str">
            <v>TUR</v>
          </cell>
          <cell r="G13">
            <v>3.6424979564245801</v>
          </cell>
        </row>
        <row r="14">
          <cell r="F14" t="str">
            <v>TUN</v>
          </cell>
          <cell r="G14">
            <v>3.2595304988024001</v>
          </cell>
        </row>
        <row r="15">
          <cell r="F15" t="str">
            <v>TTO</v>
          </cell>
          <cell r="G15">
            <v>2.2164462992932901</v>
          </cell>
        </row>
        <row r="16">
          <cell r="F16" t="str">
            <v>TLS</v>
          </cell>
          <cell r="G16">
            <v>3.15228477681159</v>
          </cell>
        </row>
        <row r="17">
          <cell r="F17" t="str">
            <v>THA</v>
          </cell>
          <cell r="G17">
            <v>2.0197146919254698</v>
          </cell>
        </row>
        <row r="18">
          <cell r="F18" t="str">
            <v>TZA</v>
          </cell>
          <cell r="G18">
            <v>2.77208947172775</v>
          </cell>
        </row>
        <row r="19">
          <cell r="F19" t="str">
            <v>TWN</v>
          </cell>
          <cell r="G19">
            <v>4.1617218368794298</v>
          </cell>
        </row>
        <row r="20">
          <cell r="F20" t="str">
            <v>CHE</v>
          </cell>
          <cell r="G20">
            <v>5.1770849999999999</v>
          </cell>
        </row>
        <row r="21">
          <cell r="F21" t="str">
            <v>SWE</v>
          </cell>
          <cell r="G21">
            <v>5.5511743147540997</v>
          </cell>
        </row>
        <row r="22">
          <cell r="F22" t="str">
            <v>SWZ</v>
          </cell>
          <cell r="G22">
            <v>3.0342748192771101</v>
          </cell>
        </row>
        <row r="23">
          <cell r="F23" t="str">
            <v>SUR</v>
          </cell>
          <cell r="G23">
            <v>2.1298650908046</v>
          </cell>
        </row>
        <row r="24">
          <cell r="F24" t="str">
            <v>LKA</v>
          </cell>
          <cell r="G24">
            <v>2.46841217317073</v>
          </cell>
        </row>
        <row r="25">
          <cell r="F25" t="str">
            <v>ESP</v>
          </cell>
          <cell r="G25">
            <v>2.3483043399999999</v>
          </cell>
        </row>
        <row r="26">
          <cell r="F26" t="str">
            <v>ZAF</v>
          </cell>
          <cell r="G26">
            <v>2.3602248282608702</v>
          </cell>
        </row>
        <row r="27">
          <cell r="F27" t="str">
            <v>SVN</v>
          </cell>
          <cell r="G27">
            <v>1.92943053269231</v>
          </cell>
        </row>
        <row r="28">
          <cell r="F28" t="str">
            <v>SVK</v>
          </cell>
          <cell r="G28">
            <v>1.8465606153846199</v>
          </cell>
        </row>
        <row r="29">
          <cell r="F29" t="str">
            <v>SGP</v>
          </cell>
          <cell r="G29">
            <v>6.18712716768293</v>
          </cell>
        </row>
        <row r="30">
          <cell r="F30" t="str">
            <v>SLE</v>
          </cell>
          <cell r="G30">
            <v>2.7713874500000002</v>
          </cell>
        </row>
        <row r="31">
          <cell r="F31" t="str">
            <v>SYC</v>
          </cell>
          <cell r="G31">
            <v>3.8390137047619</v>
          </cell>
        </row>
        <row r="32">
          <cell r="F32" t="str">
            <v>SRB</v>
          </cell>
          <cell r="G32">
            <v>2.1151343819095501</v>
          </cell>
        </row>
        <row r="33">
          <cell r="F33" t="str">
            <v>SEN</v>
          </cell>
          <cell r="G33">
            <v>2.6141275531249999</v>
          </cell>
        </row>
        <row r="34">
          <cell r="F34" t="str">
            <v>SAU</v>
          </cell>
          <cell r="G34">
            <v>5.3007369918803402</v>
          </cell>
        </row>
        <row r="35">
          <cell r="F35" t="str">
            <v>RWA</v>
          </cell>
          <cell r="G35">
            <v>5.4168860066115698</v>
          </cell>
        </row>
        <row r="36">
          <cell r="F36" t="str">
            <v>RUS</v>
          </cell>
          <cell r="G36">
            <v>2.6964620228813598</v>
          </cell>
        </row>
        <row r="37">
          <cell r="F37" t="str">
            <v>ROU</v>
          </cell>
          <cell r="G37">
            <v>1.79750291343284</v>
          </cell>
        </row>
        <row r="38">
          <cell r="F38" t="str">
            <v>QAT</v>
          </cell>
          <cell r="G38">
            <v>6.1391563231441104</v>
          </cell>
        </row>
        <row r="39">
          <cell r="F39" t="str">
            <v>PRI</v>
          </cell>
          <cell r="G39">
            <v>3.0173146046874999</v>
          </cell>
        </row>
        <row r="40">
          <cell r="F40" t="str">
            <v>PRT</v>
          </cell>
          <cell r="G40">
            <v>2.82466928372093</v>
          </cell>
        </row>
        <row r="41">
          <cell r="F41" t="str">
            <v>POL</v>
          </cell>
          <cell r="G41">
            <v>2.3509036787439599</v>
          </cell>
        </row>
        <row r="42">
          <cell r="F42" t="str">
            <v>PHL</v>
          </cell>
          <cell r="G42">
            <v>2.5010937048458199</v>
          </cell>
        </row>
        <row r="43">
          <cell r="F43" t="str">
            <v>PER</v>
          </cell>
          <cell r="G43">
            <v>1.9531036425925901</v>
          </cell>
        </row>
        <row r="44">
          <cell r="F44" t="str">
            <v>PRY</v>
          </cell>
          <cell r="G44">
            <v>1.54768657101449</v>
          </cell>
        </row>
        <row r="45">
          <cell r="F45" t="str">
            <v>PAN</v>
          </cell>
          <cell r="G45">
            <v>2.40701088250951</v>
          </cell>
        </row>
        <row r="46">
          <cell r="F46" t="str">
            <v>PAK</v>
          </cell>
          <cell r="G46">
            <v>2.2263380833333302</v>
          </cell>
        </row>
        <row r="47">
          <cell r="F47" t="str">
            <v>OMN</v>
          </cell>
          <cell r="G47">
            <v>5.1364020000000004</v>
          </cell>
        </row>
        <row r="48">
          <cell r="F48" t="str">
            <v>NOR</v>
          </cell>
          <cell r="G48">
            <v>5.6690572377622397</v>
          </cell>
        </row>
        <row r="49">
          <cell r="F49" t="str">
            <v>NGA</v>
          </cell>
          <cell r="G49">
            <v>2.1053672525821598</v>
          </cell>
        </row>
        <row r="50">
          <cell r="F50" t="str">
            <v>NIC</v>
          </cell>
          <cell r="G50">
            <v>2.83694404178082</v>
          </cell>
        </row>
        <row r="51">
          <cell r="F51" t="str">
            <v>NZL</v>
          </cell>
          <cell r="G51">
            <v>5.6264627913043501</v>
          </cell>
        </row>
        <row r="52">
          <cell r="F52" t="str">
            <v>NLD</v>
          </cell>
          <cell r="G52">
            <v>5.31055263550296</v>
          </cell>
        </row>
        <row r="53">
          <cell r="F53" t="str">
            <v>NPL</v>
          </cell>
          <cell r="G53">
            <v>1.76316165</v>
          </cell>
        </row>
        <row r="54">
          <cell r="F54" t="str">
            <v>NAM</v>
          </cell>
          <cell r="G54">
            <v>3.3065561540372701</v>
          </cell>
        </row>
        <row r="55">
          <cell r="F55" t="str">
            <v>MMR</v>
          </cell>
          <cell r="G55">
            <v>3.1151049999999998</v>
          </cell>
        </row>
        <row r="56">
          <cell r="F56" t="str">
            <v>MOZ</v>
          </cell>
          <cell r="G56">
            <v>2.3401343516853901</v>
          </cell>
        </row>
        <row r="57">
          <cell r="F57" t="str">
            <v>MAR</v>
          </cell>
          <cell r="G57">
            <v>3.0794860131147499</v>
          </cell>
        </row>
        <row r="58">
          <cell r="F58" t="str">
            <v>MNE</v>
          </cell>
          <cell r="G58">
            <v>3.58835014025974</v>
          </cell>
        </row>
        <row r="59">
          <cell r="F59" t="str">
            <v>MNG</v>
          </cell>
          <cell r="G59">
            <v>2.0647765877193001</v>
          </cell>
        </row>
        <row r="60">
          <cell r="F60" t="str">
            <v>MDA</v>
          </cell>
          <cell r="G60">
            <v>2.1448389692307699</v>
          </cell>
        </row>
        <row r="61">
          <cell r="F61" t="str">
            <v>MEX</v>
          </cell>
          <cell r="G61">
            <v>2.32087855986622</v>
          </cell>
        </row>
        <row r="62">
          <cell r="F62" t="str">
            <v>MUS</v>
          </cell>
          <cell r="G62">
            <v>3.0632787458333302</v>
          </cell>
        </row>
        <row r="63">
          <cell r="F63" t="str">
            <v>MRT</v>
          </cell>
          <cell r="G63">
            <v>2.3297613235294099</v>
          </cell>
        </row>
        <row r="64">
          <cell r="F64" t="str">
            <v>MLT</v>
          </cell>
          <cell r="G64">
            <v>3.3985584900000001</v>
          </cell>
        </row>
        <row r="65">
          <cell r="F65" t="str">
            <v>MLI</v>
          </cell>
          <cell r="G65">
            <v>2.2819542275510201</v>
          </cell>
        </row>
        <row r="66">
          <cell r="F66" t="str">
            <v>MYS</v>
          </cell>
          <cell r="G66">
            <v>4.34733631891892</v>
          </cell>
        </row>
        <row r="67">
          <cell r="F67" t="str">
            <v>MWI</v>
          </cell>
          <cell r="G67">
            <v>2.8052343396551702</v>
          </cell>
        </row>
        <row r="68">
          <cell r="F68" t="str">
            <v>MDG</v>
          </cell>
          <cell r="G68">
            <v>2.0280785742971901</v>
          </cell>
        </row>
        <row r="69">
          <cell r="F69" t="str">
            <v>MKD</v>
          </cell>
          <cell r="G69">
            <v>3.0371283760233898</v>
          </cell>
        </row>
        <row r="70">
          <cell r="F70" t="str">
            <v>LUX</v>
          </cell>
          <cell r="G70">
            <v>5.2657647235294096</v>
          </cell>
        </row>
        <row r="71">
          <cell r="F71" t="str">
            <v>LTU</v>
          </cell>
          <cell r="G71">
            <v>2.4022381826530599</v>
          </cell>
        </row>
        <row r="72">
          <cell r="F72" t="str">
            <v>LBY</v>
          </cell>
          <cell r="G72">
            <v>3.0520290000000001</v>
          </cell>
        </row>
        <row r="73">
          <cell r="F73" t="str">
            <v>LBR</v>
          </cell>
          <cell r="G73">
            <v>3.2811039540540499</v>
          </cell>
        </row>
        <row r="74">
          <cell r="F74" t="str">
            <v>LSO</v>
          </cell>
          <cell r="G74">
            <v>3.1334492903225799</v>
          </cell>
        </row>
        <row r="75">
          <cell r="F75" t="str">
            <v>LBN</v>
          </cell>
          <cell r="G75">
            <v>1.39838258701299</v>
          </cell>
        </row>
        <row r="76">
          <cell r="F76" t="str">
            <v>LVA</v>
          </cell>
          <cell r="G76">
            <v>2.5464448717948698</v>
          </cell>
        </row>
        <row r="77">
          <cell r="F77" t="str">
            <v>LAO</v>
          </cell>
          <cell r="G77">
            <v>4.1765499999999998</v>
          </cell>
        </row>
        <row r="78">
          <cell r="F78" t="str">
            <v>KGZ</v>
          </cell>
          <cell r="G78">
            <v>2.0125405275000001</v>
          </cell>
        </row>
        <row r="79">
          <cell r="F79" t="str">
            <v>KWT</v>
          </cell>
          <cell r="G79">
            <v>3.17559055135135</v>
          </cell>
        </row>
        <row r="80">
          <cell r="F80" t="str">
            <v>KOR</v>
          </cell>
          <cell r="G80">
            <v>2.2127505620111698</v>
          </cell>
        </row>
        <row r="81">
          <cell r="F81" t="str">
            <v>KEN</v>
          </cell>
          <cell r="G81">
            <v>2.74610806037736</v>
          </cell>
        </row>
        <row r="82">
          <cell r="F82" t="str">
            <v>KAZ</v>
          </cell>
          <cell r="G82">
            <v>3.7661839809523801</v>
          </cell>
        </row>
        <row r="83">
          <cell r="F83" t="str">
            <v>JOR</v>
          </cell>
          <cell r="G83">
            <v>3.539501</v>
          </cell>
        </row>
        <row r="84">
          <cell r="F84" t="str">
            <v>JPN</v>
          </cell>
          <cell r="G84">
            <v>3.80274782212389</v>
          </cell>
        </row>
        <row r="85">
          <cell r="F85" t="str">
            <v>JAM</v>
          </cell>
          <cell r="G85">
            <v>2.2052054882352898</v>
          </cell>
        </row>
        <row r="86">
          <cell r="F86" t="str">
            <v>ITA</v>
          </cell>
          <cell r="G86">
            <v>1.81644520581395</v>
          </cell>
        </row>
        <row r="87">
          <cell r="F87" t="str">
            <v>ISR</v>
          </cell>
          <cell r="G87">
            <v>3.0374175648648598</v>
          </cell>
        </row>
        <row r="88">
          <cell r="F88" t="str">
            <v>IRL</v>
          </cell>
          <cell r="G88">
            <v>3.9398570427350399</v>
          </cell>
        </row>
        <row r="89">
          <cell r="F89" t="str">
            <v>IRN</v>
          </cell>
          <cell r="G89">
            <v>3.33300059235127</v>
          </cell>
        </row>
        <row r="90">
          <cell r="F90" t="str">
            <v>IDN</v>
          </cell>
          <cell r="G90">
            <v>3.2305953771428602</v>
          </cell>
        </row>
        <row r="91">
          <cell r="F91" t="str">
            <v>IND</v>
          </cell>
          <cell r="G91">
            <v>2.17670527826087</v>
          </cell>
        </row>
        <row r="92">
          <cell r="F92" t="str">
            <v>ISL</v>
          </cell>
          <cell r="G92">
            <v>3.3326438842391299</v>
          </cell>
        </row>
        <row r="93">
          <cell r="F93" t="str">
            <v>HUN</v>
          </cell>
          <cell r="G93">
            <v>1.9929754303664899</v>
          </cell>
        </row>
        <row r="94">
          <cell r="F94" t="str">
            <v>HKG</v>
          </cell>
          <cell r="G94">
            <v>4.4270678232558103</v>
          </cell>
        </row>
        <row r="95">
          <cell r="F95" t="str">
            <v>HND</v>
          </cell>
          <cell r="G95">
            <v>1.8795940851063799</v>
          </cell>
        </row>
        <row r="96">
          <cell r="F96" t="str">
            <v>HTI</v>
          </cell>
          <cell r="G96">
            <v>1.89151342771739</v>
          </cell>
        </row>
        <row r="97">
          <cell r="F97" t="str">
            <v>GUY</v>
          </cell>
          <cell r="G97">
            <v>3.1010882917127098</v>
          </cell>
        </row>
        <row r="98">
          <cell r="F98" t="str">
            <v>GIN</v>
          </cell>
          <cell r="G98">
            <v>2.4796468862069001</v>
          </cell>
        </row>
        <row r="99">
          <cell r="F99" t="str">
            <v>GTM</v>
          </cell>
          <cell r="G99">
            <v>1.9541001769230799</v>
          </cell>
        </row>
        <row r="100">
          <cell r="F100" t="str">
            <v>GRC</v>
          </cell>
          <cell r="G100">
            <v>1.8508939965517199</v>
          </cell>
        </row>
        <row r="101">
          <cell r="F101" t="str">
            <v>GHA</v>
          </cell>
          <cell r="G101">
            <v>2.8650951550335599</v>
          </cell>
        </row>
        <row r="102">
          <cell r="F102" t="str">
            <v>DEU</v>
          </cell>
          <cell r="G102">
            <v>4.39265451919192</v>
          </cell>
        </row>
        <row r="103">
          <cell r="F103" t="str">
            <v>GEO</v>
          </cell>
          <cell r="G103">
            <v>2.8601199011834302</v>
          </cell>
        </row>
        <row r="104">
          <cell r="F104" t="str">
            <v>GMB</v>
          </cell>
          <cell r="G104">
            <v>4.0531420251533703</v>
          </cell>
        </row>
        <row r="105">
          <cell r="F105" t="str">
            <v>GAB</v>
          </cell>
          <cell r="G105">
            <v>2.9391743121495302</v>
          </cell>
        </row>
        <row r="106">
          <cell r="F106" t="str">
            <v>FRA</v>
          </cell>
          <cell r="G106">
            <v>3.5848196296650698</v>
          </cell>
        </row>
        <row r="107">
          <cell r="F107" t="str">
            <v>FIN</v>
          </cell>
          <cell r="G107">
            <v>5.4994115473684202</v>
          </cell>
        </row>
        <row r="108">
          <cell r="F108" t="str">
            <v>ETH</v>
          </cell>
          <cell r="G108">
            <v>3.0761906835442998</v>
          </cell>
        </row>
        <row r="109">
          <cell r="F109" t="str">
            <v>EST</v>
          </cell>
          <cell r="G109">
            <v>3.4992372389830502</v>
          </cell>
        </row>
        <row r="110">
          <cell r="F110" t="str">
            <v>SLV</v>
          </cell>
          <cell r="G110">
            <v>2.3230007641025598</v>
          </cell>
        </row>
        <row r="111">
          <cell r="F111" t="str">
            <v>EGY</v>
          </cell>
          <cell r="G111">
            <v>2.7640782278195499</v>
          </cell>
        </row>
        <row r="112">
          <cell r="F112" t="str">
            <v>ECU</v>
          </cell>
          <cell r="G112">
            <v>3.1482119952380998</v>
          </cell>
        </row>
        <row r="113">
          <cell r="F113" t="str">
            <v>DOM</v>
          </cell>
          <cell r="G113">
            <v>1.66482955714286</v>
          </cell>
        </row>
        <row r="114">
          <cell r="F114" t="str">
            <v>DNK</v>
          </cell>
          <cell r="G114">
            <v>4.5162874465116296</v>
          </cell>
        </row>
        <row r="115">
          <cell r="F115" t="str">
            <v>CZE</v>
          </cell>
          <cell r="G115">
            <v>1.54314014319249</v>
          </cell>
        </row>
        <row r="116">
          <cell r="F116" t="str">
            <v>CYP</v>
          </cell>
          <cell r="G116">
            <v>3.2520868246478898</v>
          </cell>
        </row>
        <row r="117">
          <cell r="F117" t="str">
            <v>HRV</v>
          </cell>
          <cell r="G117">
            <v>2.1822369641711199</v>
          </cell>
        </row>
        <row r="118">
          <cell r="F118" t="str">
            <v>CIV</v>
          </cell>
          <cell r="G118">
            <v>2.6168590416185</v>
          </cell>
        </row>
        <row r="119">
          <cell r="F119" t="str">
            <v>CRI</v>
          </cell>
          <cell r="G119">
            <v>2.8044683333333298</v>
          </cell>
        </row>
        <row r="120">
          <cell r="F120" t="str">
            <v>COL</v>
          </cell>
          <cell r="G120">
            <v>2.03698178571429</v>
          </cell>
        </row>
        <row r="121">
          <cell r="F121" t="str">
            <v>CHN</v>
          </cell>
          <cell r="G121">
            <v>4.0585237857142902</v>
          </cell>
        </row>
        <row r="122">
          <cell r="F122" t="str">
            <v>CHL</v>
          </cell>
          <cell r="G122">
            <v>3.7811481625000001</v>
          </cell>
        </row>
        <row r="123">
          <cell r="F123" t="str">
            <v>TCD</v>
          </cell>
          <cell r="G123">
            <v>2.1699269478260899</v>
          </cell>
        </row>
        <row r="124">
          <cell r="F124" t="str">
            <v>CPV</v>
          </cell>
          <cell r="G124">
            <v>3.6312863957446799</v>
          </cell>
        </row>
        <row r="125">
          <cell r="F125" t="str">
            <v>CAN</v>
          </cell>
          <cell r="G125">
            <v>4.5454828686440703</v>
          </cell>
        </row>
        <row r="126">
          <cell r="F126" t="str">
            <v>CMR</v>
          </cell>
          <cell r="G126">
            <v>2.0947919454545501</v>
          </cell>
        </row>
        <row r="127">
          <cell r="F127" t="str">
            <v>KHM</v>
          </cell>
          <cell r="G127">
            <v>3.1187641470588199</v>
          </cell>
        </row>
        <row r="128">
          <cell r="F128" t="str">
            <v>BDI</v>
          </cell>
          <cell r="G128">
            <v>2.2871583663366302</v>
          </cell>
        </row>
        <row r="129">
          <cell r="F129" t="str">
            <v>BFA</v>
          </cell>
          <cell r="G129">
            <v>2.3885147285714301</v>
          </cell>
        </row>
        <row r="130">
          <cell r="F130" t="str">
            <v>BGR</v>
          </cell>
          <cell r="G130">
            <v>2.3758579701492502</v>
          </cell>
        </row>
        <row r="131">
          <cell r="F131" t="str">
            <v>BRN</v>
          </cell>
          <cell r="G131">
            <v>4.9374106564102602</v>
          </cell>
        </row>
        <row r="132">
          <cell r="F132" t="str">
            <v>BRA</v>
          </cell>
          <cell r="G132">
            <v>1.86854127717842</v>
          </cell>
        </row>
        <row r="133">
          <cell r="F133" t="str">
            <v>BWA</v>
          </cell>
          <cell r="G133">
            <v>3.8711368598802398</v>
          </cell>
        </row>
        <row r="134">
          <cell r="F134" t="str">
            <v>BIH</v>
          </cell>
          <cell r="G134">
            <v>2.6207240000000001</v>
          </cell>
        </row>
        <row r="135">
          <cell r="F135" t="str">
            <v>BOL</v>
          </cell>
          <cell r="G135">
            <v>3.1703199013698602</v>
          </cell>
        </row>
        <row r="136">
          <cell r="F136" t="str">
            <v>BTN</v>
          </cell>
          <cell r="G136">
            <v>4.1686500000000004</v>
          </cell>
        </row>
        <row r="137">
          <cell r="F137" t="str">
            <v>BEN</v>
          </cell>
          <cell r="G137">
            <v>2.2858327947644002</v>
          </cell>
        </row>
        <row r="138">
          <cell r="F138" t="str">
            <v>BEL</v>
          </cell>
          <cell r="G138">
            <v>3.9359225147929</v>
          </cell>
        </row>
        <row r="139">
          <cell r="F139" t="str">
            <v>BRB</v>
          </cell>
          <cell r="G139">
            <v>4.1869610048780501</v>
          </cell>
        </row>
        <row r="140">
          <cell r="F140" t="str">
            <v>BGD</v>
          </cell>
          <cell r="G140">
            <v>1.9350313108280299</v>
          </cell>
        </row>
        <row r="141">
          <cell r="F141" t="str">
            <v>BHR</v>
          </cell>
          <cell r="G141">
            <v>3.8432225283018902</v>
          </cell>
        </row>
        <row r="142">
          <cell r="F142" t="str">
            <v>AZE</v>
          </cell>
          <cell r="G142">
            <v>3.40020708055556</v>
          </cell>
        </row>
        <row r="143">
          <cell r="F143" t="str">
            <v>AUT</v>
          </cell>
          <cell r="G143">
            <v>3.32098568529412</v>
          </cell>
        </row>
        <row r="144">
          <cell r="F144" t="str">
            <v>AUS</v>
          </cell>
          <cell r="G144">
            <v>3.7572189439999999</v>
          </cell>
        </row>
        <row r="145">
          <cell r="F145" t="str">
            <v>ARM</v>
          </cell>
          <cell r="G145">
            <v>3.0227146307692299</v>
          </cell>
        </row>
        <row r="146">
          <cell r="F146" t="str">
            <v>ARG</v>
          </cell>
          <cell r="G146">
            <v>1.49321717511312</v>
          </cell>
        </row>
        <row r="147">
          <cell r="F147" t="str">
            <v>AGO</v>
          </cell>
          <cell r="G147">
            <v>2.0857139999999998</v>
          </cell>
        </row>
        <row r="148">
          <cell r="F148" t="str">
            <v>DZA</v>
          </cell>
          <cell r="G148">
            <v>2.2839026846938801</v>
          </cell>
        </row>
        <row r="149">
          <cell r="F149" t="str">
            <v>ALB</v>
          </cell>
          <cell r="G149">
            <v>2.3574009500000002</v>
          </cell>
        </row>
      </sheetData>
      <sheetData sheetId="7">
        <row r="1">
          <cell r="F1" t="str">
            <v>Entity code</v>
          </cell>
          <cell r="G1" t="str">
            <v>Value</v>
          </cell>
        </row>
        <row r="2">
          <cell r="C2" t="str">
            <v>1.05 Irregular payments and bribes, 1-7 (best)</v>
          </cell>
          <cell r="F2" t="str">
            <v>ZWE</v>
          </cell>
          <cell r="G2">
            <v>3.6986838796694199</v>
          </cell>
        </row>
        <row r="3">
          <cell r="F3" t="str">
            <v>ZMB</v>
          </cell>
          <cell r="G3">
            <v>3.5393680648044699</v>
          </cell>
        </row>
        <row r="4">
          <cell r="F4" t="str">
            <v>YEM</v>
          </cell>
          <cell r="G4">
            <v>2.3640039088</v>
          </cell>
        </row>
        <row r="5">
          <cell r="F5" t="str">
            <v>VNM</v>
          </cell>
          <cell r="G5">
            <v>3.11485920780488</v>
          </cell>
        </row>
        <row r="6">
          <cell r="F6" t="str">
            <v>VEN</v>
          </cell>
          <cell r="G6">
            <v>2.4893726845161299</v>
          </cell>
        </row>
        <row r="7">
          <cell r="F7" t="str">
            <v>URY</v>
          </cell>
          <cell r="G7">
            <v>5.5007332165317901</v>
          </cell>
        </row>
        <row r="8">
          <cell r="F8" t="str">
            <v>USA</v>
          </cell>
          <cell r="G8">
            <v>4.9423490356783901</v>
          </cell>
        </row>
        <row r="9">
          <cell r="F9" t="str">
            <v>GBR</v>
          </cell>
          <cell r="G9">
            <v>5.9870516772727296</v>
          </cell>
        </row>
        <row r="10">
          <cell r="F10" t="str">
            <v>ARE</v>
          </cell>
          <cell r="G10">
            <v>6.3601856000000003</v>
          </cell>
        </row>
        <row r="11">
          <cell r="F11" t="str">
            <v>UKR</v>
          </cell>
          <cell r="G11">
            <v>2.79884544728111</v>
          </cell>
        </row>
        <row r="12">
          <cell r="F12" t="str">
            <v>UGA</v>
          </cell>
          <cell r="G12">
            <v>2.8092391698360699</v>
          </cell>
        </row>
        <row r="13">
          <cell r="F13" t="str">
            <v>TUR</v>
          </cell>
          <cell r="G13">
            <v>4.4780095437988798</v>
          </cell>
        </row>
        <row r="14">
          <cell r="F14" t="str">
            <v>TUN</v>
          </cell>
          <cell r="G14">
            <v>3.9256155426347301</v>
          </cell>
        </row>
        <row r="15">
          <cell r="F15" t="str">
            <v>TTO</v>
          </cell>
          <cell r="G15">
            <v>3.4670867949116602</v>
          </cell>
        </row>
        <row r="16">
          <cell r="F16" t="str">
            <v>TLS</v>
          </cell>
          <cell r="G16">
            <v>3.2792742744927499</v>
          </cell>
        </row>
        <row r="17">
          <cell r="F17" t="str">
            <v>THA</v>
          </cell>
          <cell r="G17">
            <v>3.7566683763975202</v>
          </cell>
        </row>
        <row r="18">
          <cell r="F18" t="str">
            <v>TZA</v>
          </cell>
          <cell r="G18">
            <v>2.7951216108900501</v>
          </cell>
        </row>
        <row r="19">
          <cell r="F19" t="str">
            <v>TWN</v>
          </cell>
          <cell r="G19">
            <v>5.1060835001418399</v>
          </cell>
        </row>
        <row r="20">
          <cell r="F20" t="str">
            <v>CHE</v>
          </cell>
          <cell r="G20">
            <v>6.1721130153333297</v>
          </cell>
        </row>
        <row r="21">
          <cell r="F21" t="str">
            <v>SWE</v>
          </cell>
          <cell r="G21">
            <v>6.1608189239344302</v>
          </cell>
        </row>
        <row r="22">
          <cell r="F22" t="str">
            <v>SWZ</v>
          </cell>
          <cell r="G22">
            <v>3.5868977383132501</v>
          </cell>
        </row>
        <row r="23">
          <cell r="F23" t="str">
            <v>SUR</v>
          </cell>
          <cell r="G23">
            <v>3.4469989760919502</v>
          </cell>
        </row>
        <row r="24">
          <cell r="F24" t="str">
            <v>LKA</v>
          </cell>
          <cell r="G24">
            <v>3.6927148975609798</v>
          </cell>
        </row>
        <row r="25">
          <cell r="F25" t="str">
            <v>ESP</v>
          </cell>
          <cell r="G25">
            <v>4.7455254120000001</v>
          </cell>
        </row>
        <row r="26">
          <cell r="F26" t="str">
            <v>ZAF</v>
          </cell>
          <cell r="G26">
            <v>4.5945253232608696</v>
          </cell>
        </row>
        <row r="27">
          <cell r="F27" t="str">
            <v>SVN</v>
          </cell>
          <cell r="G27">
            <v>4.8111319149999998</v>
          </cell>
        </row>
        <row r="28">
          <cell r="F28" t="str">
            <v>SVK</v>
          </cell>
          <cell r="G28">
            <v>3.39171913978022</v>
          </cell>
        </row>
        <row r="29">
          <cell r="F29" t="str">
            <v>SGP</v>
          </cell>
          <cell r="G29">
            <v>6.5079019884146403</v>
          </cell>
        </row>
        <row r="30">
          <cell r="F30" t="str">
            <v>SLE</v>
          </cell>
          <cell r="G30">
            <v>2.9738799899999999</v>
          </cell>
        </row>
        <row r="31">
          <cell r="F31" t="str">
            <v>SYC</v>
          </cell>
          <cell r="G31">
            <v>4.5312386704761902</v>
          </cell>
        </row>
        <row r="32">
          <cell r="F32" t="str">
            <v>SRB</v>
          </cell>
          <cell r="G32">
            <v>3.7345238274371901</v>
          </cell>
        </row>
        <row r="33">
          <cell r="F33" t="str">
            <v>SEN</v>
          </cell>
          <cell r="G33">
            <v>3.5814203039583301</v>
          </cell>
        </row>
        <row r="34">
          <cell r="F34" t="str">
            <v>SAU</v>
          </cell>
          <cell r="G34">
            <v>5.5208988324786299</v>
          </cell>
        </row>
        <row r="35">
          <cell r="F35" t="str">
            <v>RWA</v>
          </cell>
          <cell r="G35">
            <v>5.59334010809917</v>
          </cell>
        </row>
        <row r="36">
          <cell r="F36" t="str">
            <v>RUS</v>
          </cell>
          <cell r="G36">
            <v>3.2352990037288101</v>
          </cell>
        </row>
        <row r="37">
          <cell r="F37" t="str">
            <v>ROU</v>
          </cell>
          <cell r="G37">
            <v>3.7857393789054701</v>
          </cell>
        </row>
        <row r="38">
          <cell r="F38" t="str">
            <v>QAT</v>
          </cell>
          <cell r="G38">
            <v>6.5066237201746704</v>
          </cell>
        </row>
        <row r="39">
          <cell r="F39" t="str">
            <v>PRI</v>
          </cell>
          <cell r="G39">
            <v>4.7940256237499996</v>
          </cell>
        </row>
        <row r="40">
          <cell r="F40" t="str">
            <v>PRT</v>
          </cell>
          <cell r="G40">
            <v>5.1621255013953498</v>
          </cell>
        </row>
        <row r="41">
          <cell r="F41" t="str">
            <v>POL</v>
          </cell>
          <cell r="G41">
            <v>4.7587621416425101</v>
          </cell>
        </row>
        <row r="42">
          <cell r="F42" t="str">
            <v>PHL</v>
          </cell>
          <cell r="G42">
            <v>3.3115512160352401</v>
          </cell>
        </row>
        <row r="43">
          <cell r="F43" t="str">
            <v>PER</v>
          </cell>
          <cell r="G43">
            <v>3.6625275040740699</v>
          </cell>
        </row>
        <row r="44">
          <cell r="F44" t="str">
            <v>PRY</v>
          </cell>
          <cell r="G44">
            <v>2.8286965849275401</v>
          </cell>
        </row>
        <row r="45">
          <cell r="F45" t="str">
            <v>PAN</v>
          </cell>
          <cell r="G45">
            <v>3.9970734529277601</v>
          </cell>
        </row>
        <row r="46">
          <cell r="F46" t="str">
            <v>PAK</v>
          </cell>
          <cell r="G46">
            <v>2.8983830291666699</v>
          </cell>
        </row>
        <row r="47">
          <cell r="F47" t="str">
            <v>OMN</v>
          </cell>
          <cell r="G47">
            <v>5.7886430000000004</v>
          </cell>
        </row>
        <row r="48">
          <cell r="F48" t="str">
            <v>NOR</v>
          </cell>
          <cell r="G48">
            <v>6.29155553006993</v>
          </cell>
        </row>
        <row r="49">
          <cell r="F49" t="str">
            <v>NGA</v>
          </cell>
          <cell r="G49">
            <v>2.5708282627229999</v>
          </cell>
        </row>
        <row r="50">
          <cell r="F50" t="str">
            <v>NIC</v>
          </cell>
          <cell r="G50">
            <v>3.63241766136986</v>
          </cell>
        </row>
        <row r="51">
          <cell r="F51" t="str">
            <v>NZL</v>
          </cell>
          <cell r="G51">
            <v>6.6916881756521702</v>
          </cell>
        </row>
        <row r="52">
          <cell r="F52" t="str">
            <v>NLD</v>
          </cell>
          <cell r="G52">
            <v>6.0854385992899402</v>
          </cell>
        </row>
        <row r="53">
          <cell r="F53" t="str">
            <v>NPL</v>
          </cell>
          <cell r="G53">
            <v>2.8348785200000002</v>
          </cell>
        </row>
        <row r="54">
          <cell r="F54" t="str">
            <v>NAM</v>
          </cell>
          <cell r="G54">
            <v>4.0827959073291904</v>
          </cell>
        </row>
        <row r="55">
          <cell r="F55" t="str">
            <v>MMR</v>
          </cell>
          <cell r="G55">
            <v>2.2666908000000001</v>
          </cell>
        </row>
        <row r="56">
          <cell r="F56" t="str">
            <v>MOZ</v>
          </cell>
          <cell r="G56">
            <v>3.1665791498876401</v>
          </cell>
        </row>
        <row r="57">
          <cell r="F57" t="str">
            <v>MAR</v>
          </cell>
          <cell r="G57">
            <v>4.3130715337704899</v>
          </cell>
        </row>
        <row r="58">
          <cell r="F58" t="str">
            <v>MNE</v>
          </cell>
          <cell r="G58">
            <v>4.1018413958441604</v>
          </cell>
        </row>
        <row r="59">
          <cell r="F59" t="str">
            <v>MNG</v>
          </cell>
          <cell r="G59">
            <v>3.4709668190643299</v>
          </cell>
        </row>
        <row r="60">
          <cell r="F60" t="str">
            <v>MDA</v>
          </cell>
          <cell r="G60">
            <v>3.1565847955555602</v>
          </cell>
        </row>
        <row r="61">
          <cell r="F61" t="str">
            <v>MEX</v>
          </cell>
          <cell r="G61">
            <v>3.5932662674916398</v>
          </cell>
        </row>
        <row r="62">
          <cell r="F62" t="str">
            <v>MUS</v>
          </cell>
          <cell r="G62">
            <v>4.6386029741666697</v>
          </cell>
        </row>
        <row r="63">
          <cell r="F63" t="str">
            <v>MRT</v>
          </cell>
          <cell r="G63">
            <v>2.5596534058823499</v>
          </cell>
        </row>
        <row r="64">
          <cell r="F64" t="str">
            <v>MLT</v>
          </cell>
          <cell r="G64">
            <v>4.1794790759999998</v>
          </cell>
        </row>
        <row r="65">
          <cell r="F65" t="str">
            <v>MLI</v>
          </cell>
          <cell r="G65">
            <v>2.2798345616326499</v>
          </cell>
        </row>
        <row r="66">
          <cell r="F66" t="str">
            <v>MYS</v>
          </cell>
          <cell r="G66">
            <v>4.6962660983783797</v>
          </cell>
        </row>
        <row r="67">
          <cell r="F67" t="str">
            <v>MWI</v>
          </cell>
          <cell r="G67">
            <v>3.3402204908620701</v>
          </cell>
        </row>
        <row r="68">
          <cell r="F68" t="str">
            <v>MDG</v>
          </cell>
          <cell r="G68">
            <v>3.0003251673895601</v>
          </cell>
        </row>
        <row r="69">
          <cell r="F69" t="str">
            <v>MKD</v>
          </cell>
          <cell r="G69">
            <v>4.6181985280701801</v>
          </cell>
        </row>
        <row r="70">
          <cell r="F70" t="str">
            <v>LUX</v>
          </cell>
          <cell r="G70">
            <v>6.2402332364705897</v>
          </cell>
        </row>
        <row r="71">
          <cell r="F71" t="str">
            <v>LTU</v>
          </cell>
          <cell r="G71">
            <v>4.58001074897959</v>
          </cell>
        </row>
        <row r="72">
          <cell r="F72" t="str">
            <v>LBY</v>
          </cell>
          <cell r="G72">
            <v>3.34433346666667</v>
          </cell>
        </row>
        <row r="73">
          <cell r="F73" t="str">
            <v>LBR</v>
          </cell>
          <cell r="G73">
            <v>3.3566366751351402</v>
          </cell>
        </row>
        <row r="74">
          <cell r="F74" t="str">
            <v>LSO</v>
          </cell>
          <cell r="G74">
            <v>4.0180070707526898</v>
          </cell>
        </row>
        <row r="75">
          <cell r="F75" t="str">
            <v>LBN</v>
          </cell>
          <cell r="G75">
            <v>2.4930238914285701</v>
          </cell>
        </row>
        <row r="76">
          <cell r="F76" t="str">
            <v>LVA</v>
          </cell>
          <cell r="G76">
            <v>4.43977647384615</v>
          </cell>
        </row>
        <row r="77">
          <cell r="F77" t="str">
            <v>LAO</v>
          </cell>
          <cell r="G77">
            <v>3.6573682000000001</v>
          </cell>
        </row>
        <row r="78">
          <cell r="F78" t="str">
            <v>KGZ</v>
          </cell>
          <cell r="G78">
            <v>2.5971903635000002</v>
          </cell>
        </row>
        <row r="79">
          <cell r="F79" t="str">
            <v>KWT</v>
          </cell>
          <cell r="G79">
            <v>4.4469710756756804</v>
          </cell>
        </row>
        <row r="80">
          <cell r="F80" t="str">
            <v>KOR</v>
          </cell>
          <cell r="G80">
            <v>4.3523503506145298</v>
          </cell>
        </row>
        <row r="81">
          <cell r="F81" t="str">
            <v>KEN</v>
          </cell>
          <cell r="G81">
            <v>3.1706405328301899</v>
          </cell>
        </row>
        <row r="82">
          <cell r="F82" t="str">
            <v>KAZ</v>
          </cell>
          <cell r="G82">
            <v>4.0579151261904798</v>
          </cell>
        </row>
        <row r="83">
          <cell r="F83" t="str">
            <v>JOR</v>
          </cell>
          <cell r="G83">
            <v>4.9360989999999996</v>
          </cell>
        </row>
        <row r="84">
          <cell r="F84" t="str">
            <v>JPN</v>
          </cell>
          <cell r="G84">
            <v>6.1290862689380496</v>
          </cell>
        </row>
        <row r="85">
          <cell r="F85" t="str">
            <v>JAM</v>
          </cell>
          <cell r="G85">
            <v>3.7306017002941201</v>
          </cell>
        </row>
        <row r="86">
          <cell r="F86" t="str">
            <v>ITA</v>
          </cell>
          <cell r="G86">
            <v>3.8393383304651199</v>
          </cell>
        </row>
        <row r="87">
          <cell r="F87" t="str">
            <v>ISR</v>
          </cell>
          <cell r="G87">
            <v>5.3892439270270298</v>
          </cell>
        </row>
        <row r="88">
          <cell r="F88" t="str">
            <v>IRL</v>
          </cell>
          <cell r="G88">
            <v>6.1388483620512799</v>
          </cell>
        </row>
        <row r="89">
          <cell r="F89" t="str">
            <v>IRN</v>
          </cell>
          <cell r="G89">
            <v>3.8419007774504199</v>
          </cell>
        </row>
        <row r="90">
          <cell r="F90" t="str">
            <v>IDN</v>
          </cell>
          <cell r="G90">
            <v>3.3114458777142901</v>
          </cell>
        </row>
        <row r="91">
          <cell r="F91" t="str">
            <v>IND</v>
          </cell>
          <cell r="G91">
            <v>3.2240326813526599</v>
          </cell>
        </row>
        <row r="92">
          <cell r="F92" t="str">
            <v>ISL</v>
          </cell>
          <cell r="G92">
            <v>6.2739853983695699</v>
          </cell>
        </row>
        <row r="93">
          <cell r="F93" t="str">
            <v>HUN</v>
          </cell>
          <cell r="G93">
            <v>4.3348314161256498</v>
          </cell>
        </row>
        <row r="94">
          <cell r="F94" t="str">
            <v>HKG</v>
          </cell>
          <cell r="G94">
            <v>6.1066406200000003</v>
          </cell>
        </row>
        <row r="95">
          <cell r="F95" t="str">
            <v>HND</v>
          </cell>
          <cell r="G95">
            <v>3.3190427764538999</v>
          </cell>
        </row>
        <row r="96">
          <cell r="F96" t="str">
            <v>HTI</v>
          </cell>
          <cell r="G96">
            <v>2.96413031956522</v>
          </cell>
        </row>
        <row r="97">
          <cell r="F97" t="str">
            <v>GUY</v>
          </cell>
          <cell r="G97">
            <v>2.9964309832044198</v>
          </cell>
        </row>
        <row r="98">
          <cell r="F98" t="str">
            <v>GIN</v>
          </cell>
          <cell r="G98">
            <v>2.1985526668965498</v>
          </cell>
        </row>
        <row r="99">
          <cell r="F99" t="str">
            <v>GTM</v>
          </cell>
          <cell r="G99">
            <v>3.8728132560946702</v>
          </cell>
        </row>
        <row r="100">
          <cell r="F100" t="str">
            <v>GRC</v>
          </cell>
          <cell r="G100">
            <v>3.56747856724138</v>
          </cell>
        </row>
        <row r="101">
          <cell r="F101" t="str">
            <v>GHA</v>
          </cell>
          <cell r="G101">
            <v>3.2890948130201298</v>
          </cell>
        </row>
        <row r="102">
          <cell r="F102" t="str">
            <v>DEU</v>
          </cell>
          <cell r="G102">
            <v>5.6711089255218896</v>
          </cell>
        </row>
        <row r="103">
          <cell r="F103" t="str">
            <v>GEO</v>
          </cell>
          <cell r="G103">
            <v>5.4711128024852096</v>
          </cell>
        </row>
        <row r="104">
          <cell r="F104" t="str">
            <v>GMB</v>
          </cell>
          <cell r="G104">
            <v>4.1186461758282196</v>
          </cell>
        </row>
        <row r="105">
          <cell r="F105" t="str">
            <v>GAB</v>
          </cell>
          <cell r="G105">
            <v>3.88533247775701</v>
          </cell>
        </row>
        <row r="106">
          <cell r="F106" t="str">
            <v>FRA</v>
          </cell>
          <cell r="G106">
            <v>5.3995893443062197</v>
          </cell>
        </row>
        <row r="107">
          <cell r="F107" t="str">
            <v>FIN</v>
          </cell>
          <cell r="G107">
            <v>6.6469537010526301</v>
          </cell>
        </row>
        <row r="108">
          <cell r="F108" t="str">
            <v>ETH</v>
          </cell>
          <cell r="G108">
            <v>3.13303224050633</v>
          </cell>
        </row>
        <row r="109">
          <cell r="F109" t="str">
            <v>EST</v>
          </cell>
          <cell r="G109">
            <v>5.5824983848587602</v>
          </cell>
        </row>
        <row r="110">
          <cell r="F110" t="str">
            <v>SLV</v>
          </cell>
          <cell r="G110">
            <v>3.0806519266666701</v>
          </cell>
        </row>
        <row r="111">
          <cell r="F111" t="str">
            <v>EGY</v>
          </cell>
          <cell r="G111">
            <v>3.3533176123308301</v>
          </cell>
        </row>
        <row r="112">
          <cell r="F112" t="str">
            <v>ECU</v>
          </cell>
          <cell r="G112">
            <v>3.5604469042857101</v>
          </cell>
        </row>
        <row r="113">
          <cell r="F113" t="str">
            <v>DOM</v>
          </cell>
          <cell r="G113">
            <v>3.1973823904761902</v>
          </cell>
        </row>
        <row r="114">
          <cell r="F114" t="str">
            <v>DNK</v>
          </cell>
          <cell r="G114">
            <v>6.0805790535548203</v>
          </cell>
        </row>
        <row r="115">
          <cell r="F115" t="str">
            <v>CZE</v>
          </cell>
          <cell r="G115">
            <v>3.6938407441314598</v>
          </cell>
        </row>
        <row r="116">
          <cell r="F116" t="str">
            <v>CYP</v>
          </cell>
          <cell r="G116">
            <v>5.0115544146478896</v>
          </cell>
        </row>
        <row r="117">
          <cell r="F117" t="str">
            <v>HRV</v>
          </cell>
          <cell r="G117">
            <v>3.6769257805347602</v>
          </cell>
        </row>
        <row r="118">
          <cell r="F118" t="str">
            <v>CIV</v>
          </cell>
          <cell r="G118">
            <v>3.3992382871676301</v>
          </cell>
        </row>
        <row r="119">
          <cell r="F119" t="str">
            <v>CRI</v>
          </cell>
          <cell r="G119">
            <v>4.4238367294117698</v>
          </cell>
        </row>
        <row r="120">
          <cell r="F120" t="str">
            <v>COL</v>
          </cell>
          <cell r="G120">
            <v>3.4087374673469402</v>
          </cell>
        </row>
        <row r="121">
          <cell r="F121" t="str">
            <v>CHN</v>
          </cell>
          <cell r="G121">
            <v>3.9905592380952402</v>
          </cell>
        </row>
        <row r="122">
          <cell r="F122" t="str">
            <v>CHL</v>
          </cell>
          <cell r="G122">
            <v>5.6573262174999996</v>
          </cell>
        </row>
        <row r="123">
          <cell r="F123" t="str">
            <v>TCD</v>
          </cell>
          <cell r="G123">
            <v>2.1551702197101501</v>
          </cell>
        </row>
        <row r="124">
          <cell r="F124" t="str">
            <v>CPV</v>
          </cell>
          <cell r="G124">
            <v>4.61872155106383</v>
          </cell>
        </row>
        <row r="125">
          <cell r="F125" t="str">
            <v>CAN</v>
          </cell>
          <cell r="G125">
            <v>5.7654317320338997</v>
          </cell>
        </row>
        <row r="126">
          <cell r="F126" t="str">
            <v>CMR</v>
          </cell>
          <cell r="G126">
            <v>2.7965582993006999</v>
          </cell>
        </row>
        <row r="127">
          <cell r="F127" t="str">
            <v>KHM</v>
          </cell>
          <cell r="G127">
            <v>2.8591675352941199</v>
          </cell>
        </row>
        <row r="128">
          <cell r="F128" t="str">
            <v>BDI</v>
          </cell>
          <cell r="G128">
            <v>2.5060395156435602</v>
          </cell>
        </row>
        <row r="129">
          <cell r="F129" t="str">
            <v>BFA</v>
          </cell>
          <cell r="G129">
            <v>2.8511972995918402</v>
          </cell>
        </row>
        <row r="130">
          <cell r="F130" t="str">
            <v>BGR</v>
          </cell>
          <cell r="G130">
            <v>4.0945322770149302</v>
          </cell>
        </row>
        <row r="131">
          <cell r="F131" t="str">
            <v>BRN</v>
          </cell>
          <cell r="G131">
            <v>5.7649383928205102</v>
          </cell>
        </row>
        <row r="132">
          <cell r="F132" t="str">
            <v>BRA</v>
          </cell>
          <cell r="G132">
            <v>3.87153469784232</v>
          </cell>
        </row>
        <row r="133">
          <cell r="F133" t="str">
            <v>BWA</v>
          </cell>
          <cell r="G133">
            <v>4.9596653856287398</v>
          </cell>
        </row>
        <row r="134">
          <cell r="F134" t="str">
            <v>BIH</v>
          </cell>
          <cell r="G134">
            <v>4.5223598000000003</v>
          </cell>
        </row>
        <row r="135">
          <cell r="F135" t="str">
            <v>BOL</v>
          </cell>
          <cell r="G135">
            <v>2.3959068564383599</v>
          </cell>
        </row>
        <row r="136">
          <cell r="F136" t="str">
            <v>BTN</v>
          </cell>
          <cell r="G136">
            <v>4.6108164</v>
          </cell>
        </row>
        <row r="137">
          <cell r="F137" t="str">
            <v>BEN</v>
          </cell>
          <cell r="G137">
            <v>2.4688525086911</v>
          </cell>
        </row>
        <row r="138">
          <cell r="F138" t="str">
            <v>BEL</v>
          </cell>
          <cell r="G138">
            <v>5.6074550691124303</v>
          </cell>
        </row>
        <row r="139">
          <cell r="F139" t="str">
            <v>BRB</v>
          </cell>
          <cell r="G139">
            <v>5.0857465014634098</v>
          </cell>
        </row>
        <row r="140">
          <cell r="F140" t="str">
            <v>BGD</v>
          </cell>
          <cell r="G140">
            <v>2.23261821095541</v>
          </cell>
        </row>
        <row r="141">
          <cell r="F141" t="str">
            <v>BHR</v>
          </cell>
          <cell r="G141">
            <v>5.4590058383018896</v>
          </cell>
        </row>
        <row r="142">
          <cell r="F142" t="str">
            <v>AZE</v>
          </cell>
          <cell r="G142">
            <v>3.63131379944444</v>
          </cell>
        </row>
        <row r="143">
          <cell r="F143" t="str">
            <v>AUT</v>
          </cell>
          <cell r="G143">
            <v>5.3910985488235301</v>
          </cell>
        </row>
        <row r="144">
          <cell r="F144" t="str">
            <v>AUS</v>
          </cell>
          <cell r="G144">
            <v>5.7081320560000002</v>
          </cell>
        </row>
        <row r="145">
          <cell r="F145" t="str">
            <v>ARM</v>
          </cell>
          <cell r="G145">
            <v>3.79632060923077</v>
          </cell>
        </row>
        <row r="146">
          <cell r="F146" t="str">
            <v>ARG</v>
          </cell>
          <cell r="G146">
            <v>2.8347530247058801</v>
          </cell>
        </row>
        <row r="147">
          <cell r="F147" t="str">
            <v>AGO</v>
          </cell>
          <cell r="G147">
            <v>2.4118602</v>
          </cell>
        </row>
        <row r="148">
          <cell r="F148" t="str">
            <v>DZA</v>
          </cell>
          <cell r="G148">
            <v>2.6314122312244899</v>
          </cell>
        </row>
        <row r="149">
          <cell r="F149" t="str">
            <v>ALB</v>
          </cell>
          <cell r="G149">
            <v>3.0666663700000001</v>
          </cell>
        </row>
      </sheetData>
      <sheetData sheetId="8">
        <row r="1">
          <cell r="F1" t="str">
            <v>Entity code</v>
          </cell>
          <cell r="G1" t="str">
            <v>Value</v>
          </cell>
        </row>
        <row r="2">
          <cell r="C2" t="str">
            <v>1.06 Judicial independence, 1-7 (best)</v>
          </cell>
          <cell r="F2" t="str">
            <v>ZWE</v>
          </cell>
          <cell r="G2">
            <v>2.71595935041322</v>
          </cell>
        </row>
        <row r="3">
          <cell r="F3" t="str">
            <v>ZMB</v>
          </cell>
          <cell r="G3">
            <v>3.74670267039106</v>
          </cell>
        </row>
        <row r="4">
          <cell r="F4" t="str">
            <v>YEM</v>
          </cell>
          <cell r="G4">
            <v>2.2336547800000002</v>
          </cell>
        </row>
        <row r="5">
          <cell r="F5" t="str">
            <v>VNM</v>
          </cell>
          <cell r="G5">
            <v>3.3612526048780502</v>
          </cell>
        </row>
        <row r="6">
          <cell r="F6" t="str">
            <v>VEN</v>
          </cell>
          <cell r="G6">
            <v>1.11323639354839</v>
          </cell>
        </row>
        <row r="7">
          <cell r="F7" t="str">
            <v>URY</v>
          </cell>
          <cell r="G7">
            <v>5.4157840907514503</v>
          </cell>
        </row>
        <row r="8">
          <cell r="F8" t="str">
            <v>USA</v>
          </cell>
          <cell r="G8">
            <v>5.0420012437185902</v>
          </cell>
        </row>
        <row r="9">
          <cell r="F9" t="str">
            <v>GBR</v>
          </cell>
          <cell r="G9">
            <v>6.2339251590909104</v>
          </cell>
        </row>
        <row r="10">
          <cell r="F10" t="str">
            <v>ARE</v>
          </cell>
          <cell r="G10">
            <v>5.4690880000000002</v>
          </cell>
        </row>
        <row r="11">
          <cell r="F11" t="str">
            <v>UKR</v>
          </cell>
          <cell r="G11">
            <v>2.2186526142857099</v>
          </cell>
        </row>
        <row r="12">
          <cell r="F12" t="str">
            <v>UGA</v>
          </cell>
          <cell r="G12">
            <v>3.12443834754098</v>
          </cell>
        </row>
        <row r="13">
          <cell r="F13" t="str">
            <v>TUR</v>
          </cell>
          <cell r="G13">
            <v>3.40571336536313</v>
          </cell>
        </row>
        <row r="14">
          <cell r="F14" t="str">
            <v>TUN</v>
          </cell>
          <cell r="G14">
            <v>3.5509275520958101</v>
          </cell>
        </row>
        <row r="15">
          <cell r="F15" t="str">
            <v>TTO</v>
          </cell>
          <cell r="G15">
            <v>4.5742591339222596</v>
          </cell>
        </row>
        <row r="16">
          <cell r="F16" t="str">
            <v>TLS</v>
          </cell>
          <cell r="G16">
            <v>3.3945650507246401</v>
          </cell>
        </row>
        <row r="17">
          <cell r="F17" t="str">
            <v>THA</v>
          </cell>
          <cell r="G17">
            <v>3.79891671863354</v>
          </cell>
        </row>
        <row r="18">
          <cell r="F18" t="str">
            <v>TZA</v>
          </cell>
          <cell r="G18">
            <v>3.23427746020942</v>
          </cell>
        </row>
        <row r="19">
          <cell r="F19" t="str">
            <v>TWN</v>
          </cell>
          <cell r="G19">
            <v>4.5420163035460996</v>
          </cell>
        </row>
        <row r="20">
          <cell r="F20" t="str">
            <v>CHE</v>
          </cell>
          <cell r="G20">
            <v>6.0822323766666697</v>
          </cell>
        </row>
        <row r="21">
          <cell r="F21" t="str">
            <v>SWE</v>
          </cell>
          <cell r="G21">
            <v>6.1527004639344298</v>
          </cell>
        </row>
        <row r="22">
          <cell r="F22" t="str">
            <v>SWZ</v>
          </cell>
          <cell r="G22">
            <v>3.4651015409638601</v>
          </cell>
        </row>
        <row r="23">
          <cell r="F23" t="str">
            <v>SUR</v>
          </cell>
          <cell r="G23">
            <v>4.0068299632183901</v>
          </cell>
        </row>
        <row r="24">
          <cell r="F24" t="str">
            <v>LKA</v>
          </cell>
          <cell r="G24">
            <v>3.9341575658536598</v>
          </cell>
        </row>
        <row r="25">
          <cell r="F25" t="str">
            <v>ESP</v>
          </cell>
          <cell r="G25">
            <v>3.67825786</v>
          </cell>
        </row>
        <row r="26">
          <cell r="F26" t="str">
            <v>ZAF</v>
          </cell>
          <cell r="G26">
            <v>5.4813227913043496</v>
          </cell>
        </row>
        <row r="27">
          <cell r="F27" t="str">
            <v>SVN</v>
          </cell>
          <cell r="G27">
            <v>3.5676322278846202</v>
          </cell>
        </row>
        <row r="28">
          <cell r="F28" t="str">
            <v>SVK</v>
          </cell>
          <cell r="G28">
            <v>2.3360542703296701</v>
          </cell>
        </row>
        <row r="29">
          <cell r="F29" t="str">
            <v>SGP</v>
          </cell>
          <cell r="G29">
            <v>5.6769180298780499</v>
          </cell>
        </row>
        <row r="30">
          <cell r="F30" t="str">
            <v>SLE</v>
          </cell>
          <cell r="G30">
            <v>3.0566325000000001</v>
          </cell>
        </row>
        <row r="31">
          <cell r="F31" t="str">
            <v>SYC</v>
          </cell>
          <cell r="G31">
            <v>4.1288145460317498</v>
          </cell>
        </row>
        <row r="32">
          <cell r="F32" t="str">
            <v>SRB</v>
          </cell>
          <cell r="G32">
            <v>2.5594560743718602</v>
          </cell>
        </row>
        <row r="33">
          <cell r="F33" t="str">
            <v>SEN</v>
          </cell>
          <cell r="G33">
            <v>3.06552213541667</v>
          </cell>
        </row>
        <row r="34">
          <cell r="F34" t="str">
            <v>SAU</v>
          </cell>
          <cell r="G34">
            <v>5.2854507905982899</v>
          </cell>
        </row>
        <row r="35">
          <cell r="F35" t="str">
            <v>RWA</v>
          </cell>
          <cell r="G35">
            <v>5.0411728396694198</v>
          </cell>
        </row>
        <row r="36">
          <cell r="F36" t="str">
            <v>RUS</v>
          </cell>
          <cell r="G36">
            <v>2.6770785593220299</v>
          </cell>
        </row>
        <row r="37">
          <cell r="F37" t="str">
            <v>ROU</v>
          </cell>
          <cell r="G37">
            <v>2.8331265830845802</v>
          </cell>
        </row>
        <row r="38">
          <cell r="F38" t="str">
            <v>QAT</v>
          </cell>
          <cell r="G38">
            <v>6.0804058694323198</v>
          </cell>
        </row>
        <row r="39">
          <cell r="F39" t="str">
            <v>PRI</v>
          </cell>
          <cell r="G39">
            <v>4.6599965976562503</v>
          </cell>
        </row>
        <row r="40">
          <cell r="F40" t="str">
            <v>PRT</v>
          </cell>
          <cell r="G40">
            <v>4.1777851674418596</v>
          </cell>
        </row>
        <row r="41">
          <cell r="F41" t="str">
            <v>POL</v>
          </cell>
          <cell r="G41">
            <v>4.0904133483091796</v>
          </cell>
        </row>
        <row r="42">
          <cell r="F42" t="str">
            <v>PHL</v>
          </cell>
          <cell r="G42">
            <v>3.16607705726872</v>
          </cell>
        </row>
        <row r="43">
          <cell r="F43" t="str">
            <v>PER</v>
          </cell>
          <cell r="G43">
            <v>2.5384613074074101</v>
          </cell>
        </row>
        <row r="44">
          <cell r="F44" t="str">
            <v>PRY</v>
          </cell>
          <cell r="G44">
            <v>1.7134469420289899</v>
          </cell>
        </row>
        <row r="45">
          <cell r="F45" t="str">
            <v>PAN</v>
          </cell>
          <cell r="G45">
            <v>2.69664686920152</v>
          </cell>
        </row>
        <row r="46">
          <cell r="F46" t="str">
            <v>PAK</v>
          </cell>
          <cell r="G46">
            <v>4.0615170333333301</v>
          </cell>
        </row>
        <row r="47">
          <cell r="F47" t="str">
            <v>OMN</v>
          </cell>
          <cell r="G47">
            <v>5.2820729999999996</v>
          </cell>
        </row>
        <row r="48">
          <cell r="F48" t="str">
            <v>NOR</v>
          </cell>
          <cell r="G48">
            <v>6.25452167762238</v>
          </cell>
        </row>
        <row r="49">
          <cell r="F49" t="str">
            <v>NGA</v>
          </cell>
          <cell r="G49">
            <v>3.2095634901408499</v>
          </cell>
        </row>
        <row r="50">
          <cell r="F50" t="str">
            <v>NIC</v>
          </cell>
          <cell r="G50">
            <v>2.6374404027397298</v>
          </cell>
        </row>
        <row r="51">
          <cell r="F51" t="str">
            <v>NZL</v>
          </cell>
          <cell r="G51">
            <v>6.6782794836956496</v>
          </cell>
        </row>
        <row r="52">
          <cell r="F52" t="str">
            <v>NLD</v>
          </cell>
          <cell r="G52">
            <v>6.1776896236686403</v>
          </cell>
        </row>
        <row r="53">
          <cell r="F53" t="str">
            <v>NPL</v>
          </cell>
          <cell r="G53">
            <v>3.2997727000000001</v>
          </cell>
        </row>
        <row r="54">
          <cell r="F54" t="str">
            <v>NAM</v>
          </cell>
          <cell r="G54">
            <v>4.7098689850931699</v>
          </cell>
        </row>
        <row r="55">
          <cell r="F55" t="str">
            <v>MMR</v>
          </cell>
          <cell r="G55">
            <v>2.838139</v>
          </cell>
        </row>
        <row r="56">
          <cell r="F56" t="str">
            <v>MOZ</v>
          </cell>
          <cell r="G56">
            <v>2.5561016438202202</v>
          </cell>
        </row>
        <row r="57">
          <cell r="F57" t="str">
            <v>MAR</v>
          </cell>
          <cell r="G57">
            <v>3.3906919901639299</v>
          </cell>
        </row>
        <row r="58">
          <cell r="F58" t="str">
            <v>MNE</v>
          </cell>
          <cell r="G58">
            <v>3.6420396493506502</v>
          </cell>
        </row>
        <row r="59">
          <cell r="F59" t="str">
            <v>MNG</v>
          </cell>
          <cell r="G59">
            <v>2.8650853058479502</v>
          </cell>
        </row>
        <row r="60">
          <cell r="F60" t="str">
            <v>MDA</v>
          </cell>
          <cell r="G60">
            <v>1.9229715162393199</v>
          </cell>
        </row>
        <row r="61">
          <cell r="F61" t="str">
            <v>MEX</v>
          </cell>
          <cell r="G61">
            <v>3.3480613622073601</v>
          </cell>
        </row>
        <row r="62">
          <cell r="F62" t="str">
            <v>MUS</v>
          </cell>
          <cell r="G62">
            <v>5.0008736833333298</v>
          </cell>
        </row>
        <row r="63">
          <cell r="F63" t="str">
            <v>MRT</v>
          </cell>
          <cell r="G63">
            <v>2.4152353235294099</v>
          </cell>
        </row>
        <row r="64">
          <cell r="F64" t="str">
            <v>MLT</v>
          </cell>
          <cell r="G64">
            <v>4.7822054400000003</v>
          </cell>
        </row>
        <row r="65">
          <cell r="F65" t="str">
            <v>MLI</v>
          </cell>
          <cell r="G65">
            <v>2.62939697653061</v>
          </cell>
        </row>
        <row r="66">
          <cell r="F66" t="str">
            <v>MYS</v>
          </cell>
          <cell r="G66">
            <v>4.5477408459459499</v>
          </cell>
        </row>
        <row r="67">
          <cell r="F67" t="str">
            <v>MWI</v>
          </cell>
          <cell r="G67">
            <v>3.9762803224137899</v>
          </cell>
        </row>
        <row r="68">
          <cell r="F68" t="str">
            <v>MDG</v>
          </cell>
          <cell r="G68">
            <v>2.1403731510040198</v>
          </cell>
        </row>
        <row r="69">
          <cell r="F69" t="str">
            <v>MKD</v>
          </cell>
          <cell r="G69">
            <v>3.1743911467836301</v>
          </cell>
        </row>
        <row r="70">
          <cell r="F70" t="str">
            <v>LUX</v>
          </cell>
          <cell r="G70">
            <v>5.6626800735294101</v>
          </cell>
        </row>
        <row r="71">
          <cell r="F71" t="str">
            <v>LTU</v>
          </cell>
          <cell r="G71">
            <v>3.7094312071428601</v>
          </cell>
        </row>
        <row r="72">
          <cell r="F72" t="str">
            <v>LBY</v>
          </cell>
          <cell r="G72">
            <v>3.2005264666666702</v>
          </cell>
        </row>
        <row r="73">
          <cell r="F73" t="str">
            <v>LBR</v>
          </cell>
          <cell r="G73">
            <v>3.4272727540540502</v>
          </cell>
        </row>
        <row r="74">
          <cell r="F74" t="str">
            <v>LSO</v>
          </cell>
          <cell r="G74">
            <v>3.4898262026881701</v>
          </cell>
        </row>
        <row r="75">
          <cell r="F75" t="str">
            <v>LBN</v>
          </cell>
          <cell r="G75">
            <v>2.3134696805194799</v>
          </cell>
        </row>
        <row r="76">
          <cell r="F76" t="str">
            <v>LVA</v>
          </cell>
          <cell r="G76">
            <v>3.9113603230769201</v>
          </cell>
        </row>
        <row r="77">
          <cell r="F77" t="str">
            <v>LAO</v>
          </cell>
          <cell r="G77">
            <v>4.0560450000000001</v>
          </cell>
        </row>
        <row r="78">
          <cell r="F78" t="str">
            <v>KGZ</v>
          </cell>
          <cell r="G78">
            <v>2.1904905824999998</v>
          </cell>
        </row>
        <row r="79">
          <cell r="F79" t="str">
            <v>KWT</v>
          </cell>
          <cell r="G79">
            <v>4.9549906135135098</v>
          </cell>
        </row>
        <row r="80">
          <cell r="F80" t="str">
            <v>KOR</v>
          </cell>
          <cell r="G80">
            <v>3.5418673553072599</v>
          </cell>
        </row>
        <row r="81">
          <cell r="F81" t="str">
            <v>KEN</v>
          </cell>
          <cell r="G81">
            <v>3.9705263245282998</v>
          </cell>
        </row>
        <row r="82">
          <cell r="F82" t="str">
            <v>KAZ</v>
          </cell>
          <cell r="G82">
            <v>3.3869923261904802</v>
          </cell>
        </row>
        <row r="83">
          <cell r="F83" t="str">
            <v>JOR</v>
          </cell>
          <cell r="G83">
            <v>4.4336840000000004</v>
          </cell>
        </row>
        <row r="84">
          <cell r="F84" t="str">
            <v>JPN</v>
          </cell>
          <cell r="G84">
            <v>5.9617747420354004</v>
          </cell>
        </row>
        <row r="85">
          <cell r="F85" t="str">
            <v>JAM</v>
          </cell>
          <cell r="G85">
            <v>4.4311746911764702</v>
          </cell>
        </row>
        <row r="86">
          <cell r="F86" t="str">
            <v>ITA</v>
          </cell>
          <cell r="G86">
            <v>3.7148075529069802</v>
          </cell>
        </row>
        <row r="87">
          <cell r="F87" t="str">
            <v>ISR</v>
          </cell>
          <cell r="G87">
            <v>5.7656644594594599</v>
          </cell>
        </row>
        <row r="88">
          <cell r="F88" t="str">
            <v>IRL</v>
          </cell>
          <cell r="G88">
            <v>6.3515474170940198</v>
          </cell>
        </row>
        <row r="89">
          <cell r="F89" t="str">
            <v>IRN</v>
          </cell>
          <cell r="G89">
            <v>3.6705135484419298</v>
          </cell>
        </row>
        <row r="90">
          <cell r="F90" t="str">
            <v>IDN</v>
          </cell>
          <cell r="G90">
            <v>3.6574901542857101</v>
          </cell>
        </row>
        <row r="91">
          <cell r="F91" t="str">
            <v>IND</v>
          </cell>
          <cell r="G91">
            <v>4.7436933671497599</v>
          </cell>
        </row>
        <row r="92">
          <cell r="F92" t="str">
            <v>ISL</v>
          </cell>
          <cell r="G92">
            <v>5.5588843766304299</v>
          </cell>
        </row>
        <row r="93">
          <cell r="F93" t="str">
            <v>HUN</v>
          </cell>
          <cell r="G93">
            <v>3.8582673937172798</v>
          </cell>
        </row>
        <row r="94">
          <cell r="F94" t="str">
            <v>HKG</v>
          </cell>
          <cell r="G94">
            <v>6.2854378558139503</v>
          </cell>
        </row>
        <row r="95">
          <cell r="F95" t="str">
            <v>HND</v>
          </cell>
          <cell r="G95">
            <v>2.9688681673758901</v>
          </cell>
        </row>
        <row r="96">
          <cell r="F96" t="str">
            <v>HTI</v>
          </cell>
          <cell r="G96">
            <v>2.0354572146739098</v>
          </cell>
        </row>
        <row r="97">
          <cell r="F97" t="str">
            <v>GUY</v>
          </cell>
          <cell r="G97">
            <v>3.4965947381215501</v>
          </cell>
        </row>
        <row r="98">
          <cell r="F98" t="str">
            <v>GIN</v>
          </cell>
          <cell r="G98">
            <v>2.2388189275862098</v>
          </cell>
        </row>
        <row r="99">
          <cell r="F99" t="str">
            <v>GTM</v>
          </cell>
          <cell r="G99">
            <v>3.0268887260355002</v>
          </cell>
        </row>
        <row r="100">
          <cell r="F100" t="str">
            <v>GRC</v>
          </cell>
          <cell r="G100">
            <v>3.4136115362069002</v>
          </cell>
        </row>
        <row r="101">
          <cell r="F101" t="str">
            <v>GHA</v>
          </cell>
          <cell r="G101">
            <v>4.4055772006711402</v>
          </cell>
        </row>
        <row r="102">
          <cell r="F102" t="str">
            <v>DEU</v>
          </cell>
          <cell r="G102">
            <v>6.0283285946127902</v>
          </cell>
        </row>
        <row r="103">
          <cell r="F103" t="str">
            <v>GEO</v>
          </cell>
          <cell r="G103">
            <v>3.3127285970414202</v>
          </cell>
        </row>
        <row r="104">
          <cell r="F104" t="str">
            <v>GMB</v>
          </cell>
          <cell r="G104">
            <v>3.9687524969325199</v>
          </cell>
        </row>
        <row r="105">
          <cell r="F105" t="str">
            <v>GAB</v>
          </cell>
          <cell r="G105">
            <v>2.6476934429906498</v>
          </cell>
        </row>
        <row r="106">
          <cell r="F106" t="str">
            <v>FRA</v>
          </cell>
          <cell r="G106">
            <v>5.0575342598086097</v>
          </cell>
        </row>
        <row r="107">
          <cell r="F107" t="str">
            <v>FIN</v>
          </cell>
          <cell r="G107">
            <v>6.59396244736842</v>
          </cell>
        </row>
        <row r="108">
          <cell r="F108" t="str">
            <v>ETH</v>
          </cell>
          <cell r="G108">
            <v>2.8566782556961998</v>
          </cell>
        </row>
        <row r="109">
          <cell r="F109" t="str">
            <v>EST</v>
          </cell>
          <cell r="G109">
            <v>5.5154075666666698</v>
          </cell>
        </row>
        <row r="110">
          <cell r="F110" t="str">
            <v>SLV</v>
          </cell>
          <cell r="G110">
            <v>3.0476846128205102</v>
          </cell>
        </row>
        <row r="111">
          <cell r="F111" t="str">
            <v>EGY</v>
          </cell>
          <cell r="G111">
            <v>3.4557561127819501</v>
          </cell>
        </row>
        <row r="112">
          <cell r="F112" t="str">
            <v>ECU</v>
          </cell>
          <cell r="G112">
            <v>3.1589180484127</v>
          </cell>
        </row>
        <row r="113">
          <cell r="F113" t="str">
            <v>DOM</v>
          </cell>
          <cell r="G113">
            <v>2.3793137380952398</v>
          </cell>
        </row>
        <row r="114">
          <cell r="F114" t="str">
            <v>DNK</v>
          </cell>
          <cell r="G114">
            <v>6.1570601754152801</v>
          </cell>
        </row>
        <row r="115">
          <cell r="F115" t="str">
            <v>CZE</v>
          </cell>
          <cell r="G115">
            <v>3.7892300661971801</v>
          </cell>
        </row>
        <row r="116">
          <cell r="F116" t="str">
            <v>CYP</v>
          </cell>
          <cell r="G116">
            <v>4.4744918302816901</v>
          </cell>
        </row>
        <row r="117">
          <cell r="F117" t="str">
            <v>HRV</v>
          </cell>
          <cell r="G117">
            <v>2.96855910802139</v>
          </cell>
        </row>
        <row r="118">
          <cell r="F118" t="str">
            <v>CIV</v>
          </cell>
          <cell r="G118">
            <v>2.4387008716762999</v>
          </cell>
        </row>
        <row r="119">
          <cell r="F119" t="str">
            <v>CRI</v>
          </cell>
          <cell r="G119">
            <v>4.8186705715686298</v>
          </cell>
        </row>
        <row r="120">
          <cell r="F120" t="str">
            <v>COL</v>
          </cell>
          <cell r="G120">
            <v>3.0436613918367299</v>
          </cell>
        </row>
        <row r="121">
          <cell r="F121" t="str">
            <v>CHN</v>
          </cell>
          <cell r="G121">
            <v>4.00758764285714</v>
          </cell>
        </row>
        <row r="122">
          <cell r="F122" t="str">
            <v>CHL</v>
          </cell>
          <cell r="G122">
            <v>5.2887643500000001</v>
          </cell>
        </row>
        <row r="123">
          <cell r="F123" t="str">
            <v>TCD</v>
          </cell>
          <cell r="G123">
            <v>2.0244326666666699</v>
          </cell>
        </row>
        <row r="124">
          <cell r="F124" t="str">
            <v>CPV</v>
          </cell>
          <cell r="G124">
            <v>4.12148582553192</v>
          </cell>
        </row>
        <row r="125">
          <cell r="F125" t="str">
            <v>CAN</v>
          </cell>
          <cell r="G125">
            <v>6.15010237457627</v>
          </cell>
        </row>
        <row r="126">
          <cell r="F126" t="str">
            <v>CMR</v>
          </cell>
          <cell r="G126">
            <v>2.2807443552447602</v>
          </cell>
        </row>
        <row r="127">
          <cell r="F127" t="str">
            <v>KHM</v>
          </cell>
          <cell r="G127">
            <v>2.76722213235294</v>
          </cell>
        </row>
        <row r="128">
          <cell r="F128" t="str">
            <v>BDI</v>
          </cell>
          <cell r="G128">
            <v>1.66729921980198</v>
          </cell>
        </row>
        <row r="129">
          <cell r="F129" t="str">
            <v>BFA</v>
          </cell>
          <cell r="G129">
            <v>2.0964494336734698</v>
          </cell>
        </row>
        <row r="130">
          <cell r="F130" t="str">
            <v>BGR</v>
          </cell>
          <cell r="G130">
            <v>2.6009163104477602</v>
          </cell>
        </row>
        <row r="131">
          <cell r="F131" t="str">
            <v>BRN</v>
          </cell>
          <cell r="G131">
            <v>5.0395349589743601</v>
          </cell>
        </row>
        <row r="132">
          <cell r="F132" t="str">
            <v>BRA</v>
          </cell>
          <cell r="G132">
            <v>3.8672258033195002</v>
          </cell>
        </row>
        <row r="133">
          <cell r="F133" t="str">
            <v>BWA</v>
          </cell>
          <cell r="G133">
            <v>5.3049833568862299</v>
          </cell>
        </row>
        <row r="134">
          <cell r="F134" t="str">
            <v>BIH</v>
          </cell>
          <cell r="G134">
            <v>3.8735719999999998</v>
          </cell>
        </row>
        <row r="135">
          <cell r="F135" t="str">
            <v>BOL</v>
          </cell>
          <cell r="G135">
            <v>3.10432950410959</v>
          </cell>
        </row>
        <row r="136">
          <cell r="F136" t="str">
            <v>BTN</v>
          </cell>
          <cell r="G136">
            <v>4.8025359999999999</v>
          </cell>
        </row>
        <row r="137">
          <cell r="F137" t="str">
            <v>BEN</v>
          </cell>
          <cell r="G137">
            <v>2.7378391905759201</v>
          </cell>
        </row>
        <row r="138">
          <cell r="F138" t="str">
            <v>BEL</v>
          </cell>
          <cell r="G138">
            <v>5.4264777905325401</v>
          </cell>
        </row>
        <row r="139">
          <cell r="F139" t="str">
            <v>BRB</v>
          </cell>
          <cell r="G139">
            <v>5.5069033024390199</v>
          </cell>
        </row>
        <row r="140">
          <cell r="F140" t="str">
            <v>BGD</v>
          </cell>
          <cell r="G140">
            <v>2.4351361299363101</v>
          </cell>
        </row>
        <row r="141">
          <cell r="F141" t="str">
            <v>BHR</v>
          </cell>
          <cell r="G141">
            <v>4.5145404433962302</v>
          </cell>
        </row>
        <row r="142">
          <cell r="F142" t="str">
            <v>AZE</v>
          </cell>
          <cell r="G142">
            <v>3.28228273888889</v>
          </cell>
        </row>
        <row r="143">
          <cell r="F143" t="str">
            <v>AUT</v>
          </cell>
          <cell r="G143">
            <v>5.10270338970588</v>
          </cell>
        </row>
        <row r="144">
          <cell r="F144" t="str">
            <v>AUS</v>
          </cell>
          <cell r="G144">
            <v>5.7409505919999999</v>
          </cell>
        </row>
        <row r="145">
          <cell r="F145" t="str">
            <v>ARM</v>
          </cell>
          <cell r="G145">
            <v>2.9506772666666699</v>
          </cell>
        </row>
        <row r="146">
          <cell r="F146" t="str">
            <v>ARG</v>
          </cell>
          <cell r="G146">
            <v>2.3763348981900498</v>
          </cell>
        </row>
        <row r="147">
          <cell r="F147" t="str">
            <v>AGO</v>
          </cell>
          <cell r="G147">
            <v>2.441176</v>
          </cell>
        </row>
        <row r="148">
          <cell r="F148" t="str">
            <v>DZA</v>
          </cell>
          <cell r="G148">
            <v>3.2141131265306102</v>
          </cell>
        </row>
        <row r="149">
          <cell r="F149" t="str">
            <v>ALB</v>
          </cell>
          <cell r="G149">
            <v>2.3321727499999998</v>
          </cell>
        </row>
      </sheetData>
      <sheetData sheetId="9">
        <row r="1">
          <cell r="F1" t="str">
            <v>Entity code</v>
          </cell>
          <cell r="G1" t="str">
            <v>Value</v>
          </cell>
        </row>
        <row r="2">
          <cell r="C2" t="str">
            <v>1.07 Favoritism in decisions of government officials, 1-7 (best)</v>
          </cell>
          <cell r="F2" t="str">
            <v>ZWE</v>
          </cell>
          <cell r="G2">
            <v>2.6415051090909101</v>
          </cell>
        </row>
        <row r="3">
          <cell r="F3" t="str">
            <v>ZMB</v>
          </cell>
          <cell r="G3">
            <v>3.27594769050279</v>
          </cell>
        </row>
        <row r="4">
          <cell r="F4" t="str">
            <v>YEM</v>
          </cell>
          <cell r="G4">
            <v>2.2141703879999999</v>
          </cell>
        </row>
        <row r="5">
          <cell r="F5" t="str">
            <v>VNM</v>
          </cell>
          <cell r="G5">
            <v>3.06107954146341</v>
          </cell>
        </row>
        <row r="6">
          <cell r="F6" t="str">
            <v>VEN</v>
          </cell>
          <cell r="G6">
            <v>1.56417278387097</v>
          </cell>
        </row>
        <row r="7">
          <cell r="F7" t="str">
            <v>URY</v>
          </cell>
          <cell r="G7">
            <v>3.9588038098265899</v>
          </cell>
        </row>
        <row r="8">
          <cell r="F8" t="str">
            <v>USA</v>
          </cell>
          <cell r="G8">
            <v>3.33920870100502</v>
          </cell>
        </row>
        <row r="9">
          <cell r="F9" t="str">
            <v>GBR</v>
          </cell>
          <cell r="G9">
            <v>4.3459667727272704</v>
          </cell>
        </row>
        <row r="10">
          <cell r="F10" t="str">
            <v>ARE</v>
          </cell>
          <cell r="G10">
            <v>5.0669310000000003</v>
          </cell>
        </row>
        <row r="11">
          <cell r="F11" t="str">
            <v>UKR</v>
          </cell>
          <cell r="G11">
            <v>2.2510484506912398</v>
          </cell>
        </row>
        <row r="12">
          <cell r="F12" t="str">
            <v>UGA</v>
          </cell>
          <cell r="G12">
            <v>2.6865952852458999</v>
          </cell>
        </row>
        <row r="13">
          <cell r="F13" t="str">
            <v>TUR</v>
          </cell>
          <cell r="G13">
            <v>3.35064416368715</v>
          </cell>
        </row>
        <row r="14">
          <cell r="F14" t="str">
            <v>TUN</v>
          </cell>
          <cell r="G14">
            <v>3.4455788407185599</v>
          </cell>
        </row>
        <row r="15">
          <cell r="F15" t="str">
            <v>TTO</v>
          </cell>
          <cell r="G15">
            <v>2.3827500342756198</v>
          </cell>
        </row>
        <row r="16">
          <cell r="F16" t="str">
            <v>TLS</v>
          </cell>
          <cell r="G16">
            <v>2.9344665347826102</v>
          </cell>
        </row>
        <row r="17">
          <cell r="F17" t="str">
            <v>THA</v>
          </cell>
          <cell r="G17">
            <v>2.8339254956521698</v>
          </cell>
        </row>
        <row r="18">
          <cell r="F18" t="str">
            <v>TZA</v>
          </cell>
          <cell r="G18">
            <v>3.1189094062827198</v>
          </cell>
        </row>
        <row r="19">
          <cell r="F19" t="str">
            <v>TWN</v>
          </cell>
          <cell r="G19">
            <v>4.2270565574468097</v>
          </cell>
        </row>
        <row r="20">
          <cell r="F20" t="str">
            <v>CHE</v>
          </cell>
          <cell r="G20">
            <v>4.8822467700000001</v>
          </cell>
        </row>
        <row r="21">
          <cell r="F21" t="str">
            <v>SWE</v>
          </cell>
          <cell r="G21">
            <v>5.3338463598360697</v>
          </cell>
        </row>
        <row r="22">
          <cell r="F22" t="str">
            <v>SWZ</v>
          </cell>
          <cell r="G22">
            <v>3.0442046614457801</v>
          </cell>
        </row>
        <row r="23">
          <cell r="F23" t="str">
            <v>SUR</v>
          </cell>
          <cell r="G23">
            <v>2.5086232781609201</v>
          </cell>
        </row>
        <row r="24">
          <cell r="F24" t="str">
            <v>LKA</v>
          </cell>
          <cell r="G24">
            <v>3.0124508609756102</v>
          </cell>
        </row>
        <row r="25">
          <cell r="F25" t="str">
            <v>ESP</v>
          </cell>
          <cell r="G25">
            <v>3.13665708</v>
          </cell>
        </row>
        <row r="26">
          <cell r="F26" t="str">
            <v>ZAF</v>
          </cell>
          <cell r="G26">
            <v>2.4605618097826101</v>
          </cell>
        </row>
        <row r="27">
          <cell r="F27" t="str">
            <v>SVN</v>
          </cell>
          <cell r="G27">
            <v>2.5218177105769199</v>
          </cell>
        </row>
        <row r="28">
          <cell r="F28" t="str">
            <v>SVK</v>
          </cell>
          <cell r="G28">
            <v>1.9251385999999999</v>
          </cell>
        </row>
        <row r="29">
          <cell r="F29" t="str">
            <v>SGP</v>
          </cell>
          <cell r="G29">
            <v>5.4248801030487801</v>
          </cell>
        </row>
        <row r="30">
          <cell r="F30" t="str">
            <v>SLE</v>
          </cell>
          <cell r="G30">
            <v>2.6602169500000001</v>
          </cell>
        </row>
        <row r="31">
          <cell r="F31" t="str">
            <v>SYC</v>
          </cell>
          <cell r="G31">
            <v>3.7175244603174602</v>
          </cell>
        </row>
        <row r="32">
          <cell r="F32" t="str">
            <v>SRB</v>
          </cell>
          <cell r="G32">
            <v>2.3670946809045201</v>
          </cell>
        </row>
        <row r="33">
          <cell r="F33" t="str">
            <v>SEN</v>
          </cell>
          <cell r="G33">
            <v>2.9378962333333298</v>
          </cell>
        </row>
        <row r="34">
          <cell r="F34" t="str">
            <v>SAU</v>
          </cell>
          <cell r="G34">
            <v>4.2354992952991504</v>
          </cell>
        </row>
        <row r="35">
          <cell r="F35" t="str">
            <v>RWA</v>
          </cell>
          <cell r="G35">
            <v>4.7327181024793399</v>
          </cell>
        </row>
        <row r="36">
          <cell r="F36" t="str">
            <v>RUS</v>
          </cell>
          <cell r="G36">
            <v>2.58687761440678</v>
          </cell>
        </row>
        <row r="37">
          <cell r="F37" t="str">
            <v>ROU</v>
          </cell>
          <cell r="G37">
            <v>2.2354697004975099</v>
          </cell>
        </row>
        <row r="38">
          <cell r="F38" t="str">
            <v>QAT</v>
          </cell>
          <cell r="G38">
            <v>5.1833259205240196</v>
          </cell>
        </row>
        <row r="39">
          <cell r="F39" t="str">
            <v>PRI</v>
          </cell>
          <cell r="G39">
            <v>2.9930523273437499</v>
          </cell>
        </row>
        <row r="40">
          <cell r="F40" t="str">
            <v>PRT</v>
          </cell>
          <cell r="G40">
            <v>3.0521999441860501</v>
          </cell>
        </row>
        <row r="41">
          <cell r="F41" t="str">
            <v>POL</v>
          </cell>
          <cell r="G41">
            <v>3.1277226468599002</v>
          </cell>
        </row>
        <row r="42">
          <cell r="F42" t="str">
            <v>PHL</v>
          </cell>
          <cell r="G42">
            <v>3.0341979779735699</v>
          </cell>
        </row>
        <row r="43">
          <cell r="F43" t="str">
            <v>PER</v>
          </cell>
          <cell r="G43">
            <v>2.9100625135802498</v>
          </cell>
        </row>
        <row r="44">
          <cell r="F44" t="str">
            <v>PRY</v>
          </cell>
          <cell r="G44">
            <v>2.0509390637681202</v>
          </cell>
        </row>
        <row r="45">
          <cell r="F45" t="str">
            <v>PAN</v>
          </cell>
          <cell r="G45">
            <v>2.9046592988593201</v>
          </cell>
        </row>
        <row r="46">
          <cell r="F46" t="str">
            <v>PAK</v>
          </cell>
          <cell r="G46">
            <v>2.33974809166667</v>
          </cell>
        </row>
        <row r="47">
          <cell r="F47" t="str">
            <v>OMN</v>
          </cell>
          <cell r="G47">
            <v>4.6323109999999996</v>
          </cell>
        </row>
        <row r="48">
          <cell r="F48" t="str">
            <v>NOR</v>
          </cell>
          <cell r="G48">
            <v>4.9901543958041996</v>
          </cell>
        </row>
        <row r="49">
          <cell r="F49" t="str">
            <v>NGA</v>
          </cell>
          <cell r="G49">
            <v>2.1586133830985901</v>
          </cell>
        </row>
        <row r="50">
          <cell r="F50" t="str">
            <v>NIC</v>
          </cell>
          <cell r="G50">
            <v>3.1537113232876699</v>
          </cell>
        </row>
        <row r="51">
          <cell r="F51" t="str">
            <v>NZL</v>
          </cell>
          <cell r="G51">
            <v>5.3110008478260902</v>
          </cell>
        </row>
        <row r="52">
          <cell r="F52" t="str">
            <v>NLD</v>
          </cell>
          <cell r="G52">
            <v>5.1155078745562097</v>
          </cell>
        </row>
        <row r="53">
          <cell r="F53" t="str">
            <v>NPL</v>
          </cell>
          <cell r="G53">
            <v>2.69035475</v>
          </cell>
        </row>
        <row r="54">
          <cell r="F54" t="str">
            <v>NAM</v>
          </cell>
          <cell r="G54">
            <v>2.9049694633540399</v>
          </cell>
        </row>
        <row r="55">
          <cell r="F55" t="str">
            <v>MMR</v>
          </cell>
          <cell r="G55">
            <v>2.2403569999999999</v>
          </cell>
        </row>
        <row r="56">
          <cell r="F56" t="str">
            <v>MOZ</v>
          </cell>
          <cell r="G56">
            <v>2.74139093876405</v>
          </cell>
        </row>
        <row r="57">
          <cell r="F57" t="str">
            <v>MAR</v>
          </cell>
          <cell r="G57">
            <v>3.41691607213115</v>
          </cell>
        </row>
        <row r="58">
          <cell r="F58" t="str">
            <v>MNE</v>
          </cell>
          <cell r="G58">
            <v>3.7785329532467502</v>
          </cell>
        </row>
        <row r="59">
          <cell r="F59" t="str">
            <v>MNG</v>
          </cell>
          <cell r="G59">
            <v>2.29452714210526</v>
          </cell>
        </row>
        <row r="60">
          <cell r="F60" t="str">
            <v>MDA</v>
          </cell>
          <cell r="G60">
            <v>2.2982642512820499</v>
          </cell>
        </row>
        <row r="61">
          <cell r="F61" t="str">
            <v>MEX</v>
          </cell>
          <cell r="G61">
            <v>2.9053848428093598</v>
          </cell>
        </row>
        <row r="62">
          <cell r="F62" t="str">
            <v>MUS</v>
          </cell>
          <cell r="G62">
            <v>3.1225150958333301</v>
          </cell>
        </row>
        <row r="63">
          <cell r="F63" t="str">
            <v>MRT</v>
          </cell>
          <cell r="G63">
            <v>2.08820458823529</v>
          </cell>
        </row>
        <row r="64">
          <cell r="F64" t="str">
            <v>MLT</v>
          </cell>
          <cell r="G64">
            <v>3.19141846</v>
          </cell>
        </row>
        <row r="65">
          <cell r="F65" t="str">
            <v>MLI</v>
          </cell>
          <cell r="G65">
            <v>2.46438400714286</v>
          </cell>
        </row>
        <row r="66">
          <cell r="F66" t="str">
            <v>MYS</v>
          </cell>
          <cell r="G66">
            <v>4.0479086135135098</v>
          </cell>
        </row>
        <row r="67">
          <cell r="F67" t="str">
            <v>MWI</v>
          </cell>
          <cell r="G67">
            <v>2.8482491129310299</v>
          </cell>
        </row>
        <row r="68">
          <cell r="F68" t="str">
            <v>MDG</v>
          </cell>
          <cell r="G68">
            <v>2.8717459566265102</v>
          </cell>
        </row>
        <row r="69">
          <cell r="F69" t="str">
            <v>MKD</v>
          </cell>
          <cell r="G69">
            <v>3.39735605146199</v>
          </cell>
        </row>
        <row r="70">
          <cell r="F70" t="str">
            <v>LUX</v>
          </cell>
          <cell r="G70">
            <v>4.4404037882352902</v>
          </cell>
        </row>
        <row r="71">
          <cell r="F71" t="str">
            <v>LTU</v>
          </cell>
          <cell r="G71">
            <v>3.1498200928571398</v>
          </cell>
        </row>
        <row r="72">
          <cell r="F72" t="str">
            <v>LBY</v>
          </cell>
          <cell r="G72">
            <v>2.8971580000000001</v>
          </cell>
        </row>
        <row r="73">
          <cell r="F73" t="str">
            <v>LBR</v>
          </cell>
          <cell r="G73">
            <v>3.3769175756756802</v>
          </cell>
        </row>
        <row r="74">
          <cell r="F74" t="str">
            <v>LSO</v>
          </cell>
          <cell r="G74">
            <v>3.20129860268817</v>
          </cell>
        </row>
        <row r="75">
          <cell r="F75" t="str">
            <v>LBN</v>
          </cell>
          <cell r="G75">
            <v>1.7467155272727299</v>
          </cell>
        </row>
        <row r="76">
          <cell r="F76" t="str">
            <v>LVA</v>
          </cell>
          <cell r="G76">
            <v>3.1487031692307701</v>
          </cell>
        </row>
        <row r="77">
          <cell r="F77" t="str">
            <v>LAO</v>
          </cell>
          <cell r="G77">
            <v>3.5058910000000001</v>
          </cell>
        </row>
        <row r="78">
          <cell r="F78" t="str">
            <v>KGZ</v>
          </cell>
          <cell r="G78">
            <v>2.35990118</v>
          </cell>
        </row>
        <row r="79">
          <cell r="F79" t="str">
            <v>KWT</v>
          </cell>
          <cell r="G79">
            <v>2.7517227810810798</v>
          </cell>
        </row>
        <row r="80">
          <cell r="F80" t="str">
            <v>KOR</v>
          </cell>
          <cell r="G80">
            <v>2.9578190256983201</v>
          </cell>
        </row>
        <row r="81">
          <cell r="F81" t="str">
            <v>KEN</v>
          </cell>
          <cell r="G81">
            <v>2.7560677320754698</v>
          </cell>
        </row>
        <row r="82">
          <cell r="F82" t="str">
            <v>KAZ</v>
          </cell>
          <cell r="G82">
            <v>3.0100423071428599</v>
          </cell>
        </row>
        <row r="83">
          <cell r="F83" t="str">
            <v>JOR</v>
          </cell>
          <cell r="G83">
            <v>3.7784119999999999</v>
          </cell>
        </row>
        <row r="84">
          <cell r="F84" t="str">
            <v>JPN</v>
          </cell>
          <cell r="G84">
            <v>4.7996318641592897</v>
          </cell>
        </row>
        <row r="85">
          <cell r="F85" t="str">
            <v>JAM</v>
          </cell>
          <cell r="G85">
            <v>2.6489988183823501</v>
          </cell>
        </row>
        <row r="86">
          <cell r="F86" t="str">
            <v>ITA</v>
          </cell>
          <cell r="G86">
            <v>2.3709079598837199</v>
          </cell>
        </row>
        <row r="87">
          <cell r="F87" t="str">
            <v>ISR</v>
          </cell>
          <cell r="G87">
            <v>3.3202123081081099</v>
          </cell>
        </row>
        <row r="88">
          <cell r="F88" t="str">
            <v>IRL</v>
          </cell>
          <cell r="G88">
            <v>4.1248691794871801</v>
          </cell>
        </row>
        <row r="89">
          <cell r="F89" t="str">
            <v>IRN</v>
          </cell>
          <cell r="G89">
            <v>3.3583895481586401</v>
          </cell>
        </row>
        <row r="90">
          <cell r="F90" t="str">
            <v>IDN</v>
          </cell>
          <cell r="G90">
            <v>3.7119124742857101</v>
          </cell>
        </row>
        <row r="91">
          <cell r="F91" t="str">
            <v>IND</v>
          </cell>
          <cell r="G91">
            <v>2.7908479555555599</v>
          </cell>
        </row>
        <row r="92">
          <cell r="F92" t="str">
            <v>ISL</v>
          </cell>
          <cell r="G92">
            <v>3.6123821456521701</v>
          </cell>
        </row>
        <row r="93">
          <cell r="F93" t="str">
            <v>HUN</v>
          </cell>
          <cell r="G93">
            <v>2.48924241832461</v>
          </cell>
        </row>
        <row r="94">
          <cell r="F94" t="str">
            <v>HKG</v>
          </cell>
          <cell r="G94">
            <v>4.0510546999999999</v>
          </cell>
        </row>
        <row r="95">
          <cell r="F95" t="str">
            <v>HND</v>
          </cell>
          <cell r="G95">
            <v>2.2432576893617</v>
          </cell>
        </row>
        <row r="96">
          <cell r="F96" t="str">
            <v>HTI</v>
          </cell>
          <cell r="G96">
            <v>2.4676756603260901</v>
          </cell>
        </row>
        <row r="97">
          <cell r="F97" t="str">
            <v>GUY</v>
          </cell>
          <cell r="G97">
            <v>2.42670167900553</v>
          </cell>
        </row>
        <row r="98">
          <cell r="F98" t="str">
            <v>GIN</v>
          </cell>
          <cell r="G98">
            <v>2.6687577241379299</v>
          </cell>
        </row>
        <row r="99">
          <cell r="F99" t="str">
            <v>GTM</v>
          </cell>
          <cell r="G99">
            <v>2.77362703491124</v>
          </cell>
        </row>
        <row r="100">
          <cell r="F100" t="str">
            <v>GRC</v>
          </cell>
          <cell r="G100">
            <v>2.5505099103448301</v>
          </cell>
        </row>
        <row r="101">
          <cell r="F101" t="str">
            <v>GHA</v>
          </cell>
          <cell r="G101">
            <v>2.9131214114094002</v>
          </cell>
        </row>
        <row r="102">
          <cell r="F102" t="str">
            <v>DEU</v>
          </cell>
          <cell r="G102">
            <v>4.6286056622895604</v>
          </cell>
        </row>
        <row r="103">
          <cell r="F103" t="str">
            <v>GEO</v>
          </cell>
          <cell r="G103">
            <v>3.36831759053254</v>
          </cell>
        </row>
        <row r="104">
          <cell r="F104" t="str">
            <v>GMB</v>
          </cell>
          <cell r="G104">
            <v>3.9193369840490799</v>
          </cell>
        </row>
        <row r="105">
          <cell r="F105" t="str">
            <v>GAB</v>
          </cell>
          <cell r="G105">
            <v>3.09204845794393</v>
          </cell>
        </row>
        <row r="106">
          <cell r="F106" t="str">
            <v>FRA</v>
          </cell>
          <cell r="G106">
            <v>3.8512213095693801</v>
          </cell>
        </row>
        <row r="107">
          <cell r="F107" t="str">
            <v>FIN</v>
          </cell>
          <cell r="G107">
            <v>5.2702831105263197</v>
          </cell>
        </row>
        <row r="108">
          <cell r="F108" t="str">
            <v>ETH</v>
          </cell>
          <cell r="G108">
            <v>2.7619993848101299</v>
          </cell>
        </row>
        <row r="109">
          <cell r="F109" t="str">
            <v>EST</v>
          </cell>
          <cell r="G109">
            <v>4.07874508418079</v>
          </cell>
        </row>
        <row r="110">
          <cell r="F110" t="str">
            <v>SLV</v>
          </cell>
          <cell r="G110">
            <v>2.36089984615385</v>
          </cell>
        </row>
        <row r="111">
          <cell r="F111" t="str">
            <v>EGY</v>
          </cell>
          <cell r="G111">
            <v>2.95296021052632</v>
          </cell>
        </row>
        <row r="112">
          <cell r="F112" t="str">
            <v>ECU</v>
          </cell>
          <cell r="G112">
            <v>3.4098510865079401</v>
          </cell>
        </row>
        <row r="113">
          <cell r="F113" t="str">
            <v>DOM</v>
          </cell>
          <cell r="G113">
            <v>1.9114023285714301</v>
          </cell>
        </row>
        <row r="114">
          <cell r="F114" t="str">
            <v>DNK</v>
          </cell>
          <cell r="G114">
            <v>4.4192355295681098</v>
          </cell>
        </row>
        <row r="115">
          <cell r="F115" t="str">
            <v>CZE</v>
          </cell>
          <cell r="G115">
            <v>2.4189940830985899</v>
          </cell>
        </row>
        <row r="116">
          <cell r="F116" t="str">
            <v>CYP</v>
          </cell>
          <cell r="G116">
            <v>3.2522587035211301</v>
          </cell>
        </row>
        <row r="117">
          <cell r="F117" t="str">
            <v>HRV</v>
          </cell>
          <cell r="G117">
            <v>2.5747091786096301</v>
          </cell>
        </row>
        <row r="118">
          <cell r="F118" t="str">
            <v>CIV</v>
          </cell>
          <cell r="G118">
            <v>2.9390661745664701</v>
          </cell>
        </row>
        <row r="119">
          <cell r="F119" t="str">
            <v>CRI</v>
          </cell>
          <cell r="G119">
            <v>3.3593510294117599</v>
          </cell>
        </row>
        <row r="120">
          <cell r="F120" t="str">
            <v>COL</v>
          </cell>
          <cell r="G120">
            <v>2.6103808204081602</v>
          </cell>
        </row>
        <row r="121">
          <cell r="F121" t="str">
            <v>CHN</v>
          </cell>
          <cell r="G121">
            <v>3.9974503095238099</v>
          </cell>
        </row>
        <row r="122">
          <cell r="F122" t="str">
            <v>CHL</v>
          </cell>
          <cell r="G122">
            <v>4.1167609875000002</v>
          </cell>
        </row>
        <row r="123">
          <cell r="F123" t="str">
            <v>TCD</v>
          </cell>
          <cell r="G123">
            <v>2.1966097420289898</v>
          </cell>
        </row>
        <row r="124">
          <cell r="F124" t="str">
            <v>CPV</v>
          </cell>
          <cell r="G124">
            <v>3.2547939276595699</v>
          </cell>
        </row>
        <row r="125">
          <cell r="F125" t="str">
            <v>CAN</v>
          </cell>
          <cell r="G125">
            <v>4.2198398139830502</v>
          </cell>
        </row>
        <row r="126">
          <cell r="F126" t="str">
            <v>CMR</v>
          </cell>
          <cell r="G126">
            <v>2.44618812307692</v>
          </cell>
        </row>
        <row r="127">
          <cell r="F127" t="str">
            <v>KHM</v>
          </cell>
          <cell r="G127">
            <v>3.0847367647058799</v>
          </cell>
        </row>
        <row r="128">
          <cell r="F128" t="str">
            <v>BDI</v>
          </cell>
          <cell r="G128">
            <v>2.4067522653465399</v>
          </cell>
        </row>
        <row r="129">
          <cell r="F129" t="str">
            <v>BFA</v>
          </cell>
          <cell r="G129">
            <v>2.7745112877551001</v>
          </cell>
        </row>
        <row r="130">
          <cell r="F130" t="str">
            <v>BGR</v>
          </cell>
          <cell r="G130">
            <v>2.4827333253731299</v>
          </cell>
        </row>
        <row r="131">
          <cell r="F131" t="str">
            <v>BRN</v>
          </cell>
          <cell r="G131">
            <v>4.4218401589743603</v>
          </cell>
        </row>
        <row r="132">
          <cell r="F132" t="str">
            <v>BRA</v>
          </cell>
          <cell r="G132">
            <v>2.8984942771784201</v>
          </cell>
        </row>
        <row r="133">
          <cell r="F133" t="str">
            <v>BWA</v>
          </cell>
          <cell r="G133">
            <v>3.7568629077844302</v>
          </cell>
        </row>
        <row r="134">
          <cell r="F134" t="str">
            <v>BIH</v>
          </cell>
          <cell r="G134">
            <v>3.0509729999999999</v>
          </cell>
        </row>
        <row r="135">
          <cell r="F135" t="str">
            <v>BOL</v>
          </cell>
          <cell r="G135">
            <v>3.4381387095890399</v>
          </cell>
        </row>
        <row r="136">
          <cell r="F136" t="str">
            <v>BTN</v>
          </cell>
          <cell r="G136">
            <v>3.8896549999999999</v>
          </cell>
        </row>
        <row r="137">
          <cell r="F137" t="str">
            <v>BEN</v>
          </cell>
          <cell r="G137">
            <v>2.7613990387434599</v>
          </cell>
        </row>
        <row r="138">
          <cell r="F138" t="str">
            <v>BEL</v>
          </cell>
          <cell r="G138">
            <v>4.0439409923076903</v>
          </cell>
        </row>
        <row r="139">
          <cell r="F139" t="str">
            <v>BRB</v>
          </cell>
          <cell r="G139">
            <v>3.5543718243902398</v>
          </cell>
        </row>
        <row r="140">
          <cell r="F140" t="str">
            <v>BGD</v>
          </cell>
          <cell r="G140">
            <v>2.2452527515923602</v>
          </cell>
        </row>
        <row r="141">
          <cell r="F141" t="str">
            <v>BHR</v>
          </cell>
          <cell r="G141">
            <v>4.0105014688679201</v>
          </cell>
        </row>
        <row r="142">
          <cell r="F142" t="str">
            <v>AZE</v>
          </cell>
          <cell r="G142">
            <v>3.6099069666666699</v>
          </cell>
        </row>
        <row r="143">
          <cell r="F143" t="str">
            <v>AUT</v>
          </cell>
          <cell r="G143">
            <v>3.8718086941176502</v>
          </cell>
        </row>
        <row r="144">
          <cell r="F144" t="str">
            <v>AUS</v>
          </cell>
          <cell r="G144">
            <v>4.0388433920000004</v>
          </cell>
        </row>
        <row r="145">
          <cell r="F145" t="str">
            <v>ARM</v>
          </cell>
          <cell r="G145">
            <v>3.1037561999999999</v>
          </cell>
        </row>
        <row r="146">
          <cell r="F146" t="str">
            <v>ARG</v>
          </cell>
          <cell r="G146">
            <v>1.76031174570136</v>
          </cell>
        </row>
        <row r="147">
          <cell r="F147" t="str">
            <v>AGO</v>
          </cell>
          <cell r="G147">
            <v>2.1764709999999998</v>
          </cell>
        </row>
        <row r="148">
          <cell r="F148" t="str">
            <v>DZA</v>
          </cell>
          <cell r="G148">
            <v>2.5982887795918401</v>
          </cell>
        </row>
        <row r="149">
          <cell r="F149" t="str">
            <v>ALB</v>
          </cell>
          <cell r="G149">
            <v>2.7009572999999998</v>
          </cell>
        </row>
      </sheetData>
      <sheetData sheetId="10">
        <row r="1">
          <cell r="F1" t="str">
            <v>Entity code</v>
          </cell>
          <cell r="G1" t="str">
            <v>Value</v>
          </cell>
        </row>
        <row r="2">
          <cell r="C2" t="str">
            <v>1.08 Wastefulness of government spending, 1-7 (best)</v>
          </cell>
          <cell r="F2" t="str">
            <v>ZWE</v>
          </cell>
          <cell r="G2">
            <v>2.6131001504132199</v>
          </cell>
        </row>
        <row r="3">
          <cell r="F3" t="str">
            <v>ZMB</v>
          </cell>
          <cell r="G3">
            <v>3.74469622011173</v>
          </cell>
        </row>
        <row r="4">
          <cell r="F4" t="str">
            <v>YEM</v>
          </cell>
          <cell r="G4">
            <v>1.975503768</v>
          </cell>
        </row>
        <row r="5">
          <cell r="F5" t="str">
            <v>VNM</v>
          </cell>
          <cell r="G5">
            <v>2.7462843219512201</v>
          </cell>
        </row>
        <row r="6">
          <cell r="F6" t="str">
            <v>VEN</v>
          </cell>
          <cell r="G6">
            <v>1.50473537096774</v>
          </cell>
        </row>
        <row r="7">
          <cell r="F7" t="str">
            <v>URY</v>
          </cell>
          <cell r="G7">
            <v>2.6508613364161899</v>
          </cell>
        </row>
        <row r="8">
          <cell r="F8" t="str">
            <v>USA</v>
          </cell>
          <cell r="G8">
            <v>3.1184250376884401</v>
          </cell>
        </row>
        <row r="9">
          <cell r="F9" t="str">
            <v>GBR</v>
          </cell>
          <cell r="G9">
            <v>3.7302393409090899</v>
          </cell>
        </row>
        <row r="10">
          <cell r="F10" t="str">
            <v>ARE</v>
          </cell>
          <cell r="G10">
            <v>5.7787170000000003</v>
          </cell>
        </row>
        <row r="11">
          <cell r="F11" t="str">
            <v>UKR</v>
          </cell>
          <cell r="G11">
            <v>1.8943189327188901</v>
          </cell>
        </row>
        <row r="12">
          <cell r="F12" t="str">
            <v>UGA</v>
          </cell>
          <cell r="G12">
            <v>2.28639240655738</v>
          </cell>
        </row>
        <row r="13">
          <cell r="F13" t="str">
            <v>TUR</v>
          </cell>
          <cell r="G13">
            <v>4.05564636368715</v>
          </cell>
        </row>
        <row r="14">
          <cell r="F14" t="str">
            <v>TUN</v>
          </cell>
          <cell r="G14">
            <v>3.5304640910179601</v>
          </cell>
        </row>
        <row r="15">
          <cell r="F15" t="str">
            <v>TTO</v>
          </cell>
          <cell r="G15">
            <v>2.8821706858657201</v>
          </cell>
        </row>
        <row r="16">
          <cell r="F16" t="str">
            <v>TLS</v>
          </cell>
          <cell r="G16">
            <v>3.2019241405797101</v>
          </cell>
        </row>
        <row r="17">
          <cell r="F17" t="str">
            <v>THA</v>
          </cell>
          <cell r="G17">
            <v>2.6580657813664601</v>
          </cell>
        </row>
        <row r="18">
          <cell r="F18" t="str">
            <v>TZA</v>
          </cell>
          <cell r="G18">
            <v>3.0174409842931902</v>
          </cell>
        </row>
        <row r="19">
          <cell r="F19" t="str">
            <v>TWN</v>
          </cell>
          <cell r="G19">
            <v>3.7431589886524801</v>
          </cell>
        </row>
        <row r="20">
          <cell r="F20" t="str">
            <v>CHE</v>
          </cell>
          <cell r="G20">
            <v>5.0101611400000001</v>
          </cell>
        </row>
        <row r="21">
          <cell r="F21" t="str">
            <v>SWE</v>
          </cell>
          <cell r="G21">
            <v>4.9920915450819701</v>
          </cell>
        </row>
        <row r="22">
          <cell r="F22" t="str">
            <v>SWZ</v>
          </cell>
          <cell r="G22">
            <v>2.7219810566265101</v>
          </cell>
        </row>
        <row r="23">
          <cell r="F23" t="str">
            <v>SUR</v>
          </cell>
          <cell r="G23">
            <v>2.8930388586206899</v>
          </cell>
        </row>
        <row r="24">
          <cell r="F24" t="str">
            <v>LKA</v>
          </cell>
          <cell r="G24">
            <v>3.7454434707317099</v>
          </cell>
        </row>
        <row r="25">
          <cell r="F25" t="str">
            <v>ESP</v>
          </cell>
          <cell r="G25">
            <v>2.5840078000000002</v>
          </cell>
        </row>
        <row r="26">
          <cell r="F26" t="str">
            <v>ZAF</v>
          </cell>
          <cell r="G26">
            <v>3.0602217565217402</v>
          </cell>
        </row>
        <row r="27">
          <cell r="F27" t="str">
            <v>SVN</v>
          </cell>
          <cell r="G27">
            <v>2.2772738057692301</v>
          </cell>
        </row>
        <row r="28">
          <cell r="F28" t="str">
            <v>SVK</v>
          </cell>
          <cell r="G28">
            <v>2.1310402000000002</v>
          </cell>
        </row>
        <row r="29">
          <cell r="F29" t="str">
            <v>SGP</v>
          </cell>
          <cell r="G29">
            <v>5.8780537792682903</v>
          </cell>
        </row>
        <row r="30">
          <cell r="F30" t="str">
            <v>SLE</v>
          </cell>
          <cell r="G30">
            <v>3.2595119000000001</v>
          </cell>
        </row>
        <row r="31">
          <cell r="F31" t="str">
            <v>SYC</v>
          </cell>
          <cell r="G31">
            <v>4.0791635873015899</v>
          </cell>
        </row>
        <row r="32">
          <cell r="F32" t="str">
            <v>SRB</v>
          </cell>
          <cell r="G32">
            <v>2.2586920959798999</v>
          </cell>
        </row>
        <row r="33">
          <cell r="F33" t="str">
            <v>SEN</v>
          </cell>
          <cell r="G33">
            <v>3.061114065625</v>
          </cell>
        </row>
        <row r="34">
          <cell r="F34" t="str">
            <v>SAU</v>
          </cell>
          <cell r="G34">
            <v>5.0772430478632504</v>
          </cell>
        </row>
        <row r="35">
          <cell r="F35" t="str">
            <v>RWA</v>
          </cell>
          <cell r="G35">
            <v>5.6527510975206603</v>
          </cell>
        </row>
        <row r="36">
          <cell r="F36" t="str">
            <v>RUS</v>
          </cell>
          <cell r="G36">
            <v>2.80523785762712</v>
          </cell>
        </row>
        <row r="37">
          <cell r="F37" t="str">
            <v>ROU</v>
          </cell>
          <cell r="G37">
            <v>2.1557134587064701</v>
          </cell>
        </row>
        <row r="38">
          <cell r="F38" t="str">
            <v>QAT</v>
          </cell>
          <cell r="G38">
            <v>6.0019633209606997</v>
          </cell>
        </row>
        <row r="39">
          <cell r="F39" t="str">
            <v>PRI</v>
          </cell>
          <cell r="G39">
            <v>3.0318000265624998</v>
          </cell>
        </row>
        <row r="40">
          <cell r="F40" t="str">
            <v>PRT</v>
          </cell>
          <cell r="G40">
            <v>2.4325554023255802</v>
          </cell>
        </row>
        <row r="41">
          <cell r="F41" t="str">
            <v>POL</v>
          </cell>
          <cell r="G41">
            <v>2.8946758560386501</v>
          </cell>
        </row>
        <row r="42">
          <cell r="F42" t="str">
            <v>PHL</v>
          </cell>
          <cell r="G42">
            <v>3.3404005066079301</v>
          </cell>
        </row>
        <row r="43">
          <cell r="F43" t="str">
            <v>PER</v>
          </cell>
          <cell r="G43">
            <v>2.8982411790123499</v>
          </cell>
        </row>
        <row r="44">
          <cell r="F44" t="str">
            <v>PRY</v>
          </cell>
          <cell r="G44">
            <v>1.95426822028986</v>
          </cell>
        </row>
        <row r="45">
          <cell r="F45" t="str">
            <v>PAN</v>
          </cell>
          <cell r="G45">
            <v>3.7236337741444898</v>
          </cell>
        </row>
        <row r="46">
          <cell r="F46" t="str">
            <v>PAK</v>
          </cell>
          <cell r="G46">
            <v>2.5008614333333301</v>
          </cell>
        </row>
        <row r="47">
          <cell r="F47" t="str">
            <v>OMN</v>
          </cell>
          <cell r="G47">
            <v>5.4061620000000001</v>
          </cell>
        </row>
        <row r="48">
          <cell r="F48" t="str">
            <v>NOR</v>
          </cell>
          <cell r="G48">
            <v>4.5730679209790202</v>
          </cell>
        </row>
        <row r="49">
          <cell r="F49" t="str">
            <v>NGA</v>
          </cell>
          <cell r="G49">
            <v>2.38358654929577</v>
          </cell>
        </row>
        <row r="50">
          <cell r="F50" t="str">
            <v>NIC</v>
          </cell>
          <cell r="G50">
            <v>3.4374669116438401</v>
          </cell>
        </row>
        <row r="51">
          <cell r="F51" t="str">
            <v>NZL</v>
          </cell>
          <cell r="G51">
            <v>4.8465664510869599</v>
          </cell>
        </row>
        <row r="52">
          <cell r="F52" t="str">
            <v>NLD</v>
          </cell>
          <cell r="G52">
            <v>4.5021929846153803</v>
          </cell>
        </row>
        <row r="53">
          <cell r="F53" t="str">
            <v>NPL</v>
          </cell>
          <cell r="G53">
            <v>2.6956072</v>
          </cell>
        </row>
        <row r="54">
          <cell r="F54" t="str">
            <v>NAM</v>
          </cell>
          <cell r="G54">
            <v>3.3088270260869601</v>
          </cell>
        </row>
        <row r="55">
          <cell r="F55" t="str">
            <v>MMR</v>
          </cell>
          <cell r="G55">
            <v>2.9070649999999998</v>
          </cell>
        </row>
        <row r="56">
          <cell r="F56" t="str">
            <v>MOZ</v>
          </cell>
          <cell r="G56">
            <v>2.6476077657303398</v>
          </cell>
        </row>
        <row r="57">
          <cell r="F57" t="str">
            <v>MAR</v>
          </cell>
          <cell r="G57">
            <v>3.5097593049180298</v>
          </cell>
        </row>
        <row r="58">
          <cell r="F58" t="str">
            <v>MNE</v>
          </cell>
          <cell r="G58">
            <v>3.5696267870129899</v>
          </cell>
        </row>
        <row r="59">
          <cell r="F59" t="str">
            <v>MNG</v>
          </cell>
          <cell r="G59">
            <v>2.1651925643274899</v>
          </cell>
        </row>
        <row r="60">
          <cell r="F60" t="str">
            <v>MDA</v>
          </cell>
          <cell r="G60">
            <v>2.6294620273504301</v>
          </cell>
        </row>
        <row r="61">
          <cell r="F61" t="str">
            <v>MEX</v>
          </cell>
          <cell r="G61">
            <v>3.0322436946488298</v>
          </cell>
        </row>
        <row r="62">
          <cell r="F62" t="str">
            <v>MUS</v>
          </cell>
          <cell r="G62">
            <v>3.55754797916667</v>
          </cell>
        </row>
        <row r="63">
          <cell r="F63" t="str">
            <v>MRT</v>
          </cell>
          <cell r="G63">
            <v>2.28206132352941</v>
          </cell>
        </row>
        <row r="64">
          <cell r="F64" t="str">
            <v>MLT</v>
          </cell>
          <cell r="G64">
            <v>3.80071549</v>
          </cell>
        </row>
        <row r="65">
          <cell r="F65" t="str">
            <v>MLI</v>
          </cell>
          <cell r="G65">
            <v>2.8426054275510202</v>
          </cell>
        </row>
        <row r="66">
          <cell r="F66" t="str">
            <v>MYS</v>
          </cell>
          <cell r="G66">
            <v>4.3297257945945899</v>
          </cell>
        </row>
        <row r="67">
          <cell r="F67" t="str">
            <v>MWI</v>
          </cell>
          <cell r="G67">
            <v>2.95846383103448</v>
          </cell>
        </row>
        <row r="68">
          <cell r="F68" t="str">
            <v>MDG</v>
          </cell>
          <cell r="G68">
            <v>2.4060800048192799</v>
          </cell>
        </row>
        <row r="69">
          <cell r="F69" t="str">
            <v>MKD</v>
          </cell>
          <cell r="G69">
            <v>3.6121929549707601</v>
          </cell>
        </row>
        <row r="70">
          <cell r="F70" t="str">
            <v>LUX</v>
          </cell>
          <cell r="G70">
            <v>4.3514541352941203</v>
          </cell>
        </row>
        <row r="71">
          <cell r="F71" t="str">
            <v>LTU</v>
          </cell>
          <cell r="G71">
            <v>2.8882787561224501</v>
          </cell>
        </row>
        <row r="72">
          <cell r="F72" t="str">
            <v>LBY</v>
          </cell>
          <cell r="G72">
            <v>2.8040529333333302</v>
          </cell>
        </row>
        <row r="73">
          <cell r="F73" t="str">
            <v>LBR</v>
          </cell>
          <cell r="G73">
            <v>3.8609936054054099</v>
          </cell>
        </row>
        <row r="74">
          <cell r="F74" t="str">
            <v>LSO</v>
          </cell>
          <cell r="G74">
            <v>3.2693412999999998</v>
          </cell>
        </row>
        <row r="75">
          <cell r="F75" t="str">
            <v>LBN</v>
          </cell>
          <cell r="G75">
            <v>1.81218114545455</v>
          </cell>
        </row>
        <row r="76">
          <cell r="F76" t="str">
            <v>LVA</v>
          </cell>
          <cell r="G76">
            <v>2.9792819128205101</v>
          </cell>
        </row>
        <row r="77">
          <cell r="F77" t="str">
            <v>LAO</v>
          </cell>
          <cell r="G77">
            <v>4.6947890000000001</v>
          </cell>
        </row>
        <row r="78">
          <cell r="F78" t="str">
            <v>KGZ</v>
          </cell>
          <cell r="G78">
            <v>2.3562866124999999</v>
          </cell>
        </row>
        <row r="79">
          <cell r="F79" t="str">
            <v>KWT</v>
          </cell>
          <cell r="G79">
            <v>2.7976471432432399</v>
          </cell>
        </row>
        <row r="80">
          <cell r="F80" t="str">
            <v>KOR</v>
          </cell>
          <cell r="G80">
            <v>3.0439137999999999</v>
          </cell>
        </row>
        <row r="81">
          <cell r="F81" t="str">
            <v>KEN</v>
          </cell>
          <cell r="G81">
            <v>3.3093756000000001</v>
          </cell>
        </row>
        <row r="82">
          <cell r="F82" t="str">
            <v>KAZ</v>
          </cell>
          <cell r="G82">
            <v>3.8414729785714301</v>
          </cell>
        </row>
        <row r="83">
          <cell r="F83" t="str">
            <v>JOR</v>
          </cell>
          <cell r="G83">
            <v>3.7540460000000002</v>
          </cell>
        </row>
        <row r="84">
          <cell r="F84" t="str">
            <v>JPN</v>
          </cell>
          <cell r="G84">
            <v>3.46199965840708</v>
          </cell>
        </row>
        <row r="85">
          <cell r="F85" t="str">
            <v>JAM</v>
          </cell>
          <cell r="G85">
            <v>2.4979150470588198</v>
          </cell>
        </row>
        <row r="86">
          <cell r="F86" t="str">
            <v>ITA</v>
          </cell>
          <cell r="G86">
            <v>2.0226114372092998</v>
          </cell>
        </row>
        <row r="87">
          <cell r="F87" t="str">
            <v>ISR</v>
          </cell>
          <cell r="G87">
            <v>3.1222625486486502</v>
          </cell>
        </row>
        <row r="88">
          <cell r="F88" t="str">
            <v>IRL</v>
          </cell>
          <cell r="G88">
            <v>3.4337629333333299</v>
          </cell>
        </row>
        <row r="89">
          <cell r="F89" t="str">
            <v>IRN</v>
          </cell>
          <cell r="G89">
            <v>3.16257296175637</v>
          </cell>
        </row>
        <row r="90">
          <cell r="F90" t="str">
            <v>IDN</v>
          </cell>
          <cell r="G90">
            <v>3.7893999771428599</v>
          </cell>
        </row>
        <row r="91">
          <cell r="F91" t="str">
            <v>IND</v>
          </cell>
          <cell r="G91">
            <v>2.95863943671498</v>
          </cell>
        </row>
        <row r="92">
          <cell r="F92" t="str">
            <v>ISL</v>
          </cell>
          <cell r="G92">
            <v>3.7690291190217402</v>
          </cell>
        </row>
        <row r="93">
          <cell r="F93" t="str">
            <v>HUN</v>
          </cell>
          <cell r="G93">
            <v>2.64058356806283</v>
          </cell>
        </row>
        <row r="94">
          <cell r="F94" t="str">
            <v>HKG</v>
          </cell>
          <cell r="G94">
            <v>4.6146228162790699</v>
          </cell>
        </row>
        <row r="95">
          <cell r="F95" t="str">
            <v>HND</v>
          </cell>
          <cell r="G95">
            <v>1.7871326978723401</v>
          </cell>
        </row>
        <row r="96">
          <cell r="F96" t="str">
            <v>HTI</v>
          </cell>
          <cell r="G96">
            <v>2.4246385755434798</v>
          </cell>
        </row>
        <row r="97">
          <cell r="F97" t="str">
            <v>GUY</v>
          </cell>
          <cell r="G97">
            <v>2.9466426906077401</v>
          </cell>
        </row>
        <row r="98">
          <cell r="F98" t="str">
            <v>GIN</v>
          </cell>
          <cell r="G98">
            <v>3.3519555379310302</v>
          </cell>
        </row>
        <row r="99">
          <cell r="F99" t="str">
            <v>GTM</v>
          </cell>
          <cell r="G99">
            <v>2.36860518579882</v>
          </cell>
        </row>
        <row r="100">
          <cell r="F100" t="str">
            <v>GRC</v>
          </cell>
          <cell r="G100">
            <v>1.9782784873563199</v>
          </cell>
        </row>
        <row r="101">
          <cell r="F101" t="str">
            <v>GHA</v>
          </cell>
          <cell r="G101">
            <v>3.3902514604026801</v>
          </cell>
        </row>
        <row r="102">
          <cell r="F102" t="str">
            <v>DEU</v>
          </cell>
          <cell r="G102">
            <v>4.1763648838383798</v>
          </cell>
        </row>
        <row r="103">
          <cell r="F103" t="str">
            <v>GEO</v>
          </cell>
          <cell r="G103">
            <v>3.3737539142011799</v>
          </cell>
        </row>
        <row r="104">
          <cell r="F104" t="str">
            <v>GMB</v>
          </cell>
          <cell r="G104">
            <v>4.3409420049079799</v>
          </cell>
        </row>
        <row r="105">
          <cell r="F105" t="str">
            <v>GAB</v>
          </cell>
          <cell r="G105">
            <v>3.22858748598131</v>
          </cell>
        </row>
        <row r="106">
          <cell r="F106" t="str">
            <v>FRA</v>
          </cell>
          <cell r="G106">
            <v>3.0267112832535901</v>
          </cell>
        </row>
        <row r="107">
          <cell r="F107" t="str">
            <v>FIN</v>
          </cell>
          <cell r="G107">
            <v>5.1093544210526298</v>
          </cell>
        </row>
        <row r="108">
          <cell r="F108" t="str">
            <v>ETH</v>
          </cell>
          <cell r="G108">
            <v>3.5927328278481001</v>
          </cell>
        </row>
        <row r="109">
          <cell r="F109" t="str">
            <v>EST</v>
          </cell>
          <cell r="G109">
            <v>3.9696291299434998</v>
          </cell>
        </row>
        <row r="110">
          <cell r="F110" t="str">
            <v>SLV</v>
          </cell>
          <cell r="G110">
            <v>2.5051136897435899</v>
          </cell>
        </row>
        <row r="111">
          <cell r="F111" t="str">
            <v>EGY</v>
          </cell>
          <cell r="G111">
            <v>2.1473094789473701</v>
          </cell>
        </row>
        <row r="112">
          <cell r="F112" t="str">
            <v>ECU</v>
          </cell>
          <cell r="G112">
            <v>3.64436827301587</v>
          </cell>
        </row>
        <row r="113">
          <cell r="F113" t="str">
            <v>DOM</v>
          </cell>
          <cell r="G113">
            <v>2.1139571523809502</v>
          </cell>
        </row>
        <row r="114">
          <cell r="F114" t="str">
            <v>DNK</v>
          </cell>
          <cell r="G114">
            <v>3.5935826970099698</v>
          </cell>
        </row>
        <row r="115">
          <cell r="F115" t="str">
            <v>CZE</v>
          </cell>
          <cell r="G115">
            <v>3.4446400225352098</v>
          </cell>
        </row>
        <row r="116">
          <cell r="F116" t="str">
            <v>CYP</v>
          </cell>
          <cell r="G116">
            <v>3.2120733640845098</v>
          </cell>
        </row>
        <row r="117">
          <cell r="F117" t="str">
            <v>HRV</v>
          </cell>
          <cell r="G117">
            <v>2.4041345133689802</v>
          </cell>
        </row>
        <row r="118">
          <cell r="F118" t="str">
            <v>CIV</v>
          </cell>
          <cell r="G118">
            <v>3.3651301236994202</v>
          </cell>
        </row>
        <row r="119">
          <cell r="F119" t="str">
            <v>CRI</v>
          </cell>
          <cell r="G119">
            <v>2.5082155549019598</v>
          </cell>
        </row>
        <row r="120">
          <cell r="F120" t="str">
            <v>COL</v>
          </cell>
          <cell r="G120">
            <v>2.6765450102040802</v>
          </cell>
        </row>
        <row r="121">
          <cell r="F121" t="str">
            <v>CHN</v>
          </cell>
          <cell r="G121">
            <v>3.8665447380952398</v>
          </cell>
        </row>
        <row r="122">
          <cell r="F122" t="str">
            <v>CHL</v>
          </cell>
          <cell r="G122">
            <v>4.5997008125000001</v>
          </cell>
        </row>
        <row r="123">
          <cell r="F123" t="str">
            <v>TCD</v>
          </cell>
          <cell r="G123">
            <v>2.13489506956522</v>
          </cell>
        </row>
        <row r="124">
          <cell r="F124" t="str">
            <v>CPV</v>
          </cell>
          <cell r="G124">
            <v>3.3521677468085098</v>
          </cell>
        </row>
        <row r="125">
          <cell r="F125" t="str">
            <v>CAN</v>
          </cell>
          <cell r="G125">
            <v>4.1478688313559298</v>
          </cell>
        </row>
        <row r="126">
          <cell r="F126" t="str">
            <v>CMR</v>
          </cell>
          <cell r="G126">
            <v>2.4162523762237802</v>
          </cell>
        </row>
        <row r="127">
          <cell r="F127" t="str">
            <v>KHM</v>
          </cell>
          <cell r="G127">
            <v>3.18912825</v>
          </cell>
        </row>
        <row r="128">
          <cell r="F128" t="str">
            <v>BDI</v>
          </cell>
          <cell r="G128">
            <v>2.2447904475247502</v>
          </cell>
        </row>
        <row r="129">
          <cell r="F129" t="str">
            <v>BFA</v>
          </cell>
          <cell r="G129">
            <v>2.81464240510204</v>
          </cell>
        </row>
        <row r="130">
          <cell r="F130" t="str">
            <v>BGR</v>
          </cell>
          <cell r="G130">
            <v>2.97299471940299</v>
          </cell>
        </row>
        <row r="131">
          <cell r="F131" t="str">
            <v>BRN</v>
          </cell>
          <cell r="G131">
            <v>4.5740888256410299</v>
          </cell>
        </row>
        <row r="132">
          <cell r="F132" t="str">
            <v>BRA</v>
          </cell>
          <cell r="G132">
            <v>2.1728484618257302</v>
          </cell>
        </row>
        <row r="133">
          <cell r="F133" t="str">
            <v>BWA</v>
          </cell>
          <cell r="G133">
            <v>4.2683861329341299</v>
          </cell>
        </row>
        <row r="134">
          <cell r="F134" t="str">
            <v>BIH</v>
          </cell>
          <cell r="G134">
            <v>1.7472570000000001</v>
          </cell>
        </row>
        <row r="135">
          <cell r="F135" t="str">
            <v>BOL</v>
          </cell>
          <cell r="G135">
            <v>3.2243343589041098</v>
          </cell>
        </row>
        <row r="136">
          <cell r="F136" t="str">
            <v>BTN</v>
          </cell>
          <cell r="G136">
            <v>4.513242</v>
          </cell>
        </row>
        <row r="137">
          <cell r="F137" t="str">
            <v>BEN</v>
          </cell>
          <cell r="G137">
            <v>3.2195783298429301</v>
          </cell>
        </row>
        <row r="138">
          <cell r="F138" t="str">
            <v>BEL</v>
          </cell>
          <cell r="G138">
            <v>3.4965007644970401</v>
          </cell>
        </row>
        <row r="139">
          <cell r="F139" t="str">
            <v>BRB</v>
          </cell>
          <cell r="G139">
            <v>3.9068971853658501</v>
          </cell>
        </row>
        <row r="140">
          <cell r="F140" t="str">
            <v>BGD</v>
          </cell>
          <cell r="G140">
            <v>2.8949953184713402</v>
          </cell>
        </row>
        <row r="141">
          <cell r="F141" t="str">
            <v>BHR</v>
          </cell>
          <cell r="G141">
            <v>4.3453685679245302</v>
          </cell>
        </row>
        <row r="142">
          <cell r="F142" t="str">
            <v>AZE</v>
          </cell>
          <cell r="G142">
            <v>3.6652561972222202</v>
          </cell>
        </row>
        <row r="143">
          <cell r="F143" t="str">
            <v>AUT</v>
          </cell>
          <cell r="G143">
            <v>3.55233069705882</v>
          </cell>
        </row>
        <row r="144">
          <cell r="F144" t="str">
            <v>AUS</v>
          </cell>
          <cell r="G144">
            <v>3.4124392399999999</v>
          </cell>
        </row>
        <row r="145">
          <cell r="F145" t="str">
            <v>ARM</v>
          </cell>
          <cell r="G145">
            <v>3.3595628512820501</v>
          </cell>
        </row>
        <row r="146">
          <cell r="F146" t="str">
            <v>ARG</v>
          </cell>
          <cell r="G146">
            <v>1.7042047529411799</v>
          </cell>
        </row>
        <row r="147">
          <cell r="F147" t="str">
            <v>AGO</v>
          </cell>
          <cell r="G147">
            <v>2.424242</v>
          </cell>
        </row>
        <row r="148">
          <cell r="F148" t="str">
            <v>DZA</v>
          </cell>
          <cell r="G148">
            <v>2.8035357214285699</v>
          </cell>
        </row>
        <row r="149">
          <cell r="F149" t="str">
            <v>ALB</v>
          </cell>
          <cell r="G149">
            <v>3.0830373500000001</v>
          </cell>
        </row>
      </sheetData>
      <sheetData sheetId="11">
        <row r="1">
          <cell r="F1" t="str">
            <v>Entity code</v>
          </cell>
          <cell r="G1" t="str">
            <v>Value</v>
          </cell>
        </row>
        <row r="2">
          <cell r="C2" t="str">
            <v>1.09 Burden of government regulation, 1-7 (best)</v>
          </cell>
          <cell r="F2" t="str">
            <v>ZWE</v>
          </cell>
          <cell r="G2">
            <v>3.11066561157025</v>
          </cell>
        </row>
        <row r="3">
          <cell r="F3" t="str">
            <v>ZMB</v>
          </cell>
          <cell r="G3">
            <v>4.3183856201117301</v>
          </cell>
        </row>
        <row r="4">
          <cell r="F4" t="str">
            <v>YEM</v>
          </cell>
          <cell r="G4">
            <v>3.0035922199999998</v>
          </cell>
        </row>
        <row r="5">
          <cell r="F5" t="str">
            <v>VNM</v>
          </cell>
          <cell r="G5">
            <v>3.0559863219512202</v>
          </cell>
        </row>
        <row r="6">
          <cell r="F6" t="str">
            <v>VEN</v>
          </cell>
          <cell r="G6">
            <v>1.84619876451613</v>
          </cell>
        </row>
        <row r="7">
          <cell r="F7" t="str">
            <v>URY</v>
          </cell>
          <cell r="G7">
            <v>3.31631843294798</v>
          </cell>
        </row>
        <row r="8">
          <cell r="F8" t="str">
            <v>USA</v>
          </cell>
          <cell r="G8">
            <v>3.3976985175879402</v>
          </cell>
        </row>
        <row r="9">
          <cell r="F9" t="str">
            <v>GBR</v>
          </cell>
          <cell r="G9">
            <v>3.7447842272727301</v>
          </cell>
        </row>
        <row r="10">
          <cell r="F10" t="str">
            <v>ARE</v>
          </cell>
          <cell r="G10">
            <v>4.9214060000000002</v>
          </cell>
        </row>
        <row r="11">
          <cell r="F11" t="str">
            <v>UKR</v>
          </cell>
          <cell r="G11">
            <v>2.58894567695853</v>
          </cell>
        </row>
        <row r="12">
          <cell r="F12" t="str">
            <v>UGA</v>
          </cell>
          <cell r="G12">
            <v>3.7850946950819702</v>
          </cell>
        </row>
        <row r="13">
          <cell r="F13" t="str">
            <v>TUR</v>
          </cell>
          <cell r="G13">
            <v>3.5011293122904998</v>
          </cell>
        </row>
        <row r="14">
          <cell r="F14" t="str">
            <v>TUN</v>
          </cell>
          <cell r="G14">
            <v>3.5076772359281398</v>
          </cell>
        </row>
        <row r="15">
          <cell r="F15" t="str">
            <v>TTO</v>
          </cell>
          <cell r="G15">
            <v>3.3597274664310999</v>
          </cell>
        </row>
        <row r="16">
          <cell r="F16" t="str">
            <v>TLS</v>
          </cell>
          <cell r="G16">
            <v>3.4377712942029</v>
          </cell>
        </row>
        <row r="17">
          <cell r="F17" t="str">
            <v>THA</v>
          </cell>
          <cell r="G17">
            <v>3.3425777515527999</v>
          </cell>
        </row>
        <row r="18">
          <cell r="F18" t="str">
            <v>TZA</v>
          </cell>
          <cell r="G18">
            <v>3.6650234827225101</v>
          </cell>
        </row>
        <row r="19">
          <cell r="F19" t="str">
            <v>TWN</v>
          </cell>
          <cell r="G19">
            <v>4.2767239262411403</v>
          </cell>
        </row>
        <row r="20">
          <cell r="F20" t="str">
            <v>CHE</v>
          </cell>
          <cell r="G20">
            <v>4.2293610199999998</v>
          </cell>
        </row>
        <row r="21">
          <cell r="F21" t="str">
            <v>SWE</v>
          </cell>
          <cell r="G21">
            <v>4.1479497524590201</v>
          </cell>
        </row>
        <row r="22">
          <cell r="F22" t="str">
            <v>SWZ</v>
          </cell>
          <cell r="G22">
            <v>3.37112579156627</v>
          </cell>
        </row>
        <row r="23">
          <cell r="F23" t="str">
            <v>SUR</v>
          </cell>
          <cell r="G23">
            <v>3.1828788770114902</v>
          </cell>
        </row>
        <row r="24">
          <cell r="F24" t="str">
            <v>LKA</v>
          </cell>
          <cell r="G24">
            <v>3.4493808756097599</v>
          </cell>
        </row>
        <row r="25">
          <cell r="F25" t="str">
            <v>ESP</v>
          </cell>
          <cell r="G25">
            <v>2.8091219199999999</v>
          </cell>
        </row>
        <row r="26">
          <cell r="F26" t="str">
            <v>ZAF</v>
          </cell>
          <cell r="G26">
            <v>2.9219626369565201</v>
          </cell>
        </row>
        <row r="27">
          <cell r="F27" t="str">
            <v>SVN</v>
          </cell>
          <cell r="G27">
            <v>2.6329146278846198</v>
          </cell>
        </row>
        <row r="28">
          <cell r="F28" t="str">
            <v>SVK</v>
          </cell>
          <cell r="G28">
            <v>2.46349543956044</v>
          </cell>
        </row>
        <row r="29">
          <cell r="F29" t="str">
            <v>SGP</v>
          </cell>
          <cell r="G29">
            <v>5.4226296548780502</v>
          </cell>
        </row>
        <row r="30">
          <cell r="F30" t="str">
            <v>SLE</v>
          </cell>
          <cell r="G30">
            <v>3.9160282999999998</v>
          </cell>
        </row>
        <row r="31">
          <cell r="F31" t="str">
            <v>SYC</v>
          </cell>
          <cell r="G31">
            <v>4.0929319142857103</v>
          </cell>
        </row>
        <row r="32">
          <cell r="F32" t="str">
            <v>SRB</v>
          </cell>
          <cell r="G32">
            <v>2.3052848663316601</v>
          </cell>
        </row>
        <row r="33">
          <cell r="F33" t="str">
            <v>SEN</v>
          </cell>
          <cell r="G33">
            <v>3.6822991614583298</v>
          </cell>
        </row>
        <row r="34">
          <cell r="F34" t="str">
            <v>SAU</v>
          </cell>
          <cell r="G34">
            <v>3.8172181632478601</v>
          </cell>
        </row>
        <row r="35">
          <cell r="F35" t="str">
            <v>RWA</v>
          </cell>
          <cell r="G35">
            <v>4.9790083917355403</v>
          </cell>
        </row>
        <row r="36">
          <cell r="F36" t="str">
            <v>RUS</v>
          </cell>
          <cell r="G36">
            <v>2.8605438093220301</v>
          </cell>
        </row>
        <row r="37">
          <cell r="F37" t="str">
            <v>ROU</v>
          </cell>
          <cell r="G37">
            <v>2.8001875601989998</v>
          </cell>
        </row>
        <row r="38">
          <cell r="F38" t="str">
            <v>QAT</v>
          </cell>
          <cell r="G38">
            <v>5.2026338240174699</v>
          </cell>
        </row>
        <row r="39">
          <cell r="F39" t="str">
            <v>PRI</v>
          </cell>
          <cell r="G39">
            <v>2.9016832984374998</v>
          </cell>
        </row>
        <row r="40">
          <cell r="F40" t="str">
            <v>PRT</v>
          </cell>
          <cell r="G40">
            <v>2.6813340325581398</v>
          </cell>
        </row>
        <row r="41">
          <cell r="F41" t="str">
            <v>POL</v>
          </cell>
          <cell r="G41">
            <v>2.6638035357487899</v>
          </cell>
        </row>
        <row r="42">
          <cell r="F42" t="str">
            <v>PHL</v>
          </cell>
          <cell r="G42">
            <v>3.1964228519823799</v>
          </cell>
        </row>
        <row r="43">
          <cell r="F43" t="str">
            <v>PER</v>
          </cell>
          <cell r="G43">
            <v>2.9357690586419798</v>
          </cell>
        </row>
        <row r="44">
          <cell r="F44" t="str">
            <v>PRY</v>
          </cell>
          <cell r="G44">
            <v>3.7914228550724598</v>
          </cell>
        </row>
        <row r="45">
          <cell r="F45" t="str">
            <v>PAN</v>
          </cell>
          <cell r="G45">
            <v>4.0505068133079796</v>
          </cell>
        </row>
        <row r="46">
          <cell r="F46" t="str">
            <v>PAK</v>
          </cell>
          <cell r="G46">
            <v>3.3891554458333299</v>
          </cell>
        </row>
        <row r="47">
          <cell r="F47" t="str">
            <v>OMN</v>
          </cell>
          <cell r="G47">
            <v>4.7130039999999997</v>
          </cell>
        </row>
        <row r="48">
          <cell r="F48" t="str">
            <v>NOR</v>
          </cell>
          <cell r="G48">
            <v>3.5705866853146899</v>
          </cell>
        </row>
        <row r="49">
          <cell r="F49" t="str">
            <v>NGA</v>
          </cell>
          <cell r="G49">
            <v>3.5453612497652598</v>
          </cell>
        </row>
        <row r="50">
          <cell r="F50" t="str">
            <v>NIC</v>
          </cell>
          <cell r="G50">
            <v>3.6058514123287702</v>
          </cell>
        </row>
        <row r="51">
          <cell r="F51" t="str">
            <v>NZL</v>
          </cell>
          <cell r="G51">
            <v>4.2931933956521702</v>
          </cell>
        </row>
        <row r="52">
          <cell r="F52" t="str">
            <v>NLD</v>
          </cell>
          <cell r="G52">
            <v>3.9923175609467498</v>
          </cell>
        </row>
        <row r="53">
          <cell r="F53" t="str">
            <v>NPL</v>
          </cell>
          <cell r="G53">
            <v>3.0878027499999998</v>
          </cell>
        </row>
        <row r="54">
          <cell r="F54" t="str">
            <v>NAM</v>
          </cell>
          <cell r="G54">
            <v>3.5259946745341599</v>
          </cell>
        </row>
        <row r="55">
          <cell r="F55" t="str">
            <v>MMR</v>
          </cell>
          <cell r="G55">
            <v>2.7092510000000001</v>
          </cell>
        </row>
        <row r="56">
          <cell r="F56" t="str">
            <v>MOZ</v>
          </cell>
          <cell r="G56">
            <v>3.4357699387640399</v>
          </cell>
        </row>
        <row r="57">
          <cell r="F57" t="str">
            <v>MAR</v>
          </cell>
          <cell r="G57">
            <v>3.54061874754098</v>
          </cell>
        </row>
        <row r="58">
          <cell r="F58" t="str">
            <v>MNE</v>
          </cell>
          <cell r="G58">
            <v>3.5900171896103901</v>
          </cell>
        </row>
        <row r="59">
          <cell r="F59" t="str">
            <v>MNG</v>
          </cell>
          <cell r="G59">
            <v>2.8652147578947398</v>
          </cell>
        </row>
        <row r="60">
          <cell r="F60" t="str">
            <v>MDA</v>
          </cell>
          <cell r="G60">
            <v>2.8418791692307699</v>
          </cell>
        </row>
        <row r="61">
          <cell r="F61" t="str">
            <v>MEX</v>
          </cell>
          <cell r="G61">
            <v>3.01975854749164</v>
          </cell>
        </row>
        <row r="62">
          <cell r="F62" t="str">
            <v>MUS</v>
          </cell>
          <cell r="G62">
            <v>3.8473302041666702</v>
          </cell>
        </row>
        <row r="63">
          <cell r="F63" t="str">
            <v>MRT</v>
          </cell>
          <cell r="G63">
            <v>3.3421530294117598</v>
          </cell>
        </row>
        <row r="64">
          <cell r="F64" t="str">
            <v>MLT</v>
          </cell>
          <cell r="G64">
            <v>3.3656634900000002</v>
          </cell>
        </row>
        <row r="65">
          <cell r="F65" t="str">
            <v>MLI</v>
          </cell>
          <cell r="G65">
            <v>3.3512844163265298</v>
          </cell>
        </row>
        <row r="66">
          <cell r="F66" t="str">
            <v>MYS</v>
          </cell>
          <cell r="G66">
            <v>4.6264977702702703</v>
          </cell>
        </row>
        <row r="67">
          <cell r="F67" t="str">
            <v>MWI</v>
          </cell>
          <cell r="G67">
            <v>3.7011467163793101</v>
          </cell>
        </row>
        <row r="68">
          <cell r="F68" t="str">
            <v>MDG</v>
          </cell>
          <cell r="G68">
            <v>3.3132403927710801</v>
          </cell>
        </row>
        <row r="69">
          <cell r="F69" t="str">
            <v>MKD</v>
          </cell>
          <cell r="G69">
            <v>3.8084136830409401</v>
          </cell>
        </row>
        <row r="70">
          <cell r="F70" t="str">
            <v>LUX</v>
          </cell>
          <cell r="G70">
            <v>4.2177687205882304</v>
          </cell>
        </row>
        <row r="71">
          <cell r="F71" t="str">
            <v>LTU</v>
          </cell>
          <cell r="G71">
            <v>3.0471203795918398</v>
          </cell>
        </row>
        <row r="72">
          <cell r="F72" t="str">
            <v>LBY</v>
          </cell>
          <cell r="G72">
            <v>2.8602734000000001</v>
          </cell>
        </row>
        <row r="73">
          <cell r="F73" t="str">
            <v>LBR</v>
          </cell>
          <cell r="G73">
            <v>4.1450483</v>
          </cell>
        </row>
        <row r="74">
          <cell r="F74" t="str">
            <v>LSO</v>
          </cell>
          <cell r="G74">
            <v>3.7809636419354802</v>
          </cell>
        </row>
        <row r="75">
          <cell r="F75" t="str">
            <v>LBN</v>
          </cell>
          <cell r="G75">
            <v>2.92449972727273</v>
          </cell>
        </row>
        <row r="76">
          <cell r="F76" t="str">
            <v>LVA</v>
          </cell>
          <cell r="G76">
            <v>3.4026549282051302</v>
          </cell>
        </row>
        <row r="77">
          <cell r="F77" t="str">
            <v>LAO</v>
          </cell>
          <cell r="G77">
            <v>3.6554259999999998</v>
          </cell>
        </row>
        <row r="78">
          <cell r="F78" t="str">
            <v>KGZ</v>
          </cell>
          <cell r="G78">
            <v>3.1715341750000001</v>
          </cell>
        </row>
        <row r="79">
          <cell r="F79" t="str">
            <v>KWT</v>
          </cell>
          <cell r="G79">
            <v>2.1900312540540501</v>
          </cell>
        </row>
        <row r="80">
          <cell r="F80" t="str">
            <v>KOR</v>
          </cell>
          <cell r="G80">
            <v>3.2462520592178801</v>
          </cell>
        </row>
        <row r="81">
          <cell r="F81" t="str">
            <v>KEN</v>
          </cell>
          <cell r="G81">
            <v>3.58903186415094</v>
          </cell>
        </row>
        <row r="82">
          <cell r="F82" t="str">
            <v>KAZ</v>
          </cell>
          <cell r="G82">
            <v>3.6634561333333302</v>
          </cell>
        </row>
        <row r="83">
          <cell r="F83" t="str">
            <v>JOR</v>
          </cell>
          <cell r="G83">
            <v>3.8210419999999998</v>
          </cell>
        </row>
        <row r="84">
          <cell r="F84" t="str">
            <v>JPN</v>
          </cell>
          <cell r="G84">
            <v>3.3921174831858401</v>
          </cell>
        </row>
        <row r="85">
          <cell r="F85" t="str">
            <v>JAM</v>
          </cell>
          <cell r="G85">
            <v>2.80571007279412</v>
          </cell>
        </row>
        <row r="86">
          <cell r="F86" t="str">
            <v>ITA</v>
          </cell>
          <cell r="G86">
            <v>2.1579402337209301</v>
          </cell>
        </row>
        <row r="87">
          <cell r="F87" t="str">
            <v>ISR</v>
          </cell>
          <cell r="G87">
            <v>3.02544797567568</v>
          </cell>
        </row>
        <row r="88">
          <cell r="F88" t="str">
            <v>IRL</v>
          </cell>
          <cell r="G88">
            <v>3.9494719025640999</v>
          </cell>
        </row>
        <row r="89">
          <cell r="F89" t="str">
            <v>IRN</v>
          </cell>
          <cell r="G89">
            <v>2.84018112082153</v>
          </cell>
        </row>
        <row r="90">
          <cell r="F90" t="str">
            <v>IDN</v>
          </cell>
          <cell r="G90">
            <v>3.9299566285714298</v>
          </cell>
        </row>
        <row r="91">
          <cell r="F91" t="str">
            <v>IND</v>
          </cell>
          <cell r="G91">
            <v>3.08139188502415</v>
          </cell>
        </row>
        <row r="92">
          <cell r="F92" t="str">
            <v>ISL</v>
          </cell>
          <cell r="G92">
            <v>3.93495645</v>
          </cell>
        </row>
        <row r="93">
          <cell r="F93" t="str">
            <v>HUN</v>
          </cell>
          <cell r="G93">
            <v>2.4414328780104699</v>
          </cell>
        </row>
        <row r="94">
          <cell r="F94" t="str">
            <v>HKG</v>
          </cell>
          <cell r="G94">
            <v>4.9239662744186097</v>
          </cell>
        </row>
        <row r="95">
          <cell r="F95" t="str">
            <v>HND</v>
          </cell>
          <cell r="G95">
            <v>3.0221812439716298</v>
          </cell>
        </row>
        <row r="96">
          <cell r="F96" t="str">
            <v>HTI</v>
          </cell>
          <cell r="G96">
            <v>3.3728422516304302</v>
          </cell>
        </row>
        <row r="97">
          <cell r="F97" t="str">
            <v>GUY</v>
          </cell>
          <cell r="G97">
            <v>3.7728668110497199</v>
          </cell>
        </row>
        <row r="98">
          <cell r="F98" t="str">
            <v>GIN</v>
          </cell>
          <cell r="G98">
            <v>3.69286315517241</v>
          </cell>
        </row>
        <row r="99">
          <cell r="F99" t="str">
            <v>GTM</v>
          </cell>
          <cell r="G99">
            <v>3.5324841917159802</v>
          </cell>
        </row>
        <row r="100">
          <cell r="F100" t="str">
            <v>GRC</v>
          </cell>
          <cell r="G100">
            <v>2.2497370477011498</v>
          </cell>
        </row>
        <row r="101">
          <cell r="F101" t="str">
            <v>GHA</v>
          </cell>
          <cell r="G101">
            <v>3.4975436167785201</v>
          </cell>
        </row>
        <row r="102">
          <cell r="F102" t="str">
            <v>DEU</v>
          </cell>
          <cell r="G102">
            <v>3.6345380831649798</v>
          </cell>
        </row>
        <row r="103">
          <cell r="F103" t="str">
            <v>GEO</v>
          </cell>
          <cell r="G103">
            <v>4.3827103562130203</v>
          </cell>
        </row>
        <row r="104">
          <cell r="F104" t="str">
            <v>GMB</v>
          </cell>
          <cell r="G104">
            <v>4.1689701429447803</v>
          </cell>
        </row>
        <row r="105">
          <cell r="F105" t="str">
            <v>GAB</v>
          </cell>
          <cell r="G105">
            <v>3.7066825121495302</v>
          </cell>
        </row>
        <row r="106">
          <cell r="F106" t="str">
            <v>FRA</v>
          </cell>
          <cell r="G106">
            <v>2.7369440741626798</v>
          </cell>
        </row>
        <row r="107">
          <cell r="F107" t="str">
            <v>FIN</v>
          </cell>
          <cell r="G107">
            <v>4.9516926368421101</v>
          </cell>
        </row>
        <row r="108">
          <cell r="F108" t="str">
            <v>ETH</v>
          </cell>
          <cell r="G108">
            <v>3.3734034936708901</v>
          </cell>
        </row>
        <row r="109">
          <cell r="F109" t="str">
            <v>EST</v>
          </cell>
          <cell r="G109">
            <v>4.33188631412429</v>
          </cell>
        </row>
        <row r="110">
          <cell r="F110" t="str">
            <v>SLV</v>
          </cell>
          <cell r="G110">
            <v>3.4269535897435901</v>
          </cell>
        </row>
        <row r="111">
          <cell r="F111" t="str">
            <v>EGY</v>
          </cell>
          <cell r="G111">
            <v>3.21540429022556</v>
          </cell>
        </row>
        <row r="112">
          <cell r="F112" t="str">
            <v>ECU</v>
          </cell>
          <cell r="G112">
            <v>3.5214494531746001</v>
          </cell>
        </row>
        <row r="113">
          <cell r="F113" t="str">
            <v>DOM</v>
          </cell>
          <cell r="G113">
            <v>3.5119517238095201</v>
          </cell>
        </row>
        <row r="114">
          <cell r="F114" t="str">
            <v>DNK</v>
          </cell>
          <cell r="G114">
            <v>3.1597833063122902</v>
          </cell>
        </row>
        <row r="115">
          <cell r="F115" t="str">
            <v>CZE</v>
          </cell>
          <cell r="G115">
            <v>2.63480850892019</v>
          </cell>
        </row>
        <row r="116">
          <cell r="F116" t="str">
            <v>CYP</v>
          </cell>
          <cell r="G116">
            <v>4.12717368732394</v>
          </cell>
        </row>
        <row r="117">
          <cell r="F117" t="str">
            <v>HRV</v>
          </cell>
          <cell r="G117">
            <v>2.2776623176470601</v>
          </cell>
        </row>
        <row r="118">
          <cell r="F118" t="str">
            <v>CIV</v>
          </cell>
          <cell r="G118">
            <v>3.7663408104046199</v>
          </cell>
        </row>
        <row r="119">
          <cell r="F119" t="str">
            <v>CRI</v>
          </cell>
          <cell r="G119">
            <v>3.3125545862745098</v>
          </cell>
        </row>
        <row r="120">
          <cell r="F120" t="str">
            <v>COL</v>
          </cell>
          <cell r="G120">
            <v>2.9273775714285701</v>
          </cell>
        </row>
        <row r="121">
          <cell r="F121" t="str">
            <v>CHN</v>
          </cell>
          <cell r="G121">
            <v>4.2767433571428599</v>
          </cell>
        </row>
        <row r="122">
          <cell r="F122" t="str">
            <v>CHL</v>
          </cell>
          <cell r="G122">
            <v>4.0646104000000003</v>
          </cell>
        </row>
        <row r="123">
          <cell r="F123" t="str">
            <v>TCD</v>
          </cell>
          <cell r="G123">
            <v>3.0446879623188399</v>
          </cell>
        </row>
        <row r="124">
          <cell r="F124" t="str">
            <v>CPV</v>
          </cell>
          <cell r="G124">
            <v>3.7265482106382999</v>
          </cell>
        </row>
        <row r="125">
          <cell r="F125" t="str">
            <v>CAN</v>
          </cell>
          <cell r="G125">
            <v>3.6692176427966099</v>
          </cell>
        </row>
        <row r="126">
          <cell r="F126" t="str">
            <v>CMR</v>
          </cell>
          <cell r="G126">
            <v>3.4346776251748201</v>
          </cell>
        </row>
        <row r="127">
          <cell r="F127" t="str">
            <v>KHM</v>
          </cell>
          <cell r="G127">
            <v>3.5104271911764702</v>
          </cell>
        </row>
        <row r="128">
          <cell r="F128" t="str">
            <v>BDI</v>
          </cell>
          <cell r="G128">
            <v>2.9098729326732702</v>
          </cell>
        </row>
        <row r="129">
          <cell r="F129" t="str">
            <v>BFA</v>
          </cell>
          <cell r="G129">
            <v>3.7176919704081599</v>
          </cell>
        </row>
        <row r="130">
          <cell r="F130" t="str">
            <v>BGR</v>
          </cell>
          <cell r="G130">
            <v>3.0595717074626898</v>
          </cell>
        </row>
        <row r="131">
          <cell r="F131" t="str">
            <v>BRN</v>
          </cell>
          <cell r="G131">
            <v>4.2695652307692296</v>
          </cell>
        </row>
        <row r="132">
          <cell r="F132" t="str">
            <v>BRA</v>
          </cell>
          <cell r="G132">
            <v>1.9951108601659799</v>
          </cell>
        </row>
        <row r="133">
          <cell r="F133" t="str">
            <v>BWA</v>
          </cell>
          <cell r="G133">
            <v>3.7931719365269498</v>
          </cell>
        </row>
        <row r="134">
          <cell r="F134" t="str">
            <v>BIH</v>
          </cell>
          <cell r="G134">
            <v>3.575253</v>
          </cell>
        </row>
        <row r="135">
          <cell r="F135" t="str">
            <v>BOL</v>
          </cell>
          <cell r="G135">
            <v>3.6323555013698599</v>
          </cell>
        </row>
        <row r="136">
          <cell r="F136" t="str">
            <v>BTN</v>
          </cell>
          <cell r="G136">
            <v>3.536645</v>
          </cell>
        </row>
        <row r="137">
          <cell r="F137" t="str">
            <v>BEN</v>
          </cell>
          <cell r="G137">
            <v>2.83756702094241</v>
          </cell>
        </row>
        <row r="138">
          <cell r="F138" t="str">
            <v>BEL</v>
          </cell>
          <cell r="G138">
            <v>2.6491124331360898</v>
          </cell>
        </row>
        <row r="139">
          <cell r="F139" t="str">
            <v>BRB</v>
          </cell>
          <cell r="G139">
            <v>4.1766927170731698</v>
          </cell>
        </row>
        <row r="140">
          <cell r="F140" t="str">
            <v>BGD</v>
          </cell>
          <cell r="G140">
            <v>3.2021068101910801</v>
          </cell>
        </row>
        <row r="141">
          <cell r="F141" t="str">
            <v>BHR</v>
          </cell>
          <cell r="G141">
            <v>4.40125066792453</v>
          </cell>
        </row>
        <row r="142">
          <cell r="F142" t="str">
            <v>AZE</v>
          </cell>
          <cell r="G142">
            <v>4.1666326944444396</v>
          </cell>
        </row>
        <row r="143">
          <cell r="F143" t="str">
            <v>AUT</v>
          </cell>
          <cell r="G143">
            <v>3.35133208529412</v>
          </cell>
        </row>
        <row r="144">
          <cell r="F144" t="str">
            <v>AUS</v>
          </cell>
          <cell r="G144">
            <v>2.7805825679999998</v>
          </cell>
        </row>
        <row r="145">
          <cell r="F145" t="str">
            <v>ARM</v>
          </cell>
          <cell r="G145">
            <v>3.8599790205128199</v>
          </cell>
        </row>
        <row r="146">
          <cell r="F146" t="str">
            <v>ARG</v>
          </cell>
          <cell r="G146">
            <v>2.31869683167421</v>
          </cell>
        </row>
        <row r="147">
          <cell r="F147" t="str">
            <v>AGO</v>
          </cell>
          <cell r="G147">
            <v>2.7647059999999999</v>
          </cell>
        </row>
        <row r="148">
          <cell r="F148" t="str">
            <v>DZA</v>
          </cell>
          <cell r="G148">
            <v>2.5040833571428598</v>
          </cell>
        </row>
        <row r="149">
          <cell r="F149" t="str">
            <v>ALB</v>
          </cell>
          <cell r="G149">
            <v>3.9089166</v>
          </cell>
        </row>
      </sheetData>
      <sheetData sheetId="12">
        <row r="1">
          <cell r="F1" t="str">
            <v>Entity code</v>
          </cell>
          <cell r="G1" t="str">
            <v>Value</v>
          </cell>
        </row>
        <row r="2">
          <cell r="C2" t="str">
            <v>1.10 Efficiency of legal framework in settling disputes, 1-7 (best)</v>
          </cell>
          <cell r="F2" t="str">
            <v>ZWE</v>
          </cell>
          <cell r="G2">
            <v>3.5948130628099202</v>
          </cell>
        </row>
        <row r="3">
          <cell r="F3" t="str">
            <v>ZMB</v>
          </cell>
          <cell r="G3">
            <v>4.4240760659217901</v>
          </cell>
        </row>
        <row r="4">
          <cell r="F4" t="str">
            <v>YEM</v>
          </cell>
          <cell r="G4">
            <v>2.1953455160000002</v>
          </cell>
        </row>
        <row r="5">
          <cell r="F5" t="str">
            <v>VNM</v>
          </cell>
          <cell r="G5">
            <v>3.4001478926829298</v>
          </cell>
        </row>
        <row r="6">
          <cell r="F6" t="str">
            <v>VEN</v>
          </cell>
          <cell r="G6">
            <v>1.81100821612903</v>
          </cell>
        </row>
        <row r="7">
          <cell r="F7" t="str">
            <v>URY</v>
          </cell>
          <cell r="G7">
            <v>3.9008713716762999</v>
          </cell>
        </row>
        <row r="8">
          <cell r="F8" t="str">
            <v>USA</v>
          </cell>
          <cell r="G8">
            <v>4.7305698894472403</v>
          </cell>
        </row>
        <row r="9">
          <cell r="F9" t="str">
            <v>GBR</v>
          </cell>
          <cell r="G9">
            <v>5.5615091363636404</v>
          </cell>
        </row>
        <row r="10">
          <cell r="F10" t="str">
            <v>ARE</v>
          </cell>
          <cell r="G10">
            <v>4.9120720000000002</v>
          </cell>
        </row>
        <row r="11">
          <cell r="F11" t="str">
            <v>UKR</v>
          </cell>
          <cell r="G11">
            <v>2.3499441428571402</v>
          </cell>
        </row>
        <row r="12">
          <cell r="F12" t="str">
            <v>UGA</v>
          </cell>
          <cell r="G12">
            <v>3.8053416262295099</v>
          </cell>
        </row>
        <row r="13">
          <cell r="F13" t="str">
            <v>TUR</v>
          </cell>
          <cell r="G13">
            <v>3.8691507050279301</v>
          </cell>
        </row>
        <row r="14">
          <cell r="F14" t="str">
            <v>TUN</v>
          </cell>
          <cell r="G14">
            <v>3.9016646455089798</v>
          </cell>
        </row>
        <row r="15">
          <cell r="F15" t="str">
            <v>TTO</v>
          </cell>
          <cell r="G15">
            <v>3.5933006183745602</v>
          </cell>
        </row>
        <row r="16">
          <cell r="F16" t="str">
            <v>TLS</v>
          </cell>
          <cell r="G16">
            <v>3.4525757000000001</v>
          </cell>
        </row>
        <row r="17">
          <cell r="F17" t="str">
            <v>THA</v>
          </cell>
          <cell r="G17">
            <v>3.8656177999999999</v>
          </cell>
        </row>
        <row r="18">
          <cell r="F18" t="str">
            <v>TZA</v>
          </cell>
          <cell r="G18">
            <v>3.6422327596858599</v>
          </cell>
        </row>
        <row r="19">
          <cell r="F19" t="str">
            <v>TWN</v>
          </cell>
          <cell r="G19">
            <v>4.1980590794326202</v>
          </cell>
        </row>
        <row r="20">
          <cell r="F20" t="str">
            <v>CHE</v>
          </cell>
          <cell r="G20">
            <v>5.6693650199999999</v>
          </cell>
        </row>
        <row r="21">
          <cell r="F21" t="str">
            <v>SWE</v>
          </cell>
          <cell r="G21">
            <v>5.74442462131148</v>
          </cell>
        </row>
        <row r="22">
          <cell r="F22" t="str">
            <v>SWZ</v>
          </cell>
          <cell r="G22">
            <v>3.8435756024096399</v>
          </cell>
        </row>
        <row r="23">
          <cell r="F23" t="str">
            <v>SUR</v>
          </cell>
          <cell r="G23">
            <v>3.1837878678160898</v>
          </cell>
        </row>
        <row r="24">
          <cell r="F24" t="str">
            <v>LKA</v>
          </cell>
          <cell r="G24">
            <v>4.5611042804878004</v>
          </cell>
        </row>
        <row r="25">
          <cell r="F25" t="str">
            <v>ESP</v>
          </cell>
          <cell r="G25">
            <v>3.7085699000000001</v>
          </cell>
        </row>
        <row r="26">
          <cell r="F26" t="str">
            <v>ZAF</v>
          </cell>
          <cell r="G26">
            <v>5.3172338673913</v>
          </cell>
        </row>
        <row r="27">
          <cell r="F27" t="str">
            <v>SVN</v>
          </cell>
          <cell r="G27">
            <v>2.55769580288462</v>
          </cell>
        </row>
        <row r="28">
          <cell r="F28" t="str">
            <v>SVK</v>
          </cell>
          <cell r="G28">
            <v>2.40810345274725</v>
          </cell>
        </row>
        <row r="29">
          <cell r="F29" t="str">
            <v>SGP</v>
          </cell>
          <cell r="G29">
            <v>6.1460273774390197</v>
          </cell>
        </row>
        <row r="30">
          <cell r="F30" t="str">
            <v>SLE</v>
          </cell>
          <cell r="G30">
            <v>3.7336736500000001</v>
          </cell>
        </row>
        <row r="31">
          <cell r="F31" t="str">
            <v>SYC</v>
          </cell>
          <cell r="G31">
            <v>4.094163</v>
          </cell>
        </row>
        <row r="32">
          <cell r="F32" t="str">
            <v>SRB</v>
          </cell>
          <cell r="G32">
            <v>2.5479304346733702</v>
          </cell>
        </row>
        <row r="33">
          <cell r="F33" t="str">
            <v>SEN</v>
          </cell>
          <cell r="G33">
            <v>3.9439545218749998</v>
          </cell>
        </row>
        <row r="34">
          <cell r="F34" t="str">
            <v>SAU</v>
          </cell>
          <cell r="G34">
            <v>4.4742814811965799</v>
          </cell>
        </row>
        <row r="35">
          <cell r="F35" t="str">
            <v>RWA</v>
          </cell>
          <cell r="G35">
            <v>5.1370931586776898</v>
          </cell>
        </row>
        <row r="36">
          <cell r="F36" t="str">
            <v>RUS</v>
          </cell>
          <cell r="G36">
            <v>2.9892615728813601</v>
          </cell>
        </row>
        <row r="37">
          <cell r="F37" t="str">
            <v>ROU</v>
          </cell>
          <cell r="G37">
            <v>2.7846581034825899</v>
          </cell>
        </row>
        <row r="38">
          <cell r="F38" t="str">
            <v>QAT</v>
          </cell>
          <cell r="G38">
            <v>5.4328858703056797</v>
          </cell>
        </row>
        <row r="39">
          <cell r="F39" t="str">
            <v>PRI</v>
          </cell>
          <cell r="G39">
            <v>5.1643049257812503</v>
          </cell>
        </row>
        <row r="40">
          <cell r="F40" t="str">
            <v>PRT</v>
          </cell>
          <cell r="G40">
            <v>2.90792993488372</v>
          </cell>
        </row>
        <row r="41">
          <cell r="F41" t="str">
            <v>POL</v>
          </cell>
          <cell r="G41">
            <v>2.9517382753623198</v>
          </cell>
        </row>
        <row r="42">
          <cell r="F42" t="str">
            <v>PHL</v>
          </cell>
          <cell r="G42">
            <v>3.6058669462555102</v>
          </cell>
        </row>
        <row r="43">
          <cell r="F43" t="str">
            <v>PER</v>
          </cell>
          <cell r="G43">
            <v>3.19266956172839</v>
          </cell>
        </row>
        <row r="44">
          <cell r="F44" t="str">
            <v>PRY</v>
          </cell>
          <cell r="G44">
            <v>2.4727242782608698</v>
          </cell>
        </row>
        <row r="45">
          <cell r="F45" t="str">
            <v>PAN</v>
          </cell>
          <cell r="G45">
            <v>3.8636253171102699</v>
          </cell>
        </row>
        <row r="46">
          <cell r="F46" t="str">
            <v>PAK</v>
          </cell>
          <cell r="G46">
            <v>3.14835597916667</v>
          </cell>
        </row>
        <row r="47">
          <cell r="F47" t="str">
            <v>OMN</v>
          </cell>
          <cell r="G47">
            <v>5.239655</v>
          </cell>
        </row>
        <row r="48">
          <cell r="F48" t="str">
            <v>NOR</v>
          </cell>
          <cell r="G48">
            <v>5.5854258748251704</v>
          </cell>
        </row>
        <row r="49">
          <cell r="F49" t="str">
            <v>NGA</v>
          </cell>
          <cell r="G49">
            <v>3.6017115765258199</v>
          </cell>
        </row>
        <row r="50">
          <cell r="F50" t="str">
            <v>NIC</v>
          </cell>
          <cell r="G50">
            <v>3.4383019356164399</v>
          </cell>
        </row>
        <row r="51">
          <cell r="F51" t="str">
            <v>NZL</v>
          </cell>
          <cell r="G51">
            <v>5.7627097684782598</v>
          </cell>
        </row>
        <row r="52">
          <cell r="F52" t="str">
            <v>NLD</v>
          </cell>
          <cell r="G52">
            <v>5.5558116662721897</v>
          </cell>
        </row>
        <row r="53">
          <cell r="F53" t="str">
            <v>NPL</v>
          </cell>
          <cell r="G53">
            <v>2.8989159999999998</v>
          </cell>
        </row>
        <row r="54">
          <cell r="F54" t="str">
            <v>NAM</v>
          </cell>
          <cell r="G54">
            <v>4.54176525838509</v>
          </cell>
        </row>
        <row r="55">
          <cell r="F55" t="str">
            <v>MMR</v>
          </cell>
          <cell r="G55">
            <v>2.626703</v>
          </cell>
        </row>
        <row r="56">
          <cell r="F56" t="str">
            <v>MOZ</v>
          </cell>
          <cell r="G56">
            <v>3.2514304876404498</v>
          </cell>
        </row>
        <row r="57">
          <cell r="F57" t="str">
            <v>MAR</v>
          </cell>
          <cell r="G57">
            <v>3.6868040918032801</v>
          </cell>
        </row>
        <row r="58">
          <cell r="F58" t="str">
            <v>MNE</v>
          </cell>
          <cell r="G58">
            <v>3.8769672129870099</v>
          </cell>
        </row>
        <row r="59">
          <cell r="F59" t="str">
            <v>MNG</v>
          </cell>
          <cell r="G59">
            <v>3.1645924368421099</v>
          </cell>
        </row>
        <row r="60">
          <cell r="F60" t="str">
            <v>MDA</v>
          </cell>
          <cell r="G60">
            <v>2.6487388461538499</v>
          </cell>
        </row>
        <row r="61">
          <cell r="F61" t="str">
            <v>MEX</v>
          </cell>
          <cell r="G61">
            <v>3.35113382842809</v>
          </cell>
        </row>
        <row r="62">
          <cell r="F62" t="str">
            <v>MUS</v>
          </cell>
          <cell r="G62">
            <v>4.8470837291666697</v>
          </cell>
        </row>
        <row r="63">
          <cell r="F63" t="str">
            <v>MRT</v>
          </cell>
          <cell r="G63">
            <v>2.7953254411764701</v>
          </cell>
        </row>
        <row r="64">
          <cell r="F64" t="str">
            <v>MLT</v>
          </cell>
          <cell r="G64">
            <v>4.1873751800000001</v>
          </cell>
        </row>
        <row r="65">
          <cell r="F65" t="str">
            <v>MLI</v>
          </cell>
          <cell r="G65">
            <v>3.1485000918367301</v>
          </cell>
        </row>
        <row r="66">
          <cell r="F66" t="str">
            <v>MYS</v>
          </cell>
          <cell r="G66">
            <v>5.0796540729729696</v>
          </cell>
        </row>
        <row r="67">
          <cell r="F67" t="str">
            <v>MWI</v>
          </cell>
          <cell r="G67">
            <v>3.8931791232758601</v>
          </cell>
        </row>
        <row r="68">
          <cell r="F68" t="str">
            <v>MDG</v>
          </cell>
          <cell r="G68">
            <v>2.9365498080321299</v>
          </cell>
        </row>
        <row r="69">
          <cell r="F69" t="str">
            <v>MKD</v>
          </cell>
          <cell r="G69">
            <v>3.46463743625731</v>
          </cell>
        </row>
        <row r="70">
          <cell r="F70" t="str">
            <v>LUX</v>
          </cell>
          <cell r="G70">
            <v>5.2049424264705904</v>
          </cell>
        </row>
        <row r="71">
          <cell r="F71" t="str">
            <v>LTU</v>
          </cell>
          <cell r="G71">
            <v>3.36450295306122</v>
          </cell>
        </row>
        <row r="72">
          <cell r="F72" t="str">
            <v>LBY</v>
          </cell>
          <cell r="G72">
            <v>2.8915639333333298</v>
          </cell>
        </row>
        <row r="73">
          <cell r="F73" t="str">
            <v>LBR</v>
          </cell>
          <cell r="G73">
            <v>3.7680701108108101</v>
          </cell>
        </row>
        <row r="74">
          <cell r="F74" t="str">
            <v>LSO</v>
          </cell>
          <cell r="G74">
            <v>3.58277276666667</v>
          </cell>
        </row>
        <row r="75">
          <cell r="F75" t="str">
            <v>LBN</v>
          </cell>
          <cell r="G75">
            <v>2.7167864285714298</v>
          </cell>
        </row>
        <row r="76">
          <cell r="F76" t="str">
            <v>LVA</v>
          </cell>
          <cell r="G76">
            <v>2.9993445230769198</v>
          </cell>
        </row>
        <row r="77">
          <cell r="F77" t="str">
            <v>LAO</v>
          </cell>
          <cell r="G77">
            <v>4.4778089999999997</v>
          </cell>
        </row>
        <row r="78">
          <cell r="F78" t="str">
            <v>KGZ</v>
          </cell>
          <cell r="G78">
            <v>2.6451432425000001</v>
          </cell>
        </row>
        <row r="79">
          <cell r="F79" t="str">
            <v>KWT</v>
          </cell>
          <cell r="G79">
            <v>3.7791393594594598</v>
          </cell>
        </row>
        <row r="80">
          <cell r="F80" t="str">
            <v>KOR</v>
          </cell>
          <cell r="G80">
            <v>3.5283372078212301</v>
          </cell>
        </row>
        <row r="81">
          <cell r="F81" t="str">
            <v>KEN</v>
          </cell>
          <cell r="G81">
            <v>3.88949117358491</v>
          </cell>
        </row>
        <row r="82">
          <cell r="F82" t="str">
            <v>KAZ</v>
          </cell>
          <cell r="G82">
            <v>3.9328224785714299</v>
          </cell>
        </row>
        <row r="83">
          <cell r="F83" t="str">
            <v>JOR</v>
          </cell>
          <cell r="G83">
            <v>4.3473879999999996</v>
          </cell>
        </row>
        <row r="84">
          <cell r="F84" t="str">
            <v>JPN</v>
          </cell>
          <cell r="G84">
            <v>4.7094174238938002</v>
          </cell>
        </row>
        <row r="85">
          <cell r="F85" t="str">
            <v>JAM</v>
          </cell>
          <cell r="G85">
            <v>3.3923955352941202</v>
          </cell>
        </row>
        <row r="86">
          <cell r="F86" t="str">
            <v>ITA</v>
          </cell>
          <cell r="G86">
            <v>2.3301960267441899</v>
          </cell>
        </row>
        <row r="87">
          <cell r="F87" t="str">
            <v>ISR</v>
          </cell>
          <cell r="G87">
            <v>4.2001096918918899</v>
          </cell>
        </row>
        <row r="88">
          <cell r="F88" t="str">
            <v>IRL</v>
          </cell>
          <cell r="G88">
            <v>4.8480063931623896</v>
          </cell>
        </row>
        <row r="89">
          <cell r="F89" t="str">
            <v>IRN</v>
          </cell>
          <cell r="G89">
            <v>3.42114558668555</v>
          </cell>
        </row>
        <row r="90">
          <cell r="F90" t="str">
            <v>IDN</v>
          </cell>
          <cell r="G90">
            <v>4.0770734514285696</v>
          </cell>
        </row>
        <row r="91">
          <cell r="F91" t="str">
            <v>IND</v>
          </cell>
          <cell r="G91">
            <v>3.8448692057970999</v>
          </cell>
        </row>
        <row r="92">
          <cell r="F92" t="str">
            <v>ISL</v>
          </cell>
          <cell r="G92">
            <v>4.7156317184782601</v>
          </cell>
        </row>
        <row r="93">
          <cell r="F93" t="str">
            <v>HUN</v>
          </cell>
          <cell r="G93">
            <v>3.1183691586387399</v>
          </cell>
        </row>
        <row r="94">
          <cell r="F94" t="str">
            <v>HKG</v>
          </cell>
          <cell r="G94">
            <v>5.8181504255813996</v>
          </cell>
        </row>
        <row r="95">
          <cell r="F95" t="str">
            <v>HND</v>
          </cell>
          <cell r="G95">
            <v>3.1693153645390102</v>
          </cell>
        </row>
        <row r="96">
          <cell r="F96" t="str">
            <v>HTI</v>
          </cell>
          <cell r="G96">
            <v>2.2321971635869602</v>
          </cell>
        </row>
        <row r="97">
          <cell r="F97" t="str">
            <v>GUY</v>
          </cell>
          <cell r="G97">
            <v>3.6539744519337001</v>
          </cell>
        </row>
        <row r="98">
          <cell r="F98" t="str">
            <v>GIN</v>
          </cell>
          <cell r="G98">
            <v>2.4902235275862101</v>
          </cell>
        </row>
        <row r="99">
          <cell r="F99" t="str">
            <v>GTM</v>
          </cell>
          <cell r="G99">
            <v>3.3358974816567999</v>
          </cell>
        </row>
        <row r="100">
          <cell r="F100" t="str">
            <v>GRC</v>
          </cell>
          <cell r="G100">
            <v>2.5188976632183899</v>
          </cell>
        </row>
        <row r="101">
          <cell r="F101" t="str">
            <v>GHA</v>
          </cell>
          <cell r="G101">
            <v>4.0670842483221499</v>
          </cell>
        </row>
        <row r="102">
          <cell r="F102" t="str">
            <v>DEU</v>
          </cell>
          <cell r="G102">
            <v>5.2418766542087498</v>
          </cell>
        </row>
        <row r="103">
          <cell r="F103" t="str">
            <v>GEO</v>
          </cell>
          <cell r="G103">
            <v>3.4209444627218901</v>
          </cell>
        </row>
        <row r="104">
          <cell r="F104" t="str">
            <v>GMB</v>
          </cell>
          <cell r="G104">
            <v>4.51486061840491</v>
          </cell>
        </row>
        <row r="105">
          <cell r="F105" t="str">
            <v>GAB</v>
          </cell>
          <cell r="G105">
            <v>3.4881531981308398</v>
          </cell>
        </row>
        <row r="106">
          <cell r="F106" t="str">
            <v>FRA</v>
          </cell>
          <cell r="G106">
            <v>4.0843623009569399</v>
          </cell>
        </row>
        <row r="107">
          <cell r="F107" t="str">
            <v>FIN</v>
          </cell>
          <cell r="G107">
            <v>6.0723374684210496</v>
          </cell>
        </row>
        <row r="108">
          <cell r="F108" t="str">
            <v>ETH</v>
          </cell>
          <cell r="G108">
            <v>3.5640809974683498</v>
          </cell>
        </row>
        <row r="109">
          <cell r="F109" t="str">
            <v>EST</v>
          </cell>
          <cell r="G109">
            <v>4.2814562254237298</v>
          </cell>
        </row>
        <row r="110">
          <cell r="F110" t="str">
            <v>SLV</v>
          </cell>
          <cell r="G110">
            <v>2.7973422846153801</v>
          </cell>
        </row>
        <row r="111">
          <cell r="F111" t="str">
            <v>EGY</v>
          </cell>
          <cell r="G111">
            <v>3.2115452924811998</v>
          </cell>
        </row>
        <row r="112">
          <cell r="F112" t="str">
            <v>ECU</v>
          </cell>
          <cell r="G112">
            <v>3.3569135253968301</v>
          </cell>
        </row>
        <row r="113">
          <cell r="F113" t="str">
            <v>DOM</v>
          </cell>
          <cell r="G113">
            <v>3.3511218761904802</v>
          </cell>
        </row>
        <row r="114">
          <cell r="F114" t="str">
            <v>DNK</v>
          </cell>
          <cell r="G114">
            <v>4.8657546916943497</v>
          </cell>
        </row>
        <row r="115">
          <cell r="F115" t="str">
            <v>CZE</v>
          </cell>
          <cell r="G115">
            <v>3.0654223901408399</v>
          </cell>
        </row>
        <row r="116">
          <cell r="F116" t="str">
            <v>CYP</v>
          </cell>
          <cell r="G116">
            <v>4.20536287535211</v>
          </cell>
        </row>
        <row r="117">
          <cell r="F117" t="str">
            <v>HRV</v>
          </cell>
          <cell r="G117">
            <v>2.48469572139037</v>
          </cell>
        </row>
        <row r="118">
          <cell r="F118" t="str">
            <v>CIV</v>
          </cell>
          <cell r="G118">
            <v>3.4364584867052002</v>
          </cell>
        </row>
        <row r="119">
          <cell r="F119" t="str">
            <v>CRI</v>
          </cell>
          <cell r="G119">
            <v>3.73988416470588</v>
          </cell>
        </row>
        <row r="120">
          <cell r="F120" t="str">
            <v>COL</v>
          </cell>
          <cell r="G120">
            <v>3.36678181428571</v>
          </cell>
        </row>
        <row r="121">
          <cell r="F121" t="str">
            <v>CHN</v>
          </cell>
          <cell r="G121">
            <v>4.2003380714285701</v>
          </cell>
        </row>
        <row r="122">
          <cell r="F122" t="str">
            <v>CHL</v>
          </cell>
          <cell r="G122">
            <v>4.6713965374999997</v>
          </cell>
        </row>
        <row r="123">
          <cell r="F123" t="str">
            <v>TCD</v>
          </cell>
          <cell r="G123">
            <v>2.4098975173913</v>
          </cell>
        </row>
        <row r="124">
          <cell r="F124" t="str">
            <v>CPV</v>
          </cell>
          <cell r="G124">
            <v>3.6605483425531902</v>
          </cell>
        </row>
        <row r="125">
          <cell r="F125" t="str">
            <v>CAN</v>
          </cell>
          <cell r="G125">
            <v>5.4075048703389799</v>
          </cell>
        </row>
        <row r="126">
          <cell r="F126" t="str">
            <v>CMR</v>
          </cell>
          <cell r="G126">
            <v>3.30015857202797</v>
          </cell>
        </row>
        <row r="127">
          <cell r="F127" t="str">
            <v>KHM</v>
          </cell>
          <cell r="G127">
            <v>3.5457765441176501</v>
          </cell>
        </row>
        <row r="128">
          <cell r="F128" t="str">
            <v>BDI</v>
          </cell>
          <cell r="G128">
            <v>2.55420031485149</v>
          </cell>
        </row>
        <row r="129">
          <cell r="F129" t="str">
            <v>BFA</v>
          </cell>
          <cell r="G129">
            <v>3.2989888204081601</v>
          </cell>
        </row>
        <row r="130">
          <cell r="F130" t="str">
            <v>BGR</v>
          </cell>
          <cell r="G130">
            <v>2.85627778208955</v>
          </cell>
        </row>
        <row r="131">
          <cell r="F131" t="str">
            <v>BRN</v>
          </cell>
          <cell r="G131">
            <v>4.9544015128205103</v>
          </cell>
        </row>
        <row r="132">
          <cell r="F132" t="str">
            <v>BRA</v>
          </cell>
          <cell r="G132">
            <v>3.3016201829875498</v>
          </cell>
        </row>
        <row r="133">
          <cell r="F133" t="str">
            <v>BWA</v>
          </cell>
          <cell r="G133">
            <v>4.7523122766467099</v>
          </cell>
        </row>
        <row r="134">
          <cell r="F134" t="str">
            <v>BIH</v>
          </cell>
          <cell r="G134">
            <v>3.5060859999999998</v>
          </cell>
        </row>
        <row r="135">
          <cell r="F135" t="str">
            <v>BOL</v>
          </cell>
          <cell r="G135">
            <v>3.5536635753424699</v>
          </cell>
        </row>
        <row r="136">
          <cell r="F136" t="str">
            <v>BTN</v>
          </cell>
          <cell r="G136">
            <v>4.0150569999999997</v>
          </cell>
        </row>
        <row r="137">
          <cell r="F137" t="str">
            <v>BEN</v>
          </cell>
          <cell r="G137">
            <v>3.2807512544502599</v>
          </cell>
        </row>
        <row r="138">
          <cell r="F138" t="str">
            <v>BEL</v>
          </cell>
          <cell r="G138">
            <v>4.2316170893491103</v>
          </cell>
        </row>
        <row r="139">
          <cell r="F139" t="str">
            <v>BRB</v>
          </cell>
          <cell r="G139">
            <v>4.4923426829268296</v>
          </cell>
        </row>
        <row r="140">
          <cell r="F140" t="str">
            <v>BGD</v>
          </cell>
          <cell r="G140">
            <v>3.1113577592356698</v>
          </cell>
        </row>
        <row r="141">
          <cell r="F141" t="str">
            <v>BHR</v>
          </cell>
          <cell r="G141">
            <v>4.2247958962264196</v>
          </cell>
        </row>
        <row r="142">
          <cell r="F142" t="str">
            <v>AZE</v>
          </cell>
          <cell r="G142">
            <v>3.8389035333333301</v>
          </cell>
        </row>
        <row r="143">
          <cell r="F143" t="str">
            <v>AUT</v>
          </cell>
          <cell r="G143">
            <v>4.7741246691176498</v>
          </cell>
        </row>
        <row r="144">
          <cell r="F144" t="str">
            <v>AUS</v>
          </cell>
          <cell r="G144">
            <v>4.597568528</v>
          </cell>
        </row>
        <row r="145">
          <cell r="F145" t="str">
            <v>ARM</v>
          </cell>
          <cell r="G145">
            <v>3.6500024256410302</v>
          </cell>
        </row>
        <row r="146">
          <cell r="F146" t="str">
            <v>ARG</v>
          </cell>
          <cell r="G146">
            <v>2.6291709239819001</v>
          </cell>
        </row>
        <row r="147">
          <cell r="F147" t="str">
            <v>AGO</v>
          </cell>
          <cell r="G147">
            <v>2.7352940000000001</v>
          </cell>
        </row>
        <row r="148">
          <cell r="F148" t="str">
            <v>DZA</v>
          </cell>
          <cell r="G148">
            <v>3.0534885846938802</v>
          </cell>
        </row>
        <row r="149">
          <cell r="F149" t="str">
            <v>ALB</v>
          </cell>
          <cell r="G149">
            <v>2.95043765</v>
          </cell>
        </row>
      </sheetData>
      <sheetData sheetId="13">
        <row r="1">
          <cell r="F1" t="str">
            <v>Entity code</v>
          </cell>
          <cell r="G1" t="str">
            <v>Value</v>
          </cell>
        </row>
        <row r="2">
          <cell r="C2" t="str">
            <v>1.11 Efficiency of legal framework in challenging regs., 1-7 (best)</v>
          </cell>
          <cell r="F2" t="str">
            <v>ZWE</v>
          </cell>
          <cell r="G2">
            <v>2.7910926016528901</v>
          </cell>
        </row>
        <row r="3">
          <cell r="F3" t="str">
            <v>ZMB</v>
          </cell>
          <cell r="G3">
            <v>3.7359280446927401</v>
          </cell>
        </row>
        <row r="4">
          <cell r="F4" t="str">
            <v>YEM</v>
          </cell>
          <cell r="G4">
            <v>2.6638837839999998</v>
          </cell>
        </row>
        <row r="5">
          <cell r="F5" t="str">
            <v>VNM</v>
          </cell>
          <cell r="G5">
            <v>3.3331794390243901</v>
          </cell>
        </row>
        <row r="6">
          <cell r="F6" t="str">
            <v>VEN</v>
          </cell>
          <cell r="G6">
            <v>1.4666814838709701</v>
          </cell>
        </row>
        <row r="7">
          <cell r="F7" t="str">
            <v>URY</v>
          </cell>
          <cell r="G7">
            <v>3.9643313040462398</v>
          </cell>
        </row>
        <row r="8">
          <cell r="F8" t="str">
            <v>USA</v>
          </cell>
          <cell r="G8">
            <v>4.32232305025126</v>
          </cell>
        </row>
        <row r="9">
          <cell r="F9" t="str">
            <v>GBR</v>
          </cell>
          <cell r="G9">
            <v>5.1709680909090903</v>
          </cell>
        </row>
        <row r="10">
          <cell r="F10" t="str">
            <v>ARE</v>
          </cell>
          <cell r="G10">
            <v>4.7593649999999998</v>
          </cell>
        </row>
        <row r="11">
          <cell r="F11" t="str">
            <v>UKR</v>
          </cell>
          <cell r="G11">
            <v>2.15510527741935</v>
          </cell>
        </row>
        <row r="12">
          <cell r="F12" t="str">
            <v>UGA</v>
          </cell>
          <cell r="G12">
            <v>3.5164247737704901</v>
          </cell>
        </row>
        <row r="13">
          <cell r="F13" t="str">
            <v>TUR</v>
          </cell>
          <cell r="G13">
            <v>3.8508282234636901</v>
          </cell>
        </row>
        <row r="14">
          <cell r="F14" t="str">
            <v>TUN</v>
          </cell>
          <cell r="G14">
            <v>3.5093328233532901</v>
          </cell>
        </row>
        <row r="15">
          <cell r="F15" t="str">
            <v>TTO</v>
          </cell>
          <cell r="G15">
            <v>3.2682049565371001</v>
          </cell>
        </row>
        <row r="16">
          <cell r="F16" t="str">
            <v>TLS</v>
          </cell>
          <cell r="G16">
            <v>3.2568759057971</v>
          </cell>
        </row>
        <row r="17">
          <cell r="F17" t="str">
            <v>THA</v>
          </cell>
          <cell r="G17">
            <v>3.5484485658385099</v>
          </cell>
        </row>
        <row r="18">
          <cell r="F18" t="str">
            <v>TZA</v>
          </cell>
          <cell r="G18">
            <v>3.3199271465968598</v>
          </cell>
        </row>
        <row r="19">
          <cell r="F19" t="str">
            <v>TWN</v>
          </cell>
          <cell r="G19">
            <v>3.7316753645390102</v>
          </cell>
        </row>
        <row r="20">
          <cell r="F20" t="str">
            <v>CHE</v>
          </cell>
          <cell r="G20">
            <v>5.2903515366666696</v>
          </cell>
        </row>
        <row r="21">
          <cell r="F21" t="str">
            <v>SWE</v>
          </cell>
          <cell r="G21">
            <v>5.3632246909836097</v>
          </cell>
        </row>
        <row r="22">
          <cell r="F22" t="str">
            <v>SWZ</v>
          </cell>
          <cell r="G22">
            <v>3.4872001108433701</v>
          </cell>
        </row>
        <row r="23">
          <cell r="F23" t="str">
            <v>SUR</v>
          </cell>
          <cell r="G23">
            <v>3.0464086413793101</v>
          </cell>
        </row>
        <row r="24">
          <cell r="F24" t="str">
            <v>LKA</v>
          </cell>
          <cell r="G24">
            <v>3.9829788292682902</v>
          </cell>
        </row>
        <row r="25">
          <cell r="F25" t="str">
            <v>ESP</v>
          </cell>
          <cell r="G25">
            <v>3.4924026600000002</v>
          </cell>
        </row>
        <row r="26">
          <cell r="F26" t="str">
            <v>ZAF</v>
          </cell>
          <cell r="G26">
            <v>4.87148457826087</v>
          </cell>
        </row>
        <row r="27">
          <cell r="F27" t="str">
            <v>SVN</v>
          </cell>
          <cell r="G27">
            <v>2.5899295625000001</v>
          </cell>
        </row>
        <row r="28">
          <cell r="F28" t="str">
            <v>SVK</v>
          </cell>
          <cell r="G28">
            <v>2.2449973450549501</v>
          </cell>
        </row>
        <row r="29">
          <cell r="F29" t="str">
            <v>SGP</v>
          </cell>
          <cell r="G29">
            <v>4.9009927085365899</v>
          </cell>
        </row>
        <row r="30">
          <cell r="F30" t="str">
            <v>SLE</v>
          </cell>
          <cell r="G30">
            <v>2.7179365</v>
          </cell>
        </row>
        <row r="31">
          <cell r="F31" t="str">
            <v>SYC</v>
          </cell>
          <cell r="G31">
            <v>3.9634819492063502</v>
          </cell>
        </row>
        <row r="32">
          <cell r="F32" t="str">
            <v>SRB</v>
          </cell>
          <cell r="G32">
            <v>2.4784377487437199</v>
          </cell>
        </row>
        <row r="33">
          <cell r="F33" t="str">
            <v>SEN</v>
          </cell>
          <cell r="G33">
            <v>3.5903961333333299</v>
          </cell>
        </row>
        <row r="34">
          <cell r="F34" t="str">
            <v>SAU</v>
          </cell>
          <cell r="G34">
            <v>4.3579835948717998</v>
          </cell>
        </row>
        <row r="35">
          <cell r="F35" t="str">
            <v>RWA</v>
          </cell>
          <cell r="G35">
            <v>4.4928266876033103</v>
          </cell>
        </row>
        <row r="36">
          <cell r="F36" t="str">
            <v>RUS</v>
          </cell>
          <cell r="G36">
            <v>2.8057686296610198</v>
          </cell>
        </row>
        <row r="37">
          <cell r="F37" t="str">
            <v>ROU</v>
          </cell>
          <cell r="G37">
            <v>2.6086038835820902</v>
          </cell>
        </row>
        <row r="38">
          <cell r="F38" t="str">
            <v>QAT</v>
          </cell>
          <cell r="G38">
            <v>5.2447283489082999</v>
          </cell>
        </row>
        <row r="39">
          <cell r="F39" t="str">
            <v>PRI</v>
          </cell>
          <cell r="G39">
            <v>4.7917727281250002</v>
          </cell>
        </row>
        <row r="40">
          <cell r="F40" t="str">
            <v>PRT</v>
          </cell>
          <cell r="G40">
            <v>3.2665909813953502</v>
          </cell>
        </row>
        <row r="41">
          <cell r="F41" t="str">
            <v>POL</v>
          </cell>
          <cell r="G41">
            <v>2.9351831705314</v>
          </cell>
        </row>
        <row r="42">
          <cell r="F42" t="str">
            <v>PHL</v>
          </cell>
          <cell r="G42">
            <v>3.4819266519823802</v>
          </cell>
        </row>
        <row r="43">
          <cell r="F43" t="str">
            <v>PER</v>
          </cell>
          <cell r="G43">
            <v>3.0008387111111099</v>
          </cell>
        </row>
        <row r="44">
          <cell r="F44" t="str">
            <v>PRY</v>
          </cell>
          <cell r="G44">
            <v>3.0945611246376798</v>
          </cell>
        </row>
        <row r="45">
          <cell r="F45" t="str">
            <v>PAN</v>
          </cell>
          <cell r="G45">
            <v>3.6014128593155901</v>
          </cell>
        </row>
        <row r="46">
          <cell r="F46" t="str">
            <v>PAK</v>
          </cell>
          <cell r="G46">
            <v>3.0026474749999998</v>
          </cell>
        </row>
        <row r="47">
          <cell r="F47" t="str">
            <v>OMN</v>
          </cell>
          <cell r="G47">
            <v>4.6525160000000003</v>
          </cell>
        </row>
        <row r="48">
          <cell r="F48" t="str">
            <v>NOR</v>
          </cell>
          <cell r="G48">
            <v>5.1126467048951003</v>
          </cell>
        </row>
        <row r="49">
          <cell r="F49" t="str">
            <v>NGA</v>
          </cell>
          <cell r="G49">
            <v>3.2177261417840399</v>
          </cell>
        </row>
        <row r="50">
          <cell r="F50" t="str">
            <v>NIC</v>
          </cell>
          <cell r="G50">
            <v>3.1179572356164398</v>
          </cell>
        </row>
        <row r="51">
          <cell r="F51" t="str">
            <v>NZL</v>
          </cell>
          <cell r="G51">
            <v>5.5562823326087001</v>
          </cell>
        </row>
        <row r="52">
          <cell r="F52" t="str">
            <v>NLD</v>
          </cell>
          <cell r="G52">
            <v>5.3510719704141998</v>
          </cell>
        </row>
        <row r="53">
          <cell r="F53" t="str">
            <v>NPL</v>
          </cell>
          <cell r="G53">
            <v>3.038691</v>
          </cell>
        </row>
        <row r="54">
          <cell r="F54" t="str">
            <v>NAM</v>
          </cell>
          <cell r="G54">
            <v>3.9266382583850898</v>
          </cell>
        </row>
        <row r="55">
          <cell r="F55" t="str">
            <v>MMR</v>
          </cell>
          <cell r="G55">
            <v>2.2276060000000002</v>
          </cell>
        </row>
        <row r="56">
          <cell r="F56" t="str">
            <v>MOZ</v>
          </cell>
          <cell r="G56">
            <v>2.86037510842697</v>
          </cell>
        </row>
        <row r="57">
          <cell r="F57" t="str">
            <v>MAR</v>
          </cell>
          <cell r="G57">
            <v>3.4109472721311498</v>
          </cell>
        </row>
        <row r="58">
          <cell r="F58" t="str">
            <v>MNE</v>
          </cell>
          <cell r="G58">
            <v>3.5388250181818202</v>
          </cell>
        </row>
        <row r="59">
          <cell r="F59" t="str">
            <v>MNG</v>
          </cell>
          <cell r="G59">
            <v>2.60046354269006</v>
          </cell>
        </row>
        <row r="60">
          <cell r="F60" t="str">
            <v>MDA</v>
          </cell>
          <cell r="G60">
            <v>2.47523661367521</v>
          </cell>
        </row>
        <row r="61">
          <cell r="F61" t="str">
            <v>MEX</v>
          </cell>
          <cell r="G61">
            <v>3.3352384418060201</v>
          </cell>
        </row>
        <row r="62">
          <cell r="F62" t="str">
            <v>MUS</v>
          </cell>
          <cell r="G62">
            <v>4.3951895624999997</v>
          </cell>
        </row>
        <row r="63">
          <cell r="F63" t="str">
            <v>MRT</v>
          </cell>
          <cell r="G63">
            <v>2.82069873529412</v>
          </cell>
        </row>
        <row r="64">
          <cell r="F64" t="str">
            <v>MLT</v>
          </cell>
          <cell r="G64">
            <v>3.68490137</v>
          </cell>
        </row>
        <row r="65">
          <cell r="F65" t="str">
            <v>MLI</v>
          </cell>
          <cell r="G65">
            <v>3.31207615918367</v>
          </cell>
        </row>
        <row r="66">
          <cell r="F66" t="str">
            <v>MYS</v>
          </cell>
          <cell r="G66">
            <v>4.7146380810810804</v>
          </cell>
        </row>
        <row r="67">
          <cell r="F67" t="str">
            <v>MWI</v>
          </cell>
          <cell r="G67">
            <v>3.8778206094827601</v>
          </cell>
        </row>
        <row r="68">
          <cell r="F68" t="str">
            <v>MDG</v>
          </cell>
          <cell r="G68">
            <v>2.7986172827309201</v>
          </cell>
        </row>
        <row r="69">
          <cell r="F69" t="str">
            <v>MKD</v>
          </cell>
          <cell r="G69">
            <v>2.9259050929824602</v>
          </cell>
        </row>
        <row r="70">
          <cell r="F70" t="str">
            <v>LUX</v>
          </cell>
          <cell r="G70">
            <v>5.1568819000000001</v>
          </cell>
        </row>
        <row r="71">
          <cell r="F71" t="str">
            <v>LTU</v>
          </cell>
          <cell r="G71">
            <v>3.2324950234693901</v>
          </cell>
        </row>
        <row r="72">
          <cell r="F72" t="str">
            <v>LBY</v>
          </cell>
          <cell r="G72">
            <v>2.88809846666667</v>
          </cell>
        </row>
        <row r="73">
          <cell r="F73" t="str">
            <v>LBR</v>
          </cell>
          <cell r="G73">
            <v>3.6540053324324302</v>
          </cell>
        </row>
        <row r="74">
          <cell r="F74" t="str">
            <v>LSO</v>
          </cell>
          <cell r="G74">
            <v>3.3967033118279599</v>
          </cell>
        </row>
        <row r="75">
          <cell r="F75" t="str">
            <v>LBN</v>
          </cell>
          <cell r="G75">
            <v>2.2672181116883099</v>
          </cell>
        </row>
        <row r="76">
          <cell r="F76" t="str">
            <v>LVA</v>
          </cell>
          <cell r="G76">
            <v>3.1355518102564099</v>
          </cell>
        </row>
        <row r="77">
          <cell r="F77" t="str">
            <v>LAO</v>
          </cell>
          <cell r="G77">
            <v>2.9033500000000001</v>
          </cell>
        </row>
        <row r="78">
          <cell r="F78" t="str">
            <v>KGZ</v>
          </cell>
          <cell r="G78">
            <v>2.51333077</v>
          </cell>
        </row>
        <row r="79">
          <cell r="F79" t="str">
            <v>KWT</v>
          </cell>
          <cell r="G79">
            <v>3.7503915540540498</v>
          </cell>
        </row>
        <row r="80">
          <cell r="F80" t="str">
            <v>KOR</v>
          </cell>
          <cell r="G80">
            <v>3.0492625106145299</v>
          </cell>
        </row>
        <row r="81">
          <cell r="F81" t="str">
            <v>KEN</v>
          </cell>
          <cell r="G81">
            <v>3.6624582000000001</v>
          </cell>
        </row>
        <row r="82">
          <cell r="F82" t="str">
            <v>KAZ</v>
          </cell>
          <cell r="G82">
            <v>3.5661945261904799</v>
          </cell>
        </row>
        <row r="83">
          <cell r="F83" t="str">
            <v>JOR</v>
          </cell>
          <cell r="G83">
            <v>4.3591179999999996</v>
          </cell>
        </row>
        <row r="84">
          <cell r="F84" t="str">
            <v>JPN</v>
          </cell>
          <cell r="G84">
            <v>4.0786704092920401</v>
          </cell>
        </row>
        <row r="85">
          <cell r="F85" t="str">
            <v>JAM</v>
          </cell>
          <cell r="G85">
            <v>3.3511014595588202</v>
          </cell>
        </row>
        <row r="86">
          <cell r="F86" t="str">
            <v>ITA</v>
          </cell>
          <cell r="G86">
            <v>2.4869883511627902</v>
          </cell>
        </row>
        <row r="87">
          <cell r="F87" t="str">
            <v>ISR</v>
          </cell>
          <cell r="G87">
            <v>4.0980989405405399</v>
          </cell>
        </row>
        <row r="88">
          <cell r="F88" t="str">
            <v>IRL</v>
          </cell>
          <cell r="G88">
            <v>4.5644866256410301</v>
          </cell>
        </row>
        <row r="89">
          <cell r="F89" t="str">
            <v>IRN</v>
          </cell>
          <cell r="G89">
            <v>2.7336884885269099</v>
          </cell>
        </row>
        <row r="90">
          <cell r="F90" t="str">
            <v>IDN</v>
          </cell>
          <cell r="G90">
            <v>3.7461549828571399</v>
          </cell>
        </row>
        <row r="91">
          <cell r="F91" t="str">
            <v>IND</v>
          </cell>
          <cell r="G91">
            <v>3.75148761352657</v>
          </cell>
        </row>
        <row r="92">
          <cell r="F92" t="str">
            <v>ISL</v>
          </cell>
          <cell r="G92">
            <v>4.4882294059782604</v>
          </cell>
        </row>
        <row r="93">
          <cell r="F93" t="str">
            <v>HUN</v>
          </cell>
          <cell r="G93">
            <v>2.3741158424083801</v>
          </cell>
        </row>
        <row r="94">
          <cell r="F94" t="str">
            <v>HKG</v>
          </cell>
          <cell r="G94">
            <v>5.5912726790697702</v>
          </cell>
        </row>
        <row r="95">
          <cell r="F95" t="str">
            <v>HND</v>
          </cell>
          <cell r="G95">
            <v>3.14634220425532</v>
          </cell>
        </row>
        <row r="96">
          <cell r="F96" t="str">
            <v>HTI</v>
          </cell>
          <cell r="G96">
            <v>2.3006305494565198</v>
          </cell>
        </row>
        <row r="97">
          <cell r="F97" t="str">
            <v>GUY</v>
          </cell>
          <cell r="G97">
            <v>3.5846285900552499</v>
          </cell>
        </row>
        <row r="98">
          <cell r="F98" t="str">
            <v>GIN</v>
          </cell>
          <cell r="G98">
            <v>2.8553500551724098</v>
          </cell>
        </row>
        <row r="99">
          <cell r="F99" t="str">
            <v>GTM</v>
          </cell>
          <cell r="G99">
            <v>3.4550450502958601</v>
          </cell>
        </row>
        <row r="100">
          <cell r="F100" t="str">
            <v>GRC</v>
          </cell>
          <cell r="G100">
            <v>2.5968466114942501</v>
          </cell>
        </row>
        <row r="101">
          <cell r="F101" t="str">
            <v>GHA</v>
          </cell>
          <cell r="G101">
            <v>3.5243701657718098</v>
          </cell>
        </row>
        <row r="102">
          <cell r="F102" t="str">
            <v>DEU</v>
          </cell>
          <cell r="G102">
            <v>4.9092380747474804</v>
          </cell>
        </row>
        <row r="103">
          <cell r="F103" t="str">
            <v>GEO</v>
          </cell>
          <cell r="G103">
            <v>3.0300400999999999</v>
          </cell>
        </row>
        <row r="104">
          <cell r="F104" t="str">
            <v>GMB</v>
          </cell>
          <cell r="G104">
            <v>3.8604586116564401</v>
          </cell>
        </row>
        <row r="105">
          <cell r="F105" t="str">
            <v>GAB</v>
          </cell>
          <cell r="G105">
            <v>3.2636834186915902</v>
          </cell>
        </row>
        <row r="106">
          <cell r="F106" t="str">
            <v>FRA</v>
          </cell>
          <cell r="G106">
            <v>4.2958098406698602</v>
          </cell>
        </row>
        <row r="107">
          <cell r="F107" t="str">
            <v>FIN</v>
          </cell>
          <cell r="G107">
            <v>5.8614990210526301</v>
          </cell>
        </row>
        <row r="108">
          <cell r="F108" t="str">
            <v>ETH</v>
          </cell>
          <cell r="G108">
            <v>2.8622106784810102</v>
          </cell>
        </row>
        <row r="109">
          <cell r="F109" t="str">
            <v>EST</v>
          </cell>
          <cell r="G109">
            <v>4.2285363757062102</v>
          </cell>
        </row>
        <row r="110">
          <cell r="F110" t="str">
            <v>SLV</v>
          </cell>
          <cell r="G110">
            <v>2.9783670487179501</v>
          </cell>
        </row>
        <row r="111">
          <cell r="F111" t="str">
            <v>EGY</v>
          </cell>
          <cell r="G111">
            <v>3.1947754443609</v>
          </cell>
        </row>
        <row r="112">
          <cell r="F112" t="str">
            <v>ECU</v>
          </cell>
          <cell r="G112">
            <v>3.06986842936508</v>
          </cell>
        </row>
        <row r="113">
          <cell r="F113" t="str">
            <v>DOM</v>
          </cell>
          <cell r="G113">
            <v>3.01251709047619</v>
          </cell>
        </row>
        <row r="114">
          <cell r="F114" t="str">
            <v>DNK</v>
          </cell>
          <cell r="G114">
            <v>3.9948505282391999</v>
          </cell>
        </row>
        <row r="115">
          <cell r="F115" t="str">
            <v>CZE</v>
          </cell>
          <cell r="G115">
            <v>2.69093794460094</v>
          </cell>
        </row>
        <row r="116">
          <cell r="F116" t="str">
            <v>CYP</v>
          </cell>
          <cell r="G116">
            <v>4.3611694774647898</v>
          </cell>
        </row>
        <row r="117">
          <cell r="F117" t="str">
            <v>HRV</v>
          </cell>
          <cell r="G117">
            <v>2.5169225133689799</v>
          </cell>
        </row>
        <row r="118">
          <cell r="F118" t="str">
            <v>CIV</v>
          </cell>
          <cell r="G118">
            <v>3.1669972161849702</v>
          </cell>
        </row>
        <row r="119">
          <cell r="F119" t="str">
            <v>CRI</v>
          </cell>
          <cell r="G119">
            <v>4.0048163686274503</v>
          </cell>
        </row>
        <row r="120">
          <cell r="F120" t="str">
            <v>COL</v>
          </cell>
          <cell r="G120">
            <v>3.2011163081632699</v>
          </cell>
        </row>
        <row r="121">
          <cell r="F121" t="str">
            <v>CHN</v>
          </cell>
          <cell r="G121">
            <v>3.8290503809523799</v>
          </cell>
        </row>
        <row r="122">
          <cell r="F122" t="str">
            <v>CHL</v>
          </cell>
          <cell r="G122">
            <v>4.3806920250000001</v>
          </cell>
        </row>
        <row r="123">
          <cell r="F123" t="str">
            <v>TCD</v>
          </cell>
          <cell r="G123">
            <v>2.1728463449275401</v>
          </cell>
        </row>
        <row r="124">
          <cell r="F124" t="str">
            <v>CPV</v>
          </cell>
          <cell r="G124">
            <v>3.5257310170212799</v>
          </cell>
        </row>
        <row r="125">
          <cell r="F125" t="str">
            <v>CAN</v>
          </cell>
          <cell r="G125">
            <v>4.7824279275423702</v>
          </cell>
        </row>
        <row r="126">
          <cell r="F126" t="str">
            <v>CMR</v>
          </cell>
          <cell r="G126">
            <v>3.04610557482517</v>
          </cell>
        </row>
        <row r="127">
          <cell r="F127" t="str">
            <v>KHM</v>
          </cell>
          <cell r="G127">
            <v>3.4713690441176501</v>
          </cell>
        </row>
        <row r="128">
          <cell r="F128" t="str">
            <v>BDI</v>
          </cell>
          <cell r="G128">
            <v>2.48314320792079</v>
          </cell>
        </row>
        <row r="129">
          <cell r="F129" t="str">
            <v>BFA</v>
          </cell>
          <cell r="G129">
            <v>3.0235271387755098</v>
          </cell>
        </row>
        <row r="130">
          <cell r="F130" t="str">
            <v>BGR</v>
          </cell>
          <cell r="G130">
            <v>2.7932301910447799</v>
          </cell>
        </row>
        <row r="131">
          <cell r="F131" t="str">
            <v>BRN</v>
          </cell>
          <cell r="G131">
            <v>3.3220184564102602</v>
          </cell>
        </row>
        <row r="132">
          <cell r="F132" t="str">
            <v>BRA</v>
          </cell>
          <cell r="G132">
            <v>3.5091443763485501</v>
          </cell>
        </row>
        <row r="133">
          <cell r="F133" t="str">
            <v>BWA</v>
          </cell>
          <cell r="G133">
            <v>4.3843399652694597</v>
          </cell>
        </row>
        <row r="134">
          <cell r="F134" t="str">
            <v>BIH</v>
          </cell>
          <cell r="G134">
            <v>3.695541</v>
          </cell>
        </row>
        <row r="135">
          <cell r="F135" t="str">
            <v>BOL</v>
          </cell>
          <cell r="G135">
            <v>3.2580305835616401</v>
          </cell>
        </row>
        <row r="136">
          <cell r="F136" t="str">
            <v>BTN</v>
          </cell>
          <cell r="G136">
            <v>3.2593969999999999</v>
          </cell>
        </row>
        <row r="137">
          <cell r="F137" t="str">
            <v>BEN</v>
          </cell>
          <cell r="G137">
            <v>3.2266471570680602</v>
          </cell>
        </row>
        <row r="138">
          <cell r="F138" t="str">
            <v>BEL</v>
          </cell>
          <cell r="G138">
            <v>4.0461524153846202</v>
          </cell>
        </row>
        <row r="139">
          <cell r="F139" t="str">
            <v>BRB</v>
          </cell>
          <cell r="G139">
            <v>4.2364987024390199</v>
          </cell>
        </row>
        <row r="140">
          <cell r="F140" t="str">
            <v>BGD</v>
          </cell>
          <cell r="G140">
            <v>3.3217536636942699</v>
          </cell>
        </row>
        <row r="141">
          <cell r="F141" t="str">
            <v>BHR</v>
          </cell>
          <cell r="G141">
            <v>3.8831088839622598</v>
          </cell>
        </row>
        <row r="142">
          <cell r="F142" t="str">
            <v>AZE</v>
          </cell>
          <cell r="G142">
            <v>3.7210007222222199</v>
          </cell>
        </row>
        <row r="143">
          <cell r="F143" t="str">
            <v>AUT</v>
          </cell>
          <cell r="G143">
            <v>4.3680619676470602</v>
          </cell>
        </row>
        <row r="144">
          <cell r="F144" t="str">
            <v>AUS</v>
          </cell>
          <cell r="G144">
            <v>4.3086991279999998</v>
          </cell>
        </row>
        <row r="145">
          <cell r="F145" t="str">
            <v>ARM</v>
          </cell>
          <cell r="G145">
            <v>3.3790299948717899</v>
          </cell>
        </row>
        <row r="146">
          <cell r="F146" t="str">
            <v>ARG</v>
          </cell>
          <cell r="G146">
            <v>1.8882575131221699</v>
          </cell>
        </row>
        <row r="147">
          <cell r="F147" t="str">
            <v>AGO</v>
          </cell>
          <cell r="G147">
            <v>2.21875</v>
          </cell>
        </row>
        <row r="148">
          <cell r="F148" t="str">
            <v>DZA</v>
          </cell>
          <cell r="G148">
            <v>2.3144430102040801</v>
          </cell>
        </row>
        <row r="149">
          <cell r="F149" t="str">
            <v>ALB</v>
          </cell>
          <cell r="G149">
            <v>2.9247629000000002</v>
          </cell>
        </row>
      </sheetData>
      <sheetData sheetId="14">
        <row r="1">
          <cell r="F1" t="str">
            <v>Entity code</v>
          </cell>
          <cell r="G1" t="str">
            <v>Value</v>
          </cell>
        </row>
        <row r="2">
          <cell r="C2" t="str">
            <v>1.12 Transparency of government policymaking, 1-7 (best)</v>
          </cell>
          <cell r="F2" t="str">
            <v>ZWE</v>
          </cell>
          <cell r="G2">
            <v>3.9269607272727298</v>
          </cell>
        </row>
        <row r="3">
          <cell r="F3" t="str">
            <v>ZMB</v>
          </cell>
          <cell r="G3">
            <v>4.6827115497206702</v>
          </cell>
        </row>
        <row r="4">
          <cell r="F4" t="str">
            <v>YEM</v>
          </cell>
          <cell r="G4">
            <v>3.7706855720000001</v>
          </cell>
        </row>
        <row r="5">
          <cell r="F5" t="str">
            <v>VNM</v>
          </cell>
          <cell r="G5">
            <v>3.5836813219512198</v>
          </cell>
        </row>
        <row r="6">
          <cell r="F6" t="str">
            <v>VEN</v>
          </cell>
          <cell r="G6">
            <v>2.7167439</v>
          </cell>
        </row>
        <row r="7">
          <cell r="F7" t="str">
            <v>URY</v>
          </cell>
          <cell r="G7">
            <v>4.6842015156069401</v>
          </cell>
        </row>
        <row r="8">
          <cell r="F8" t="str">
            <v>USA</v>
          </cell>
          <cell r="G8">
            <v>4.4038098417085401</v>
          </cell>
        </row>
        <row r="9">
          <cell r="F9" t="str">
            <v>GBR</v>
          </cell>
          <cell r="G9">
            <v>5.2537609318181797</v>
          </cell>
        </row>
        <row r="10">
          <cell r="F10" t="str">
            <v>ARE</v>
          </cell>
          <cell r="G10">
            <v>5.1945129999999997</v>
          </cell>
        </row>
        <row r="11">
          <cell r="F11" t="str">
            <v>UKR</v>
          </cell>
          <cell r="G11">
            <v>3.4693535562212001</v>
          </cell>
        </row>
        <row r="12">
          <cell r="F12" t="str">
            <v>UGA</v>
          </cell>
          <cell r="G12">
            <v>4.0606530295081997</v>
          </cell>
        </row>
        <row r="13">
          <cell r="F13" t="str">
            <v>TUR</v>
          </cell>
          <cell r="G13">
            <v>4.5849928027933</v>
          </cell>
        </row>
        <row r="14">
          <cell r="F14" t="str">
            <v>TUN</v>
          </cell>
          <cell r="G14">
            <v>3.9781899820359299</v>
          </cell>
        </row>
        <row r="15">
          <cell r="F15" t="str">
            <v>TTO</v>
          </cell>
          <cell r="G15">
            <v>3.8898329696113101</v>
          </cell>
        </row>
        <row r="16">
          <cell r="F16" t="str">
            <v>TLS</v>
          </cell>
          <cell r="G16">
            <v>3.4119601333333298</v>
          </cell>
        </row>
        <row r="17">
          <cell r="F17" t="str">
            <v>THA</v>
          </cell>
          <cell r="G17">
            <v>3.88998791242236</v>
          </cell>
        </row>
        <row r="18">
          <cell r="F18" t="str">
            <v>TZA</v>
          </cell>
          <cell r="G18">
            <v>3.7279419575916202</v>
          </cell>
        </row>
        <row r="19">
          <cell r="F19" t="str">
            <v>TWN</v>
          </cell>
          <cell r="G19">
            <v>5.3703386312056702</v>
          </cell>
        </row>
        <row r="20">
          <cell r="F20" t="str">
            <v>CHE</v>
          </cell>
          <cell r="G20">
            <v>5.6804860533333299</v>
          </cell>
        </row>
        <row r="21">
          <cell r="F21" t="str">
            <v>SWE</v>
          </cell>
          <cell r="G21">
            <v>5.4585983565573803</v>
          </cell>
        </row>
        <row r="22">
          <cell r="F22" t="str">
            <v>SWZ</v>
          </cell>
          <cell r="G22">
            <v>3.7868764469879501</v>
          </cell>
        </row>
        <row r="23">
          <cell r="F23" t="str">
            <v>SUR</v>
          </cell>
          <cell r="G23">
            <v>3.48272637701149</v>
          </cell>
        </row>
        <row r="24">
          <cell r="F24" t="str">
            <v>LKA</v>
          </cell>
          <cell r="G24">
            <v>4.1224546024390198</v>
          </cell>
        </row>
        <row r="25">
          <cell r="F25" t="str">
            <v>ESP</v>
          </cell>
          <cell r="G25">
            <v>3.9323041999999999</v>
          </cell>
        </row>
        <row r="26">
          <cell r="F26" t="str">
            <v>ZAF</v>
          </cell>
          <cell r="G26">
            <v>4.6291899804347798</v>
          </cell>
        </row>
        <row r="27">
          <cell r="F27" t="str">
            <v>SVN</v>
          </cell>
          <cell r="G27">
            <v>4.3564927163461498</v>
          </cell>
        </row>
        <row r="28">
          <cell r="F28" t="str">
            <v>SVK</v>
          </cell>
          <cell r="G28">
            <v>4.0089629384615399</v>
          </cell>
        </row>
        <row r="29">
          <cell r="F29" t="str">
            <v>SGP</v>
          </cell>
          <cell r="G29">
            <v>6.1370496890243897</v>
          </cell>
        </row>
        <row r="30">
          <cell r="F30" t="str">
            <v>SLE</v>
          </cell>
          <cell r="G30">
            <v>3.7715990000000001</v>
          </cell>
        </row>
        <row r="31">
          <cell r="F31" t="str">
            <v>SYC</v>
          </cell>
          <cell r="G31">
            <v>4.3493894031745999</v>
          </cell>
        </row>
        <row r="32">
          <cell r="F32" t="str">
            <v>SRB</v>
          </cell>
          <cell r="G32">
            <v>3.6606540718592999</v>
          </cell>
        </row>
        <row r="33">
          <cell r="F33" t="str">
            <v>SEN</v>
          </cell>
          <cell r="G33">
            <v>4.2061586583333304</v>
          </cell>
        </row>
        <row r="34">
          <cell r="F34" t="str">
            <v>SAU</v>
          </cell>
          <cell r="G34">
            <v>4.6171836764957304</v>
          </cell>
        </row>
        <row r="35">
          <cell r="F35" t="str">
            <v>RWA</v>
          </cell>
          <cell r="G35">
            <v>5.4937824049586803</v>
          </cell>
        </row>
        <row r="36">
          <cell r="F36" t="str">
            <v>RUS</v>
          </cell>
          <cell r="G36">
            <v>3.7780383288135599</v>
          </cell>
        </row>
        <row r="37">
          <cell r="F37" t="str">
            <v>ROU</v>
          </cell>
          <cell r="G37">
            <v>3.6716462537313399</v>
          </cell>
        </row>
        <row r="38">
          <cell r="F38" t="str">
            <v>QAT</v>
          </cell>
          <cell r="G38">
            <v>5.8179203218340598</v>
          </cell>
        </row>
        <row r="39">
          <cell r="F39" t="str">
            <v>PRI</v>
          </cell>
          <cell r="G39">
            <v>4.3021578609375002</v>
          </cell>
        </row>
        <row r="40">
          <cell r="F40" t="str">
            <v>PRT</v>
          </cell>
          <cell r="G40">
            <v>4.0549304744186001</v>
          </cell>
        </row>
        <row r="41">
          <cell r="F41" t="str">
            <v>POL</v>
          </cell>
          <cell r="G41">
            <v>3.5857979144927499</v>
          </cell>
        </row>
        <row r="42">
          <cell r="F42" t="str">
            <v>PHL</v>
          </cell>
          <cell r="G42">
            <v>3.8959485207048501</v>
          </cell>
        </row>
        <row r="43">
          <cell r="F43" t="str">
            <v>PER</v>
          </cell>
          <cell r="G43">
            <v>3.9161849092592602</v>
          </cell>
        </row>
        <row r="44">
          <cell r="F44" t="str">
            <v>PRY</v>
          </cell>
          <cell r="G44">
            <v>3.9585465884058002</v>
          </cell>
        </row>
        <row r="45">
          <cell r="F45" t="str">
            <v>PAN</v>
          </cell>
          <cell r="G45">
            <v>4.6807370665399199</v>
          </cell>
        </row>
        <row r="46">
          <cell r="F46" t="str">
            <v>PAK</v>
          </cell>
          <cell r="G46">
            <v>3.6715508083333299</v>
          </cell>
        </row>
        <row r="47">
          <cell r="F47" t="str">
            <v>OMN</v>
          </cell>
          <cell r="G47">
            <v>4.9991950000000003</v>
          </cell>
        </row>
        <row r="48">
          <cell r="F48" t="str">
            <v>NOR</v>
          </cell>
          <cell r="G48">
            <v>5.0957071258741298</v>
          </cell>
        </row>
        <row r="49">
          <cell r="F49" t="str">
            <v>NGA</v>
          </cell>
          <cell r="G49">
            <v>3.6941810638497699</v>
          </cell>
        </row>
        <row r="50">
          <cell r="F50" t="str">
            <v>NIC</v>
          </cell>
          <cell r="G50">
            <v>3.89621812328767</v>
          </cell>
        </row>
        <row r="51">
          <cell r="F51" t="str">
            <v>NZL</v>
          </cell>
          <cell r="G51">
            <v>5.8769240967391303</v>
          </cell>
        </row>
        <row r="52">
          <cell r="F52" t="str">
            <v>NLD</v>
          </cell>
          <cell r="G52">
            <v>5.1823768769230796</v>
          </cell>
        </row>
        <row r="53">
          <cell r="F53" t="str">
            <v>NPL</v>
          </cell>
          <cell r="G53">
            <v>3.7021136000000001</v>
          </cell>
        </row>
        <row r="54">
          <cell r="F54" t="str">
            <v>NAM</v>
          </cell>
          <cell r="G54">
            <v>4.0256473813664604</v>
          </cell>
        </row>
        <row r="55">
          <cell r="F55" t="str">
            <v>MMR</v>
          </cell>
          <cell r="G55">
            <v>2.8930250000000002</v>
          </cell>
        </row>
        <row r="56">
          <cell r="F56" t="str">
            <v>MOZ</v>
          </cell>
          <cell r="G56">
            <v>3.9757596646067399</v>
          </cell>
        </row>
        <row r="57">
          <cell r="F57" t="str">
            <v>MAR</v>
          </cell>
          <cell r="G57">
            <v>4.1855687737704903</v>
          </cell>
        </row>
        <row r="58">
          <cell r="F58" t="str">
            <v>MNE</v>
          </cell>
          <cell r="G58">
            <v>4.5307166727272703</v>
          </cell>
        </row>
        <row r="59">
          <cell r="F59" t="str">
            <v>MNG</v>
          </cell>
          <cell r="G59">
            <v>3.7486298052631599</v>
          </cell>
        </row>
        <row r="60">
          <cell r="F60" t="str">
            <v>MDA</v>
          </cell>
          <cell r="G60">
            <v>4.00753466666667</v>
          </cell>
        </row>
        <row r="61">
          <cell r="F61" t="str">
            <v>MEX</v>
          </cell>
          <cell r="G61">
            <v>4.1784654755852797</v>
          </cell>
        </row>
        <row r="62">
          <cell r="F62" t="str">
            <v>MUS</v>
          </cell>
          <cell r="G62">
            <v>4.5451160416666703</v>
          </cell>
        </row>
        <row r="63">
          <cell r="F63" t="str">
            <v>MRT</v>
          </cell>
          <cell r="G63">
            <v>2.8473174999999999</v>
          </cell>
        </row>
        <row r="64">
          <cell r="F64" t="str">
            <v>MLT</v>
          </cell>
          <cell r="G64">
            <v>4.2446876800000002</v>
          </cell>
        </row>
        <row r="65">
          <cell r="F65" t="str">
            <v>MLI</v>
          </cell>
          <cell r="G65">
            <v>3.43471700102041</v>
          </cell>
        </row>
        <row r="66">
          <cell r="F66" t="str">
            <v>MYS</v>
          </cell>
          <cell r="G66">
            <v>5.0062692972973002</v>
          </cell>
        </row>
        <row r="67">
          <cell r="F67" t="str">
            <v>MWI</v>
          </cell>
          <cell r="G67">
            <v>3.85285708706897</v>
          </cell>
        </row>
        <row r="68">
          <cell r="F68" t="str">
            <v>MDG</v>
          </cell>
          <cell r="G68">
            <v>2.9774694032128499</v>
          </cell>
        </row>
        <row r="69">
          <cell r="F69" t="str">
            <v>MKD</v>
          </cell>
          <cell r="G69">
            <v>4.4155674280701804</v>
          </cell>
        </row>
        <row r="70">
          <cell r="F70" t="str">
            <v>LUX</v>
          </cell>
          <cell r="G70">
            <v>5.5076020764705902</v>
          </cell>
        </row>
        <row r="71">
          <cell r="F71" t="str">
            <v>LTU</v>
          </cell>
          <cell r="G71">
            <v>4.6549359816326499</v>
          </cell>
        </row>
        <row r="72">
          <cell r="F72" t="str">
            <v>LBY</v>
          </cell>
          <cell r="G72">
            <v>3.53066193333333</v>
          </cell>
        </row>
        <row r="73">
          <cell r="F73" t="str">
            <v>LBR</v>
          </cell>
          <cell r="G73">
            <v>4.2645496324324297</v>
          </cell>
        </row>
        <row r="74">
          <cell r="F74" t="str">
            <v>LSO</v>
          </cell>
          <cell r="G74">
            <v>3.7033995763440899</v>
          </cell>
        </row>
        <row r="75">
          <cell r="F75" t="str">
            <v>LBN</v>
          </cell>
          <cell r="G75">
            <v>3.2757964207792201</v>
          </cell>
        </row>
        <row r="76">
          <cell r="F76" t="str">
            <v>LVA</v>
          </cell>
          <cell r="G76">
            <v>4.4825380564102604</v>
          </cell>
        </row>
        <row r="77">
          <cell r="F77" t="str">
            <v>LAO</v>
          </cell>
          <cell r="G77">
            <v>3.7597429999999998</v>
          </cell>
        </row>
        <row r="78">
          <cell r="F78" t="str">
            <v>KGZ</v>
          </cell>
          <cell r="G78">
            <v>3.8221741749999998</v>
          </cell>
        </row>
        <row r="79">
          <cell r="F79" t="str">
            <v>KWT</v>
          </cell>
          <cell r="G79">
            <v>3.6774892945945901</v>
          </cell>
        </row>
        <row r="80">
          <cell r="F80" t="str">
            <v>KOR</v>
          </cell>
          <cell r="G80">
            <v>3.3953366569832402</v>
          </cell>
        </row>
        <row r="81">
          <cell r="F81" t="str">
            <v>KEN</v>
          </cell>
          <cell r="G81">
            <v>3.9330631094339599</v>
          </cell>
        </row>
        <row r="82">
          <cell r="F82" t="str">
            <v>KAZ</v>
          </cell>
          <cell r="G82">
            <v>4.7211763428571398</v>
          </cell>
        </row>
        <row r="83">
          <cell r="F83" t="str">
            <v>JOR</v>
          </cell>
          <cell r="G83">
            <v>4.5307890000000004</v>
          </cell>
        </row>
        <row r="84">
          <cell r="F84" t="str">
            <v>JPN</v>
          </cell>
          <cell r="G84">
            <v>5.1749387703539798</v>
          </cell>
        </row>
        <row r="85">
          <cell r="F85" t="str">
            <v>JAM</v>
          </cell>
          <cell r="G85">
            <v>3.8018100941176498</v>
          </cell>
        </row>
        <row r="86">
          <cell r="F86" t="str">
            <v>ITA</v>
          </cell>
          <cell r="G86">
            <v>3.0261720011627902</v>
          </cell>
        </row>
        <row r="87">
          <cell r="F87" t="str">
            <v>ISR</v>
          </cell>
          <cell r="G87">
            <v>4.06558494054054</v>
          </cell>
        </row>
        <row r="88">
          <cell r="F88" t="str">
            <v>IRL</v>
          </cell>
          <cell r="G88">
            <v>4.9594414461538499</v>
          </cell>
        </row>
        <row r="89">
          <cell r="F89" t="str">
            <v>IRN</v>
          </cell>
          <cell r="G89">
            <v>3.4502419705382401</v>
          </cell>
        </row>
        <row r="90">
          <cell r="F90" t="str">
            <v>IDN</v>
          </cell>
          <cell r="G90">
            <v>4.18643829142857</v>
          </cell>
        </row>
        <row r="91">
          <cell r="F91" t="str">
            <v>IND</v>
          </cell>
          <cell r="G91">
            <v>4.2429984618357501</v>
          </cell>
        </row>
        <row r="92">
          <cell r="F92" t="str">
            <v>ISL</v>
          </cell>
          <cell r="G92">
            <v>4.8804735619565198</v>
          </cell>
        </row>
        <row r="93">
          <cell r="F93" t="str">
            <v>HUN</v>
          </cell>
          <cell r="G93">
            <v>3.4485203675392699</v>
          </cell>
        </row>
        <row r="94">
          <cell r="F94" t="str">
            <v>HKG</v>
          </cell>
          <cell r="G94">
            <v>5.9188262883720899</v>
          </cell>
        </row>
        <row r="95">
          <cell r="F95" t="str">
            <v>HND</v>
          </cell>
          <cell r="G95">
            <v>3.6608072297872298</v>
          </cell>
        </row>
        <row r="96">
          <cell r="F96" t="str">
            <v>HTI</v>
          </cell>
          <cell r="G96">
            <v>2.63711753586957</v>
          </cell>
        </row>
        <row r="97">
          <cell r="F97" t="str">
            <v>GUY</v>
          </cell>
          <cell r="G97">
            <v>4.2297703414364598</v>
          </cell>
        </row>
        <row r="98">
          <cell r="F98" t="str">
            <v>GIN</v>
          </cell>
          <cell r="G98">
            <v>3.47837248275862</v>
          </cell>
        </row>
        <row r="99">
          <cell r="F99" t="str">
            <v>GTM</v>
          </cell>
          <cell r="G99">
            <v>4.5428464331360896</v>
          </cell>
        </row>
        <row r="100">
          <cell r="F100" t="str">
            <v>GRC</v>
          </cell>
          <cell r="G100">
            <v>3.5803878522988501</v>
          </cell>
        </row>
        <row r="101">
          <cell r="F101" t="str">
            <v>GHA</v>
          </cell>
          <cell r="G101">
            <v>4.0865115832214798</v>
          </cell>
        </row>
        <row r="102">
          <cell r="F102" t="str">
            <v>DEU</v>
          </cell>
          <cell r="G102">
            <v>4.9754132097643096</v>
          </cell>
        </row>
        <row r="103">
          <cell r="F103" t="str">
            <v>GEO</v>
          </cell>
          <cell r="G103">
            <v>4.6578659733727799</v>
          </cell>
        </row>
        <row r="104">
          <cell r="F104" t="str">
            <v>GMB</v>
          </cell>
          <cell r="G104">
            <v>4.5275087331288404</v>
          </cell>
        </row>
        <row r="105">
          <cell r="F105" t="str">
            <v>GAB</v>
          </cell>
          <cell r="G105">
            <v>4.1501428953271002</v>
          </cell>
        </row>
        <row r="106">
          <cell r="F106" t="str">
            <v>FRA</v>
          </cell>
          <cell r="G106">
            <v>4.2532076172248798</v>
          </cell>
        </row>
        <row r="107">
          <cell r="F107" t="str">
            <v>FIN</v>
          </cell>
          <cell r="G107">
            <v>6.0703178684210499</v>
          </cell>
        </row>
        <row r="108">
          <cell r="F108" t="str">
            <v>ETH</v>
          </cell>
          <cell r="G108">
            <v>3.4885143594936698</v>
          </cell>
        </row>
        <row r="109">
          <cell r="F109" t="str">
            <v>EST</v>
          </cell>
          <cell r="G109">
            <v>5.0215703672316403</v>
          </cell>
        </row>
        <row r="110">
          <cell r="F110" t="str">
            <v>SLV</v>
          </cell>
          <cell r="G110">
            <v>3.4050672230769199</v>
          </cell>
        </row>
        <row r="111">
          <cell r="F111" t="str">
            <v>EGY</v>
          </cell>
          <cell r="G111">
            <v>3.9094805368421</v>
          </cell>
        </row>
        <row r="112">
          <cell r="F112" t="str">
            <v>ECU</v>
          </cell>
          <cell r="G112">
            <v>4.1018899666666702</v>
          </cell>
        </row>
        <row r="113">
          <cell r="F113" t="str">
            <v>DOM</v>
          </cell>
          <cell r="G113">
            <v>4.1559341238095202</v>
          </cell>
        </row>
        <row r="114">
          <cell r="F114" t="str">
            <v>DNK</v>
          </cell>
          <cell r="G114">
            <v>4.3427911315614596</v>
          </cell>
        </row>
        <row r="115">
          <cell r="F115" t="str">
            <v>CZE</v>
          </cell>
          <cell r="G115">
            <v>3.81460269671362</v>
          </cell>
        </row>
        <row r="116">
          <cell r="F116" t="str">
            <v>CYP</v>
          </cell>
          <cell r="G116">
            <v>4.7627891394366202</v>
          </cell>
        </row>
        <row r="117">
          <cell r="F117" t="str">
            <v>HRV</v>
          </cell>
          <cell r="G117">
            <v>3.7431236181818202</v>
          </cell>
        </row>
        <row r="118">
          <cell r="F118" t="str">
            <v>CIV</v>
          </cell>
          <cell r="G118">
            <v>3.93738924855491</v>
          </cell>
        </row>
        <row r="119">
          <cell r="F119" t="str">
            <v>CRI</v>
          </cell>
          <cell r="G119">
            <v>4.4007749372548997</v>
          </cell>
        </row>
        <row r="120">
          <cell r="F120" t="str">
            <v>COL</v>
          </cell>
          <cell r="G120">
            <v>4.0815699244898003</v>
          </cell>
        </row>
        <row r="121">
          <cell r="F121" t="str">
            <v>CHN</v>
          </cell>
          <cell r="G121">
            <v>4.4180931904761902</v>
          </cell>
        </row>
        <row r="122">
          <cell r="F122" t="str">
            <v>CHL</v>
          </cell>
          <cell r="G122">
            <v>5.1183380874999997</v>
          </cell>
        </row>
        <row r="123">
          <cell r="F123" t="str">
            <v>TCD</v>
          </cell>
          <cell r="G123">
            <v>2.7535095405797101</v>
          </cell>
        </row>
        <row r="124">
          <cell r="F124" t="str">
            <v>CPV</v>
          </cell>
          <cell r="G124">
            <v>4.1615528382978697</v>
          </cell>
        </row>
        <row r="125">
          <cell r="F125" t="str">
            <v>CAN</v>
          </cell>
          <cell r="G125">
            <v>5.1168570432203397</v>
          </cell>
        </row>
        <row r="126">
          <cell r="F126" t="str">
            <v>CMR</v>
          </cell>
          <cell r="G126">
            <v>4.3351355874125899</v>
          </cell>
        </row>
        <row r="127">
          <cell r="F127" t="str">
            <v>KHM</v>
          </cell>
          <cell r="G127">
            <v>3.6281447500000001</v>
          </cell>
        </row>
        <row r="128">
          <cell r="F128" t="str">
            <v>BDI</v>
          </cell>
          <cell r="G128">
            <v>3.2869784217821798</v>
          </cell>
        </row>
        <row r="129">
          <cell r="F129" t="str">
            <v>BFA</v>
          </cell>
          <cell r="G129">
            <v>3.6737673132653099</v>
          </cell>
        </row>
        <row r="130">
          <cell r="F130" t="str">
            <v>BGR</v>
          </cell>
          <cell r="G130">
            <v>3.5571046029850701</v>
          </cell>
        </row>
        <row r="131">
          <cell r="F131" t="str">
            <v>BRN</v>
          </cell>
          <cell r="G131">
            <v>4.3825654820512803</v>
          </cell>
        </row>
        <row r="132">
          <cell r="F132" t="str">
            <v>BRA</v>
          </cell>
          <cell r="G132">
            <v>3.6786785369294601</v>
          </cell>
        </row>
        <row r="133">
          <cell r="F133" t="str">
            <v>BWA</v>
          </cell>
          <cell r="G133">
            <v>4.4888086898203596</v>
          </cell>
        </row>
        <row r="134">
          <cell r="F134" t="str">
            <v>BIH</v>
          </cell>
          <cell r="G134">
            <v>4.2008559999999999</v>
          </cell>
        </row>
        <row r="135">
          <cell r="F135" t="str">
            <v>BOL</v>
          </cell>
          <cell r="G135">
            <v>3.48481836164384</v>
          </cell>
        </row>
        <row r="136">
          <cell r="F136" t="str">
            <v>BTN</v>
          </cell>
          <cell r="G136">
            <v>3.7296860000000001</v>
          </cell>
        </row>
        <row r="137">
          <cell r="F137" t="str">
            <v>BEN</v>
          </cell>
          <cell r="G137">
            <v>3.5835793465968599</v>
          </cell>
        </row>
        <row r="138">
          <cell r="F138" t="str">
            <v>BEL</v>
          </cell>
          <cell r="G138">
            <v>4.2793916242603496</v>
          </cell>
        </row>
        <row r="139">
          <cell r="F139" t="str">
            <v>BRB</v>
          </cell>
          <cell r="G139">
            <v>4.7233313024390204</v>
          </cell>
        </row>
        <row r="140">
          <cell r="F140" t="str">
            <v>BGD</v>
          </cell>
          <cell r="G140">
            <v>3.8639068076433101</v>
          </cell>
        </row>
        <row r="141">
          <cell r="F141" t="str">
            <v>BHR</v>
          </cell>
          <cell r="G141">
            <v>4.9766467641509404</v>
          </cell>
        </row>
        <row r="142">
          <cell r="F142" t="str">
            <v>AZE</v>
          </cell>
          <cell r="G142">
            <v>4.4950078749999998</v>
          </cell>
        </row>
        <row r="143">
          <cell r="F143" t="str">
            <v>AUT</v>
          </cell>
          <cell r="G143">
            <v>5.0471224426470602</v>
          </cell>
        </row>
        <row r="144">
          <cell r="F144" t="str">
            <v>AUS</v>
          </cell>
          <cell r="G144">
            <v>4.3734954479999999</v>
          </cell>
        </row>
        <row r="145">
          <cell r="F145" t="str">
            <v>ARM</v>
          </cell>
          <cell r="G145">
            <v>4.9621807179487201</v>
          </cell>
        </row>
        <row r="146">
          <cell r="F146" t="str">
            <v>ARG</v>
          </cell>
          <cell r="G146">
            <v>3.0063747864253401</v>
          </cell>
        </row>
        <row r="147">
          <cell r="F147" t="str">
            <v>AGO</v>
          </cell>
          <cell r="G147">
            <v>2.8571430000000002</v>
          </cell>
        </row>
        <row r="148">
          <cell r="F148" t="str">
            <v>DZA</v>
          </cell>
          <cell r="G148">
            <v>3.4368135571428602</v>
          </cell>
        </row>
        <row r="149">
          <cell r="F149" t="str">
            <v>ALB</v>
          </cell>
          <cell r="G149">
            <v>4.1166903000000001</v>
          </cell>
        </row>
      </sheetData>
      <sheetData sheetId="15">
        <row r="1">
          <cell r="F1" t="str">
            <v>Entity code</v>
          </cell>
          <cell r="G1" t="str">
            <v>Value</v>
          </cell>
        </row>
        <row r="2">
          <cell r="C2" t="str">
            <v>1.13 Business costs of terrorism, 1-7 (best)</v>
          </cell>
          <cell r="F2" t="str">
            <v>ZWE</v>
          </cell>
          <cell r="G2">
            <v>6.3219666743801701</v>
          </cell>
        </row>
        <row r="3">
          <cell r="F3" t="str">
            <v>ZMB</v>
          </cell>
          <cell r="G3">
            <v>6.1091543050279302</v>
          </cell>
        </row>
        <row r="4">
          <cell r="F4" t="str">
            <v>YEM</v>
          </cell>
          <cell r="G4">
            <v>2.7212923199999999</v>
          </cell>
        </row>
        <row r="5">
          <cell r="F5" t="str">
            <v>VNM</v>
          </cell>
          <cell r="G5">
            <v>5.3857532731707298</v>
          </cell>
        </row>
        <row r="6">
          <cell r="F6" t="str">
            <v>VEN</v>
          </cell>
          <cell r="G6">
            <v>5.3648466161290296</v>
          </cell>
        </row>
        <row r="7">
          <cell r="F7" t="str">
            <v>URY</v>
          </cell>
          <cell r="G7">
            <v>6.4204481294797704</v>
          </cell>
        </row>
        <row r="8">
          <cell r="F8" t="str">
            <v>USA</v>
          </cell>
          <cell r="G8">
            <v>4.20679641708543</v>
          </cell>
        </row>
        <row r="9">
          <cell r="F9" t="str">
            <v>GBR</v>
          </cell>
          <cell r="G9">
            <v>5.20974102272727</v>
          </cell>
        </row>
        <row r="10">
          <cell r="F10" t="str">
            <v>ARE</v>
          </cell>
          <cell r="G10">
            <v>6.3312720000000002</v>
          </cell>
        </row>
        <row r="11">
          <cell r="F11" t="str">
            <v>UKR</v>
          </cell>
          <cell r="G11">
            <v>5.8541722594470098</v>
          </cell>
        </row>
        <row r="12">
          <cell r="F12" t="str">
            <v>UGA</v>
          </cell>
          <cell r="G12">
            <v>3.9125350098360698</v>
          </cell>
        </row>
        <row r="13">
          <cell r="F13" t="str">
            <v>TUR</v>
          </cell>
          <cell r="G13">
            <v>4.1410507843575397</v>
          </cell>
        </row>
        <row r="14">
          <cell r="F14" t="str">
            <v>TUN</v>
          </cell>
          <cell r="G14">
            <v>3.8494071898203601</v>
          </cell>
        </row>
        <row r="15">
          <cell r="F15" t="str">
            <v>TTO</v>
          </cell>
          <cell r="G15">
            <v>5.7701637844522997</v>
          </cell>
        </row>
        <row r="16">
          <cell r="F16" t="str">
            <v>TLS</v>
          </cell>
          <cell r="G16">
            <v>5.36553720434783</v>
          </cell>
        </row>
        <row r="17">
          <cell r="F17" t="str">
            <v>THA</v>
          </cell>
          <cell r="G17">
            <v>4.4874585888198704</v>
          </cell>
        </row>
        <row r="18">
          <cell r="F18" t="str">
            <v>TZA</v>
          </cell>
          <cell r="G18">
            <v>4.9796950874345596</v>
          </cell>
        </row>
        <row r="19">
          <cell r="F19" t="str">
            <v>TWN</v>
          </cell>
          <cell r="G19">
            <v>6.1352283333333304</v>
          </cell>
        </row>
        <row r="20">
          <cell r="F20" t="str">
            <v>CHE</v>
          </cell>
          <cell r="G20">
            <v>5.9958734900000001</v>
          </cell>
        </row>
        <row r="21">
          <cell r="F21" t="str">
            <v>SWE</v>
          </cell>
          <cell r="G21">
            <v>6.1188182442622896</v>
          </cell>
        </row>
        <row r="22">
          <cell r="F22" t="str">
            <v>SWZ</v>
          </cell>
          <cell r="G22">
            <v>5.4013738445783099</v>
          </cell>
        </row>
        <row r="23">
          <cell r="F23" t="str">
            <v>SUR</v>
          </cell>
          <cell r="G23">
            <v>6.0731495965517199</v>
          </cell>
        </row>
        <row r="24">
          <cell r="F24" t="str">
            <v>LKA</v>
          </cell>
          <cell r="G24">
            <v>6.1424500000000002</v>
          </cell>
        </row>
        <row r="25">
          <cell r="F25" t="str">
            <v>ESP</v>
          </cell>
          <cell r="G25">
            <v>5.1551006199999998</v>
          </cell>
        </row>
        <row r="26">
          <cell r="F26" t="str">
            <v>ZAF</v>
          </cell>
          <cell r="G26">
            <v>6.1642432434782597</v>
          </cell>
        </row>
        <row r="27">
          <cell r="F27" t="str">
            <v>SVN</v>
          </cell>
          <cell r="G27">
            <v>6.69428875769231</v>
          </cell>
        </row>
        <row r="28">
          <cell r="F28" t="str">
            <v>SVK</v>
          </cell>
          <cell r="G28">
            <v>6.1806967362637399</v>
          </cell>
        </row>
        <row r="29">
          <cell r="F29" t="str">
            <v>SGP</v>
          </cell>
          <cell r="G29">
            <v>5.77071381280488</v>
          </cell>
        </row>
        <row r="30">
          <cell r="F30" t="str">
            <v>SLE</v>
          </cell>
          <cell r="G30">
            <v>5.8192397500000004</v>
          </cell>
        </row>
        <row r="31">
          <cell r="F31" t="str">
            <v>SYC</v>
          </cell>
          <cell r="G31">
            <v>4.9501378666666698</v>
          </cell>
        </row>
        <row r="32">
          <cell r="F32" t="str">
            <v>SRB</v>
          </cell>
          <cell r="G32">
            <v>5.6049522638190998</v>
          </cell>
        </row>
        <row r="33">
          <cell r="F33" t="str">
            <v>SEN</v>
          </cell>
          <cell r="G33">
            <v>5.0108439520833299</v>
          </cell>
        </row>
        <row r="34">
          <cell r="F34" t="str">
            <v>SAU</v>
          </cell>
          <cell r="G34">
            <v>5.8341534790598297</v>
          </cell>
        </row>
        <row r="35">
          <cell r="F35" t="str">
            <v>RWA</v>
          </cell>
          <cell r="G35">
            <v>5.7591462082644602</v>
          </cell>
        </row>
        <row r="36">
          <cell r="F36" t="str">
            <v>RUS</v>
          </cell>
          <cell r="G36">
            <v>4.7353625211864401</v>
          </cell>
        </row>
        <row r="37">
          <cell r="F37" t="str">
            <v>ROU</v>
          </cell>
          <cell r="G37">
            <v>5.5921102706467698</v>
          </cell>
        </row>
        <row r="38">
          <cell r="F38" t="str">
            <v>QAT</v>
          </cell>
          <cell r="G38">
            <v>6.68866357816594</v>
          </cell>
        </row>
        <row r="39">
          <cell r="F39" t="str">
            <v>PRI</v>
          </cell>
          <cell r="G39">
            <v>5.9872403078124998</v>
          </cell>
        </row>
        <row r="40">
          <cell r="F40" t="str">
            <v>PRT</v>
          </cell>
          <cell r="G40">
            <v>6.5383126976744199</v>
          </cell>
        </row>
        <row r="41">
          <cell r="F41" t="str">
            <v>POL</v>
          </cell>
          <cell r="G41">
            <v>6.1779147743961396</v>
          </cell>
        </row>
        <row r="42">
          <cell r="F42" t="str">
            <v>PHL</v>
          </cell>
          <cell r="G42">
            <v>4.4180798916299597</v>
          </cell>
        </row>
        <row r="43">
          <cell r="F43" t="str">
            <v>PER</v>
          </cell>
          <cell r="G43">
            <v>3.9845311598765401</v>
          </cell>
        </row>
        <row r="44">
          <cell r="F44" t="str">
            <v>PRY</v>
          </cell>
          <cell r="G44">
            <v>4.9798440057970996</v>
          </cell>
        </row>
        <row r="45">
          <cell r="F45" t="str">
            <v>PAN</v>
          </cell>
          <cell r="G45">
            <v>5.3381684212927798</v>
          </cell>
        </row>
        <row r="46">
          <cell r="F46" t="str">
            <v>PAK</v>
          </cell>
          <cell r="G46">
            <v>2.7351769749999999</v>
          </cell>
        </row>
        <row r="47">
          <cell r="F47" t="str">
            <v>OMN</v>
          </cell>
          <cell r="G47">
            <v>6.6388350000000003</v>
          </cell>
        </row>
        <row r="48">
          <cell r="F48" t="str">
            <v>NOR</v>
          </cell>
          <cell r="G48">
            <v>5.7468149069930101</v>
          </cell>
        </row>
        <row r="49">
          <cell r="F49" t="str">
            <v>NGA</v>
          </cell>
          <cell r="G49">
            <v>2.8949686140845099</v>
          </cell>
        </row>
        <row r="50">
          <cell r="F50" t="str">
            <v>NIC</v>
          </cell>
          <cell r="G50">
            <v>4.4787306958904098</v>
          </cell>
        </row>
        <row r="51">
          <cell r="F51" t="str">
            <v>NZL</v>
          </cell>
          <cell r="G51">
            <v>6.39509850869565</v>
          </cell>
        </row>
        <row r="52">
          <cell r="F52" t="str">
            <v>NLD</v>
          </cell>
          <cell r="G52">
            <v>6.0796084816568001</v>
          </cell>
        </row>
        <row r="53">
          <cell r="F53" t="str">
            <v>NPL</v>
          </cell>
          <cell r="G53">
            <v>3.9724024</v>
          </cell>
        </row>
        <row r="54">
          <cell r="F54" t="str">
            <v>NAM</v>
          </cell>
          <cell r="G54">
            <v>6.02360883726708</v>
          </cell>
        </row>
        <row r="55">
          <cell r="F55" t="str">
            <v>MMR</v>
          </cell>
          <cell r="G55">
            <v>2.712952</v>
          </cell>
        </row>
        <row r="56">
          <cell r="F56" t="str">
            <v>MOZ</v>
          </cell>
          <cell r="G56">
            <v>5.1058091151685403</v>
          </cell>
        </row>
        <row r="57">
          <cell r="F57" t="str">
            <v>MAR</v>
          </cell>
          <cell r="G57">
            <v>5.3432367573770501</v>
          </cell>
        </row>
        <row r="58">
          <cell r="F58" t="str">
            <v>MNE</v>
          </cell>
          <cell r="G58">
            <v>6.0570998961039004</v>
          </cell>
        </row>
        <row r="59">
          <cell r="F59" t="str">
            <v>MNG</v>
          </cell>
          <cell r="G59">
            <v>5.8398630497076001</v>
          </cell>
        </row>
        <row r="60">
          <cell r="F60" t="str">
            <v>MDA</v>
          </cell>
          <cell r="G60">
            <v>6.4403100666666697</v>
          </cell>
        </row>
        <row r="61">
          <cell r="F61" t="str">
            <v>MEX</v>
          </cell>
          <cell r="G61">
            <v>4.8151403548495004</v>
          </cell>
        </row>
        <row r="62">
          <cell r="F62" t="str">
            <v>MUS</v>
          </cell>
          <cell r="G62">
            <v>6.3184701916666697</v>
          </cell>
        </row>
        <row r="63">
          <cell r="F63" t="str">
            <v>MRT</v>
          </cell>
          <cell r="G63">
            <v>4.8452458235294102</v>
          </cell>
        </row>
        <row r="64">
          <cell r="F64" t="str">
            <v>MLT</v>
          </cell>
          <cell r="G64">
            <v>5.8353207600000001</v>
          </cell>
        </row>
        <row r="65">
          <cell r="F65" t="str">
            <v>MLI</v>
          </cell>
          <cell r="G65">
            <v>2.8628570255102002</v>
          </cell>
        </row>
        <row r="66">
          <cell r="F66" t="str">
            <v>MYS</v>
          </cell>
          <cell r="G66">
            <v>5.3030906189189198</v>
          </cell>
        </row>
        <row r="67">
          <cell r="F67" t="str">
            <v>MWI</v>
          </cell>
          <cell r="G67">
            <v>5.6814185422413797</v>
          </cell>
        </row>
        <row r="68">
          <cell r="F68" t="str">
            <v>MDG</v>
          </cell>
          <cell r="G68">
            <v>4.78946757108434</v>
          </cell>
        </row>
        <row r="69">
          <cell r="F69" t="str">
            <v>MKD</v>
          </cell>
          <cell r="G69">
            <v>5.6890358058479498</v>
          </cell>
        </row>
        <row r="70">
          <cell r="F70" t="str">
            <v>LUX</v>
          </cell>
          <cell r="G70">
            <v>6.3195467647058798</v>
          </cell>
        </row>
        <row r="71">
          <cell r="F71" t="str">
            <v>LTU</v>
          </cell>
          <cell r="G71">
            <v>6.2625758969387704</v>
          </cell>
        </row>
        <row r="72">
          <cell r="F72" t="str">
            <v>LBY</v>
          </cell>
          <cell r="G72">
            <v>4.0664768000000002</v>
          </cell>
        </row>
        <row r="73">
          <cell r="F73" t="str">
            <v>LBR</v>
          </cell>
          <cell r="G73">
            <v>5.0473830135135103</v>
          </cell>
        </row>
        <row r="74">
          <cell r="F74" t="str">
            <v>LSO</v>
          </cell>
          <cell r="G74">
            <v>5.3518125645161296</v>
          </cell>
        </row>
        <row r="75">
          <cell r="F75" t="str">
            <v>LBN</v>
          </cell>
          <cell r="G75">
            <v>3.2195991012987002</v>
          </cell>
        </row>
        <row r="76">
          <cell r="F76" t="str">
            <v>LVA</v>
          </cell>
          <cell r="G76">
            <v>6.18871578461538</v>
          </cell>
        </row>
        <row r="77">
          <cell r="F77" t="str">
            <v>LAO</v>
          </cell>
          <cell r="G77">
            <v>5.5035170000000004</v>
          </cell>
        </row>
        <row r="78">
          <cell r="F78" t="str">
            <v>KGZ</v>
          </cell>
          <cell r="G78">
            <v>4.7004777674999998</v>
          </cell>
        </row>
        <row r="79">
          <cell r="F79" t="str">
            <v>KWT</v>
          </cell>
          <cell r="G79">
            <v>5.71328816756757</v>
          </cell>
        </row>
        <row r="80">
          <cell r="F80" t="str">
            <v>KOR</v>
          </cell>
          <cell r="G80">
            <v>4.9429845128491596</v>
          </cell>
        </row>
        <row r="81">
          <cell r="F81" t="str">
            <v>KEN</v>
          </cell>
          <cell r="G81">
            <v>3.5723715509434002</v>
          </cell>
        </row>
        <row r="82">
          <cell r="F82" t="str">
            <v>KAZ</v>
          </cell>
          <cell r="G82">
            <v>5.5413401714285699</v>
          </cell>
        </row>
        <row r="83">
          <cell r="F83" t="str">
            <v>JOR</v>
          </cell>
          <cell r="G83">
            <v>5.7673579999999998</v>
          </cell>
        </row>
        <row r="84">
          <cell r="F84" t="str">
            <v>JPN</v>
          </cell>
          <cell r="G84">
            <v>5.1967181752212399</v>
          </cell>
        </row>
        <row r="85">
          <cell r="F85" t="str">
            <v>JAM</v>
          </cell>
          <cell r="G85">
            <v>5.9725011522058802</v>
          </cell>
        </row>
        <row r="86">
          <cell r="F86" t="str">
            <v>ITA</v>
          </cell>
          <cell r="G86">
            <v>5.6619793517441899</v>
          </cell>
        </row>
        <row r="87">
          <cell r="F87" t="str">
            <v>ISR</v>
          </cell>
          <cell r="G87">
            <v>3.8573796540540499</v>
          </cell>
        </row>
        <row r="88">
          <cell r="F88" t="str">
            <v>IRL</v>
          </cell>
          <cell r="G88">
            <v>6.0966241247863202</v>
          </cell>
        </row>
        <row r="89">
          <cell r="F89" t="str">
            <v>IRN</v>
          </cell>
          <cell r="G89">
            <v>4.6118706106232299</v>
          </cell>
        </row>
        <row r="90">
          <cell r="F90" t="str">
            <v>IDN</v>
          </cell>
          <cell r="G90">
            <v>4.5643188171428601</v>
          </cell>
        </row>
        <row r="91">
          <cell r="F91" t="str">
            <v>IND</v>
          </cell>
          <cell r="G91">
            <v>4.7323093603864699</v>
          </cell>
        </row>
        <row r="92">
          <cell r="F92" t="str">
            <v>ISL</v>
          </cell>
          <cell r="G92">
            <v>6.6383071478260902</v>
          </cell>
        </row>
        <row r="93">
          <cell r="F93" t="str">
            <v>HUN</v>
          </cell>
          <cell r="G93">
            <v>6.4386419083769599</v>
          </cell>
        </row>
        <row r="94">
          <cell r="F94" t="str">
            <v>HKG</v>
          </cell>
          <cell r="G94">
            <v>5.6674102953488399</v>
          </cell>
        </row>
        <row r="95">
          <cell r="F95" t="str">
            <v>HND</v>
          </cell>
          <cell r="G95">
            <v>4.2807055390070898</v>
          </cell>
        </row>
        <row r="96">
          <cell r="F96" t="str">
            <v>HTI</v>
          </cell>
          <cell r="G96">
            <v>5.3193236586956498</v>
          </cell>
        </row>
        <row r="97">
          <cell r="F97" t="str">
            <v>GUY</v>
          </cell>
          <cell r="G97">
            <v>5.2047529331491704</v>
          </cell>
        </row>
        <row r="98">
          <cell r="F98" t="str">
            <v>GIN</v>
          </cell>
          <cell r="G98">
            <v>5.3035448724137897</v>
          </cell>
        </row>
        <row r="99">
          <cell r="F99" t="str">
            <v>GTM</v>
          </cell>
          <cell r="G99">
            <v>4.9614943775147902</v>
          </cell>
        </row>
        <row r="100">
          <cell r="F100" t="str">
            <v>GRC</v>
          </cell>
          <cell r="G100">
            <v>5.2618075304597696</v>
          </cell>
        </row>
        <row r="101">
          <cell r="F101" t="str">
            <v>GHA</v>
          </cell>
          <cell r="G101">
            <v>4.6296845919463099</v>
          </cell>
        </row>
        <row r="102">
          <cell r="F102" t="str">
            <v>DEU</v>
          </cell>
          <cell r="G102">
            <v>5.7442964632996603</v>
          </cell>
        </row>
        <row r="103">
          <cell r="F103" t="str">
            <v>GEO</v>
          </cell>
          <cell r="G103">
            <v>5.3751001875739703</v>
          </cell>
        </row>
        <row r="104">
          <cell r="F104" t="str">
            <v>GMB</v>
          </cell>
          <cell r="G104">
            <v>5.8803293907975496</v>
          </cell>
        </row>
        <row r="105">
          <cell r="F105" t="str">
            <v>GAB</v>
          </cell>
          <cell r="G105">
            <v>5.6306298915887796</v>
          </cell>
        </row>
        <row r="106">
          <cell r="F106" t="str">
            <v>FRA</v>
          </cell>
          <cell r="G106">
            <v>5.0921517593301404</v>
          </cell>
        </row>
        <row r="107">
          <cell r="F107" t="str">
            <v>FIN</v>
          </cell>
          <cell r="G107">
            <v>6.6648113842105303</v>
          </cell>
        </row>
        <row r="108">
          <cell r="F108" t="str">
            <v>ETH</v>
          </cell>
          <cell r="G108">
            <v>5.3553203848101303</v>
          </cell>
        </row>
        <row r="109">
          <cell r="F109" t="str">
            <v>EST</v>
          </cell>
          <cell r="G109">
            <v>6.4172338553672299</v>
          </cell>
        </row>
        <row r="110">
          <cell r="F110" t="str">
            <v>SLV</v>
          </cell>
          <cell r="G110">
            <v>4.1095665666666701</v>
          </cell>
        </row>
        <row r="111">
          <cell r="F111" t="str">
            <v>EGY</v>
          </cell>
          <cell r="G111">
            <v>2.6016249646616498</v>
          </cell>
        </row>
        <row r="112">
          <cell r="F112" t="str">
            <v>ECU</v>
          </cell>
          <cell r="G112">
            <v>4.4656433079365101</v>
          </cell>
        </row>
        <row r="113">
          <cell r="F113" t="str">
            <v>DOM</v>
          </cell>
          <cell r="G113">
            <v>5.5125551238095198</v>
          </cell>
        </row>
        <row r="114">
          <cell r="F114" t="str">
            <v>DNK</v>
          </cell>
          <cell r="G114">
            <v>4.9012308086378704</v>
          </cell>
        </row>
        <row r="115">
          <cell r="F115" t="str">
            <v>CZE</v>
          </cell>
          <cell r="G115">
            <v>6.3797836802816903</v>
          </cell>
        </row>
        <row r="116">
          <cell r="F116" t="str">
            <v>CYP</v>
          </cell>
          <cell r="G116">
            <v>5.9679596661971797</v>
          </cell>
        </row>
        <row r="117">
          <cell r="F117" t="str">
            <v>HRV</v>
          </cell>
          <cell r="G117">
            <v>6.38204286363636</v>
          </cell>
        </row>
        <row r="118">
          <cell r="F118" t="str">
            <v>CIV</v>
          </cell>
          <cell r="G118">
            <v>5.14073347976879</v>
          </cell>
        </row>
        <row r="119">
          <cell r="F119" t="str">
            <v>CRI</v>
          </cell>
          <cell r="G119">
            <v>6.0953366745097997</v>
          </cell>
        </row>
        <row r="120">
          <cell r="F120" t="str">
            <v>COL</v>
          </cell>
          <cell r="G120">
            <v>2.6903939551020399</v>
          </cell>
        </row>
        <row r="121">
          <cell r="F121" t="str">
            <v>CHN</v>
          </cell>
          <cell r="G121">
            <v>5.0355054285714296</v>
          </cell>
        </row>
        <row r="122">
          <cell r="F122" t="str">
            <v>CHL</v>
          </cell>
          <cell r="G122">
            <v>5.5680126249999997</v>
          </cell>
        </row>
        <row r="123">
          <cell r="F123" t="str">
            <v>TCD</v>
          </cell>
          <cell r="G123">
            <v>3.59807874347826</v>
          </cell>
        </row>
        <row r="124">
          <cell r="F124" t="str">
            <v>CPV</v>
          </cell>
          <cell r="G124">
            <v>5.4650336574468099</v>
          </cell>
        </row>
        <row r="125">
          <cell r="F125" t="str">
            <v>CAN</v>
          </cell>
          <cell r="G125">
            <v>5.2238121004237303</v>
          </cell>
        </row>
        <row r="126">
          <cell r="F126" t="str">
            <v>CMR</v>
          </cell>
          <cell r="G126">
            <v>5.01559338741259</v>
          </cell>
        </row>
        <row r="127">
          <cell r="F127" t="str">
            <v>KHM</v>
          </cell>
          <cell r="G127">
            <v>5.2547315294117602</v>
          </cell>
        </row>
        <row r="128">
          <cell r="F128" t="str">
            <v>BDI</v>
          </cell>
          <cell r="G128">
            <v>4.4219854891089101</v>
          </cell>
        </row>
        <row r="129">
          <cell r="F129" t="str">
            <v>BFA</v>
          </cell>
          <cell r="G129">
            <v>4.3719451846938799</v>
          </cell>
        </row>
        <row r="130">
          <cell r="F130" t="str">
            <v>BGR</v>
          </cell>
          <cell r="G130">
            <v>4.9074149970149303</v>
          </cell>
        </row>
        <row r="131">
          <cell r="F131" t="str">
            <v>BRN</v>
          </cell>
          <cell r="G131">
            <v>6.4791461641025601</v>
          </cell>
        </row>
        <row r="132">
          <cell r="F132" t="str">
            <v>BRA</v>
          </cell>
          <cell r="G132">
            <v>6.2849471858921202</v>
          </cell>
        </row>
        <row r="133">
          <cell r="F133" t="str">
            <v>BWA</v>
          </cell>
          <cell r="G133">
            <v>6.3161757461077803</v>
          </cell>
        </row>
        <row r="134">
          <cell r="F134" t="str">
            <v>BIH</v>
          </cell>
          <cell r="G134">
            <v>6.4811529999999999</v>
          </cell>
        </row>
        <row r="135">
          <cell r="F135" t="str">
            <v>BOL</v>
          </cell>
          <cell r="G135">
            <v>4.1280728575342502</v>
          </cell>
        </row>
        <row r="136">
          <cell r="F136" t="str">
            <v>BTN</v>
          </cell>
          <cell r="G136">
            <v>5.4071959999999999</v>
          </cell>
        </row>
        <row r="137">
          <cell r="F137" t="str">
            <v>BEN</v>
          </cell>
          <cell r="G137">
            <v>4.9676887214659704</v>
          </cell>
        </row>
        <row r="138">
          <cell r="F138" t="str">
            <v>BEL</v>
          </cell>
          <cell r="G138">
            <v>6.0974054349112397</v>
          </cell>
        </row>
        <row r="139">
          <cell r="F139" t="str">
            <v>BRB</v>
          </cell>
          <cell r="G139">
            <v>5.9892233024390196</v>
          </cell>
        </row>
        <row r="140">
          <cell r="F140" t="str">
            <v>BGD</v>
          </cell>
          <cell r="G140">
            <v>4.5774815082802496</v>
          </cell>
        </row>
        <row r="141">
          <cell r="F141" t="str">
            <v>BHR</v>
          </cell>
          <cell r="G141">
            <v>4.3896675811320804</v>
          </cell>
        </row>
        <row r="142">
          <cell r="F142" t="str">
            <v>AZE</v>
          </cell>
          <cell r="G142">
            <v>5.80948846388889</v>
          </cell>
        </row>
        <row r="143">
          <cell r="F143" t="str">
            <v>AUT</v>
          </cell>
          <cell r="G143">
            <v>6.5849350338235304</v>
          </cell>
        </row>
        <row r="144">
          <cell r="F144" t="str">
            <v>AUS</v>
          </cell>
          <cell r="G144">
            <v>5.9070241440000002</v>
          </cell>
        </row>
        <row r="145">
          <cell r="F145" t="str">
            <v>ARM</v>
          </cell>
          <cell r="G145">
            <v>6.0574744820512798</v>
          </cell>
        </row>
        <row r="146">
          <cell r="F146" t="str">
            <v>ARG</v>
          </cell>
          <cell r="G146">
            <v>6.1988752484162903</v>
          </cell>
        </row>
        <row r="147">
          <cell r="F147" t="str">
            <v>AGO</v>
          </cell>
          <cell r="G147">
            <v>4.6666670000000003</v>
          </cell>
        </row>
        <row r="148">
          <cell r="F148" t="str">
            <v>DZA</v>
          </cell>
          <cell r="G148">
            <v>3.7127957030612202</v>
          </cell>
        </row>
        <row r="149">
          <cell r="F149" t="str">
            <v>ALB</v>
          </cell>
          <cell r="G149">
            <v>5.17505565</v>
          </cell>
        </row>
      </sheetData>
      <sheetData sheetId="16">
        <row r="1">
          <cell r="F1" t="str">
            <v>Entity code</v>
          </cell>
          <cell r="G1" t="str">
            <v>Value</v>
          </cell>
        </row>
        <row r="2">
          <cell r="C2" t="str">
            <v>1.14 Business costs of crime and violence, 1-7 (best)</v>
          </cell>
          <cell r="F2" t="str">
            <v>ZWE</v>
          </cell>
          <cell r="G2">
            <v>4.9995450545454601</v>
          </cell>
        </row>
        <row r="3">
          <cell r="F3" t="str">
            <v>ZMB</v>
          </cell>
          <cell r="G3">
            <v>4.6551841910614504</v>
          </cell>
        </row>
        <row r="4">
          <cell r="F4" t="str">
            <v>YEM</v>
          </cell>
          <cell r="G4">
            <v>3.0509696599999998</v>
          </cell>
        </row>
        <row r="5">
          <cell r="F5" t="str">
            <v>VNM</v>
          </cell>
          <cell r="G5">
            <v>4.7596581756097596</v>
          </cell>
        </row>
        <row r="6">
          <cell r="F6" t="str">
            <v>VEN</v>
          </cell>
          <cell r="G6">
            <v>2.1209857129032299</v>
          </cell>
        </row>
        <row r="7">
          <cell r="F7" t="str">
            <v>URY</v>
          </cell>
          <cell r="G7">
            <v>3.9382749497109799</v>
          </cell>
        </row>
        <row r="8">
          <cell r="F8" t="str">
            <v>USA</v>
          </cell>
          <cell r="G8">
            <v>4.3441640326633202</v>
          </cell>
        </row>
        <row r="9">
          <cell r="F9" t="str">
            <v>GBR</v>
          </cell>
          <cell r="G9">
            <v>5.1486181136363598</v>
          </cell>
        </row>
        <row r="10">
          <cell r="F10" t="str">
            <v>ARE</v>
          </cell>
          <cell r="G10">
            <v>6.5346650000000004</v>
          </cell>
        </row>
        <row r="11">
          <cell r="F11" t="str">
            <v>UKR</v>
          </cell>
          <cell r="G11">
            <v>4.9955945543778801</v>
          </cell>
        </row>
        <row r="12">
          <cell r="F12" t="str">
            <v>UGA</v>
          </cell>
          <cell r="G12">
            <v>3.3801164622950801</v>
          </cell>
        </row>
        <row r="13">
          <cell r="F13" t="str">
            <v>TUR</v>
          </cell>
          <cell r="G13">
            <v>4.6443316050279302</v>
          </cell>
        </row>
        <row r="14">
          <cell r="F14" t="str">
            <v>TUN</v>
          </cell>
          <cell r="G14">
            <v>3.6423457784431101</v>
          </cell>
        </row>
        <row r="15">
          <cell r="F15" t="str">
            <v>TTO</v>
          </cell>
          <cell r="G15">
            <v>2.2734838713780898</v>
          </cell>
        </row>
        <row r="16">
          <cell r="F16" t="str">
            <v>TLS</v>
          </cell>
          <cell r="G16">
            <v>4.2173407405797096</v>
          </cell>
        </row>
        <row r="17">
          <cell r="F17" t="str">
            <v>THA</v>
          </cell>
          <cell r="G17">
            <v>4.6329193801242203</v>
          </cell>
        </row>
        <row r="18">
          <cell r="F18" t="str">
            <v>TZA</v>
          </cell>
          <cell r="G18">
            <v>4.58213193036649</v>
          </cell>
        </row>
        <row r="19">
          <cell r="F19" t="str">
            <v>TWN</v>
          </cell>
          <cell r="G19">
            <v>5.9212486964539002</v>
          </cell>
        </row>
        <row r="20">
          <cell r="F20" t="str">
            <v>CHE</v>
          </cell>
          <cell r="G20">
            <v>5.6688052400000002</v>
          </cell>
        </row>
        <row r="21">
          <cell r="F21" t="str">
            <v>SWE</v>
          </cell>
          <cell r="G21">
            <v>5.5160771942622997</v>
          </cell>
        </row>
        <row r="22">
          <cell r="F22" t="str">
            <v>SWZ</v>
          </cell>
          <cell r="G22">
            <v>4.5388311265060199</v>
          </cell>
        </row>
        <row r="23">
          <cell r="F23" t="str">
            <v>SUR</v>
          </cell>
          <cell r="G23">
            <v>4.2664597172413803</v>
          </cell>
        </row>
        <row r="24">
          <cell r="F24" t="str">
            <v>LKA</v>
          </cell>
          <cell r="G24">
            <v>5.1965140682926796</v>
          </cell>
        </row>
        <row r="25">
          <cell r="F25" t="str">
            <v>ESP</v>
          </cell>
          <cell r="G25">
            <v>5.4867414999999999</v>
          </cell>
        </row>
        <row r="26">
          <cell r="F26" t="str">
            <v>ZAF</v>
          </cell>
          <cell r="G26">
            <v>2.6510318391304399</v>
          </cell>
        </row>
        <row r="27">
          <cell r="F27" t="str">
            <v>SVN</v>
          </cell>
          <cell r="G27">
            <v>5.7802021961538497</v>
          </cell>
        </row>
        <row r="28">
          <cell r="F28" t="str">
            <v>SVK</v>
          </cell>
          <cell r="G28">
            <v>4.66060700659341</v>
          </cell>
        </row>
        <row r="29">
          <cell r="F29" t="str">
            <v>SGP</v>
          </cell>
          <cell r="G29">
            <v>6.2487392750000001</v>
          </cell>
        </row>
        <row r="30">
          <cell r="F30" t="str">
            <v>SLE</v>
          </cell>
          <cell r="G30">
            <v>4.4605554999999999</v>
          </cell>
        </row>
        <row r="31">
          <cell r="F31" t="str">
            <v>SYC</v>
          </cell>
          <cell r="G31">
            <v>4.4728191396825396</v>
          </cell>
        </row>
        <row r="32">
          <cell r="F32" t="str">
            <v>SRB</v>
          </cell>
          <cell r="G32">
            <v>4.2693998879397004</v>
          </cell>
        </row>
        <row r="33">
          <cell r="F33" t="str">
            <v>SEN</v>
          </cell>
          <cell r="G33">
            <v>4.7930371281250004</v>
          </cell>
        </row>
        <row r="34">
          <cell r="F34" t="str">
            <v>SAU</v>
          </cell>
          <cell r="G34">
            <v>5.8776857145299104</v>
          </cell>
        </row>
        <row r="35">
          <cell r="F35" t="str">
            <v>RWA</v>
          </cell>
          <cell r="G35">
            <v>5.9456456826446296</v>
          </cell>
        </row>
        <row r="36">
          <cell r="F36" t="str">
            <v>RUS</v>
          </cell>
          <cell r="G36">
            <v>4.5064442983050803</v>
          </cell>
        </row>
        <row r="37">
          <cell r="F37" t="str">
            <v>ROU</v>
          </cell>
          <cell r="G37">
            <v>5.0578406786069703</v>
          </cell>
        </row>
        <row r="38">
          <cell r="F38" t="str">
            <v>QAT</v>
          </cell>
          <cell r="G38">
            <v>6.80356452401747</v>
          </cell>
        </row>
        <row r="39">
          <cell r="F39" t="str">
            <v>PRI</v>
          </cell>
          <cell r="G39">
            <v>3.6636695359375002</v>
          </cell>
        </row>
        <row r="40">
          <cell r="F40" t="str">
            <v>PRT</v>
          </cell>
          <cell r="G40">
            <v>5.9462408511627904</v>
          </cell>
        </row>
        <row r="41">
          <cell r="F41" t="str">
            <v>POL</v>
          </cell>
          <cell r="G41">
            <v>5.4050520454106303</v>
          </cell>
        </row>
        <row r="42">
          <cell r="F42" t="str">
            <v>PHL</v>
          </cell>
          <cell r="G42">
            <v>4.1248242343612302</v>
          </cell>
        </row>
        <row r="43">
          <cell r="F43" t="str">
            <v>PER</v>
          </cell>
          <cell r="G43">
            <v>3.1645982845679002</v>
          </cell>
        </row>
        <row r="44">
          <cell r="F44" t="str">
            <v>PRY</v>
          </cell>
          <cell r="G44">
            <v>3.4263414289855101</v>
          </cell>
        </row>
        <row r="45">
          <cell r="F45" t="str">
            <v>PAN</v>
          </cell>
          <cell r="G45">
            <v>3.6775672984790901</v>
          </cell>
        </row>
        <row r="46">
          <cell r="F46" t="str">
            <v>PAK</v>
          </cell>
          <cell r="G46">
            <v>2.8150788874999999</v>
          </cell>
        </row>
        <row r="47">
          <cell r="F47" t="str">
            <v>OMN</v>
          </cell>
          <cell r="G47">
            <v>6.2543420000000003</v>
          </cell>
        </row>
        <row r="48">
          <cell r="F48" t="str">
            <v>NOR</v>
          </cell>
          <cell r="G48">
            <v>5.6648120804195798</v>
          </cell>
        </row>
        <row r="49">
          <cell r="F49" t="str">
            <v>NGA</v>
          </cell>
          <cell r="G49">
            <v>2.9356988347417801</v>
          </cell>
        </row>
        <row r="50">
          <cell r="F50" t="str">
            <v>NIC</v>
          </cell>
          <cell r="G50">
            <v>4.1379402513698604</v>
          </cell>
        </row>
        <row r="51">
          <cell r="F51" t="str">
            <v>NZL</v>
          </cell>
          <cell r="G51">
            <v>5.8378343902173899</v>
          </cell>
        </row>
        <row r="52">
          <cell r="F52" t="str">
            <v>NLD</v>
          </cell>
          <cell r="G52">
            <v>5.4655635171597599</v>
          </cell>
        </row>
        <row r="53">
          <cell r="F53" t="str">
            <v>NPL</v>
          </cell>
          <cell r="G53">
            <v>3.2559463000000002</v>
          </cell>
        </row>
        <row r="54">
          <cell r="F54" t="str">
            <v>NAM</v>
          </cell>
          <cell r="G54">
            <v>3.8545032322981401</v>
          </cell>
        </row>
        <row r="55">
          <cell r="F55" t="str">
            <v>MMR</v>
          </cell>
          <cell r="G55">
            <v>2.9771570000000001</v>
          </cell>
        </row>
        <row r="56">
          <cell r="F56" t="str">
            <v>MOZ</v>
          </cell>
          <cell r="G56">
            <v>3.9458800382022501</v>
          </cell>
        </row>
        <row r="57">
          <cell r="F57" t="str">
            <v>MAR</v>
          </cell>
          <cell r="G57">
            <v>5.2721675868852502</v>
          </cell>
        </row>
        <row r="58">
          <cell r="F58" t="str">
            <v>MNE</v>
          </cell>
          <cell r="G58">
            <v>5.1551449740259701</v>
          </cell>
        </row>
        <row r="59">
          <cell r="F59" t="str">
            <v>MNG</v>
          </cell>
          <cell r="G59">
            <v>4.7411317853801203</v>
          </cell>
        </row>
        <row r="60">
          <cell r="F60" t="str">
            <v>MDA</v>
          </cell>
          <cell r="G60">
            <v>5.0050940341880299</v>
          </cell>
        </row>
        <row r="61">
          <cell r="F61" t="str">
            <v>MEX</v>
          </cell>
          <cell r="G61">
            <v>2.79561460434783</v>
          </cell>
        </row>
        <row r="62">
          <cell r="F62" t="str">
            <v>MUS</v>
          </cell>
          <cell r="G62">
            <v>5.1684978958333296</v>
          </cell>
        </row>
        <row r="63">
          <cell r="F63" t="str">
            <v>MRT</v>
          </cell>
          <cell r="G63">
            <v>5.32762305882353</v>
          </cell>
        </row>
        <row r="64">
          <cell r="F64" t="str">
            <v>MLT</v>
          </cell>
          <cell r="G64">
            <v>5.7686897100000003</v>
          </cell>
        </row>
        <row r="65">
          <cell r="F65" t="str">
            <v>MLI</v>
          </cell>
          <cell r="G65">
            <v>3.2692603204081601</v>
          </cell>
        </row>
        <row r="66">
          <cell r="F66" t="str">
            <v>MYS</v>
          </cell>
          <cell r="G66">
            <v>4.5910663648648704</v>
          </cell>
        </row>
        <row r="67">
          <cell r="F67" t="str">
            <v>MWI</v>
          </cell>
          <cell r="G67">
            <v>3.8630760612068999</v>
          </cell>
        </row>
        <row r="68">
          <cell r="F68" t="str">
            <v>MDG</v>
          </cell>
          <cell r="G68">
            <v>3.53072459518072</v>
          </cell>
        </row>
        <row r="69">
          <cell r="F69" t="str">
            <v>MKD</v>
          </cell>
          <cell r="G69">
            <v>4.9102771380116996</v>
          </cell>
        </row>
        <row r="70">
          <cell r="F70" t="str">
            <v>LUX</v>
          </cell>
          <cell r="G70">
            <v>6.2500421294117601</v>
          </cell>
        </row>
        <row r="71">
          <cell r="F71" t="str">
            <v>LTU</v>
          </cell>
          <cell r="G71">
            <v>5.1252555836734697</v>
          </cell>
        </row>
        <row r="72">
          <cell r="F72" t="str">
            <v>LBY</v>
          </cell>
          <cell r="G72">
            <v>4.2722579333333304</v>
          </cell>
        </row>
        <row r="73">
          <cell r="F73" t="str">
            <v>LBR</v>
          </cell>
          <cell r="G73">
            <v>4.1578318891891897</v>
          </cell>
        </row>
        <row r="74">
          <cell r="F74" t="str">
            <v>LSO</v>
          </cell>
          <cell r="G74">
            <v>3.4574139548387102</v>
          </cell>
        </row>
        <row r="75">
          <cell r="F75" t="str">
            <v>LBN</v>
          </cell>
          <cell r="G75">
            <v>4.2162493584415603</v>
          </cell>
        </row>
        <row r="76">
          <cell r="F76" t="str">
            <v>LVA</v>
          </cell>
          <cell r="G76">
            <v>5.4413289230769202</v>
          </cell>
        </row>
        <row r="77">
          <cell r="F77" t="str">
            <v>LAO</v>
          </cell>
          <cell r="G77">
            <v>5.0024290000000002</v>
          </cell>
        </row>
        <row r="78">
          <cell r="F78" t="str">
            <v>KGZ</v>
          </cell>
          <cell r="G78">
            <v>4.2140434574999999</v>
          </cell>
        </row>
        <row r="79">
          <cell r="F79" t="str">
            <v>KWT</v>
          </cell>
          <cell r="G79">
            <v>5.9196387432432402</v>
          </cell>
        </row>
        <row r="80">
          <cell r="F80" t="str">
            <v>KOR</v>
          </cell>
          <cell r="G80">
            <v>4.8815730804469304</v>
          </cell>
        </row>
        <row r="81">
          <cell r="F81" t="str">
            <v>KEN</v>
          </cell>
          <cell r="G81">
            <v>3.3684591245283002</v>
          </cell>
        </row>
        <row r="82">
          <cell r="F82" t="str">
            <v>KAZ</v>
          </cell>
          <cell r="G82">
            <v>5.1969135023809496</v>
          </cell>
        </row>
        <row r="83">
          <cell r="F83" t="str">
            <v>JOR</v>
          </cell>
          <cell r="G83">
            <v>5.8740639999999997</v>
          </cell>
        </row>
        <row r="84">
          <cell r="F84" t="str">
            <v>JPN</v>
          </cell>
          <cell r="G84">
            <v>5.2195398641592901</v>
          </cell>
        </row>
        <row r="85">
          <cell r="F85" t="str">
            <v>JAM</v>
          </cell>
          <cell r="G85">
            <v>2.3132300323529398</v>
          </cell>
        </row>
        <row r="86">
          <cell r="F86" t="str">
            <v>ITA</v>
          </cell>
          <cell r="G86">
            <v>4.4993542284883699</v>
          </cell>
        </row>
        <row r="87">
          <cell r="F87" t="str">
            <v>ISR</v>
          </cell>
          <cell r="G87">
            <v>5.1211160081081104</v>
          </cell>
        </row>
        <row r="88">
          <cell r="F88" t="str">
            <v>IRL</v>
          </cell>
          <cell r="G88">
            <v>5.4822551948717901</v>
          </cell>
        </row>
        <row r="89">
          <cell r="F89" t="str">
            <v>IRN</v>
          </cell>
          <cell r="G89">
            <v>4.2265962021246501</v>
          </cell>
        </row>
        <row r="90">
          <cell r="F90" t="str">
            <v>IDN</v>
          </cell>
          <cell r="G90">
            <v>4.3794302914285703</v>
          </cell>
        </row>
        <row r="91">
          <cell r="F91" t="str">
            <v>IND</v>
          </cell>
          <cell r="G91">
            <v>4.6500079371980698</v>
          </cell>
        </row>
        <row r="92">
          <cell r="F92" t="str">
            <v>ISL</v>
          </cell>
          <cell r="G92">
            <v>6.13135841467391</v>
          </cell>
        </row>
        <row r="93">
          <cell r="F93" t="str">
            <v>HUN</v>
          </cell>
          <cell r="G93">
            <v>4.8565889486911002</v>
          </cell>
        </row>
        <row r="94">
          <cell r="F94" t="str">
            <v>HKG</v>
          </cell>
          <cell r="G94">
            <v>5.6807211279069803</v>
          </cell>
        </row>
        <row r="95">
          <cell r="F95" t="str">
            <v>HND</v>
          </cell>
          <cell r="G95">
            <v>1.88678241276596</v>
          </cell>
        </row>
        <row r="96">
          <cell r="F96" t="str">
            <v>HTI</v>
          </cell>
          <cell r="G96">
            <v>2.9180265027173902</v>
          </cell>
        </row>
        <row r="97">
          <cell r="F97" t="str">
            <v>GUY</v>
          </cell>
          <cell r="G97">
            <v>4.0033370839779003</v>
          </cell>
        </row>
        <row r="98">
          <cell r="F98" t="str">
            <v>GIN</v>
          </cell>
          <cell r="G98">
            <v>3.41544619655172</v>
          </cell>
        </row>
        <row r="99">
          <cell r="F99" t="str">
            <v>GTM</v>
          </cell>
          <cell r="G99">
            <v>1.9657151408283999</v>
          </cell>
        </row>
        <row r="100">
          <cell r="F100" t="str">
            <v>GRC</v>
          </cell>
          <cell r="G100">
            <v>4.66160801666667</v>
          </cell>
        </row>
        <row r="101">
          <cell r="F101" t="str">
            <v>GHA</v>
          </cell>
          <cell r="G101">
            <v>4.2388510147650997</v>
          </cell>
        </row>
        <row r="102">
          <cell r="F102" t="str">
            <v>DEU</v>
          </cell>
          <cell r="G102">
            <v>5.5575034592592596</v>
          </cell>
        </row>
        <row r="103">
          <cell r="F103" t="str">
            <v>GEO</v>
          </cell>
          <cell r="G103">
            <v>5.0243083047337302</v>
          </cell>
        </row>
        <row r="104">
          <cell r="F104" t="str">
            <v>GMB</v>
          </cell>
          <cell r="G104">
            <v>5.4015292539877304</v>
          </cell>
        </row>
        <row r="105">
          <cell r="F105" t="str">
            <v>GAB</v>
          </cell>
          <cell r="G105">
            <v>4.61050705981308</v>
          </cell>
        </row>
        <row r="106">
          <cell r="F106" t="str">
            <v>FRA</v>
          </cell>
          <cell r="G106">
            <v>4.9156072622009601</v>
          </cell>
        </row>
        <row r="107">
          <cell r="F107" t="str">
            <v>FIN</v>
          </cell>
          <cell r="G107">
            <v>6.2828828368421101</v>
          </cell>
        </row>
        <row r="108">
          <cell r="F108" t="str">
            <v>ETH</v>
          </cell>
          <cell r="G108">
            <v>5.3899585974683504</v>
          </cell>
        </row>
        <row r="109">
          <cell r="F109" t="str">
            <v>EST</v>
          </cell>
          <cell r="G109">
            <v>5.6080830028248601</v>
          </cell>
        </row>
        <row r="110">
          <cell r="F110" t="str">
            <v>SLV</v>
          </cell>
          <cell r="G110">
            <v>2.39520283846154</v>
          </cell>
        </row>
        <row r="111">
          <cell r="F111" t="str">
            <v>EGY</v>
          </cell>
          <cell r="G111">
            <v>2.3357154037594001</v>
          </cell>
        </row>
        <row r="112">
          <cell r="F112" t="str">
            <v>ECU</v>
          </cell>
          <cell r="G112">
            <v>3.5331356785714298</v>
          </cell>
        </row>
        <row r="113">
          <cell r="F113" t="str">
            <v>DOM</v>
          </cell>
          <cell r="G113">
            <v>3.2176970380952401</v>
          </cell>
        </row>
        <row r="114">
          <cell r="F114" t="str">
            <v>DNK</v>
          </cell>
          <cell r="G114">
            <v>4.5665116877076404</v>
          </cell>
        </row>
        <row r="115">
          <cell r="F115" t="str">
            <v>CZE</v>
          </cell>
          <cell r="G115">
            <v>5.0053456469483599</v>
          </cell>
        </row>
        <row r="116">
          <cell r="F116" t="str">
            <v>CYP</v>
          </cell>
          <cell r="G116">
            <v>5.4895066507042296</v>
          </cell>
        </row>
        <row r="117">
          <cell r="F117" t="str">
            <v>HRV</v>
          </cell>
          <cell r="G117">
            <v>5.3101644443850304</v>
          </cell>
        </row>
        <row r="118">
          <cell r="F118" t="str">
            <v>CIV</v>
          </cell>
          <cell r="G118">
            <v>3.2363674531791902</v>
          </cell>
        </row>
        <row r="119">
          <cell r="F119" t="str">
            <v>CRI</v>
          </cell>
          <cell r="G119">
            <v>3.9337703882352901</v>
          </cell>
        </row>
        <row r="120">
          <cell r="F120" t="str">
            <v>COL</v>
          </cell>
          <cell r="G120">
            <v>2.6795033367346899</v>
          </cell>
        </row>
        <row r="121">
          <cell r="F121" t="str">
            <v>CHN</v>
          </cell>
          <cell r="G121">
            <v>4.8255677380952404</v>
          </cell>
        </row>
        <row r="122">
          <cell r="F122" t="str">
            <v>CHL</v>
          </cell>
          <cell r="G122">
            <v>4.7148719000000003</v>
          </cell>
        </row>
        <row r="123">
          <cell r="F123" t="str">
            <v>TCD</v>
          </cell>
          <cell r="G123">
            <v>3.0682698449275398</v>
          </cell>
        </row>
        <row r="124">
          <cell r="F124" t="str">
            <v>CPV</v>
          </cell>
          <cell r="G124">
            <v>3.8940250425531899</v>
          </cell>
        </row>
        <row r="125">
          <cell r="F125" t="str">
            <v>CAN</v>
          </cell>
          <cell r="G125">
            <v>5.2984403334745798</v>
          </cell>
        </row>
        <row r="126">
          <cell r="F126" t="str">
            <v>CMR</v>
          </cell>
          <cell r="G126">
            <v>4.2517962741258701</v>
          </cell>
        </row>
        <row r="127">
          <cell r="F127" t="str">
            <v>KHM</v>
          </cell>
          <cell r="G127">
            <v>4.5465960441176501</v>
          </cell>
        </row>
        <row r="128">
          <cell r="F128" t="str">
            <v>BDI</v>
          </cell>
          <cell r="G128">
            <v>3.75881991485149</v>
          </cell>
        </row>
        <row r="129">
          <cell r="F129" t="str">
            <v>BFA</v>
          </cell>
          <cell r="G129">
            <v>3.9149363040816301</v>
          </cell>
        </row>
        <row r="130">
          <cell r="F130" t="str">
            <v>BGR</v>
          </cell>
          <cell r="G130">
            <v>3.91274974626866</v>
          </cell>
        </row>
        <row r="131">
          <cell r="F131" t="str">
            <v>BRN</v>
          </cell>
          <cell r="G131">
            <v>6.1682101076923104</v>
          </cell>
        </row>
        <row r="132">
          <cell r="F132" t="str">
            <v>BRA</v>
          </cell>
          <cell r="G132">
            <v>3.40218707302905</v>
          </cell>
        </row>
        <row r="133">
          <cell r="F133" t="str">
            <v>BWA</v>
          </cell>
          <cell r="G133">
            <v>4.6882297377245497</v>
          </cell>
        </row>
        <row r="134">
          <cell r="F134" t="str">
            <v>BIH</v>
          </cell>
          <cell r="G134">
            <v>6.2206539999999997</v>
          </cell>
        </row>
        <row r="135">
          <cell r="F135" t="str">
            <v>BOL</v>
          </cell>
          <cell r="G135">
            <v>3.7761678301369899</v>
          </cell>
        </row>
        <row r="136">
          <cell r="F136" t="str">
            <v>BTN</v>
          </cell>
          <cell r="G136">
            <v>5.2340939999999998</v>
          </cell>
        </row>
        <row r="137">
          <cell r="F137" t="str">
            <v>BEN</v>
          </cell>
          <cell r="G137">
            <v>4.1764331518324598</v>
          </cell>
        </row>
        <row r="138">
          <cell r="F138" t="str">
            <v>BEL</v>
          </cell>
          <cell r="G138">
            <v>5.5348633059171597</v>
          </cell>
        </row>
        <row r="139">
          <cell r="F139" t="str">
            <v>BRB</v>
          </cell>
          <cell r="G139">
            <v>4.4328380731707302</v>
          </cell>
        </row>
        <row r="140">
          <cell r="F140" t="str">
            <v>BGD</v>
          </cell>
          <cell r="G140">
            <v>3.8647415847133799</v>
          </cell>
        </row>
        <row r="141">
          <cell r="F141" t="str">
            <v>BHR</v>
          </cell>
          <cell r="G141">
            <v>4.4506994933962298</v>
          </cell>
        </row>
        <row r="142">
          <cell r="F142" t="str">
            <v>AZE</v>
          </cell>
          <cell r="G142">
            <v>5.7262720805555603</v>
          </cell>
        </row>
        <row r="143">
          <cell r="F143" t="str">
            <v>AUT</v>
          </cell>
          <cell r="G143">
            <v>5.9940916058823497</v>
          </cell>
        </row>
        <row r="144">
          <cell r="F144" t="str">
            <v>AUS</v>
          </cell>
          <cell r="G144">
            <v>5.3652318799999996</v>
          </cell>
        </row>
        <row r="145">
          <cell r="F145" t="str">
            <v>ARM</v>
          </cell>
          <cell r="G145">
            <v>5.7339023128205104</v>
          </cell>
        </row>
        <row r="146">
          <cell r="F146" t="str">
            <v>ARG</v>
          </cell>
          <cell r="G146">
            <v>3.61843357918552</v>
          </cell>
        </row>
        <row r="147">
          <cell r="F147" t="str">
            <v>AGO</v>
          </cell>
          <cell r="G147">
            <v>3.393939</v>
          </cell>
        </row>
        <row r="148">
          <cell r="F148" t="str">
            <v>DZA</v>
          </cell>
          <cell r="G148">
            <v>4.0621330469387704</v>
          </cell>
        </row>
        <row r="149">
          <cell r="F149" t="str">
            <v>ALB</v>
          </cell>
          <cell r="G149">
            <v>4.2509893500000002</v>
          </cell>
        </row>
      </sheetData>
      <sheetData sheetId="17">
        <row r="1">
          <cell r="F1" t="str">
            <v>Entity code</v>
          </cell>
          <cell r="G1" t="str">
            <v>Value</v>
          </cell>
        </row>
        <row r="2">
          <cell r="C2" t="str">
            <v>1.15 Organized crime, 1-7 (best)</v>
          </cell>
          <cell r="F2" t="str">
            <v>ZWE</v>
          </cell>
          <cell r="G2">
            <v>5.8688462859504096</v>
          </cell>
        </row>
        <row r="3">
          <cell r="F3" t="str">
            <v>ZMB</v>
          </cell>
          <cell r="G3">
            <v>5.7198375430167596</v>
          </cell>
        </row>
        <row r="4">
          <cell r="F4" t="str">
            <v>YEM</v>
          </cell>
          <cell r="G4">
            <v>4.1394156400000002</v>
          </cell>
        </row>
        <row r="5">
          <cell r="F5" t="str">
            <v>VNM</v>
          </cell>
          <cell r="G5">
            <v>4.8533250390243898</v>
          </cell>
        </row>
        <row r="6">
          <cell r="F6" t="str">
            <v>VEN</v>
          </cell>
          <cell r="G6">
            <v>2.8020475451612898</v>
          </cell>
        </row>
        <row r="7">
          <cell r="F7" t="str">
            <v>URY</v>
          </cell>
          <cell r="G7">
            <v>6.0130043895953804</v>
          </cell>
        </row>
        <row r="8">
          <cell r="F8" t="str">
            <v>USA</v>
          </cell>
          <cell r="G8">
            <v>4.7798411256281401</v>
          </cell>
        </row>
        <row r="9">
          <cell r="F9" t="str">
            <v>GBR</v>
          </cell>
          <cell r="G9">
            <v>5.9225556818181797</v>
          </cell>
        </row>
        <row r="10">
          <cell r="F10" t="str">
            <v>ARE</v>
          </cell>
          <cell r="G10">
            <v>6.9048559999999997</v>
          </cell>
        </row>
        <row r="11">
          <cell r="F11" t="str">
            <v>UKR</v>
          </cell>
          <cell r="G11">
            <v>4.4018877617511496</v>
          </cell>
        </row>
        <row r="12">
          <cell r="F12" t="str">
            <v>UGA</v>
          </cell>
          <cell r="G12">
            <v>4.1400994557377002</v>
          </cell>
        </row>
        <row r="13">
          <cell r="F13" t="str">
            <v>TUR</v>
          </cell>
          <cell r="G13">
            <v>4.6241466541899401</v>
          </cell>
        </row>
        <row r="14">
          <cell r="F14" t="str">
            <v>TUN</v>
          </cell>
          <cell r="G14">
            <v>4.5423778101796399</v>
          </cell>
        </row>
        <row r="15">
          <cell r="F15" t="str">
            <v>TTO</v>
          </cell>
          <cell r="G15">
            <v>4.12147419293286</v>
          </cell>
        </row>
        <row r="16">
          <cell r="F16" t="str">
            <v>TLS</v>
          </cell>
          <cell r="G16">
            <v>4.86349005362319</v>
          </cell>
        </row>
        <row r="17">
          <cell r="F17" t="str">
            <v>THA</v>
          </cell>
          <cell r="G17">
            <v>4.8017809378881999</v>
          </cell>
        </row>
        <row r="18">
          <cell r="F18" t="str">
            <v>TZA</v>
          </cell>
          <cell r="G18">
            <v>4.9943882973821996</v>
          </cell>
        </row>
        <row r="19">
          <cell r="F19" t="str">
            <v>TWN</v>
          </cell>
          <cell r="G19">
            <v>5.9076417886524801</v>
          </cell>
        </row>
        <row r="20">
          <cell r="F20" t="str">
            <v>CHE</v>
          </cell>
          <cell r="G20">
            <v>5.8823667866666698</v>
          </cell>
        </row>
        <row r="21">
          <cell r="F21" t="str">
            <v>SWE</v>
          </cell>
          <cell r="G21">
            <v>5.9535381327868899</v>
          </cell>
        </row>
        <row r="22">
          <cell r="F22" t="str">
            <v>SWZ</v>
          </cell>
          <cell r="G22">
            <v>5.0337178686747004</v>
          </cell>
        </row>
        <row r="23">
          <cell r="F23" t="str">
            <v>SUR</v>
          </cell>
          <cell r="G23">
            <v>5.1947442057471296</v>
          </cell>
        </row>
        <row r="24">
          <cell r="F24" t="str">
            <v>LKA</v>
          </cell>
          <cell r="G24">
            <v>5.3187813365853698</v>
          </cell>
        </row>
        <row r="25">
          <cell r="F25" t="str">
            <v>ESP</v>
          </cell>
          <cell r="G25">
            <v>5.6810436600000003</v>
          </cell>
        </row>
        <row r="26">
          <cell r="F26" t="str">
            <v>ZAF</v>
          </cell>
          <cell r="G26">
            <v>4.16958584891304</v>
          </cell>
        </row>
        <row r="27">
          <cell r="F27" t="str">
            <v>SVN</v>
          </cell>
          <cell r="G27">
            <v>5.7260134990384604</v>
          </cell>
        </row>
        <row r="28">
          <cell r="F28" t="str">
            <v>SVK</v>
          </cell>
          <cell r="G28">
            <v>4.4755457120879099</v>
          </cell>
        </row>
        <row r="29">
          <cell r="F29" t="str">
            <v>SGP</v>
          </cell>
          <cell r="G29">
            <v>6.6722050749999999</v>
          </cell>
        </row>
        <row r="30">
          <cell r="F30" t="str">
            <v>SLE</v>
          </cell>
          <cell r="G30">
            <v>4.8139228000000003</v>
          </cell>
        </row>
        <row r="31">
          <cell r="F31" t="str">
            <v>SYC</v>
          </cell>
          <cell r="G31">
            <v>5.7495076444444404</v>
          </cell>
        </row>
        <row r="32">
          <cell r="F32" t="str">
            <v>SRB</v>
          </cell>
          <cell r="G32">
            <v>3.9813906065326599</v>
          </cell>
        </row>
        <row r="33">
          <cell r="F33" t="str">
            <v>SEN</v>
          </cell>
          <cell r="G33">
            <v>4.5254311197916701</v>
          </cell>
        </row>
        <row r="34">
          <cell r="F34" t="str">
            <v>SAU</v>
          </cell>
          <cell r="G34">
            <v>6.3786899683760696</v>
          </cell>
        </row>
        <row r="35">
          <cell r="F35" t="str">
            <v>RWA</v>
          </cell>
          <cell r="G35">
            <v>6.19304757355372</v>
          </cell>
        </row>
        <row r="36">
          <cell r="F36" t="str">
            <v>RUS</v>
          </cell>
          <cell r="G36">
            <v>4.2067605322033899</v>
          </cell>
        </row>
        <row r="37">
          <cell r="F37" t="str">
            <v>ROU</v>
          </cell>
          <cell r="G37">
            <v>4.7005252328358198</v>
          </cell>
        </row>
        <row r="38">
          <cell r="F38" t="str">
            <v>QAT</v>
          </cell>
          <cell r="G38">
            <v>6.8613643170305698</v>
          </cell>
        </row>
        <row r="39">
          <cell r="F39" t="str">
            <v>PRI</v>
          </cell>
          <cell r="G39">
            <v>5.35127711015625</v>
          </cell>
        </row>
        <row r="40">
          <cell r="F40" t="str">
            <v>PRT</v>
          </cell>
          <cell r="G40">
            <v>6.2106053720930197</v>
          </cell>
        </row>
        <row r="41">
          <cell r="F41" t="str">
            <v>POL</v>
          </cell>
          <cell r="G41">
            <v>5.7240496357487904</v>
          </cell>
        </row>
        <row r="42">
          <cell r="F42" t="str">
            <v>PHL</v>
          </cell>
          <cell r="G42">
            <v>4.7706004616740101</v>
          </cell>
        </row>
        <row r="43">
          <cell r="F43" t="str">
            <v>PER</v>
          </cell>
          <cell r="G43">
            <v>3.4118948740740702</v>
          </cell>
        </row>
        <row r="44">
          <cell r="F44" t="str">
            <v>PRY</v>
          </cell>
          <cell r="G44">
            <v>4.1206917536231904</v>
          </cell>
        </row>
        <row r="45">
          <cell r="F45" t="str">
            <v>PAN</v>
          </cell>
          <cell r="G45">
            <v>4.60240766844107</v>
          </cell>
        </row>
        <row r="46">
          <cell r="F46" t="str">
            <v>PAK</v>
          </cell>
          <cell r="G46">
            <v>3.10815329583333</v>
          </cell>
        </row>
        <row r="47">
          <cell r="F47" t="str">
            <v>OMN</v>
          </cell>
          <cell r="G47">
            <v>6.805161</v>
          </cell>
        </row>
        <row r="48">
          <cell r="F48" t="str">
            <v>NOR</v>
          </cell>
          <cell r="G48">
            <v>6.2359950699300697</v>
          </cell>
        </row>
        <row r="49">
          <cell r="F49" t="str">
            <v>NGA</v>
          </cell>
          <cell r="G49">
            <v>3.4172750394366198</v>
          </cell>
        </row>
        <row r="50">
          <cell r="F50" t="str">
            <v>NIC</v>
          </cell>
          <cell r="G50">
            <v>4.3237431239725996</v>
          </cell>
        </row>
        <row r="51">
          <cell r="F51" t="str">
            <v>NZL</v>
          </cell>
          <cell r="G51">
            <v>6.55827404565217</v>
          </cell>
        </row>
        <row r="52">
          <cell r="F52" t="str">
            <v>NLD</v>
          </cell>
          <cell r="G52">
            <v>6.2401915479289896</v>
          </cell>
        </row>
        <row r="53">
          <cell r="F53" t="str">
            <v>NPL</v>
          </cell>
          <cell r="G53">
            <v>3.5030260499999999</v>
          </cell>
        </row>
        <row r="54">
          <cell r="F54" t="str">
            <v>NAM</v>
          </cell>
          <cell r="G54">
            <v>4.9385528795031099</v>
          </cell>
        </row>
        <row r="55">
          <cell r="F55" t="str">
            <v>MMR</v>
          </cell>
          <cell r="G55">
            <v>2.913929</v>
          </cell>
        </row>
        <row r="56">
          <cell r="F56" t="str">
            <v>MOZ</v>
          </cell>
          <cell r="G56">
            <v>4.1089931595505602</v>
          </cell>
        </row>
        <row r="57">
          <cell r="F57" t="str">
            <v>MAR</v>
          </cell>
          <cell r="G57">
            <v>5.74167640983607</v>
          </cell>
        </row>
        <row r="58">
          <cell r="F58" t="str">
            <v>MNE</v>
          </cell>
          <cell r="G58">
            <v>4.92122293766234</v>
          </cell>
        </row>
        <row r="59">
          <cell r="F59" t="str">
            <v>MNG</v>
          </cell>
          <cell r="G59">
            <v>4.8230235286549696</v>
          </cell>
        </row>
        <row r="60">
          <cell r="F60" t="str">
            <v>MDA</v>
          </cell>
          <cell r="G60">
            <v>4.7920312461538499</v>
          </cell>
        </row>
        <row r="61">
          <cell r="F61" t="str">
            <v>MEX</v>
          </cell>
          <cell r="G61">
            <v>2.8843935003344501</v>
          </cell>
        </row>
        <row r="62">
          <cell r="F62" t="str">
            <v>MUS</v>
          </cell>
          <cell r="G62">
            <v>6.1053258791666698</v>
          </cell>
        </row>
        <row r="63">
          <cell r="F63" t="str">
            <v>MRT</v>
          </cell>
          <cell r="G63">
            <v>5.3835009117647097</v>
          </cell>
        </row>
        <row r="64">
          <cell r="F64" t="str">
            <v>MLT</v>
          </cell>
          <cell r="G64">
            <v>5.9588825500000002</v>
          </cell>
        </row>
        <row r="65">
          <cell r="F65" t="str">
            <v>MLI</v>
          </cell>
          <cell r="G65">
            <v>3.6451068969387799</v>
          </cell>
        </row>
        <row r="66">
          <cell r="F66" t="str">
            <v>MYS</v>
          </cell>
          <cell r="G66">
            <v>5.2161098297297297</v>
          </cell>
        </row>
        <row r="67">
          <cell r="F67" t="str">
            <v>MWI</v>
          </cell>
          <cell r="G67">
            <v>5.36411544655172</v>
          </cell>
        </row>
        <row r="68">
          <cell r="F68" t="str">
            <v>MDG</v>
          </cell>
          <cell r="G68">
            <v>4.1735570305220904</v>
          </cell>
        </row>
        <row r="69">
          <cell r="F69" t="str">
            <v>MKD</v>
          </cell>
          <cell r="G69">
            <v>4.5666878397660797</v>
          </cell>
        </row>
        <row r="70">
          <cell r="F70" t="str">
            <v>LUX</v>
          </cell>
          <cell r="G70">
            <v>6.5123096352941197</v>
          </cell>
        </row>
        <row r="71">
          <cell r="F71" t="str">
            <v>LTU</v>
          </cell>
          <cell r="G71">
            <v>5.5121070785714297</v>
          </cell>
        </row>
        <row r="72">
          <cell r="F72" t="str">
            <v>LBY</v>
          </cell>
          <cell r="G72">
            <v>5.4658947333333296</v>
          </cell>
        </row>
        <row r="73">
          <cell r="F73" t="str">
            <v>LBR</v>
          </cell>
          <cell r="G73">
            <v>4.7152941243243198</v>
          </cell>
        </row>
        <row r="74">
          <cell r="F74" t="str">
            <v>LSO</v>
          </cell>
          <cell r="G74">
            <v>4.5469333758064501</v>
          </cell>
        </row>
        <row r="75">
          <cell r="F75" t="str">
            <v>LBN</v>
          </cell>
          <cell r="G75">
            <v>4.8124771792207799</v>
          </cell>
        </row>
        <row r="76">
          <cell r="F76" t="str">
            <v>LVA</v>
          </cell>
          <cell r="G76">
            <v>5.7428187948717904</v>
          </cell>
        </row>
        <row r="77">
          <cell r="F77" t="str">
            <v>LAO</v>
          </cell>
          <cell r="G77">
            <v>4.7014399999999998</v>
          </cell>
        </row>
        <row r="78">
          <cell r="F78" t="str">
            <v>KGZ</v>
          </cell>
          <cell r="G78">
            <v>4.1049821800000004</v>
          </cell>
        </row>
        <row r="79">
          <cell r="F79" t="str">
            <v>KWT</v>
          </cell>
          <cell r="G79">
            <v>5.9132045027027003</v>
          </cell>
        </row>
        <row r="80">
          <cell r="F80" t="str">
            <v>KOR</v>
          </cell>
          <cell r="G80">
            <v>4.97717898100559</v>
          </cell>
        </row>
        <row r="81">
          <cell r="F81" t="str">
            <v>KEN</v>
          </cell>
          <cell r="G81">
            <v>4.1447267622641499</v>
          </cell>
        </row>
        <row r="82">
          <cell r="F82" t="str">
            <v>KAZ</v>
          </cell>
          <cell r="G82">
            <v>5.1533192619047599</v>
          </cell>
        </row>
        <row r="83">
          <cell r="F83" t="str">
            <v>JOR</v>
          </cell>
          <cell r="G83">
            <v>6.3329449999999996</v>
          </cell>
        </row>
        <row r="84">
          <cell r="F84" t="str">
            <v>JPN</v>
          </cell>
          <cell r="G84">
            <v>5.2420714619469004</v>
          </cell>
        </row>
        <row r="85">
          <cell r="F85" t="str">
            <v>JAM</v>
          </cell>
          <cell r="G85">
            <v>3.1467240095588198</v>
          </cell>
        </row>
        <row r="86">
          <cell r="F86" t="str">
            <v>ITA</v>
          </cell>
          <cell r="G86">
            <v>3.5960708633720899</v>
          </cell>
        </row>
        <row r="87">
          <cell r="F87" t="str">
            <v>ISR</v>
          </cell>
          <cell r="G87">
            <v>5.2016227162162201</v>
          </cell>
        </row>
        <row r="88">
          <cell r="F88" t="str">
            <v>IRL</v>
          </cell>
          <cell r="G88">
            <v>5.8879882854700902</v>
          </cell>
        </row>
        <row r="89">
          <cell r="F89" t="str">
            <v>IRN</v>
          </cell>
          <cell r="G89">
            <v>4.4080555922096298</v>
          </cell>
        </row>
        <row r="90">
          <cell r="F90" t="str">
            <v>IDN</v>
          </cell>
          <cell r="G90">
            <v>4.1315719885714302</v>
          </cell>
        </row>
        <row r="91">
          <cell r="F91" t="str">
            <v>IND</v>
          </cell>
          <cell r="G91">
            <v>4.7757444309178698</v>
          </cell>
        </row>
        <row r="92">
          <cell r="F92" t="str">
            <v>ISL</v>
          </cell>
          <cell r="G92">
            <v>6.3940621326086999</v>
          </cell>
        </row>
        <row r="93">
          <cell r="F93" t="str">
            <v>HUN</v>
          </cell>
          <cell r="G93">
            <v>5.08392282198953</v>
          </cell>
        </row>
        <row r="94">
          <cell r="F94" t="str">
            <v>HKG</v>
          </cell>
          <cell r="G94">
            <v>5.7632455627906998</v>
          </cell>
        </row>
        <row r="95">
          <cell r="F95" t="str">
            <v>HND</v>
          </cell>
          <cell r="G95">
            <v>2.53612515602837</v>
          </cell>
        </row>
        <row r="96">
          <cell r="F96" t="str">
            <v>HTI</v>
          </cell>
          <cell r="G96">
            <v>4.1497080548912999</v>
          </cell>
        </row>
        <row r="97">
          <cell r="F97" t="str">
            <v>GUY</v>
          </cell>
          <cell r="G97">
            <v>4.6361549093922703</v>
          </cell>
        </row>
        <row r="98">
          <cell r="F98" t="str">
            <v>GIN</v>
          </cell>
          <cell r="G98">
            <v>4.1342982724137904</v>
          </cell>
        </row>
        <row r="99">
          <cell r="F99" t="str">
            <v>GTM</v>
          </cell>
          <cell r="G99">
            <v>2.3732328159763298</v>
          </cell>
        </row>
        <row r="100">
          <cell r="F100" t="str">
            <v>GRC</v>
          </cell>
          <cell r="G100">
            <v>5.3832998994252899</v>
          </cell>
        </row>
        <row r="101">
          <cell r="F101" t="str">
            <v>GHA</v>
          </cell>
          <cell r="G101">
            <v>4.6201943046979901</v>
          </cell>
        </row>
        <row r="102">
          <cell r="F102" t="str">
            <v>DEU</v>
          </cell>
          <cell r="G102">
            <v>5.7796675508417499</v>
          </cell>
        </row>
        <row r="103">
          <cell r="F103" t="str">
            <v>GEO</v>
          </cell>
          <cell r="G103">
            <v>5.2141467792899396</v>
          </cell>
        </row>
        <row r="104">
          <cell r="F104" t="str">
            <v>GMB</v>
          </cell>
          <cell r="G104">
            <v>5.8963200159509199</v>
          </cell>
        </row>
        <row r="105">
          <cell r="F105" t="str">
            <v>GAB</v>
          </cell>
          <cell r="G105">
            <v>4.9254518934579403</v>
          </cell>
        </row>
        <row r="106">
          <cell r="F106" t="str">
            <v>FRA</v>
          </cell>
          <cell r="G106">
            <v>5.5030101578947397</v>
          </cell>
        </row>
        <row r="107">
          <cell r="F107" t="str">
            <v>FIN</v>
          </cell>
          <cell r="G107">
            <v>6.5704515631578904</v>
          </cell>
        </row>
        <row r="108">
          <cell r="F108" t="str">
            <v>ETH</v>
          </cell>
          <cell r="G108">
            <v>5.7627200354430403</v>
          </cell>
        </row>
        <row r="109">
          <cell r="F109" t="str">
            <v>EST</v>
          </cell>
          <cell r="G109">
            <v>6.3510686542372898</v>
          </cell>
        </row>
        <row r="110">
          <cell r="F110" t="str">
            <v>SLV</v>
          </cell>
          <cell r="G110">
            <v>2.4580912512820499</v>
          </cell>
        </row>
        <row r="111">
          <cell r="F111" t="str">
            <v>EGY</v>
          </cell>
          <cell r="G111">
            <v>3.3871466390977401</v>
          </cell>
        </row>
        <row r="112">
          <cell r="F112" t="str">
            <v>ECU</v>
          </cell>
          <cell r="G112">
            <v>3.9139481460317498</v>
          </cell>
        </row>
        <row r="113">
          <cell r="F113" t="str">
            <v>DOM</v>
          </cell>
          <cell r="G113">
            <v>4.2266254904761897</v>
          </cell>
        </row>
        <row r="114">
          <cell r="F114" t="str">
            <v>DNK</v>
          </cell>
          <cell r="G114">
            <v>5.5417557415282399</v>
          </cell>
        </row>
        <row r="115">
          <cell r="F115" t="str">
            <v>CZE</v>
          </cell>
          <cell r="G115">
            <v>5.0025214028168996</v>
          </cell>
        </row>
        <row r="116">
          <cell r="F116" t="str">
            <v>CYP</v>
          </cell>
          <cell r="G116">
            <v>5.7193251154929596</v>
          </cell>
        </row>
        <row r="117">
          <cell r="F117" t="str">
            <v>HRV</v>
          </cell>
          <cell r="G117">
            <v>5.5245922385026702</v>
          </cell>
        </row>
        <row r="118">
          <cell r="F118" t="str">
            <v>CIV</v>
          </cell>
          <cell r="G118">
            <v>4.0341437757225398</v>
          </cell>
        </row>
        <row r="119">
          <cell r="F119" t="str">
            <v>CRI</v>
          </cell>
          <cell r="G119">
            <v>5.2699570647058804</v>
          </cell>
        </row>
        <row r="120">
          <cell r="F120" t="str">
            <v>COL</v>
          </cell>
          <cell r="G120">
            <v>2.8059597163265302</v>
          </cell>
        </row>
        <row r="121">
          <cell r="F121" t="str">
            <v>CHN</v>
          </cell>
          <cell r="G121">
            <v>4.7022946190476196</v>
          </cell>
        </row>
        <row r="122">
          <cell r="F122" t="str">
            <v>CHL</v>
          </cell>
          <cell r="G122">
            <v>5.4008760000000002</v>
          </cell>
        </row>
        <row r="123">
          <cell r="F123" t="str">
            <v>TCD</v>
          </cell>
          <cell r="G123">
            <v>3.29682020869565</v>
          </cell>
        </row>
        <row r="124">
          <cell r="F124" t="str">
            <v>CPV</v>
          </cell>
          <cell r="G124">
            <v>4.4101755276595798</v>
          </cell>
        </row>
        <row r="125">
          <cell r="F125" t="str">
            <v>CAN</v>
          </cell>
          <cell r="G125">
            <v>5.4588845449152599</v>
          </cell>
        </row>
        <row r="126">
          <cell r="F126" t="str">
            <v>CMR</v>
          </cell>
          <cell r="G126">
            <v>4.5856207734265704</v>
          </cell>
        </row>
        <row r="127">
          <cell r="F127" t="str">
            <v>KHM</v>
          </cell>
          <cell r="G127">
            <v>5.0692607647058798</v>
          </cell>
        </row>
        <row r="128">
          <cell r="F128" t="str">
            <v>BDI</v>
          </cell>
          <cell r="G128">
            <v>4.0274866594059402</v>
          </cell>
        </row>
        <row r="129">
          <cell r="F129" t="str">
            <v>BFA</v>
          </cell>
          <cell r="G129">
            <v>4.6310400571428598</v>
          </cell>
        </row>
        <row r="130">
          <cell r="F130" t="str">
            <v>BGR</v>
          </cell>
          <cell r="G130">
            <v>3.83275493432836</v>
          </cell>
        </row>
        <row r="131">
          <cell r="F131" t="str">
            <v>BRN</v>
          </cell>
          <cell r="G131">
            <v>6.4654942769230797</v>
          </cell>
        </row>
        <row r="132">
          <cell r="F132" t="str">
            <v>BRA</v>
          </cell>
          <cell r="G132">
            <v>3.9951951867219901</v>
          </cell>
        </row>
        <row r="133">
          <cell r="F133" t="str">
            <v>BWA</v>
          </cell>
          <cell r="G133">
            <v>6.1372621281437096</v>
          </cell>
        </row>
        <row r="134">
          <cell r="F134" t="str">
            <v>BIH</v>
          </cell>
          <cell r="G134">
            <v>6.0373950000000001</v>
          </cell>
        </row>
        <row r="135">
          <cell r="F135" t="str">
            <v>BOL</v>
          </cell>
          <cell r="G135">
            <v>3.67404692054795</v>
          </cell>
        </row>
        <row r="136">
          <cell r="F136" t="str">
            <v>BTN</v>
          </cell>
          <cell r="G136">
            <v>5.863067</v>
          </cell>
        </row>
        <row r="137">
          <cell r="F137" t="str">
            <v>BEN</v>
          </cell>
          <cell r="G137">
            <v>4.6344614303664899</v>
          </cell>
        </row>
        <row r="138">
          <cell r="F138" t="str">
            <v>BEL</v>
          </cell>
          <cell r="G138">
            <v>5.9887243538461501</v>
          </cell>
        </row>
        <row r="139">
          <cell r="F139" t="str">
            <v>BRB</v>
          </cell>
          <cell r="G139">
            <v>6.2001383902439002</v>
          </cell>
        </row>
        <row r="140">
          <cell r="F140" t="str">
            <v>BGD</v>
          </cell>
          <cell r="G140">
            <v>4.4301937324840797</v>
          </cell>
        </row>
        <row r="141">
          <cell r="F141" t="str">
            <v>BHR</v>
          </cell>
          <cell r="G141">
            <v>6.1663358283018903</v>
          </cell>
        </row>
        <row r="142">
          <cell r="F142" t="str">
            <v>AZE</v>
          </cell>
          <cell r="G142">
            <v>5.6238266972222197</v>
          </cell>
        </row>
        <row r="143">
          <cell r="F143" t="str">
            <v>AUT</v>
          </cell>
          <cell r="G143">
            <v>6.4532559911764702</v>
          </cell>
        </row>
        <row r="144">
          <cell r="F144" t="str">
            <v>AUS</v>
          </cell>
          <cell r="G144">
            <v>5.9293205919999998</v>
          </cell>
        </row>
        <row r="145">
          <cell r="F145" t="str">
            <v>ARM</v>
          </cell>
          <cell r="G145">
            <v>5.3762922717948696</v>
          </cell>
        </row>
        <row r="146">
          <cell r="F146" t="str">
            <v>ARG</v>
          </cell>
          <cell r="G146">
            <v>4.38732637375566</v>
          </cell>
        </row>
        <row r="147">
          <cell r="F147" t="str">
            <v>AGO</v>
          </cell>
          <cell r="G147">
            <v>3.9393940000000001</v>
          </cell>
        </row>
        <row r="148">
          <cell r="F148" t="str">
            <v>DZA</v>
          </cell>
          <cell r="G148">
            <v>3.7993041489795898</v>
          </cell>
        </row>
        <row r="149">
          <cell r="F149" t="str">
            <v>ALB</v>
          </cell>
          <cell r="G149">
            <v>4.3783931999999997</v>
          </cell>
        </row>
      </sheetData>
      <sheetData sheetId="18">
        <row r="1">
          <cell r="F1" t="str">
            <v>Entity code</v>
          </cell>
          <cell r="G1" t="str">
            <v>Value</v>
          </cell>
        </row>
        <row r="2">
          <cell r="C2" t="str">
            <v>1.16 Reliability of police services, 1-7 (best)</v>
          </cell>
          <cell r="F2" t="str">
            <v>ZWE</v>
          </cell>
          <cell r="G2">
            <v>3.0457216033057901</v>
          </cell>
        </row>
        <row r="3">
          <cell r="F3" t="str">
            <v>ZMB</v>
          </cell>
          <cell r="G3">
            <v>4.2094776815642403</v>
          </cell>
        </row>
        <row r="4">
          <cell r="F4" t="str">
            <v>YEM</v>
          </cell>
          <cell r="G4">
            <v>2.2931225159999999</v>
          </cell>
        </row>
        <row r="5">
          <cell r="F5" t="str">
            <v>VNM</v>
          </cell>
          <cell r="G5">
            <v>3.75714873170732</v>
          </cell>
        </row>
        <row r="6">
          <cell r="F6" t="str">
            <v>VEN</v>
          </cell>
          <cell r="G6">
            <v>1.91683426129032</v>
          </cell>
        </row>
        <row r="7">
          <cell r="F7" t="str">
            <v>URY</v>
          </cell>
          <cell r="G7">
            <v>3.9350150300578002</v>
          </cell>
        </row>
        <row r="8">
          <cell r="F8" t="str">
            <v>USA</v>
          </cell>
          <cell r="G8">
            <v>5.67785808040201</v>
          </cell>
        </row>
        <row r="9">
          <cell r="F9" t="str">
            <v>GBR</v>
          </cell>
          <cell r="G9">
            <v>5.6718411363636401</v>
          </cell>
        </row>
        <row r="10">
          <cell r="F10" t="str">
            <v>ARE</v>
          </cell>
          <cell r="G10">
            <v>6.0519949999999998</v>
          </cell>
        </row>
        <row r="11">
          <cell r="F11" t="str">
            <v>UKR</v>
          </cell>
          <cell r="G11">
            <v>2.83298657373272</v>
          </cell>
        </row>
        <row r="12">
          <cell r="F12" t="str">
            <v>UGA</v>
          </cell>
          <cell r="G12">
            <v>3.74303993114754</v>
          </cell>
        </row>
        <row r="13">
          <cell r="F13" t="str">
            <v>TUR</v>
          </cell>
          <cell r="G13">
            <v>4.0150084368715104</v>
          </cell>
        </row>
        <row r="14">
          <cell r="F14" t="str">
            <v>TUN</v>
          </cell>
          <cell r="G14">
            <v>3.9306784389221598</v>
          </cell>
        </row>
        <row r="15">
          <cell r="F15" t="str">
            <v>TTO</v>
          </cell>
          <cell r="G15">
            <v>3.10771312332156</v>
          </cell>
        </row>
        <row r="16">
          <cell r="F16" t="str">
            <v>TLS</v>
          </cell>
          <cell r="G16">
            <v>3.7162199101449298</v>
          </cell>
        </row>
        <row r="17">
          <cell r="F17" t="str">
            <v>THA</v>
          </cell>
          <cell r="G17">
            <v>3.5406076540372702</v>
          </cell>
        </row>
        <row r="18">
          <cell r="F18" t="str">
            <v>TZA</v>
          </cell>
          <cell r="G18">
            <v>3.4744328455497402</v>
          </cell>
        </row>
        <row r="19">
          <cell r="F19" t="str">
            <v>TWN</v>
          </cell>
          <cell r="G19">
            <v>5.1686710241134799</v>
          </cell>
        </row>
        <row r="20">
          <cell r="F20" t="str">
            <v>CHE</v>
          </cell>
          <cell r="G20">
            <v>6.2536674833333299</v>
          </cell>
        </row>
        <row r="21">
          <cell r="F21" t="str">
            <v>SWE</v>
          </cell>
          <cell r="G21">
            <v>5.9336819295082002</v>
          </cell>
        </row>
        <row r="22">
          <cell r="F22" t="str">
            <v>SWZ</v>
          </cell>
          <cell r="G22">
            <v>4.2798417987951796</v>
          </cell>
        </row>
        <row r="23">
          <cell r="F23" t="str">
            <v>SUR</v>
          </cell>
          <cell r="G23">
            <v>4.7110630103448301</v>
          </cell>
        </row>
        <row r="24">
          <cell r="F24" t="str">
            <v>LKA</v>
          </cell>
          <cell r="G24">
            <v>3.94633874390244</v>
          </cell>
        </row>
        <row r="25">
          <cell r="F25" t="str">
            <v>ESP</v>
          </cell>
          <cell r="G25">
            <v>5.9493511000000003</v>
          </cell>
        </row>
        <row r="26">
          <cell r="F26" t="str">
            <v>ZAF</v>
          </cell>
          <cell r="G26">
            <v>3.7513054793478302</v>
          </cell>
        </row>
        <row r="27">
          <cell r="F27" t="str">
            <v>SVN</v>
          </cell>
          <cell r="G27">
            <v>4.96140251923077</v>
          </cell>
        </row>
        <row r="28">
          <cell r="F28" t="str">
            <v>SVK</v>
          </cell>
          <cell r="G28">
            <v>3.6129123648351702</v>
          </cell>
        </row>
        <row r="29">
          <cell r="F29" t="str">
            <v>SGP</v>
          </cell>
          <cell r="G29">
            <v>6.25713368719512</v>
          </cell>
        </row>
        <row r="30">
          <cell r="F30" t="str">
            <v>SLE</v>
          </cell>
          <cell r="G30">
            <v>3.83582775</v>
          </cell>
        </row>
        <row r="31">
          <cell r="F31" t="str">
            <v>SYC</v>
          </cell>
          <cell r="G31">
            <v>3.9273658603174599</v>
          </cell>
        </row>
        <row r="32">
          <cell r="F32" t="str">
            <v>SRB</v>
          </cell>
          <cell r="G32">
            <v>4.0036076522613104</v>
          </cell>
        </row>
        <row r="33">
          <cell r="F33" t="str">
            <v>SEN</v>
          </cell>
          <cell r="G33">
            <v>4.5369802489583302</v>
          </cell>
        </row>
        <row r="34">
          <cell r="F34" t="str">
            <v>SAU</v>
          </cell>
          <cell r="G34">
            <v>5.4489276641025599</v>
          </cell>
        </row>
        <row r="35">
          <cell r="F35" t="str">
            <v>RWA</v>
          </cell>
          <cell r="G35">
            <v>5.8349485322314001</v>
          </cell>
        </row>
        <row r="36">
          <cell r="F36" t="str">
            <v>RUS</v>
          </cell>
          <cell r="G36">
            <v>3.0470867762711902</v>
          </cell>
        </row>
        <row r="37">
          <cell r="F37" t="str">
            <v>ROU</v>
          </cell>
          <cell r="G37">
            <v>3.6434933263681599</v>
          </cell>
        </row>
        <row r="38">
          <cell r="F38" t="str">
            <v>QAT</v>
          </cell>
          <cell r="G38">
            <v>6.3229347157205202</v>
          </cell>
        </row>
        <row r="39">
          <cell r="F39" t="str">
            <v>PRI</v>
          </cell>
          <cell r="G39">
            <v>4.7721822914062502</v>
          </cell>
        </row>
        <row r="40">
          <cell r="F40" t="str">
            <v>PRT</v>
          </cell>
          <cell r="G40">
            <v>5.2473584953488404</v>
          </cell>
        </row>
        <row r="41">
          <cell r="F41" t="str">
            <v>POL</v>
          </cell>
          <cell r="G41">
            <v>4.0746185227053102</v>
          </cell>
        </row>
        <row r="42">
          <cell r="F42" t="str">
            <v>PHL</v>
          </cell>
          <cell r="G42">
            <v>3.7671480185021999</v>
          </cell>
        </row>
        <row r="43">
          <cell r="F43" t="str">
            <v>PER</v>
          </cell>
          <cell r="G43">
            <v>2.7875846895061702</v>
          </cell>
        </row>
        <row r="44">
          <cell r="F44" t="str">
            <v>PRY</v>
          </cell>
          <cell r="G44">
            <v>2.2044948405797098</v>
          </cell>
        </row>
        <row r="45">
          <cell r="F45" t="str">
            <v>PAN</v>
          </cell>
          <cell r="G45">
            <v>4.7098260513307997</v>
          </cell>
        </row>
        <row r="46">
          <cell r="F46" t="str">
            <v>PAK</v>
          </cell>
          <cell r="G46">
            <v>2.8007393791666702</v>
          </cell>
        </row>
        <row r="47">
          <cell r="F47" t="str">
            <v>OMN</v>
          </cell>
          <cell r="G47">
            <v>5.7800320000000003</v>
          </cell>
        </row>
        <row r="48">
          <cell r="F48" t="str">
            <v>NOR</v>
          </cell>
          <cell r="G48">
            <v>6.0439536258741304</v>
          </cell>
        </row>
        <row r="49">
          <cell r="F49" t="str">
            <v>NGA</v>
          </cell>
          <cell r="G49">
            <v>2.9355005032863901</v>
          </cell>
        </row>
        <row r="50">
          <cell r="F50" t="str">
            <v>NIC</v>
          </cell>
          <cell r="G50">
            <v>3.8876687958904101</v>
          </cell>
        </row>
        <row r="51">
          <cell r="F51" t="str">
            <v>NZL</v>
          </cell>
          <cell r="G51">
            <v>6.4359698641304304</v>
          </cell>
        </row>
        <row r="52">
          <cell r="F52" t="str">
            <v>NLD</v>
          </cell>
          <cell r="G52">
            <v>6.0968105230769201</v>
          </cell>
        </row>
        <row r="53">
          <cell r="F53" t="str">
            <v>NPL</v>
          </cell>
          <cell r="G53">
            <v>3.682604</v>
          </cell>
        </row>
        <row r="54">
          <cell r="F54" t="str">
            <v>NAM</v>
          </cell>
          <cell r="G54">
            <v>4.0376671826086996</v>
          </cell>
        </row>
        <row r="55">
          <cell r="F55" t="str">
            <v>MMR</v>
          </cell>
          <cell r="G55">
            <v>2.9744890000000002</v>
          </cell>
        </row>
        <row r="56">
          <cell r="F56" t="str">
            <v>MOZ</v>
          </cell>
          <cell r="G56">
            <v>3.1642551488763999</v>
          </cell>
        </row>
        <row r="57">
          <cell r="F57" t="str">
            <v>MAR</v>
          </cell>
          <cell r="G57">
            <v>4.6786383803278699</v>
          </cell>
        </row>
        <row r="58">
          <cell r="F58" t="str">
            <v>MNE</v>
          </cell>
          <cell r="G58">
            <v>4.6514321636363603</v>
          </cell>
        </row>
        <row r="59">
          <cell r="F59" t="str">
            <v>MNG</v>
          </cell>
          <cell r="G59">
            <v>3.72735492163743</v>
          </cell>
        </row>
        <row r="60">
          <cell r="F60" t="str">
            <v>MDA</v>
          </cell>
          <cell r="G60">
            <v>3.0409039487179501</v>
          </cell>
        </row>
        <row r="61">
          <cell r="F61" t="str">
            <v>MEX</v>
          </cell>
          <cell r="G61">
            <v>2.9738604836120399</v>
          </cell>
        </row>
        <row r="62">
          <cell r="F62" t="str">
            <v>MUS</v>
          </cell>
          <cell r="G62">
            <v>4.5521974291666698</v>
          </cell>
        </row>
        <row r="63">
          <cell r="F63" t="str">
            <v>MRT</v>
          </cell>
          <cell r="G63">
            <v>2.96552402941176</v>
          </cell>
        </row>
        <row r="64">
          <cell r="F64" t="str">
            <v>MLT</v>
          </cell>
          <cell r="G64">
            <v>5.2829984799999998</v>
          </cell>
        </row>
        <row r="65">
          <cell r="F65" t="str">
            <v>MLI</v>
          </cell>
          <cell r="G65">
            <v>3.46795597857143</v>
          </cell>
        </row>
        <row r="66">
          <cell r="F66" t="str">
            <v>MYS</v>
          </cell>
          <cell r="G66">
            <v>4.9120138891891898</v>
          </cell>
        </row>
        <row r="67">
          <cell r="F67" t="str">
            <v>MWI</v>
          </cell>
          <cell r="G67">
            <v>3.9380476612069</v>
          </cell>
        </row>
        <row r="68">
          <cell r="F68" t="str">
            <v>MDG</v>
          </cell>
          <cell r="G68">
            <v>2.7685619285140599</v>
          </cell>
        </row>
        <row r="69">
          <cell r="F69" t="str">
            <v>MKD</v>
          </cell>
          <cell r="G69">
            <v>4.3978621508771898</v>
          </cell>
        </row>
        <row r="70">
          <cell r="F70" t="str">
            <v>LUX</v>
          </cell>
          <cell r="G70">
            <v>6.0190237499999997</v>
          </cell>
        </row>
        <row r="71">
          <cell r="F71" t="str">
            <v>LTU</v>
          </cell>
          <cell r="G71">
            <v>4.2378540122448998</v>
          </cell>
        </row>
        <row r="72">
          <cell r="F72" t="str">
            <v>LBY</v>
          </cell>
          <cell r="G72">
            <v>2.736863</v>
          </cell>
        </row>
        <row r="73">
          <cell r="F73" t="str">
            <v>LBR</v>
          </cell>
          <cell r="G73">
            <v>3.65566999189189</v>
          </cell>
        </row>
        <row r="74">
          <cell r="F74" t="str">
            <v>LSO</v>
          </cell>
          <cell r="G74">
            <v>3.8791489225806499</v>
          </cell>
        </row>
        <row r="75">
          <cell r="F75" t="str">
            <v>LBN</v>
          </cell>
          <cell r="G75">
            <v>3.1617903116883102</v>
          </cell>
        </row>
        <row r="76">
          <cell r="F76" t="str">
            <v>LVA</v>
          </cell>
          <cell r="G76">
            <v>4.3768621538461501</v>
          </cell>
        </row>
        <row r="77">
          <cell r="F77" t="str">
            <v>LAO</v>
          </cell>
          <cell r="G77">
            <v>4.2773389999999996</v>
          </cell>
        </row>
        <row r="78">
          <cell r="F78" t="str">
            <v>KGZ</v>
          </cell>
          <cell r="G78">
            <v>2.956703885</v>
          </cell>
        </row>
        <row r="79">
          <cell r="F79" t="str">
            <v>KWT</v>
          </cell>
          <cell r="G79">
            <v>4.7585766540540497</v>
          </cell>
        </row>
        <row r="80">
          <cell r="F80" t="str">
            <v>KOR</v>
          </cell>
          <cell r="G80">
            <v>4.7534581743016799</v>
          </cell>
        </row>
        <row r="81">
          <cell r="F81" t="str">
            <v>KEN</v>
          </cell>
          <cell r="G81">
            <v>3.6851269245283</v>
          </cell>
        </row>
        <row r="82">
          <cell r="F82" t="str">
            <v>KAZ</v>
          </cell>
          <cell r="G82">
            <v>3.9274445999999998</v>
          </cell>
        </row>
        <row r="83">
          <cell r="F83" t="str">
            <v>JOR</v>
          </cell>
          <cell r="G83">
            <v>5.531765</v>
          </cell>
        </row>
        <row r="84">
          <cell r="F84" t="str">
            <v>JPN</v>
          </cell>
          <cell r="G84">
            <v>5.7635818141592896</v>
          </cell>
        </row>
        <row r="85">
          <cell r="F85" t="str">
            <v>JAM</v>
          </cell>
          <cell r="G85">
            <v>3.6517080301470601</v>
          </cell>
        </row>
        <row r="86">
          <cell r="F86" t="str">
            <v>ITA</v>
          </cell>
          <cell r="G86">
            <v>5.0100437017441903</v>
          </cell>
        </row>
        <row r="87">
          <cell r="F87" t="str">
            <v>ISR</v>
          </cell>
          <cell r="G87">
            <v>4.4685920540540502</v>
          </cell>
        </row>
        <row r="88">
          <cell r="F88" t="str">
            <v>IRL</v>
          </cell>
          <cell r="G88">
            <v>6.1160909111111099</v>
          </cell>
        </row>
        <row r="89">
          <cell r="F89" t="str">
            <v>IRN</v>
          </cell>
          <cell r="G89">
            <v>4.30983199348442</v>
          </cell>
        </row>
        <row r="90">
          <cell r="F90" t="str">
            <v>IDN</v>
          </cell>
          <cell r="G90">
            <v>4.0223068342857102</v>
          </cell>
        </row>
        <row r="91">
          <cell r="F91" t="str">
            <v>IND</v>
          </cell>
          <cell r="G91">
            <v>3.9727296000000001</v>
          </cell>
        </row>
        <row r="92">
          <cell r="F92" t="str">
            <v>ISL</v>
          </cell>
          <cell r="G92">
            <v>6.1117409858695604</v>
          </cell>
        </row>
        <row r="93">
          <cell r="F93" t="str">
            <v>HUN</v>
          </cell>
          <cell r="G93">
            <v>4.2078807230366504</v>
          </cell>
        </row>
        <row r="94">
          <cell r="F94" t="str">
            <v>HKG</v>
          </cell>
          <cell r="G94">
            <v>6.2725299209302303</v>
          </cell>
        </row>
        <row r="95">
          <cell r="F95" t="str">
            <v>HND</v>
          </cell>
          <cell r="G95">
            <v>2.3507084893617001</v>
          </cell>
        </row>
        <row r="96">
          <cell r="F96" t="str">
            <v>HTI</v>
          </cell>
          <cell r="G96">
            <v>2.96222559836957</v>
          </cell>
        </row>
        <row r="97">
          <cell r="F97" t="str">
            <v>GUY</v>
          </cell>
          <cell r="G97">
            <v>2.8007779309392302</v>
          </cell>
        </row>
        <row r="98">
          <cell r="F98" t="str">
            <v>GIN</v>
          </cell>
          <cell r="G98">
            <v>3.2180838448275901</v>
          </cell>
        </row>
        <row r="99">
          <cell r="F99" t="str">
            <v>GTM</v>
          </cell>
          <cell r="G99">
            <v>2.7960441940828402</v>
          </cell>
        </row>
        <row r="100">
          <cell r="F100" t="str">
            <v>GRC</v>
          </cell>
          <cell r="G100">
            <v>4.0445649890804596</v>
          </cell>
        </row>
        <row r="101">
          <cell r="F101" t="str">
            <v>GHA</v>
          </cell>
          <cell r="G101">
            <v>4.5232793523489896</v>
          </cell>
        </row>
        <row r="102">
          <cell r="F102" t="str">
            <v>DEU</v>
          </cell>
          <cell r="G102">
            <v>5.9668819208754202</v>
          </cell>
        </row>
        <row r="103">
          <cell r="F103" t="str">
            <v>GEO</v>
          </cell>
          <cell r="G103">
            <v>5.1589269343195303</v>
          </cell>
        </row>
        <row r="104">
          <cell r="F104" t="str">
            <v>GMB</v>
          </cell>
          <cell r="G104">
            <v>4.63973050674847</v>
          </cell>
        </row>
        <row r="105">
          <cell r="F105" t="str">
            <v>GAB</v>
          </cell>
          <cell r="G105">
            <v>3.4708698429906502</v>
          </cell>
        </row>
        <row r="106">
          <cell r="F106" t="str">
            <v>FRA</v>
          </cell>
          <cell r="G106">
            <v>5.2530186980861204</v>
          </cell>
        </row>
        <row r="107">
          <cell r="F107" t="str">
            <v>FIN</v>
          </cell>
          <cell r="G107">
            <v>6.6929946684210497</v>
          </cell>
        </row>
        <row r="108">
          <cell r="F108" t="str">
            <v>ETH</v>
          </cell>
          <cell r="G108">
            <v>3.9420286303797498</v>
          </cell>
        </row>
        <row r="109">
          <cell r="F109" t="str">
            <v>EST</v>
          </cell>
          <cell r="G109">
            <v>5.3166058672316403</v>
          </cell>
        </row>
        <row r="110">
          <cell r="F110" t="str">
            <v>SLV</v>
          </cell>
          <cell r="G110">
            <v>3.1190250769230801</v>
          </cell>
        </row>
        <row r="111">
          <cell r="F111" t="str">
            <v>EGY</v>
          </cell>
          <cell r="G111">
            <v>2.9129444195488698</v>
          </cell>
        </row>
        <row r="112">
          <cell r="F112" t="str">
            <v>ECU</v>
          </cell>
          <cell r="G112">
            <v>3.6482982301587299</v>
          </cell>
        </row>
        <row r="113">
          <cell r="F113" t="str">
            <v>DOM</v>
          </cell>
          <cell r="G113">
            <v>2.3329362380952401</v>
          </cell>
        </row>
        <row r="114">
          <cell r="F114" t="str">
            <v>DNK</v>
          </cell>
          <cell r="G114">
            <v>6.0910529308970096</v>
          </cell>
        </row>
        <row r="115">
          <cell r="F115" t="str">
            <v>CZE</v>
          </cell>
          <cell r="G115">
            <v>3.8924271399061001</v>
          </cell>
        </row>
        <row r="116">
          <cell r="F116" t="str">
            <v>CYP</v>
          </cell>
          <cell r="G116">
            <v>4.7815296176056297</v>
          </cell>
        </row>
        <row r="117">
          <cell r="F117" t="str">
            <v>HRV</v>
          </cell>
          <cell r="G117">
            <v>4.5678702171122998</v>
          </cell>
        </row>
        <row r="118">
          <cell r="F118" t="str">
            <v>CIV</v>
          </cell>
          <cell r="G118">
            <v>3.3106451063583799</v>
          </cell>
        </row>
        <row r="119">
          <cell r="F119" t="str">
            <v>CRI</v>
          </cell>
          <cell r="G119">
            <v>4.86882383431373</v>
          </cell>
        </row>
        <row r="120">
          <cell r="F120" t="str">
            <v>COL</v>
          </cell>
          <cell r="G120">
            <v>4.1546908857142899</v>
          </cell>
        </row>
        <row r="121">
          <cell r="F121" t="str">
            <v>CHN</v>
          </cell>
          <cell r="G121">
            <v>4.4153337619047601</v>
          </cell>
        </row>
        <row r="122">
          <cell r="F122" t="str">
            <v>CHL</v>
          </cell>
          <cell r="G122">
            <v>6.1670792875</v>
          </cell>
        </row>
        <row r="123">
          <cell r="F123" t="str">
            <v>TCD</v>
          </cell>
          <cell r="G123">
            <v>2.3064751565217398</v>
          </cell>
        </row>
        <row r="124">
          <cell r="F124" t="str">
            <v>CPV</v>
          </cell>
          <cell r="G124">
            <v>4.3539454276595704</v>
          </cell>
        </row>
        <row r="125">
          <cell r="F125" t="str">
            <v>CAN</v>
          </cell>
          <cell r="G125">
            <v>6.0274637190678</v>
          </cell>
        </row>
        <row r="126">
          <cell r="F126" t="str">
            <v>CMR</v>
          </cell>
          <cell r="G126">
            <v>4.2578805146853096</v>
          </cell>
        </row>
        <row r="127">
          <cell r="F127" t="str">
            <v>KHM</v>
          </cell>
          <cell r="G127">
            <v>3.2981335882352898</v>
          </cell>
        </row>
        <row r="128">
          <cell r="F128" t="str">
            <v>BDI</v>
          </cell>
          <cell r="G128">
            <v>2.0947382653465398</v>
          </cell>
        </row>
        <row r="129">
          <cell r="F129" t="str">
            <v>BFA</v>
          </cell>
          <cell r="G129">
            <v>4.0640278673469403</v>
          </cell>
        </row>
        <row r="130">
          <cell r="F130" t="str">
            <v>BGR</v>
          </cell>
          <cell r="G130">
            <v>3.3827395432835798</v>
          </cell>
        </row>
        <row r="131">
          <cell r="F131" t="str">
            <v>BRN</v>
          </cell>
          <cell r="G131">
            <v>5.3179214205128202</v>
          </cell>
        </row>
        <row r="132">
          <cell r="F132" t="str">
            <v>BRA</v>
          </cell>
          <cell r="G132">
            <v>4.3303305975103701</v>
          </cell>
        </row>
        <row r="133">
          <cell r="F133" t="str">
            <v>BWA</v>
          </cell>
          <cell r="G133">
            <v>4.4405201065868303</v>
          </cell>
        </row>
        <row r="134">
          <cell r="F134" t="str">
            <v>BIH</v>
          </cell>
          <cell r="G134">
            <v>5.3776799999999998</v>
          </cell>
        </row>
        <row r="135">
          <cell r="F135" t="str">
            <v>BOL</v>
          </cell>
          <cell r="G135">
            <v>3.19375824657534</v>
          </cell>
        </row>
        <row r="136">
          <cell r="F136" t="str">
            <v>BTN</v>
          </cell>
          <cell r="G136">
            <v>4.9303350000000004</v>
          </cell>
        </row>
        <row r="137">
          <cell r="F137" t="str">
            <v>BEN</v>
          </cell>
          <cell r="G137">
            <v>4.4081124795811499</v>
          </cell>
        </row>
        <row r="138">
          <cell r="F138" t="str">
            <v>BEL</v>
          </cell>
          <cell r="G138">
            <v>5.6338423284023698</v>
          </cell>
        </row>
        <row r="139">
          <cell r="F139" t="str">
            <v>BRB</v>
          </cell>
          <cell r="G139">
            <v>5.6755653560975601</v>
          </cell>
        </row>
        <row r="140">
          <cell r="F140" t="str">
            <v>BGD</v>
          </cell>
          <cell r="G140">
            <v>2.6295307210191101</v>
          </cell>
        </row>
        <row r="141">
          <cell r="F141" t="str">
            <v>BHR</v>
          </cell>
          <cell r="G141">
            <v>4.9919277754716997</v>
          </cell>
        </row>
        <row r="142">
          <cell r="F142" t="str">
            <v>AZE</v>
          </cell>
          <cell r="G142">
            <v>4.3214521916666699</v>
          </cell>
        </row>
        <row r="143">
          <cell r="F143" t="str">
            <v>AUT</v>
          </cell>
          <cell r="G143">
            <v>5.9275788250000003</v>
          </cell>
        </row>
        <row r="144">
          <cell r="F144" t="str">
            <v>AUS</v>
          </cell>
          <cell r="G144">
            <v>5.9837840880000002</v>
          </cell>
        </row>
        <row r="145">
          <cell r="F145" t="str">
            <v>ARM</v>
          </cell>
          <cell r="G145">
            <v>4.0449700461538498</v>
          </cell>
        </row>
        <row r="146">
          <cell r="F146" t="str">
            <v>ARG</v>
          </cell>
          <cell r="G146">
            <v>2.7592742036199098</v>
          </cell>
        </row>
        <row r="147">
          <cell r="F147" t="str">
            <v>AGO</v>
          </cell>
          <cell r="G147">
            <v>2.9714290000000001</v>
          </cell>
        </row>
        <row r="148">
          <cell r="F148" t="str">
            <v>DZA</v>
          </cell>
          <cell r="G148">
            <v>3.74650957857143</v>
          </cell>
        </row>
        <row r="149">
          <cell r="F149" t="str">
            <v>ALB</v>
          </cell>
          <cell r="G149">
            <v>3.6956348000000001</v>
          </cell>
        </row>
      </sheetData>
      <sheetData sheetId="19">
        <row r="1">
          <cell r="F1" t="str">
            <v>Entity code</v>
          </cell>
          <cell r="G1" t="str">
            <v>Value</v>
          </cell>
        </row>
        <row r="2">
          <cell r="C2" t="str">
            <v>1.B. Private institutions, 1-7 (best)</v>
          </cell>
          <cell r="F2" t="str">
            <v>ZWE</v>
          </cell>
          <cell r="G2">
            <v>4.1083189086776901</v>
          </cell>
        </row>
        <row r="3">
          <cell r="F3" t="str">
            <v>ZMB</v>
          </cell>
          <cell r="G3">
            <v>4.3910699191340798</v>
          </cell>
        </row>
        <row r="4">
          <cell r="F4" t="str">
            <v>YEM</v>
          </cell>
          <cell r="G4">
            <v>3.2848377874999999</v>
          </cell>
        </row>
        <row r="5">
          <cell r="F5" t="str">
            <v>VNM</v>
          </cell>
          <cell r="G5">
            <v>3.5882980603658501</v>
          </cell>
        </row>
        <row r="6">
          <cell r="F6" t="str">
            <v>VEN</v>
          </cell>
          <cell r="G6">
            <v>3.25153386532258</v>
          </cell>
        </row>
        <row r="7">
          <cell r="F7" t="str">
            <v>URY</v>
          </cell>
          <cell r="G7">
            <v>4.6348908940028899</v>
          </cell>
        </row>
        <row r="8">
          <cell r="F8" t="str">
            <v>USA</v>
          </cell>
          <cell r="G8">
            <v>5.1295984092336697</v>
          </cell>
        </row>
        <row r="9">
          <cell r="F9" t="str">
            <v>GBR</v>
          </cell>
          <cell r="G9">
            <v>5.6232850085227302</v>
          </cell>
        </row>
        <row r="10">
          <cell r="F10" t="str">
            <v>ARE</v>
          </cell>
          <cell r="G10">
            <v>5.2543233750000002</v>
          </cell>
        </row>
        <row r="11">
          <cell r="F11" t="str">
            <v>UKR</v>
          </cell>
          <cell r="G11">
            <v>3.4304206101382499</v>
          </cell>
        </row>
        <row r="12">
          <cell r="F12" t="str">
            <v>UGA</v>
          </cell>
          <cell r="G12">
            <v>3.76087535491803</v>
          </cell>
        </row>
        <row r="13">
          <cell r="F13" t="str">
            <v>TUR</v>
          </cell>
          <cell r="G13">
            <v>4.3688365765363102</v>
          </cell>
        </row>
        <row r="14">
          <cell r="F14" t="str">
            <v>TUN</v>
          </cell>
          <cell r="G14">
            <v>4.1711787275449099</v>
          </cell>
        </row>
        <row r="15">
          <cell r="F15" t="str">
            <v>TTO</v>
          </cell>
          <cell r="G15">
            <v>3.8416532618374601</v>
          </cell>
        </row>
        <row r="16">
          <cell r="F16" t="str">
            <v>TLS</v>
          </cell>
          <cell r="G16">
            <v>3.3238452472826099</v>
          </cell>
        </row>
        <row r="17">
          <cell r="F17" t="str">
            <v>THA</v>
          </cell>
          <cell r="G17">
            <v>4.4948108991459597</v>
          </cell>
        </row>
        <row r="18">
          <cell r="F18" t="str">
            <v>TZA</v>
          </cell>
          <cell r="G18">
            <v>3.6474804867801001</v>
          </cell>
        </row>
        <row r="19">
          <cell r="F19" t="str">
            <v>TWN</v>
          </cell>
          <cell r="G19">
            <v>5.0328036913120604</v>
          </cell>
        </row>
        <row r="20">
          <cell r="F20" t="str">
            <v>CHE</v>
          </cell>
          <cell r="G20">
            <v>5.4074273254166698</v>
          </cell>
        </row>
        <row r="21">
          <cell r="F21" t="str">
            <v>SWE</v>
          </cell>
          <cell r="G21">
            <v>5.8357763327868897</v>
          </cell>
        </row>
        <row r="22">
          <cell r="F22" t="str">
            <v>SWZ</v>
          </cell>
          <cell r="G22">
            <v>3.9973384387048201</v>
          </cell>
        </row>
        <row r="23">
          <cell r="F23" t="str">
            <v>SUR</v>
          </cell>
          <cell r="G23">
            <v>3.5257698099137902</v>
          </cell>
        </row>
        <row r="24">
          <cell r="F24" t="str">
            <v>LKA</v>
          </cell>
          <cell r="G24">
            <v>4.4427733817073198</v>
          </cell>
        </row>
        <row r="25">
          <cell r="F25" t="str">
            <v>ESP</v>
          </cell>
          <cell r="G25">
            <v>4.1651544925000001</v>
          </cell>
        </row>
        <row r="26">
          <cell r="F26" t="str">
            <v>ZAF</v>
          </cell>
          <cell r="G26">
            <v>5.4587684474184801</v>
          </cell>
        </row>
        <row r="27">
          <cell r="F27" t="str">
            <v>SVN</v>
          </cell>
          <cell r="G27">
            <v>4.19232182283654</v>
          </cell>
        </row>
        <row r="28">
          <cell r="F28" t="str">
            <v>SVK</v>
          </cell>
          <cell r="G28">
            <v>3.7602090038461502</v>
          </cell>
        </row>
        <row r="29">
          <cell r="F29" t="str">
            <v>SGP</v>
          </cell>
          <cell r="G29">
            <v>6.1499405351372003</v>
          </cell>
        </row>
        <row r="30">
          <cell r="F30" t="str">
            <v>SLE</v>
          </cell>
          <cell r="G30">
            <v>3.9602759375000001</v>
          </cell>
        </row>
        <row r="31">
          <cell r="F31" t="str">
            <v>SYC</v>
          </cell>
          <cell r="G31">
            <v>4.5315927492063501</v>
          </cell>
        </row>
        <row r="32">
          <cell r="F32" t="str">
            <v>SRB</v>
          </cell>
          <cell r="G32">
            <v>3.4738770005653299</v>
          </cell>
        </row>
        <row r="33">
          <cell r="F33" t="str">
            <v>SEN</v>
          </cell>
          <cell r="G33">
            <v>3.8595816569010402</v>
          </cell>
        </row>
        <row r="34">
          <cell r="F34" t="str">
            <v>SAU</v>
          </cell>
          <cell r="G34">
            <v>5.1713569726495701</v>
          </cell>
        </row>
        <row r="35">
          <cell r="F35" t="str">
            <v>RWA</v>
          </cell>
          <cell r="G35">
            <v>4.9911691171487602</v>
          </cell>
        </row>
        <row r="36">
          <cell r="F36" t="str">
            <v>RUS</v>
          </cell>
          <cell r="G36">
            <v>3.74824756896186</v>
          </cell>
        </row>
        <row r="37">
          <cell r="F37" t="str">
            <v>ROU</v>
          </cell>
          <cell r="G37">
            <v>3.5271430366915402</v>
          </cell>
        </row>
        <row r="38">
          <cell r="F38" t="str">
            <v>QAT</v>
          </cell>
          <cell r="G38">
            <v>5.7083336258733599</v>
          </cell>
        </row>
        <row r="39">
          <cell r="F39" t="str">
            <v>PRI</v>
          </cell>
          <cell r="G39">
            <v>5.2054268574218696</v>
          </cell>
        </row>
        <row r="40">
          <cell r="F40" t="str">
            <v>PRT</v>
          </cell>
          <cell r="G40">
            <v>4.45123121744186</v>
          </cell>
        </row>
        <row r="41">
          <cell r="F41" t="str">
            <v>POL</v>
          </cell>
          <cell r="G41">
            <v>4.2558095917270498</v>
          </cell>
        </row>
        <row r="42">
          <cell r="F42" t="str">
            <v>PHL</v>
          </cell>
          <cell r="G42">
            <v>4.2543018301762103</v>
          </cell>
        </row>
        <row r="43">
          <cell r="F43" t="str">
            <v>PER</v>
          </cell>
          <cell r="G43">
            <v>4.1939514530092596</v>
          </cell>
        </row>
        <row r="44">
          <cell r="F44" t="str">
            <v>PRY</v>
          </cell>
          <cell r="G44">
            <v>3.4943364289855099</v>
          </cell>
        </row>
        <row r="45">
          <cell r="F45" t="str">
            <v>PAN</v>
          </cell>
          <cell r="G45">
            <v>4.3263502754752796</v>
          </cell>
        </row>
        <row r="46">
          <cell r="F46" t="str">
            <v>PAK</v>
          </cell>
          <cell r="G46">
            <v>3.92260057604167</v>
          </cell>
        </row>
        <row r="47">
          <cell r="F47" t="str">
            <v>OMN</v>
          </cell>
          <cell r="G47">
            <v>5.2205364999999997</v>
          </cell>
        </row>
        <row r="48">
          <cell r="F48" t="str">
            <v>NOR</v>
          </cell>
          <cell r="G48">
            <v>5.9587483208042</v>
          </cell>
        </row>
        <row r="49">
          <cell r="F49" t="str">
            <v>NGA</v>
          </cell>
          <cell r="G49">
            <v>3.6639091976525799</v>
          </cell>
        </row>
        <row r="50">
          <cell r="F50" t="str">
            <v>NIC</v>
          </cell>
          <cell r="G50">
            <v>3.80993855693493</v>
          </cell>
        </row>
        <row r="51">
          <cell r="F51" t="str">
            <v>NZL</v>
          </cell>
          <cell r="G51">
            <v>6.3899475960597796</v>
          </cell>
        </row>
        <row r="52">
          <cell r="F52" t="str">
            <v>NLD</v>
          </cell>
          <cell r="G52">
            <v>5.5749295479289902</v>
          </cell>
        </row>
        <row r="53">
          <cell r="F53" t="str">
            <v>NPL</v>
          </cell>
          <cell r="G53">
            <v>3.5302202500000002</v>
          </cell>
        </row>
        <row r="54">
          <cell r="F54" t="str">
            <v>NAM</v>
          </cell>
          <cell r="G54">
            <v>4.4225028203416104</v>
          </cell>
        </row>
        <row r="55">
          <cell r="F55" t="str">
            <v>MMR</v>
          </cell>
          <cell r="G55">
            <v>3.2688916666666699</v>
          </cell>
        </row>
        <row r="56">
          <cell r="F56" t="str">
            <v>MOZ</v>
          </cell>
          <cell r="G56">
            <v>3.7185144042134799</v>
          </cell>
        </row>
        <row r="57">
          <cell r="F57" t="str">
            <v>MAR</v>
          </cell>
          <cell r="G57">
            <v>4.2568417655737703</v>
          </cell>
        </row>
        <row r="58">
          <cell r="F58" t="str">
            <v>MNE</v>
          </cell>
          <cell r="G58">
            <v>4.2265856032467504</v>
          </cell>
        </row>
        <row r="59">
          <cell r="F59" t="str">
            <v>MNG</v>
          </cell>
          <cell r="G59">
            <v>3.6968547704678398</v>
          </cell>
        </row>
        <row r="60">
          <cell r="F60" t="str">
            <v>MDA</v>
          </cell>
          <cell r="G60">
            <v>3.7085255213675201</v>
          </cell>
        </row>
        <row r="61">
          <cell r="F61" t="str">
            <v>MEX</v>
          </cell>
          <cell r="G61">
            <v>4.1759063646739101</v>
          </cell>
        </row>
        <row r="62">
          <cell r="F62" t="str">
            <v>MUS</v>
          </cell>
          <cell r="G62">
            <v>4.8997583374999998</v>
          </cell>
        </row>
        <row r="63">
          <cell r="F63" t="str">
            <v>MRT</v>
          </cell>
          <cell r="G63">
            <v>2.8939052205882398</v>
          </cell>
        </row>
        <row r="64">
          <cell r="F64" t="str">
            <v>MLT</v>
          </cell>
          <cell r="G64">
            <v>4.7259534849999998</v>
          </cell>
        </row>
        <row r="65">
          <cell r="F65" t="str">
            <v>MLI</v>
          </cell>
          <cell r="G65">
            <v>3.4343135682398001</v>
          </cell>
        </row>
        <row r="66">
          <cell r="F66" t="str">
            <v>MYS</v>
          </cell>
          <cell r="G66">
            <v>5.2673235817567603</v>
          </cell>
        </row>
        <row r="67">
          <cell r="F67" t="str">
            <v>MWI</v>
          </cell>
          <cell r="G67">
            <v>4.0978447336206898</v>
          </cell>
        </row>
        <row r="68">
          <cell r="F68" t="str">
            <v>MDG</v>
          </cell>
          <cell r="G68">
            <v>3.6359451994979901</v>
          </cell>
        </row>
        <row r="69">
          <cell r="F69" t="str">
            <v>MKD</v>
          </cell>
          <cell r="G69">
            <v>4.2319535637426897</v>
          </cell>
        </row>
        <row r="70">
          <cell r="F70" t="str">
            <v>LUX</v>
          </cell>
          <cell r="G70">
            <v>5.5403326158088202</v>
          </cell>
        </row>
        <row r="71">
          <cell r="F71" t="str">
            <v>LTU</v>
          </cell>
          <cell r="G71">
            <v>4.3997882239795896</v>
          </cell>
        </row>
        <row r="72">
          <cell r="F72" t="str">
            <v>LBY</v>
          </cell>
          <cell r="G72">
            <v>3.1927484777777799</v>
          </cell>
        </row>
        <row r="73">
          <cell r="F73" t="str">
            <v>LBR</v>
          </cell>
          <cell r="G73">
            <v>3.8379320290540502</v>
          </cell>
        </row>
        <row r="74">
          <cell r="F74" t="str">
            <v>LSO</v>
          </cell>
          <cell r="G74">
            <v>3.6866470098118298</v>
          </cell>
        </row>
        <row r="75">
          <cell r="F75" t="str">
            <v>LBN</v>
          </cell>
          <cell r="G75">
            <v>3.5695230620129901</v>
          </cell>
        </row>
        <row r="76">
          <cell r="F76" t="str">
            <v>LVA</v>
          </cell>
          <cell r="G76">
            <v>4.2966445076923101</v>
          </cell>
        </row>
        <row r="77">
          <cell r="F77" t="str">
            <v>LAO</v>
          </cell>
          <cell r="G77">
            <v>3.8524587499999998</v>
          </cell>
        </row>
        <row r="78">
          <cell r="F78" t="str">
            <v>KGZ</v>
          </cell>
          <cell r="G78">
            <v>3.6937109028125001</v>
          </cell>
        </row>
        <row r="79">
          <cell r="F79" t="str">
            <v>KWT</v>
          </cell>
          <cell r="G79">
            <v>4.2218159381756797</v>
          </cell>
        </row>
        <row r="80">
          <cell r="F80" t="str">
            <v>KOR</v>
          </cell>
          <cell r="G80">
            <v>3.93393046005587</v>
          </cell>
        </row>
        <row r="81">
          <cell r="F81" t="str">
            <v>KEN</v>
          </cell>
          <cell r="G81">
            <v>4.0157893910377398</v>
          </cell>
        </row>
        <row r="82">
          <cell r="F82" t="str">
            <v>KAZ</v>
          </cell>
          <cell r="G82">
            <v>4.4633420074404802</v>
          </cell>
        </row>
        <row r="83">
          <cell r="F83" t="str">
            <v>JOR</v>
          </cell>
          <cell r="G83">
            <v>4.3875273750000003</v>
          </cell>
        </row>
        <row r="84">
          <cell r="F84" t="str">
            <v>JPN</v>
          </cell>
          <cell r="G84">
            <v>5.5415316509955703</v>
          </cell>
        </row>
        <row r="85">
          <cell r="F85" t="str">
            <v>JAM</v>
          </cell>
          <cell r="G85">
            <v>4.1611284301470599</v>
          </cell>
        </row>
        <row r="86">
          <cell r="F86" t="str">
            <v>ITA</v>
          </cell>
          <cell r="G86">
            <v>3.7654256629360501</v>
          </cell>
        </row>
        <row r="87">
          <cell r="F87" t="str">
            <v>ISR</v>
          </cell>
          <cell r="G87">
            <v>4.9895489641891899</v>
          </cell>
        </row>
        <row r="88">
          <cell r="F88" t="str">
            <v>IRL</v>
          </cell>
          <cell r="G88">
            <v>5.2773276256410302</v>
          </cell>
        </row>
        <row r="89">
          <cell r="F89" t="str">
            <v>IRN</v>
          </cell>
          <cell r="G89">
            <v>3.7706063768590599</v>
          </cell>
        </row>
        <row r="90">
          <cell r="F90" t="str">
            <v>IDN</v>
          </cell>
          <cell r="G90">
            <v>4.3336933007142902</v>
          </cell>
        </row>
        <row r="91">
          <cell r="F91" t="str">
            <v>IND</v>
          </cell>
          <cell r="G91">
            <v>4.1932014108695599</v>
          </cell>
        </row>
        <row r="92">
          <cell r="F92" t="str">
            <v>ISL</v>
          </cell>
          <cell r="G92">
            <v>5.07519495149457</v>
          </cell>
        </row>
        <row r="93">
          <cell r="F93" t="str">
            <v>HUN</v>
          </cell>
          <cell r="G93">
            <v>3.95691616609948</v>
          </cell>
        </row>
        <row r="94">
          <cell r="F94" t="str">
            <v>HKG</v>
          </cell>
          <cell r="G94">
            <v>5.7456700284883704</v>
          </cell>
        </row>
        <row r="95">
          <cell r="F95" t="str">
            <v>HND</v>
          </cell>
          <cell r="G95">
            <v>3.7788736820922</v>
          </cell>
        </row>
        <row r="96">
          <cell r="F96" t="str">
            <v>HTI</v>
          </cell>
          <cell r="G96">
            <v>3.08680463586956</v>
          </cell>
        </row>
        <row r="97">
          <cell r="F97" t="str">
            <v>GUY</v>
          </cell>
          <cell r="G97">
            <v>4.0676731832872903</v>
          </cell>
        </row>
        <row r="98">
          <cell r="F98" t="str">
            <v>GIN</v>
          </cell>
          <cell r="G98">
            <v>3.3773079159482799</v>
          </cell>
        </row>
        <row r="99">
          <cell r="F99" t="str">
            <v>GTM</v>
          </cell>
          <cell r="G99">
            <v>4.0484002269970398</v>
          </cell>
        </row>
        <row r="100">
          <cell r="F100" t="str">
            <v>GRC</v>
          </cell>
          <cell r="G100">
            <v>3.7737837344827598</v>
          </cell>
        </row>
        <row r="101">
          <cell r="F101" t="str">
            <v>GHA</v>
          </cell>
          <cell r="G101">
            <v>4.0986087973154399</v>
          </cell>
        </row>
        <row r="102">
          <cell r="F102" t="str">
            <v>DEU</v>
          </cell>
          <cell r="G102">
            <v>5.2708496608165003</v>
          </cell>
        </row>
        <row r="103">
          <cell r="F103" t="str">
            <v>GEO</v>
          </cell>
          <cell r="G103">
            <v>4.1437964721893499</v>
          </cell>
        </row>
        <row r="104">
          <cell r="F104" t="str">
            <v>GMB</v>
          </cell>
          <cell r="G104">
            <v>4.3795904376533796</v>
          </cell>
        </row>
        <row r="105">
          <cell r="F105" t="str">
            <v>GAB</v>
          </cell>
          <cell r="G105">
            <v>4.1425999172897203</v>
          </cell>
        </row>
        <row r="106">
          <cell r="F106" t="str">
            <v>FRA</v>
          </cell>
          <cell r="G106">
            <v>5.0211983263756004</v>
          </cell>
        </row>
        <row r="107">
          <cell r="F107" t="str">
            <v>FIN</v>
          </cell>
          <cell r="G107">
            <v>6.0746353197368403</v>
          </cell>
        </row>
        <row r="108">
          <cell r="F108" t="str">
            <v>ETH</v>
          </cell>
          <cell r="G108">
            <v>3.47018354493671</v>
          </cell>
        </row>
        <row r="109">
          <cell r="F109" t="str">
            <v>EST</v>
          </cell>
          <cell r="G109">
            <v>4.7892583227401104</v>
          </cell>
        </row>
        <row r="110">
          <cell r="F110" t="str">
            <v>SLV</v>
          </cell>
          <cell r="G110">
            <v>3.4124007128205101</v>
          </cell>
        </row>
        <row r="111">
          <cell r="F111" t="str">
            <v>EGY</v>
          </cell>
          <cell r="G111">
            <v>3.96811244210526</v>
          </cell>
        </row>
        <row r="112">
          <cell r="F112" t="str">
            <v>ECU</v>
          </cell>
          <cell r="G112">
            <v>3.7910705042658699</v>
          </cell>
        </row>
        <row r="113">
          <cell r="F113" t="str">
            <v>DOM</v>
          </cell>
          <cell r="G113">
            <v>3.9453831488095199</v>
          </cell>
        </row>
        <row r="114">
          <cell r="F114" t="str">
            <v>DNK</v>
          </cell>
          <cell r="G114">
            <v>5.5467617148671096</v>
          </cell>
        </row>
        <row r="115">
          <cell r="F115" t="str">
            <v>CZE</v>
          </cell>
          <cell r="G115">
            <v>3.9124523858568101</v>
          </cell>
        </row>
        <row r="116">
          <cell r="F116" t="str">
            <v>CYP</v>
          </cell>
          <cell r="G116">
            <v>4.4776577794014099</v>
          </cell>
        </row>
        <row r="117">
          <cell r="F117" t="str">
            <v>HRV</v>
          </cell>
          <cell r="G117">
            <v>3.8580669679144401</v>
          </cell>
        </row>
        <row r="118">
          <cell r="F118" t="str">
            <v>CIV</v>
          </cell>
          <cell r="G118">
            <v>3.8756255362716798</v>
          </cell>
        </row>
        <row r="119">
          <cell r="F119" t="str">
            <v>CRI</v>
          </cell>
          <cell r="G119">
            <v>4.4041626636029401</v>
          </cell>
        </row>
        <row r="120">
          <cell r="F120" t="str">
            <v>COL</v>
          </cell>
          <cell r="G120">
            <v>4.1953449249999997</v>
          </cell>
        </row>
        <row r="121">
          <cell r="F121" t="str">
            <v>CHN</v>
          </cell>
          <cell r="G121">
            <v>4.2045091458333301</v>
          </cell>
        </row>
        <row r="122">
          <cell r="F122" t="str">
            <v>CHL</v>
          </cell>
          <cell r="G122">
            <v>4.9617153890625003</v>
          </cell>
        </row>
        <row r="123">
          <cell r="F123" t="str">
            <v>TCD</v>
          </cell>
          <cell r="G123">
            <v>2.9454321146739102</v>
          </cell>
        </row>
        <row r="124">
          <cell r="F124" t="str">
            <v>CPV</v>
          </cell>
          <cell r="G124">
            <v>3.9772872952127698</v>
          </cell>
        </row>
        <row r="125">
          <cell r="F125" t="str">
            <v>CAN</v>
          </cell>
          <cell r="G125">
            <v>5.6890445570974597</v>
          </cell>
        </row>
        <row r="126">
          <cell r="F126" t="str">
            <v>CMR</v>
          </cell>
          <cell r="G126">
            <v>3.7233740417832202</v>
          </cell>
        </row>
        <row r="127">
          <cell r="F127" t="str">
            <v>KHM</v>
          </cell>
          <cell r="G127">
            <v>3.9659059117647102</v>
          </cell>
        </row>
        <row r="128">
          <cell r="F128" t="str">
            <v>BDI</v>
          </cell>
          <cell r="G128">
            <v>3.2067509579207898</v>
          </cell>
        </row>
        <row r="129">
          <cell r="F129" t="str">
            <v>BFA</v>
          </cell>
          <cell r="G129">
            <v>3.7350990980867298</v>
          </cell>
        </row>
        <row r="130">
          <cell r="F130" t="str">
            <v>BGR</v>
          </cell>
          <cell r="G130">
            <v>3.8835952865671599</v>
          </cell>
        </row>
        <row r="131">
          <cell r="F131" t="str">
            <v>BRN</v>
          </cell>
          <cell r="G131">
            <v>4.8097959564102597</v>
          </cell>
        </row>
        <row r="132">
          <cell r="F132" t="str">
            <v>BRA</v>
          </cell>
          <cell r="G132">
            <v>4.2831709772302897</v>
          </cell>
        </row>
        <row r="133">
          <cell r="F133" t="str">
            <v>BWA</v>
          </cell>
          <cell r="G133">
            <v>4.6642041824850304</v>
          </cell>
        </row>
        <row r="134">
          <cell r="F134" t="str">
            <v>BIH</v>
          </cell>
          <cell r="G134">
            <v>3.5863998750000001</v>
          </cell>
        </row>
        <row r="135">
          <cell r="F135" t="str">
            <v>BOL</v>
          </cell>
          <cell r="G135">
            <v>3.6868657558219202</v>
          </cell>
        </row>
        <row r="136">
          <cell r="F136" t="str">
            <v>BTN</v>
          </cell>
          <cell r="G136">
            <v>4.2987272499999998</v>
          </cell>
        </row>
        <row r="137">
          <cell r="F137" t="str">
            <v>BEN</v>
          </cell>
          <cell r="G137">
            <v>3.6722562219895298</v>
          </cell>
        </row>
        <row r="138">
          <cell r="F138" t="str">
            <v>BEL</v>
          </cell>
          <cell r="G138">
            <v>5.26107775199704</v>
          </cell>
        </row>
        <row r="139">
          <cell r="F139" t="str">
            <v>BRB</v>
          </cell>
          <cell r="G139">
            <v>4.8137818908536598</v>
          </cell>
        </row>
        <row r="140">
          <cell r="F140" t="str">
            <v>BGD</v>
          </cell>
          <cell r="G140">
            <v>3.3664330791401298</v>
          </cell>
        </row>
        <row r="141">
          <cell r="F141" t="str">
            <v>BHR</v>
          </cell>
          <cell r="G141">
            <v>4.9651409636792403</v>
          </cell>
        </row>
        <row r="142">
          <cell r="F142" t="str">
            <v>AZE</v>
          </cell>
          <cell r="G142">
            <v>4.2206642489583297</v>
          </cell>
        </row>
        <row r="143">
          <cell r="F143" t="str">
            <v>AUT</v>
          </cell>
          <cell r="G143">
            <v>5.23615531488971</v>
          </cell>
        </row>
        <row r="144">
          <cell r="F144" t="str">
            <v>AUS</v>
          </cell>
          <cell r="G144">
            <v>5.3178459260000004</v>
          </cell>
        </row>
        <row r="145">
          <cell r="F145" t="str">
            <v>ARM</v>
          </cell>
          <cell r="G145">
            <v>4.0839895647435904</v>
          </cell>
        </row>
        <row r="146">
          <cell r="F146" t="str">
            <v>ARG</v>
          </cell>
          <cell r="G146">
            <v>3.3303310046945702</v>
          </cell>
        </row>
        <row r="147">
          <cell r="F147" t="str">
            <v>AGO</v>
          </cell>
          <cell r="G147">
            <v>2.9354308750000002</v>
          </cell>
        </row>
        <row r="148">
          <cell r="F148" t="str">
            <v>DZA</v>
          </cell>
          <cell r="G148">
            <v>3.2588525141581601</v>
          </cell>
        </row>
        <row r="149">
          <cell r="F149" t="str">
            <v>ALB</v>
          </cell>
          <cell r="G149">
            <v>3.7969597312499999</v>
          </cell>
        </row>
      </sheetData>
      <sheetData sheetId="20">
        <row r="1">
          <cell r="F1" t="str">
            <v>Entity code</v>
          </cell>
          <cell r="G1" t="str">
            <v>Value</v>
          </cell>
        </row>
        <row r="2">
          <cell r="C2" t="str">
            <v>1.17 Ethical behavior of firms, 1-7 (best)</v>
          </cell>
          <cell r="F2" t="str">
            <v>ZWE</v>
          </cell>
          <cell r="G2">
            <v>3.7755243487603298</v>
          </cell>
        </row>
        <row r="3">
          <cell r="F3" t="str">
            <v>ZMB</v>
          </cell>
          <cell r="G3">
            <v>4.1982044379888297</v>
          </cell>
        </row>
        <row r="4">
          <cell r="F4" t="str">
            <v>YEM</v>
          </cell>
          <cell r="G4">
            <v>3.3959261879999998</v>
          </cell>
        </row>
        <row r="5">
          <cell r="F5" t="str">
            <v>VNM</v>
          </cell>
          <cell r="G5">
            <v>3.7291121073170701</v>
          </cell>
        </row>
        <row r="6">
          <cell r="F6" t="str">
            <v>VEN</v>
          </cell>
          <cell r="G6">
            <v>3.0107810709677398</v>
          </cell>
        </row>
        <row r="7">
          <cell r="F7" t="str">
            <v>URY</v>
          </cell>
          <cell r="G7">
            <v>4.8201736115606897</v>
          </cell>
        </row>
        <row r="8">
          <cell r="F8" t="str">
            <v>USA</v>
          </cell>
          <cell r="G8">
            <v>4.8963707286432196</v>
          </cell>
        </row>
        <row r="9">
          <cell r="F9" t="str">
            <v>GBR</v>
          </cell>
          <cell r="G9">
            <v>5.7636289999999999</v>
          </cell>
        </row>
        <row r="10">
          <cell r="F10" t="str">
            <v>ARE</v>
          </cell>
          <cell r="G10">
            <v>5.6668149999999997</v>
          </cell>
        </row>
        <row r="11">
          <cell r="F11" t="str">
            <v>UKR</v>
          </cell>
          <cell r="G11">
            <v>3.24770196958525</v>
          </cell>
        </row>
        <row r="12">
          <cell r="F12" t="str">
            <v>UGA</v>
          </cell>
          <cell r="G12">
            <v>3.6807819639344301</v>
          </cell>
        </row>
        <row r="13">
          <cell r="F13" t="str">
            <v>TUR</v>
          </cell>
          <cell r="G13">
            <v>4.2127668826815601</v>
          </cell>
        </row>
        <row r="14">
          <cell r="F14" t="str">
            <v>TUN</v>
          </cell>
          <cell r="G14">
            <v>4.0154207263473101</v>
          </cell>
        </row>
        <row r="15">
          <cell r="F15" t="str">
            <v>TTO</v>
          </cell>
          <cell r="G15">
            <v>3.4402625954063599</v>
          </cell>
        </row>
        <row r="16">
          <cell r="F16" t="str">
            <v>TLS</v>
          </cell>
          <cell r="G16">
            <v>3.4000254884058001</v>
          </cell>
        </row>
        <row r="17">
          <cell r="F17" t="str">
            <v>THA</v>
          </cell>
          <cell r="G17">
            <v>3.9791728211180102</v>
          </cell>
        </row>
        <row r="18">
          <cell r="F18" t="str">
            <v>TZA</v>
          </cell>
          <cell r="G18">
            <v>3.38814283717277</v>
          </cell>
        </row>
        <row r="19">
          <cell r="F19" t="str">
            <v>TWN</v>
          </cell>
          <cell r="G19">
            <v>4.9982560113475198</v>
          </cell>
        </row>
        <row r="20">
          <cell r="F20" t="str">
            <v>CHE</v>
          </cell>
          <cell r="G20">
            <v>6.24164763666667</v>
          </cell>
        </row>
        <row r="21">
          <cell r="F21" t="str">
            <v>SWE</v>
          </cell>
          <cell r="G21">
            <v>6.1731201073770503</v>
          </cell>
        </row>
        <row r="22">
          <cell r="F22" t="str">
            <v>SWZ</v>
          </cell>
          <cell r="G22">
            <v>3.73109514216867</v>
          </cell>
        </row>
        <row r="23">
          <cell r="F23" t="str">
            <v>SUR</v>
          </cell>
          <cell r="G23">
            <v>3.7250426045977001</v>
          </cell>
        </row>
        <row r="24">
          <cell r="F24" t="str">
            <v>LKA</v>
          </cell>
          <cell r="G24">
            <v>3.94423979268293</v>
          </cell>
        </row>
        <row r="25">
          <cell r="F25" t="str">
            <v>ESP</v>
          </cell>
          <cell r="G25">
            <v>4.1403984999999999</v>
          </cell>
        </row>
        <row r="26">
          <cell r="F26" t="str">
            <v>ZAF</v>
          </cell>
          <cell r="G26">
            <v>4.7251320380434798</v>
          </cell>
        </row>
        <row r="27">
          <cell r="F27" t="str">
            <v>SVN</v>
          </cell>
          <cell r="G27">
            <v>4.0714898625</v>
          </cell>
        </row>
        <row r="28">
          <cell r="F28" t="str">
            <v>SVK</v>
          </cell>
          <cell r="G28">
            <v>3.3388069340659299</v>
          </cell>
        </row>
        <row r="29">
          <cell r="F29" t="str">
            <v>SGP</v>
          </cell>
          <cell r="G29">
            <v>6.3310017274390296</v>
          </cell>
        </row>
        <row r="30">
          <cell r="F30" t="str">
            <v>SLE</v>
          </cell>
          <cell r="G30">
            <v>3.7035459999999998</v>
          </cell>
        </row>
        <row r="31">
          <cell r="F31" t="str">
            <v>SYC</v>
          </cell>
          <cell r="G31">
            <v>4.38871761904762</v>
          </cell>
        </row>
        <row r="32">
          <cell r="F32" t="str">
            <v>SRB</v>
          </cell>
          <cell r="G32">
            <v>3.3201944040200999</v>
          </cell>
        </row>
        <row r="33">
          <cell r="F33" t="str">
            <v>SEN</v>
          </cell>
          <cell r="G33">
            <v>3.7494588281249999</v>
          </cell>
        </row>
        <row r="34">
          <cell r="F34" t="str">
            <v>SAU</v>
          </cell>
          <cell r="G34">
            <v>5.10959285042735</v>
          </cell>
        </row>
        <row r="35">
          <cell r="F35" t="str">
            <v>RWA</v>
          </cell>
          <cell r="G35">
            <v>5.1804983338842998</v>
          </cell>
        </row>
        <row r="36">
          <cell r="F36" t="str">
            <v>RUS</v>
          </cell>
          <cell r="G36">
            <v>3.6550269177966102</v>
          </cell>
        </row>
        <row r="37">
          <cell r="F37" t="str">
            <v>ROU</v>
          </cell>
          <cell r="G37">
            <v>3.07557128955224</v>
          </cell>
        </row>
        <row r="38">
          <cell r="F38" t="str">
            <v>QAT</v>
          </cell>
          <cell r="G38">
            <v>6.0177676205240198</v>
          </cell>
        </row>
        <row r="39">
          <cell r="F39" t="str">
            <v>PRI</v>
          </cell>
          <cell r="G39">
            <v>4.7776708406250004</v>
          </cell>
        </row>
        <row r="40">
          <cell r="F40" t="str">
            <v>PRT</v>
          </cell>
          <cell r="G40">
            <v>4.3933681232558097</v>
          </cell>
        </row>
        <row r="41">
          <cell r="F41" t="str">
            <v>POL</v>
          </cell>
          <cell r="G41">
            <v>4.0754153188405802</v>
          </cell>
        </row>
        <row r="42">
          <cell r="F42" t="str">
            <v>PHL</v>
          </cell>
          <cell r="G42">
            <v>3.97814495066079</v>
          </cell>
        </row>
        <row r="43">
          <cell r="F43" t="str">
            <v>PER</v>
          </cell>
          <cell r="G43">
            <v>3.4781439660493798</v>
          </cell>
        </row>
        <row r="44">
          <cell r="F44" t="str">
            <v>PRY</v>
          </cell>
          <cell r="G44">
            <v>2.9600497159420298</v>
          </cell>
        </row>
        <row r="45">
          <cell r="F45" t="str">
            <v>PAN</v>
          </cell>
          <cell r="G45">
            <v>3.9586565133079898</v>
          </cell>
        </row>
        <row r="46">
          <cell r="F46" t="str">
            <v>PAK</v>
          </cell>
          <cell r="G46">
            <v>3.51767752916667</v>
          </cell>
        </row>
        <row r="47">
          <cell r="F47" t="str">
            <v>OMN</v>
          </cell>
          <cell r="G47">
            <v>5.4503259999999996</v>
          </cell>
        </row>
        <row r="48">
          <cell r="F48" t="str">
            <v>NOR</v>
          </cell>
          <cell r="G48">
            <v>6.1899300132867099</v>
          </cell>
        </row>
        <row r="49">
          <cell r="F49" t="str">
            <v>NGA</v>
          </cell>
          <cell r="G49">
            <v>3.2429493154929601</v>
          </cell>
        </row>
        <row r="50">
          <cell r="F50" t="str">
            <v>NIC</v>
          </cell>
          <cell r="G50">
            <v>3.69768821917808</v>
          </cell>
        </row>
        <row r="51">
          <cell r="F51" t="str">
            <v>NZL</v>
          </cell>
          <cell r="G51">
            <v>6.5654474130434801</v>
          </cell>
        </row>
        <row r="52">
          <cell r="F52" t="str">
            <v>NLD</v>
          </cell>
          <cell r="G52">
            <v>6.0094329325443798</v>
          </cell>
        </row>
        <row r="53">
          <cell r="F53" t="str">
            <v>NPL</v>
          </cell>
          <cell r="G53">
            <v>3.2220645000000001</v>
          </cell>
        </row>
        <row r="54">
          <cell r="F54" t="str">
            <v>NAM</v>
          </cell>
          <cell r="G54">
            <v>4.1689295913043498</v>
          </cell>
        </row>
        <row r="55">
          <cell r="F55" t="str">
            <v>MMR</v>
          </cell>
          <cell r="G55">
            <v>3.3238129999999999</v>
          </cell>
        </row>
        <row r="56">
          <cell r="F56" t="str">
            <v>MOZ</v>
          </cell>
          <cell r="G56">
            <v>3.3449973112359501</v>
          </cell>
        </row>
        <row r="57">
          <cell r="F57" t="str">
            <v>MAR</v>
          </cell>
          <cell r="G57">
            <v>4.04350975409836</v>
          </cell>
        </row>
        <row r="58">
          <cell r="F58" t="str">
            <v>MNE</v>
          </cell>
          <cell r="G58">
            <v>4.0859211038960996</v>
          </cell>
        </row>
        <row r="59">
          <cell r="F59" t="str">
            <v>MNG</v>
          </cell>
          <cell r="G59">
            <v>3.4506319081871299</v>
          </cell>
        </row>
        <row r="60">
          <cell r="F60" t="str">
            <v>MDA</v>
          </cell>
          <cell r="G60">
            <v>3.4072933692307701</v>
          </cell>
        </row>
        <row r="61">
          <cell r="F61" t="str">
            <v>MEX</v>
          </cell>
          <cell r="G61">
            <v>3.7461787354515099</v>
          </cell>
        </row>
        <row r="62">
          <cell r="F62" t="str">
            <v>MUS</v>
          </cell>
          <cell r="G62">
            <v>4.4640041916666702</v>
          </cell>
        </row>
        <row r="63">
          <cell r="F63" t="str">
            <v>MRT</v>
          </cell>
          <cell r="G63">
            <v>2.76491132352941</v>
          </cell>
        </row>
        <row r="64">
          <cell r="F64" t="str">
            <v>MLT</v>
          </cell>
          <cell r="G64">
            <v>4.4318328500000002</v>
          </cell>
        </row>
        <row r="65">
          <cell r="F65" t="str">
            <v>MLI</v>
          </cell>
          <cell r="G65">
            <v>3.4612611897959198</v>
          </cell>
        </row>
        <row r="66">
          <cell r="F66" t="str">
            <v>MYS</v>
          </cell>
          <cell r="G66">
            <v>5.0059083189189204</v>
          </cell>
        </row>
        <row r="67">
          <cell r="F67" t="str">
            <v>MWI</v>
          </cell>
          <cell r="G67">
            <v>3.7683885827586199</v>
          </cell>
        </row>
        <row r="68">
          <cell r="F68" t="str">
            <v>MDG</v>
          </cell>
          <cell r="G68">
            <v>3.21786548674699</v>
          </cell>
        </row>
        <row r="69">
          <cell r="F69" t="str">
            <v>MKD</v>
          </cell>
          <cell r="G69">
            <v>3.9193016122806998</v>
          </cell>
        </row>
        <row r="70">
          <cell r="F70" t="str">
            <v>LUX</v>
          </cell>
          <cell r="G70">
            <v>5.9206340970588203</v>
          </cell>
        </row>
        <row r="71">
          <cell r="F71" t="str">
            <v>LTU</v>
          </cell>
          <cell r="G71">
            <v>4.2627453234693897</v>
          </cell>
        </row>
        <row r="72">
          <cell r="F72" t="str">
            <v>LBY</v>
          </cell>
          <cell r="G72">
            <v>3.6342882666666698</v>
          </cell>
        </row>
        <row r="73">
          <cell r="F73" t="str">
            <v>LBR</v>
          </cell>
          <cell r="G73">
            <v>3.8112096243243201</v>
          </cell>
        </row>
        <row r="74">
          <cell r="F74" t="str">
            <v>LSO</v>
          </cell>
          <cell r="G74">
            <v>3.6647563704301098</v>
          </cell>
        </row>
        <row r="75">
          <cell r="F75" t="str">
            <v>LBN</v>
          </cell>
          <cell r="G75">
            <v>3.1917782675324702</v>
          </cell>
        </row>
        <row r="76">
          <cell r="F76" t="str">
            <v>LVA</v>
          </cell>
          <cell r="G76">
            <v>4.0721207641025599</v>
          </cell>
        </row>
        <row r="77">
          <cell r="F77" t="str">
            <v>LAO</v>
          </cell>
          <cell r="G77">
            <v>4.0541219999999996</v>
          </cell>
        </row>
        <row r="78">
          <cell r="F78" t="str">
            <v>KGZ</v>
          </cell>
          <cell r="G78">
            <v>3.1855430375</v>
          </cell>
        </row>
        <row r="79">
          <cell r="F79" t="str">
            <v>KWT</v>
          </cell>
          <cell r="G79">
            <v>3.94787549459459</v>
          </cell>
        </row>
        <row r="80">
          <cell r="F80" t="str">
            <v>KOR</v>
          </cell>
          <cell r="G80">
            <v>3.8072784357541898</v>
          </cell>
        </row>
        <row r="81">
          <cell r="F81" t="str">
            <v>KEN</v>
          </cell>
          <cell r="G81">
            <v>3.8073413358490602</v>
          </cell>
        </row>
        <row r="82">
          <cell r="F82" t="str">
            <v>KAZ</v>
          </cell>
          <cell r="G82">
            <v>4.1130140619047602</v>
          </cell>
        </row>
        <row r="83">
          <cell r="F83" t="str">
            <v>JOR</v>
          </cell>
          <cell r="G83">
            <v>4.4177840000000002</v>
          </cell>
        </row>
        <row r="84">
          <cell r="F84" t="str">
            <v>JPN</v>
          </cell>
          <cell r="G84">
            <v>5.8096780889380497</v>
          </cell>
        </row>
        <row r="85">
          <cell r="F85" t="str">
            <v>JAM</v>
          </cell>
          <cell r="G85">
            <v>3.68777422720588</v>
          </cell>
        </row>
        <row r="86">
          <cell r="F86" t="str">
            <v>ITA</v>
          </cell>
          <cell r="G86">
            <v>3.6272926255814002</v>
          </cell>
        </row>
        <row r="87">
          <cell r="F87" t="str">
            <v>ISR</v>
          </cell>
          <cell r="G87">
            <v>4.8832928729729703</v>
          </cell>
        </row>
        <row r="88">
          <cell r="F88" t="str">
            <v>IRL</v>
          </cell>
          <cell r="G88">
            <v>5.4194107965812002</v>
          </cell>
        </row>
        <row r="89">
          <cell r="F89" t="str">
            <v>IRN</v>
          </cell>
          <cell r="G89">
            <v>3.7892514674220998</v>
          </cell>
        </row>
        <row r="90">
          <cell r="F90" t="str">
            <v>IDN</v>
          </cell>
          <cell r="G90">
            <v>4.0307105085714303</v>
          </cell>
        </row>
        <row r="91">
          <cell r="F91" t="str">
            <v>IND</v>
          </cell>
          <cell r="G91">
            <v>3.7476344859903401</v>
          </cell>
        </row>
        <row r="92">
          <cell r="F92" t="str">
            <v>ISL</v>
          </cell>
          <cell r="G92">
            <v>5.4661137021739101</v>
          </cell>
        </row>
        <row r="93">
          <cell r="F93" t="str">
            <v>HUN</v>
          </cell>
          <cell r="G93">
            <v>3.72832900680628</v>
          </cell>
        </row>
        <row r="94">
          <cell r="F94" t="str">
            <v>HKG</v>
          </cell>
          <cell r="G94">
            <v>5.61708212790698</v>
          </cell>
        </row>
        <row r="95">
          <cell r="F95" t="str">
            <v>HND</v>
          </cell>
          <cell r="G95">
            <v>3.59456631347518</v>
          </cell>
        </row>
        <row r="96">
          <cell r="F96" t="str">
            <v>HTI</v>
          </cell>
          <cell r="G96">
            <v>2.9962058467391302</v>
          </cell>
        </row>
        <row r="97">
          <cell r="F97" t="str">
            <v>GUY</v>
          </cell>
          <cell r="G97">
            <v>3.9626744999999999</v>
          </cell>
        </row>
        <row r="98">
          <cell r="F98" t="str">
            <v>GIN</v>
          </cell>
          <cell r="G98">
            <v>3.25569439655172</v>
          </cell>
        </row>
        <row r="99">
          <cell r="F99" t="str">
            <v>GTM</v>
          </cell>
          <cell r="G99">
            <v>3.90818933372781</v>
          </cell>
        </row>
        <row r="100">
          <cell r="F100" t="str">
            <v>GRC</v>
          </cell>
          <cell r="G100">
            <v>3.4830769948275901</v>
          </cell>
        </row>
        <row r="101">
          <cell r="F101" t="str">
            <v>GHA</v>
          </cell>
          <cell r="G101">
            <v>3.7310359798657702</v>
          </cell>
        </row>
        <row r="102">
          <cell r="F102" t="str">
            <v>DEU</v>
          </cell>
          <cell r="G102">
            <v>5.6651430804713803</v>
          </cell>
        </row>
        <row r="103">
          <cell r="F103" t="str">
            <v>GEO</v>
          </cell>
          <cell r="G103">
            <v>4.0064088609467499</v>
          </cell>
        </row>
        <row r="104">
          <cell r="F104" t="str">
            <v>GMB</v>
          </cell>
          <cell r="G104">
            <v>4.63476414539877</v>
          </cell>
        </row>
        <row r="105">
          <cell r="F105" t="str">
            <v>GAB</v>
          </cell>
          <cell r="G105">
            <v>4.2776673196261701</v>
          </cell>
        </row>
        <row r="106">
          <cell r="F106" t="str">
            <v>FRA</v>
          </cell>
          <cell r="G106">
            <v>5.2231895899521499</v>
          </cell>
        </row>
        <row r="107">
          <cell r="F107" t="str">
            <v>FIN</v>
          </cell>
          <cell r="G107">
            <v>6.44283742105263</v>
          </cell>
        </row>
        <row r="108">
          <cell r="F108" t="str">
            <v>ETH</v>
          </cell>
          <cell r="G108">
            <v>3.1635195569620298</v>
          </cell>
        </row>
        <row r="109">
          <cell r="F109" t="str">
            <v>EST</v>
          </cell>
          <cell r="G109">
            <v>4.8005794734463301</v>
          </cell>
        </row>
        <row r="110">
          <cell r="F110" t="str">
            <v>SLV</v>
          </cell>
          <cell r="G110">
            <v>3.3783333333333299</v>
          </cell>
        </row>
        <row r="111">
          <cell r="F111" t="str">
            <v>EGY</v>
          </cell>
          <cell r="G111">
            <v>4.0881671030075202</v>
          </cell>
        </row>
        <row r="112">
          <cell r="F112" t="str">
            <v>ECU</v>
          </cell>
          <cell r="G112">
            <v>3.5606241420634901</v>
          </cell>
        </row>
        <row r="113">
          <cell r="F113" t="str">
            <v>DOM</v>
          </cell>
          <cell r="G113">
            <v>3.5301654761904802</v>
          </cell>
        </row>
        <row r="114">
          <cell r="F114" t="str">
            <v>DNK</v>
          </cell>
          <cell r="G114">
            <v>6.1482644026578104</v>
          </cell>
        </row>
        <row r="115">
          <cell r="F115" t="str">
            <v>CZE</v>
          </cell>
          <cell r="G115">
            <v>3.5540712253521098</v>
          </cell>
        </row>
        <row r="116">
          <cell r="F116" t="str">
            <v>CYP</v>
          </cell>
          <cell r="G116">
            <v>4.30199129647887</v>
          </cell>
        </row>
        <row r="117">
          <cell r="F117" t="str">
            <v>HRV</v>
          </cell>
          <cell r="G117">
            <v>3.86319286470588</v>
          </cell>
        </row>
        <row r="118">
          <cell r="F118" t="str">
            <v>CIV</v>
          </cell>
          <cell r="G118">
            <v>3.6983130462427698</v>
          </cell>
        </row>
        <row r="119">
          <cell r="F119" t="str">
            <v>CRI</v>
          </cell>
          <cell r="G119">
            <v>4.4915701666666701</v>
          </cell>
        </row>
        <row r="120">
          <cell r="F120" t="str">
            <v>COL</v>
          </cell>
          <cell r="G120">
            <v>3.5703582428571399</v>
          </cell>
        </row>
        <row r="121">
          <cell r="F121" t="str">
            <v>CHN</v>
          </cell>
          <cell r="G121">
            <v>4.1665574047618996</v>
          </cell>
        </row>
        <row r="122">
          <cell r="F122" t="str">
            <v>CHL</v>
          </cell>
          <cell r="G122">
            <v>5.1044113500000003</v>
          </cell>
        </row>
        <row r="123">
          <cell r="F123" t="str">
            <v>TCD</v>
          </cell>
          <cell r="G123">
            <v>2.9115777884058001</v>
          </cell>
        </row>
        <row r="124">
          <cell r="F124" t="str">
            <v>CPV</v>
          </cell>
          <cell r="G124">
            <v>4.1971536489361698</v>
          </cell>
        </row>
        <row r="125">
          <cell r="F125" t="str">
            <v>CAN</v>
          </cell>
          <cell r="G125">
            <v>5.6873367944915296</v>
          </cell>
        </row>
        <row r="126">
          <cell r="F126" t="str">
            <v>CMR</v>
          </cell>
          <cell r="G126">
            <v>3.45839459160839</v>
          </cell>
        </row>
        <row r="127">
          <cell r="F127" t="str">
            <v>KHM</v>
          </cell>
          <cell r="G127">
            <v>3.80333235294118</v>
          </cell>
        </row>
        <row r="128">
          <cell r="F128" t="str">
            <v>BDI</v>
          </cell>
          <cell r="G128">
            <v>2.8241862732673302</v>
          </cell>
        </row>
        <row r="129">
          <cell r="F129" t="str">
            <v>BFA</v>
          </cell>
          <cell r="G129">
            <v>3.5900538816326502</v>
          </cell>
        </row>
        <row r="130">
          <cell r="F130" t="str">
            <v>BGR</v>
          </cell>
          <cell r="G130">
            <v>3.55224776119403</v>
          </cell>
        </row>
        <row r="131">
          <cell r="F131" t="str">
            <v>BRN</v>
          </cell>
          <cell r="G131">
            <v>5.0050983794871797</v>
          </cell>
        </row>
        <row r="132">
          <cell r="F132" t="str">
            <v>BRA</v>
          </cell>
          <cell r="G132">
            <v>3.74716073941909</v>
          </cell>
        </row>
        <row r="133">
          <cell r="F133" t="str">
            <v>BWA</v>
          </cell>
          <cell r="G133">
            <v>4.6166965413173697</v>
          </cell>
        </row>
        <row r="134">
          <cell r="F134" t="str">
            <v>BIH</v>
          </cell>
          <cell r="G134">
            <v>3.1909909999999999</v>
          </cell>
        </row>
        <row r="135">
          <cell r="F135" t="str">
            <v>BOL</v>
          </cell>
          <cell r="G135">
            <v>3.6134446958904101</v>
          </cell>
        </row>
        <row r="136">
          <cell r="F136" t="str">
            <v>BTN</v>
          </cell>
          <cell r="G136">
            <v>4.3983280000000002</v>
          </cell>
        </row>
        <row r="137">
          <cell r="F137" t="str">
            <v>BEN</v>
          </cell>
          <cell r="G137">
            <v>3.67552988795812</v>
          </cell>
        </row>
        <row r="138">
          <cell r="F138" t="str">
            <v>BEL</v>
          </cell>
          <cell r="G138">
            <v>5.3403537508875702</v>
          </cell>
        </row>
        <row r="139">
          <cell r="F139" t="str">
            <v>BRB</v>
          </cell>
          <cell r="G139">
            <v>5.1129327073170696</v>
          </cell>
        </row>
        <row r="140">
          <cell r="F140" t="str">
            <v>BGD</v>
          </cell>
          <cell r="G140">
            <v>2.8401675885350302</v>
          </cell>
        </row>
        <row r="141">
          <cell r="F141" t="str">
            <v>BHR</v>
          </cell>
          <cell r="G141">
            <v>4.9640795405660398</v>
          </cell>
        </row>
        <row r="142">
          <cell r="F142" t="str">
            <v>AZE</v>
          </cell>
          <cell r="G142">
            <v>4.0135718888888903</v>
          </cell>
        </row>
        <row r="143">
          <cell r="F143" t="str">
            <v>AUT</v>
          </cell>
          <cell r="G143">
            <v>5.5629703220588196</v>
          </cell>
        </row>
        <row r="144">
          <cell r="F144" t="str">
            <v>AUS</v>
          </cell>
          <cell r="G144">
            <v>5.4521512799999998</v>
          </cell>
        </row>
        <row r="145">
          <cell r="F145" t="str">
            <v>ARM</v>
          </cell>
          <cell r="G145">
            <v>3.7897172307692299</v>
          </cell>
        </row>
        <row r="146">
          <cell r="F146" t="str">
            <v>ARG</v>
          </cell>
          <cell r="G146">
            <v>2.9168797493212701</v>
          </cell>
        </row>
        <row r="147">
          <cell r="F147" t="str">
            <v>AGO</v>
          </cell>
          <cell r="G147">
            <v>2.84375</v>
          </cell>
        </row>
        <row r="148">
          <cell r="F148" t="str">
            <v>DZA</v>
          </cell>
          <cell r="G148">
            <v>3.0767510071428599</v>
          </cell>
        </row>
        <row r="149">
          <cell r="F149" t="str">
            <v>ALB</v>
          </cell>
          <cell r="G149">
            <v>3.2519772499999999</v>
          </cell>
        </row>
      </sheetData>
      <sheetData sheetId="21">
        <row r="1">
          <cell r="F1" t="str">
            <v>Entity code</v>
          </cell>
          <cell r="G1" t="str">
            <v>Value</v>
          </cell>
        </row>
        <row r="2">
          <cell r="C2" t="str">
            <v>1.18 Strength of auditing and reporting standards, 1-7 (best)</v>
          </cell>
          <cell r="F2" t="str">
            <v>ZWE</v>
          </cell>
          <cell r="G2">
            <v>5.1754343851239701</v>
          </cell>
        </row>
        <row r="3">
          <cell r="F3" t="str">
            <v>ZMB</v>
          </cell>
          <cell r="G3">
            <v>4.6265215284916197</v>
          </cell>
        </row>
        <row r="4">
          <cell r="F4" t="str">
            <v>YEM</v>
          </cell>
          <cell r="G4">
            <v>2.7130981680000001</v>
          </cell>
        </row>
        <row r="5">
          <cell r="F5" t="str">
            <v>VNM</v>
          </cell>
          <cell r="G5">
            <v>3.4090306195122002</v>
          </cell>
        </row>
        <row r="6">
          <cell r="F6" t="str">
            <v>VEN</v>
          </cell>
          <cell r="G6">
            <v>4.2156673290322599</v>
          </cell>
        </row>
        <row r="7">
          <cell r="F7" t="str">
            <v>URY</v>
          </cell>
          <cell r="G7">
            <v>4.7534477502890198</v>
          </cell>
        </row>
        <row r="8">
          <cell r="F8" t="str">
            <v>USA</v>
          </cell>
          <cell r="G8">
            <v>5.2625676005025097</v>
          </cell>
        </row>
        <row r="9">
          <cell r="F9" t="str">
            <v>GBR</v>
          </cell>
          <cell r="G9">
            <v>5.7516957727272704</v>
          </cell>
        </row>
        <row r="10">
          <cell r="F10" t="str">
            <v>ARE</v>
          </cell>
          <cell r="G10">
            <v>5.4316849999999999</v>
          </cell>
        </row>
        <row r="11">
          <cell r="F11" t="str">
            <v>UKR</v>
          </cell>
          <cell r="G11">
            <v>3.7223888635944702</v>
          </cell>
        </row>
        <row r="12">
          <cell r="F12" t="str">
            <v>UGA</v>
          </cell>
          <cell r="G12">
            <v>3.8451979409836099</v>
          </cell>
        </row>
        <row r="13">
          <cell r="F13" t="str">
            <v>TUR</v>
          </cell>
          <cell r="G13">
            <v>4.9697093452513998</v>
          </cell>
        </row>
        <row r="14">
          <cell r="F14" t="str">
            <v>TUN</v>
          </cell>
          <cell r="G14">
            <v>4.45251896227545</v>
          </cell>
        </row>
        <row r="15">
          <cell r="F15" t="str">
            <v>TTO</v>
          </cell>
          <cell r="G15">
            <v>4.2397884183745598</v>
          </cell>
        </row>
        <row r="16">
          <cell r="F16" t="str">
            <v>TLS</v>
          </cell>
          <cell r="G16">
            <v>2.8411316536231901</v>
          </cell>
        </row>
        <row r="17">
          <cell r="F17" t="str">
            <v>THA</v>
          </cell>
          <cell r="G17">
            <v>5.0717117919254697</v>
          </cell>
        </row>
        <row r="18">
          <cell r="F18" t="str">
            <v>TZA</v>
          </cell>
          <cell r="G18">
            <v>3.74914128324607</v>
          </cell>
        </row>
        <row r="19">
          <cell r="F19" t="str">
            <v>TWN</v>
          </cell>
          <cell r="G19">
            <v>5.5769036042553202</v>
          </cell>
        </row>
        <row r="20">
          <cell r="F20" t="str">
            <v>CHE</v>
          </cell>
          <cell r="G20">
            <v>5.5525172200000004</v>
          </cell>
        </row>
        <row r="21">
          <cell r="F21" t="str">
            <v>SWE</v>
          </cell>
          <cell r="G21">
            <v>5.9287821057377004</v>
          </cell>
        </row>
        <row r="22">
          <cell r="F22" t="str">
            <v>SWZ</v>
          </cell>
          <cell r="G22">
            <v>4.7887408530120501</v>
          </cell>
        </row>
        <row r="23">
          <cell r="F23" t="str">
            <v>SUR</v>
          </cell>
          <cell r="G23">
            <v>3.82648989655172</v>
          </cell>
        </row>
        <row r="24">
          <cell r="F24" t="str">
            <v>LKA</v>
          </cell>
          <cell r="G24">
            <v>5.05353131219512</v>
          </cell>
        </row>
        <row r="25">
          <cell r="F25" t="str">
            <v>ESP</v>
          </cell>
          <cell r="G25">
            <v>4.4408021</v>
          </cell>
        </row>
        <row r="26">
          <cell r="F26" t="str">
            <v>ZAF</v>
          </cell>
          <cell r="G26">
            <v>6.7269816130434803</v>
          </cell>
        </row>
        <row r="27">
          <cell r="F27" t="str">
            <v>SVN</v>
          </cell>
          <cell r="G27">
            <v>4.4811266221153803</v>
          </cell>
        </row>
        <row r="28">
          <cell r="F28" t="str">
            <v>SVK</v>
          </cell>
          <cell r="G28">
            <v>4.7984738813186798</v>
          </cell>
        </row>
        <row r="29">
          <cell r="F29" t="str">
            <v>SGP</v>
          </cell>
          <cell r="G29">
            <v>6.2021607164634096</v>
          </cell>
        </row>
        <row r="30">
          <cell r="F30" t="str">
            <v>SLE</v>
          </cell>
          <cell r="G30">
            <v>3.9752298000000001</v>
          </cell>
        </row>
        <row r="31">
          <cell r="F31" t="str">
            <v>SYC</v>
          </cell>
          <cell r="G31">
            <v>4.8418390031746004</v>
          </cell>
        </row>
        <row r="32">
          <cell r="F32" t="str">
            <v>SRB</v>
          </cell>
          <cell r="G32">
            <v>3.8662024608040202</v>
          </cell>
        </row>
        <row r="33">
          <cell r="F33" t="str">
            <v>SEN</v>
          </cell>
          <cell r="G33">
            <v>4.4623426531249999</v>
          </cell>
        </row>
        <row r="34">
          <cell r="F34" t="str">
            <v>SAU</v>
          </cell>
          <cell r="G34">
            <v>5.5500396290598299</v>
          </cell>
        </row>
        <row r="35">
          <cell r="F35" t="str">
            <v>RWA</v>
          </cell>
          <cell r="G35">
            <v>4.7450260842975203</v>
          </cell>
        </row>
        <row r="36">
          <cell r="F36" t="str">
            <v>RUS</v>
          </cell>
          <cell r="G36">
            <v>4.0083321033898303</v>
          </cell>
        </row>
        <row r="37">
          <cell r="F37" t="str">
            <v>ROU</v>
          </cell>
          <cell r="G37">
            <v>3.9970586457711401</v>
          </cell>
        </row>
        <row r="38">
          <cell r="F38" t="str">
            <v>QAT</v>
          </cell>
          <cell r="G38">
            <v>6.0759116205240202</v>
          </cell>
        </row>
        <row r="39">
          <cell r="F39" t="str">
            <v>PRI</v>
          </cell>
          <cell r="G39">
            <v>5.9712286367187497</v>
          </cell>
        </row>
        <row r="40">
          <cell r="F40" t="str">
            <v>PRT</v>
          </cell>
          <cell r="G40">
            <v>4.7958401186046498</v>
          </cell>
        </row>
        <row r="41">
          <cell r="F41" t="str">
            <v>POL</v>
          </cell>
          <cell r="G41">
            <v>4.9698449830917903</v>
          </cell>
        </row>
        <row r="42">
          <cell r="F42" t="str">
            <v>PHL</v>
          </cell>
          <cell r="G42">
            <v>5.2235603973568301</v>
          </cell>
        </row>
        <row r="43">
          <cell r="F43" t="str">
            <v>PER</v>
          </cell>
          <cell r="G43">
            <v>4.8795120506172802</v>
          </cell>
        </row>
        <row r="44">
          <cell r="F44" t="str">
            <v>PRY</v>
          </cell>
          <cell r="G44">
            <v>3.9968421768115898</v>
          </cell>
        </row>
        <row r="45">
          <cell r="F45" t="str">
            <v>PAN</v>
          </cell>
          <cell r="G45">
            <v>5.3025582034220502</v>
          </cell>
        </row>
        <row r="46">
          <cell r="F46" t="str">
            <v>PAK</v>
          </cell>
          <cell r="G46">
            <v>4.4015201041666696</v>
          </cell>
        </row>
        <row r="47">
          <cell r="F47" t="str">
            <v>OMN</v>
          </cell>
          <cell r="G47">
            <v>5.6037119999999998</v>
          </cell>
        </row>
        <row r="48">
          <cell r="F48" t="str">
            <v>NOR</v>
          </cell>
          <cell r="G48">
            <v>6.1331228671328697</v>
          </cell>
        </row>
        <row r="49">
          <cell r="F49" t="str">
            <v>NGA</v>
          </cell>
          <cell r="G49">
            <v>4.00903463286385</v>
          </cell>
        </row>
        <row r="50">
          <cell r="F50" t="str">
            <v>NIC</v>
          </cell>
          <cell r="G50">
            <v>4.1242635123287696</v>
          </cell>
        </row>
        <row r="51">
          <cell r="F51" t="str">
            <v>NZL</v>
          </cell>
          <cell r="G51">
            <v>6.2432573847826101</v>
          </cell>
        </row>
        <row r="52">
          <cell r="F52" t="str">
            <v>NLD</v>
          </cell>
          <cell r="G52">
            <v>5.9061448449704104</v>
          </cell>
        </row>
        <row r="53">
          <cell r="F53" t="str">
            <v>NPL</v>
          </cell>
          <cell r="G53">
            <v>3.8155537000000002</v>
          </cell>
        </row>
        <row r="54">
          <cell r="F54" t="str">
            <v>NAM</v>
          </cell>
          <cell r="G54">
            <v>5.3753263689441004</v>
          </cell>
        </row>
        <row r="55">
          <cell r="F55" t="str">
            <v>MMR</v>
          </cell>
          <cell r="G55">
            <v>2.290365</v>
          </cell>
        </row>
        <row r="56">
          <cell r="F56" t="str">
            <v>MOZ</v>
          </cell>
          <cell r="G56">
            <v>3.9774008292134799</v>
          </cell>
        </row>
        <row r="57">
          <cell r="F57" t="str">
            <v>MAR</v>
          </cell>
          <cell r="G57">
            <v>4.7148919737704897</v>
          </cell>
        </row>
        <row r="58">
          <cell r="F58" t="str">
            <v>MNE</v>
          </cell>
          <cell r="G58">
            <v>4.2270122675324702</v>
          </cell>
        </row>
        <row r="59">
          <cell r="F59" t="str">
            <v>MNG</v>
          </cell>
          <cell r="G59">
            <v>3.3716237304093601</v>
          </cell>
        </row>
        <row r="60">
          <cell r="F60" t="str">
            <v>MDA</v>
          </cell>
          <cell r="G60">
            <v>4.09566834529915</v>
          </cell>
        </row>
        <row r="61">
          <cell r="F61" t="str">
            <v>MEX</v>
          </cell>
          <cell r="G61">
            <v>4.9986365789297702</v>
          </cell>
        </row>
        <row r="62">
          <cell r="F62" t="str">
            <v>MUS</v>
          </cell>
          <cell r="G62">
            <v>5.5250383083333299</v>
          </cell>
        </row>
        <row r="63">
          <cell r="F63" t="str">
            <v>MRT</v>
          </cell>
          <cell r="G63">
            <v>2.7041956470588202</v>
          </cell>
        </row>
        <row r="64">
          <cell r="F64" t="str">
            <v>MLT</v>
          </cell>
          <cell r="G64">
            <v>5.8871844600000003</v>
          </cell>
        </row>
        <row r="65">
          <cell r="F65" t="str">
            <v>MLI</v>
          </cell>
          <cell r="G65">
            <v>3.1431525377551002</v>
          </cell>
        </row>
        <row r="66">
          <cell r="F66" t="str">
            <v>MYS</v>
          </cell>
          <cell r="G66">
            <v>5.44684047297297</v>
          </cell>
        </row>
        <row r="67">
          <cell r="F67" t="str">
            <v>MWI</v>
          </cell>
          <cell r="G67">
            <v>4.7041503241379301</v>
          </cell>
        </row>
        <row r="68">
          <cell r="F68" t="str">
            <v>MDG</v>
          </cell>
          <cell r="G68">
            <v>3.9424837293172699</v>
          </cell>
        </row>
        <row r="69">
          <cell r="F69" t="str">
            <v>MKD</v>
          </cell>
          <cell r="G69">
            <v>4.6890035964912302</v>
          </cell>
        </row>
        <row r="70">
          <cell r="F70" t="str">
            <v>LUX</v>
          </cell>
          <cell r="G70">
            <v>6.1181814470588201</v>
          </cell>
        </row>
        <row r="71">
          <cell r="F71" t="str">
            <v>LTU</v>
          </cell>
          <cell r="G71">
            <v>4.8605534867346902</v>
          </cell>
        </row>
        <row r="72">
          <cell r="F72" t="str">
            <v>LBY</v>
          </cell>
          <cell r="G72">
            <v>2.5532962000000001</v>
          </cell>
        </row>
        <row r="73">
          <cell r="F73" t="str">
            <v>LBR</v>
          </cell>
          <cell r="G73">
            <v>4.0388174567567603</v>
          </cell>
        </row>
        <row r="74">
          <cell r="F74" t="str">
            <v>LSO</v>
          </cell>
          <cell r="G74">
            <v>3.2564020344086</v>
          </cell>
        </row>
        <row r="75">
          <cell r="F75" t="str">
            <v>LBN</v>
          </cell>
          <cell r="G75">
            <v>4.2058686129870102</v>
          </cell>
        </row>
        <row r="76">
          <cell r="F76" t="str">
            <v>LVA</v>
          </cell>
          <cell r="G76">
            <v>4.9651805128205098</v>
          </cell>
        </row>
        <row r="77">
          <cell r="F77" t="str">
            <v>LAO</v>
          </cell>
          <cell r="G77">
            <v>3.7242419999999998</v>
          </cell>
        </row>
        <row r="78">
          <cell r="F78" t="str">
            <v>KGZ</v>
          </cell>
          <cell r="G78">
            <v>3.7854849824999999</v>
          </cell>
        </row>
        <row r="79">
          <cell r="F79" t="str">
            <v>KWT</v>
          </cell>
          <cell r="G79">
            <v>4.8518444243243204</v>
          </cell>
        </row>
        <row r="80">
          <cell r="F80" t="str">
            <v>KOR</v>
          </cell>
          <cell r="G80">
            <v>4.28602949162011</v>
          </cell>
        </row>
        <row r="81">
          <cell r="F81" t="str">
            <v>KEN</v>
          </cell>
          <cell r="G81">
            <v>4.4253543924528298</v>
          </cell>
        </row>
        <row r="82">
          <cell r="F82" t="str">
            <v>KAZ</v>
          </cell>
          <cell r="G82">
            <v>4.5794020904761901</v>
          </cell>
        </row>
        <row r="83">
          <cell r="F83" t="str">
            <v>JOR</v>
          </cell>
          <cell r="G83">
            <v>4.852582</v>
          </cell>
        </row>
        <row r="84">
          <cell r="F84" t="str">
            <v>JPN</v>
          </cell>
          <cell r="G84">
            <v>5.5073398641592899</v>
          </cell>
        </row>
        <row r="85">
          <cell r="F85" t="str">
            <v>JAM</v>
          </cell>
          <cell r="G85">
            <v>5.2959275485294102</v>
          </cell>
        </row>
        <row r="86">
          <cell r="F86" t="str">
            <v>ITA</v>
          </cell>
          <cell r="G86">
            <v>3.9901824901162799</v>
          </cell>
        </row>
        <row r="87">
          <cell r="F87" t="str">
            <v>ISR</v>
          </cell>
          <cell r="G87">
            <v>5.29205127027027</v>
          </cell>
        </row>
        <row r="88">
          <cell r="F88" t="str">
            <v>IRL</v>
          </cell>
          <cell r="G88">
            <v>4.8137109333333301</v>
          </cell>
        </row>
        <row r="89">
          <cell r="F89" t="str">
            <v>IRN</v>
          </cell>
          <cell r="G89">
            <v>4.0318434958923497</v>
          </cell>
        </row>
        <row r="90">
          <cell r="F90" t="str">
            <v>IDN</v>
          </cell>
          <cell r="G90">
            <v>4.6230431542857104</v>
          </cell>
        </row>
        <row r="91">
          <cell r="F91" t="str">
            <v>IND</v>
          </cell>
          <cell r="G91">
            <v>4.9281817826087</v>
          </cell>
        </row>
        <row r="92">
          <cell r="F92" t="str">
            <v>ISL</v>
          </cell>
          <cell r="G92">
            <v>4.8103029086956504</v>
          </cell>
        </row>
        <row r="93">
          <cell r="F93" t="str">
            <v>HUN</v>
          </cell>
          <cell r="G93">
            <v>5.1620842198952896</v>
          </cell>
        </row>
        <row r="94">
          <cell r="F94" t="str">
            <v>HKG</v>
          </cell>
          <cell r="G94">
            <v>6.1307307465116301</v>
          </cell>
        </row>
        <row r="95">
          <cell r="F95" t="str">
            <v>HND</v>
          </cell>
          <cell r="G95">
            <v>4.5896529446808501</v>
          </cell>
        </row>
        <row r="96">
          <cell r="F96" t="str">
            <v>HTI</v>
          </cell>
          <cell r="G96">
            <v>3.1666129206521698</v>
          </cell>
        </row>
        <row r="97">
          <cell r="F97" t="str">
            <v>GUY</v>
          </cell>
          <cell r="G97">
            <v>4.0684706337016596</v>
          </cell>
        </row>
        <row r="98">
          <cell r="F98" t="str">
            <v>GIN</v>
          </cell>
          <cell r="G98">
            <v>3.1305163551724098</v>
          </cell>
        </row>
        <row r="99">
          <cell r="F99" t="str">
            <v>GTM</v>
          </cell>
          <cell r="G99">
            <v>4.7255421289940802</v>
          </cell>
        </row>
        <row r="100">
          <cell r="F100" t="str">
            <v>GRC</v>
          </cell>
          <cell r="G100">
            <v>4.2692274879310297</v>
          </cell>
        </row>
        <row r="101">
          <cell r="F101" t="str">
            <v>GHA</v>
          </cell>
          <cell r="G101">
            <v>4.51063449328859</v>
          </cell>
        </row>
        <row r="102">
          <cell r="F102" t="str">
            <v>DEU</v>
          </cell>
          <cell r="G102">
            <v>5.5427811161616196</v>
          </cell>
        </row>
        <row r="103">
          <cell r="F103" t="str">
            <v>GEO</v>
          </cell>
          <cell r="G103">
            <v>4.3733209124260402</v>
          </cell>
        </row>
        <row r="104">
          <cell r="F104" t="str">
            <v>GMB</v>
          </cell>
          <cell r="G104">
            <v>4.6261504515337402</v>
          </cell>
        </row>
        <row r="105">
          <cell r="F105" t="str">
            <v>GAB</v>
          </cell>
          <cell r="G105">
            <v>4.4914245289719599</v>
          </cell>
        </row>
        <row r="106">
          <cell r="F106" t="str">
            <v>FRA</v>
          </cell>
          <cell r="G106">
            <v>5.3008178741626804</v>
          </cell>
        </row>
        <row r="107">
          <cell r="F107" t="str">
            <v>FIN</v>
          </cell>
          <cell r="G107">
            <v>6.4274475999999998</v>
          </cell>
        </row>
        <row r="108">
          <cell r="F108" t="str">
            <v>ETH</v>
          </cell>
          <cell r="G108">
            <v>3.9596365949367098</v>
          </cell>
        </row>
        <row r="109">
          <cell r="F109" t="str">
            <v>EST</v>
          </cell>
          <cell r="G109">
            <v>5.4748460898305096</v>
          </cell>
        </row>
        <row r="110">
          <cell r="F110" t="str">
            <v>SLV</v>
          </cell>
          <cell r="G110">
            <v>3.7278624666666702</v>
          </cell>
        </row>
        <row r="111">
          <cell r="F111" t="str">
            <v>EGY</v>
          </cell>
          <cell r="G111">
            <v>3.8082420977443601</v>
          </cell>
        </row>
        <row r="112">
          <cell r="F112" t="str">
            <v>ECU</v>
          </cell>
          <cell r="G112">
            <v>4.3314928888888904</v>
          </cell>
        </row>
        <row r="113">
          <cell r="F113" t="str">
            <v>DOM</v>
          </cell>
          <cell r="G113">
            <v>4.7096166857142903</v>
          </cell>
        </row>
        <row r="114">
          <cell r="F114" t="str">
            <v>DNK</v>
          </cell>
          <cell r="G114">
            <v>5.1545738385382096</v>
          </cell>
        </row>
        <row r="115">
          <cell r="F115" t="str">
            <v>CZE</v>
          </cell>
          <cell r="G115">
            <v>4.7517088516431896</v>
          </cell>
        </row>
        <row r="116">
          <cell r="F116" t="str">
            <v>CYP</v>
          </cell>
          <cell r="G116">
            <v>5.2339749683098598</v>
          </cell>
        </row>
        <row r="117">
          <cell r="F117" t="str">
            <v>HRV</v>
          </cell>
          <cell r="G117">
            <v>4.2720264508021399</v>
          </cell>
        </row>
        <row r="118">
          <cell r="F118" t="str">
            <v>CIV</v>
          </cell>
          <cell r="G118">
            <v>4.2521426601156103</v>
          </cell>
        </row>
        <row r="119">
          <cell r="F119" t="str">
            <v>CRI</v>
          </cell>
          <cell r="G119">
            <v>5.0000827049019598</v>
          </cell>
        </row>
        <row r="120">
          <cell r="F120" t="str">
            <v>COL</v>
          </cell>
          <cell r="G120">
            <v>4.4652586163265298</v>
          </cell>
        </row>
        <row r="121">
          <cell r="F121" t="str">
            <v>CHN</v>
          </cell>
          <cell r="G121">
            <v>4.4846613095238101</v>
          </cell>
        </row>
        <row r="122">
          <cell r="F122" t="str">
            <v>CHL</v>
          </cell>
          <cell r="G122">
            <v>4.9956727374999996</v>
          </cell>
        </row>
        <row r="123">
          <cell r="F123" t="str">
            <v>TCD</v>
          </cell>
          <cell r="G123">
            <v>3.2062507884058</v>
          </cell>
        </row>
        <row r="124">
          <cell r="F124" t="str">
            <v>CPV</v>
          </cell>
          <cell r="G124">
            <v>3.8403154148936198</v>
          </cell>
        </row>
        <row r="125">
          <cell r="F125" t="str">
            <v>CAN</v>
          </cell>
          <cell r="G125">
            <v>6.0174585843220401</v>
          </cell>
        </row>
        <row r="126">
          <cell r="F126" t="str">
            <v>CMR</v>
          </cell>
          <cell r="G126">
            <v>3.65299977062937</v>
          </cell>
        </row>
        <row r="127">
          <cell r="F127" t="str">
            <v>KHM</v>
          </cell>
          <cell r="G127">
            <v>3.8916829852941199</v>
          </cell>
        </row>
        <row r="128">
          <cell r="F128" t="str">
            <v>BDI</v>
          </cell>
          <cell r="G128">
            <v>2.9195905960395998</v>
          </cell>
        </row>
        <row r="129">
          <cell r="F129" t="str">
            <v>BFA</v>
          </cell>
          <cell r="G129">
            <v>4.1249294979591804</v>
          </cell>
        </row>
        <row r="130">
          <cell r="F130" t="str">
            <v>BGR</v>
          </cell>
          <cell r="G130">
            <v>4.5264626417910403</v>
          </cell>
        </row>
        <row r="131">
          <cell r="F131" t="str">
            <v>BRN</v>
          </cell>
          <cell r="G131">
            <v>4.9955403282051298</v>
          </cell>
        </row>
        <row r="132">
          <cell r="F132" t="str">
            <v>BRA</v>
          </cell>
          <cell r="G132">
            <v>5.3324209825726099</v>
          </cell>
        </row>
        <row r="133">
          <cell r="F133" t="str">
            <v>BWA</v>
          </cell>
          <cell r="G133">
            <v>4.9793516047904198</v>
          </cell>
        </row>
        <row r="134">
          <cell r="F134" t="str">
            <v>BIH</v>
          </cell>
          <cell r="G134">
            <v>3.9259680000000001</v>
          </cell>
        </row>
        <row r="135">
          <cell r="F135" t="str">
            <v>BOL</v>
          </cell>
          <cell r="G135">
            <v>3.6908280109588998</v>
          </cell>
        </row>
        <row r="136">
          <cell r="F136" t="str">
            <v>BTN</v>
          </cell>
          <cell r="G136">
            <v>4.7184720000000002</v>
          </cell>
        </row>
        <row r="137">
          <cell r="F137" t="str">
            <v>BEN</v>
          </cell>
          <cell r="G137">
            <v>3.7924054502617799</v>
          </cell>
        </row>
        <row r="138">
          <cell r="F138" t="str">
            <v>BEL</v>
          </cell>
          <cell r="G138">
            <v>5.4145756165680501</v>
          </cell>
        </row>
        <row r="139">
          <cell r="F139" t="str">
            <v>BRB</v>
          </cell>
          <cell r="G139">
            <v>5.6354628975609797</v>
          </cell>
        </row>
        <row r="140">
          <cell r="F140" t="str">
            <v>BGD</v>
          </cell>
          <cell r="G140">
            <v>3.55376154904459</v>
          </cell>
        </row>
        <row r="141">
          <cell r="F141" t="str">
            <v>BHR</v>
          </cell>
          <cell r="G141">
            <v>5.7787924160377404</v>
          </cell>
        </row>
        <row r="142">
          <cell r="F142" t="str">
            <v>AZE</v>
          </cell>
          <cell r="G142">
            <v>4.17111828055556</v>
          </cell>
        </row>
        <row r="143">
          <cell r="F143" t="str">
            <v>AUT</v>
          </cell>
          <cell r="G143">
            <v>5.6725238500000001</v>
          </cell>
        </row>
        <row r="144">
          <cell r="F144" t="str">
            <v>AUS</v>
          </cell>
          <cell r="G144">
            <v>5.8394210800000002</v>
          </cell>
        </row>
        <row r="145">
          <cell r="F145" t="str">
            <v>ARM</v>
          </cell>
          <cell r="G145">
            <v>4.4204932871794904</v>
          </cell>
        </row>
        <row r="146">
          <cell r="F146" t="str">
            <v>ARG</v>
          </cell>
          <cell r="G146">
            <v>3.7631736239819</v>
          </cell>
        </row>
        <row r="147">
          <cell r="F147" t="str">
            <v>AGO</v>
          </cell>
          <cell r="G147">
            <v>2.3333330000000001</v>
          </cell>
        </row>
        <row r="148">
          <cell r="F148" t="str">
            <v>DZA</v>
          </cell>
          <cell r="G148">
            <v>3.02804577142857</v>
          </cell>
        </row>
        <row r="149">
          <cell r="F149" t="str">
            <v>ALB</v>
          </cell>
          <cell r="G149">
            <v>3.7925494999999998</v>
          </cell>
        </row>
      </sheetData>
      <sheetData sheetId="22">
        <row r="1">
          <cell r="F1" t="str">
            <v>Entity code</v>
          </cell>
          <cell r="G1" t="str">
            <v>Value</v>
          </cell>
        </row>
        <row r="2">
          <cell r="C2" t="str">
            <v>1.19 Efficacy of corporate boards, 1-7 (best)</v>
          </cell>
          <cell r="F2" t="str">
            <v>ZWE</v>
          </cell>
          <cell r="G2">
            <v>4.6784729570247903</v>
          </cell>
        </row>
        <row r="3">
          <cell r="F3" t="str">
            <v>ZMB</v>
          </cell>
          <cell r="G3">
            <v>4.8559028592178803</v>
          </cell>
        </row>
        <row r="4">
          <cell r="F4" t="str">
            <v>YEM</v>
          </cell>
          <cell r="G4">
            <v>3.5031099960000001</v>
          </cell>
        </row>
        <row r="5">
          <cell r="F5" t="str">
            <v>VNM</v>
          </cell>
          <cell r="G5">
            <v>4.1553640878048803</v>
          </cell>
        </row>
        <row r="6">
          <cell r="F6" t="str">
            <v>VEN</v>
          </cell>
          <cell r="G6">
            <v>4.0946099548387096</v>
          </cell>
        </row>
        <row r="7">
          <cell r="F7" t="str">
            <v>URY</v>
          </cell>
          <cell r="G7">
            <v>4.4927596283237001</v>
          </cell>
        </row>
        <row r="8">
          <cell r="F8" t="str">
            <v>USA</v>
          </cell>
          <cell r="G8">
            <v>5.3285686105527601</v>
          </cell>
        </row>
        <row r="9">
          <cell r="F9" t="str">
            <v>GBR</v>
          </cell>
          <cell r="G9">
            <v>5.1773893636363599</v>
          </cell>
        </row>
        <row r="10">
          <cell r="F10" t="str">
            <v>ARE</v>
          </cell>
          <cell r="G10">
            <v>5.1363729999999999</v>
          </cell>
        </row>
        <row r="11">
          <cell r="F11" t="str">
            <v>UKR</v>
          </cell>
          <cell r="G11">
            <v>4.2057630645161304</v>
          </cell>
        </row>
        <row r="12">
          <cell r="F12" t="str">
            <v>UGA</v>
          </cell>
          <cell r="G12">
            <v>4.5800812852458996</v>
          </cell>
        </row>
        <row r="13">
          <cell r="F13" t="str">
            <v>TUR</v>
          </cell>
          <cell r="G13">
            <v>4.3647139145251401</v>
          </cell>
        </row>
        <row r="14">
          <cell r="F14" t="str">
            <v>TUN</v>
          </cell>
          <cell r="G14">
            <v>3.9964389377245499</v>
          </cell>
        </row>
        <row r="15">
          <cell r="F15" t="str">
            <v>TTO</v>
          </cell>
          <cell r="G15">
            <v>4.0604174208480597</v>
          </cell>
        </row>
        <row r="16">
          <cell r="F16" t="str">
            <v>TLS</v>
          </cell>
          <cell r="G16">
            <v>3.63218033478261</v>
          </cell>
        </row>
        <row r="17">
          <cell r="F17" t="str">
            <v>THA</v>
          </cell>
          <cell r="G17">
            <v>4.6165176826086904</v>
          </cell>
        </row>
        <row r="18">
          <cell r="F18" t="str">
            <v>TZA</v>
          </cell>
          <cell r="G18">
            <v>4.2165427497382204</v>
          </cell>
        </row>
        <row r="19">
          <cell r="F19" t="str">
            <v>TWN</v>
          </cell>
          <cell r="G19">
            <v>4.9827029645390102</v>
          </cell>
        </row>
        <row r="20">
          <cell r="F20" t="str">
            <v>CHE</v>
          </cell>
          <cell r="G20">
            <v>5.3991388866666696</v>
          </cell>
        </row>
        <row r="21">
          <cell r="F21" t="str">
            <v>SWE</v>
          </cell>
          <cell r="G21">
            <v>5.6629024868852502</v>
          </cell>
        </row>
        <row r="22">
          <cell r="F22" t="str">
            <v>SWZ</v>
          </cell>
          <cell r="G22">
            <v>4.4326813481927703</v>
          </cell>
        </row>
        <row r="23">
          <cell r="F23" t="str">
            <v>SUR</v>
          </cell>
          <cell r="G23">
            <v>4.0707782390804601</v>
          </cell>
        </row>
        <row r="24">
          <cell r="F24" t="str">
            <v>LKA</v>
          </cell>
          <cell r="G24">
            <v>5.1453973585365897</v>
          </cell>
        </row>
        <row r="25">
          <cell r="F25" t="str">
            <v>ESP</v>
          </cell>
          <cell r="G25">
            <v>4.3382749399999998</v>
          </cell>
        </row>
        <row r="26">
          <cell r="F26" t="str">
            <v>ZAF</v>
          </cell>
          <cell r="G26">
            <v>6.0209343652173901</v>
          </cell>
        </row>
        <row r="27">
          <cell r="F27" t="str">
            <v>SVN</v>
          </cell>
          <cell r="G27">
            <v>3.8199961096153801</v>
          </cell>
        </row>
        <row r="28">
          <cell r="F28" t="str">
            <v>SVK</v>
          </cell>
          <cell r="G28">
            <v>4.4304415098901098</v>
          </cell>
        </row>
        <row r="29">
          <cell r="F29" t="str">
            <v>SGP</v>
          </cell>
          <cell r="G29">
            <v>5.7181390432926804</v>
          </cell>
        </row>
        <row r="30">
          <cell r="F30" t="str">
            <v>SLE</v>
          </cell>
          <cell r="G30">
            <v>4.3700977500000002</v>
          </cell>
        </row>
        <row r="31">
          <cell r="F31" t="str">
            <v>SYC</v>
          </cell>
          <cell r="G31">
            <v>4.8457651936507897</v>
          </cell>
        </row>
        <row r="32">
          <cell r="F32" t="str">
            <v>SRB</v>
          </cell>
          <cell r="G32">
            <v>3.7219871663316599</v>
          </cell>
        </row>
        <row r="33">
          <cell r="F33" t="str">
            <v>SEN</v>
          </cell>
          <cell r="G33">
            <v>4.8369132927083296</v>
          </cell>
        </row>
        <row r="34">
          <cell r="F34" t="str">
            <v>SAU</v>
          </cell>
          <cell r="G34">
            <v>4.9739992294871804</v>
          </cell>
        </row>
        <row r="35">
          <cell r="F35" t="str">
            <v>RWA</v>
          </cell>
          <cell r="G35">
            <v>4.9306343785123996</v>
          </cell>
        </row>
        <row r="36">
          <cell r="F36" t="str">
            <v>RUS</v>
          </cell>
          <cell r="G36">
            <v>4.2775273449152502</v>
          </cell>
        </row>
        <row r="37">
          <cell r="F37" t="str">
            <v>ROU</v>
          </cell>
          <cell r="G37">
            <v>3.9759975532338299</v>
          </cell>
        </row>
        <row r="38">
          <cell r="F38" t="str">
            <v>QAT</v>
          </cell>
          <cell r="G38">
            <v>5.4801195423580804</v>
          </cell>
        </row>
        <row r="39">
          <cell r="F39" t="str">
            <v>PRI</v>
          </cell>
          <cell r="G39">
            <v>5.3686784750000003</v>
          </cell>
        </row>
        <row r="40">
          <cell r="F40" t="str">
            <v>PRT</v>
          </cell>
          <cell r="G40">
            <v>4.4009389604651199</v>
          </cell>
        </row>
        <row r="41">
          <cell r="F41" t="str">
            <v>POL</v>
          </cell>
          <cell r="G41">
            <v>4.3058591173913001</v>
          </cell>
        </row>
        <row r="42">
          <cell r="F42" t="str">
            <v>PHL</v>
          </cell>
          <cell r="G42">
            <v>4.8189975700440497</v>
          </cell>
        </row>
        <row r="43">
          <cell r="F43" t="str">
            <v>PER</v>
          </cell>
          <cell r="G43">
            <v>4.9833543876543196</v>
          </cell>
        </row>
        <row r="44">
          <cell r="F44" t="str">
            <v>PRY</v>
          </cell>
          <cell r="G44">
            <v>4.1718410608695704</v>
          </cell>
        </row>
        <row r="45">
          <cell r="F45" t="str">
            <v>PAN</v>
          </cell>
          <cell r="G45">
            <v>4.5577622015209096</v>
          </cell>
        </row>
        <row r="46">
          <cell r="F46" t="str">
            <v>PAK</v>
          </cell>
          <cell r="G46">
            <v>3.9985168416666701</v>
          </cell>
        </row>
        <row r="47">
          <cell r="F47" t="str">
            <v>OMN</v>
          </cell>
          <cell r="G47">
            <v>5.0263390000000001</v>
          </cell>
        </row>
        <row r="48">
          <cell r="F48" t="str">
            <v>NOR</v>
          </cell>
          <cell r="G48">
            <v>5.8935772181818198</v>
          </cell>
        </row>
        <row r="49">
          <cell r="F49" t="str">
            <v>NGA</v>
          </cell>
          <cell r="G49">
            <v>4.1495254910798103</v>
          </cell>
        </row>
        <row r="50">
          <cell r="F50" t="str">
            <v>NIC</v>
          </cell>
          <cell r="G50">
            <v>3.97996993150685</v>
          </cell>
        </row>
        <row r="51">
          <cell r="F51" t="str">
            <v>NZL</v>
          </cell>
          <cell r="G51">
            <v>5.9189397369565198</v>
          </cell>
        </row>
        <row r="52">
          <cell r="F52" t="str">
            <v>NLD</v>
          </cell>
          <cell r="G52">
            <v>5.4797602213017704</v>
          </cell>
        </row>
        <row r="53">
          <cell r="F53" t="str">
            <v>NPL</v>
          </cell>
          <cell r="G53">
            <v>3.9003771500000002</v>
          </cell>
        </row>
        <row r="54">
          <cell r="F54" t="str">
            <v>NAM</v>
          </cell>
          <cell r="G54">
            <v>4.4276431590062097</v>
          </cell>
        </row>
        <row r="55">
          <cell r="F55" t="str">
            <v>MMR</v>
          </cell>
          <cell r="G55">
            <v>4.3859209999999997</v>
          </cell>
        </row>
        <row r="56">
          <cell r="F56" t="str">
            <v>MOZ</v>
          </cell>
          <cell r="G56">
            <v>4.0891836382022504</v>
          </cell>
        </row>
        <row r="57">
          <cell r="F57" t="str">
            <v>MAR</v>
          </cell>
          <cell r="G57">
            <v>4.9190456459016403</v>
          </cell>
        </row>
        <row r="58">
          <cell r="F58" t="str">
            <v>MNE</v>
          </cell>
          <cell r="G58">
            <v>4.3229628987012996</v>
          </cell>
        </row>
        <row r="59">
          <cell r="F59" t="str">
            <v>MNG</v>
          </cell>
          <cell r="G59">
            <v>3.7757656777777799</v>
          </cell>
        </row>
        <row r="60">
          <cell r="F60" t="str">
            <v>MDA</v>
          </cell>
          <cell r="G60">
            <v>4.2322519555555598</v>
          </cell>
        </row>
        <row r="61">
          <cell r="F61" t="str">
            <v>MEX</v>
          </cell>
          <cell r="G61">
            <v>4.4694182535117104</v>
          </cell>
        </row>
        <row r="62">
          <cell r="F62" t="str">
            <v>MUS</v>
          </cell>
          <cell r="G62">
            <v>5.0427702041666702</v>
          </cell>
        </row>
        <row r="63">
          <cell r="F63" t="str">
            <v>MRT</v>
          </cell>
          <cell r="G63">
            <v>3.2388592941176499</v>
          </cell>
        </row>
        <row r="64">
          <cell r="F64" t="str">
            <v>MLT</v>
          </cell>
          <cell r="G64">
            <v>4.6151560399999996</v>
          </cell>
        </row>
        <row r="65">
          <cell r="F65" t="str">
            <v>MLI</v>
          </cell>
          <cell r="G65">
            <v>3.5790081377551002</v>
          </cell>
        </row>
        <row r="66">
          <cell r="F66" t="str">
            <v>MYS</v>
          </cell>
          <cell r="G66">
            <v>5.34983224594595</v>
          </cell>
        </row>
        <row r="67">
          <cell r="F67" t="str">
            <v>MWI</v>
          </cell>
          <cell r="G67">
            <v>4.4617699577586203</v>
          </cell>
        </row>
        <row r="68">
          <cell r="F68" t="str">
            <v>MDG</v>
          </cell>
          <cell r="G68">
            <v>4.3852840634538204</v>
          </cell>
        </row>
        <row r="69">
          <cell r="F69" t="str">
            <v>MKD</v>
          </cell>
          <cell r="G69">
            <v>4.2937102461988301</v>
          </cell>
        </row>
        <row r="70">
          <cell r="F70" t="str">
            <v>LUX</v>
          </cell>
          <cell r="G70">
            <v>5.4894690382352902</v>
          </cell>
        </row>
        <row r="71">
          <cell r="F71" t="str">
            <v>LTU</v>
          </cell>
          <cell r="G71">
            <v>4.9947505989795902</v>
          </cell>
        </row>
        <row r="72">
          <cell r="F72" t="str">
            <v>LBY</v>
          </cell>
          <cell r="G72">
            <v>3.0617737333333301</v>
          </cell>
        </row>
        <row r="73">
          <cell r="F73" t="str">
            <v>LBR</v>
          </cell>
          <cell r="G73">
            <v>4.2759212162162203</v>
          </cell>
        </row>
        <row r="74">
          <cell r="F74" t="str">
            <v>LSO</v>
          </cell>
          <cell r="G74">
            <v>4.0845847467741896</v>
          </cell>
        </row>
        <row r="75">
          <cell r="F75" t="str">
            <v>LBN</v>
          </cell>
          <cell r="G75">
            <v>3.8669987038960998</v>
          </cell>
        </row>
        <row r="76">
          <cell r="F76" t="str">
            <v>LVA</v>
          </cell>
          <cell r="G76">
            <v>4.7857492256410303</v>
          </cell>
        </row>
        <row r="77">
          <cell r="F77" t="str">
            <v>LAO</v>
          </cell>
          <cell r="G77">
            <v>4.7237410000000004</v>
          </cell>
        </row>
        <row r="78">
          <cell r="F78" t="str">
            <v>KGZ</v>
          </cell>
          <cell r="G78">
            <v>3.93268971</v>
          </cell>
        </row>
        <row r="79">
          <cell r="F79" t="str">
            <v>KWT</v>
          </cell>
          <cell r="G79">
            <v>4.0603603000000001</v>
          </cell>
        </row>
        <row r="80">
          <cell r="F80" t="str">
            <v>KOR</v>
          </cell>
          <cell r="G80">
            <v>3.8999670513966498</v>
          </cell>
        </row>
        <row r="81">
          <cell r="F81" t="str">
            <v>KEN</v>
          </cell>
          <cell r="G81">
            <v>4.5060329018867904</v>
          </cell>
        </row>
        <row r="82">
          <cell r="F82" t="str">
            <v>KAZ</v>
          </cell>
          <cell r="G82">
            <v>4.78256813571429</v>
          </cell>
        </row>
        <row r="83">
          <cell r="F83" t="str">
            <v>JOR</v>
          </cell>
          <cell r="G83">
            <v>4.1926550000000002</v>
          </cell>
        </row>
        <row r="84">
          <cell r="F84" t="str">
            <v>JPN</v>
          </cell>
          <cell r="G84">
            <v>5.2554374836283202</v>
          </cell>
        </row>
        <row r="85">
          <cell r="F85" t="str">
            <v>JAM</v>
          </cell>
          <cell r="G85">
            <v>4.6178581441176503</v>
          </cell>
        </row>
        <row r="86">
          <cell r="F86" t="str">
            <v>ITA</v>
          </cell>
          <cell r="G86">
            <v>3.7691535697674401</v>
          </cell>
        </row>
        <row r="87">
          <cell r="F87" t="str">
            <v>ISR</v>
          </cell>
          <cell r="G87">
            <v>4.5673292405405403</v>
          </cell>
        </row>
        <row r="88">
          <cell r="F88" t="str">
            <v>IRL</v>
          </cell>
          <cell r="G88">
            <v>5.0060245333333304</v>
          </cell>
        </row>
        <row r="89">
          <cell r="F89" t="str">
            <v>IRN</v>
          </cell>
          <cell r="G89">
            <v>4.0370555512747899</v>
          </cell>
        </row>
        <row r="90">
          <cell r="F90" t="str">
            <v>IDN</v>
          </cell>
          <cell r="G90">
            <v>4.79293535428571</v>
          </cell>
        </row>
        <row r="91">
          <cell r="F91" t="str">
            <v>IND</v>
          </cell>
          <cell r="G91">
            <v>4.5969016376811602</v>
          </cell>
        </row>
        <row r="92">
          <cell r="F92" t="str">
            <v>ISL</v>
          </cell>
          <cell r="G92">
            <v>5.0086889978260896</v>
          </cell>
        </row>
        <row r="93">
          <cell r="F93" t="str">
            <v>HUN</v>
          </cell>
          <cell r="G93">
            <v>4.0230635832460697</v>
          </cell>
        </row>
        <row r="94">
          <cell r="F94" t="str">
            <v>HKG</v>
          </cell>
          <cell r="G94">
            <v>5.3151596046511598</v>
          </cell>
        </row>
        <row r="95">
          <cell r="F95" t="str">
            <v>HND</v>
          </cell>
          <cell r="G95">
            <v>4.5655643645390098</v>
          </cell>
        </row>
        <row r="96">
          <cell r="F96" t="str">
            <v>HTI</v>
          </cell>
          <cell r="G96">
            <v>3.8933157288043501</v>
          </cell>
        </row>
        <row r="97">
          <cell r="F97" t="str">
            <v>GUY</v>
          </cell>
          <cell r="G97">
            <v>4.5525850756906099</v>
          </cell>
        </row>
        <row r="98">
          <cell r="F98" t="str">
            <v>GIN</v>
          </cell>
          <cell r="G98">
            <v>4.5270912827586196</v>
          </cell>
        </row>
        <row r="99">
          <cell r="F99" t="str">
            <v>GTM</v>
          </cell>
          <cell r="G99">
            <v>5.0455324940828401</v>
          </cell>
        </row>
        <row r="100">
          <cell r="F100" t="str">
            <v>GRC</v>
          </cell>
          <cell r="G100">
            <v>4.0099090344827601</v>
          </cell>
        </row>
        <row r="101">
          <cell r="F101" t="str">
            <v>GHA</v>
          </cell>
          <cell r="G101">
            <v>4.36505525033557</v>
          </cell>
        </row>
        <row r="102">
          <cell r="F102" t="str">
            <v>DEU</v>
          </cell>
          <cell r="G102">
            <v>5.1695648191919199</v>
          </cell>
        </row>
        <row r="103">
          <cell r="F103" t="str">
            <v>GEO</v>
          </cell>
          <cell r="G103">
            <v>4.1117607621301797</v>
          </cell>
        </row>
        <row r="104">
          <cell r="F104" t="str">
            <v>GMB</v>
          </cell>
          <cell r="G104">
            <v>4.8447859251533698</v>
          </cell>
        </row>
        <row r="105">
          <cell r="F105" t="str">
            <v>GAB</v>
          </cell>
          <cell r="G105">
            <v>4.8123128560747697</v>
          </cell>
        </row>
        <row r="106">
          <cell r="F106" t="str">
            <v>FRA</v>
          </cell>
          <cell r="G106">
            <v>5.2804403612440201</v>
          </cell>
        </row>
        <row r="107">
          <cell r="F107" t="str">
            <v>FIN</v>
          </cell>
          <cell r="G107">
            <v>5.7690483947368403</v>
          </cell>
        </row>
        <row r="108">
          <cell r="F108" t="str">
            <v>ETH</v>
          </cell>
          <cell r="G108">
            <v>3.6533736481012702</v>
          </cell>
        </row>
        <row r="109">
          <cell r="F109" t="str">
            <v>EST</v>
          </cell>
          <cell r="G109">
            <v>4.9737616960451998</v>
          </cell>
        </row>
        <row r="110">
          <cell r="F110" t="str">
            <v>SLV</v>
          </cell>
          <cell r="G110">
            <v>4.2563173435897399</v>
          </cell>
        </row>
        <row r="111">
          <cell r="F111" t="str">
            <v>EGY</v>
          </cell>
          <cell r="G111">
            <v>3.6254653939849599</v>
          </cell>
        </row>
        <row r="112">
          <cell r="F112" t="str">
            <v>ECU</v>
          </cell>
          <cell r="G112">
            <v>4.4468809420634896</v>
          </cell>
        </row>
        <row r="113">
          <cell r="F113" t="str">
            <v>DOM</v>
          </cell>
          <cell r="G113">
            <v>4.5024962428571396</v>
          </cell>
        </row>
        <row r="114">
          <cell r="F114" t="str">
            <v>DNK</v>
          </cell>
          <cell r="G114">
            <v>5.21717228637874</v>
          </cell>
        </row>
        <row r="115">
          <cell r="F115" t="str">
            <v>CZE</v>
          </cell>
          <cell r="G115">
            <v>4.3829427976525803</v>
          </cell>
        </row>
        <row r="116">
          <cell r="F116" t="str">
            <v>CYP</v>
          </cell>
          <cell r="G116">
            <v>4.1052789049295804</v>
          </cell>
        </row>
        <row r="117">
          <cell r="F117" t="str">
            <v>HRV</v>
          </cell>
          <cell r="G117">
            <v>4.1575808315508</v>
          </cell>
        </row>
        <row r="118">
          <cell r="F118" t="str">
            <v>CIV</v>
          </cell>
          <cell r="G118">
            <v>4.8289920763005796</v>
          </cell>
        </row>
        <row r="119">
          <cell r="F119" t="str">
            <v>CRI</v>
          </cell>
          <cell r="G119">
            <v>4.8213267578431402</v>
          </cell>
        </row>
        <row r="120">
          <cell r="F120" t="str">
            <v>COL</v>
          </cell>
          <cell r="G120">
            <v>4.7702425551020404</v>
          </cell>
        </row>
        <row r="121">
          <cell r="F121" t="str">
            <v>CHN</v>
          </cell>
          <cell r="G121">
            <v>4.4170529047619098</v>
          </cell>
        </row>
        <row r="122">
          <cell r="F122" t="str">
            <v>CHL</v>
          </cell>
          <cell r="G122">
            <v>5.0303565375000003</v>
          </cell>
        </row>
        <row r="123">
          <cell r="F123" t="str">
            <v>TCD</v>
          </cell>
          <cell r="G123">
            <v>3.1802219782608701</v>
          </cell>
        </row>
        <row r="124">
          <cell r="F124" t="str">
            <v>CPV</v>
          </cell>
          <cell r="G124">
            <v>4.0170033340425499</v>
          </cell>
        </row>
        <row r="125">
          <cell r="F125" t="str">
            <v>CAN</v>
          </cell>
          <cell r="G125">
            <v>5.3287172775423697</v>
          </cell>
        </row>
        <row r="126">
          <cell r="F126" t="str">
            <v>CMR</v>
          </cell>
          <cell r="G126">
            <v>4.7517268699300699</v>
          </cell>
        </row>
        <row r="127">
          <cell r="F127" t="str">
            <v>KHM</v>
          </cell>
          <cell r="G127">
            <v>4.5194414411764701</v>
          </cell>
        </row>
        <row r="128">
          <cell r="F128" t="str">
            <v>BDI</v>
          </cell>
          <cell r="G128">
            <v>3.88474628712871</v>
          </cell>
        </row>
        <row r="129">
          <cell r="F129" t="str">
            <v>BFA</v>
          </cell>
          <cell r="G129">
            <v>4.6143068183673499</v>
          </cell>
        </row>
        <row r="130">
          <cell r="F130" t="str">
            <v>BGR</v>
          </cell>
          <cell r="G130">
            <v>3.9619961850746299</v>
          </cell>
        </row>
        <row r="131">
          <cell r="F131" t="str">
            <v>BRN</v>
          </cell>
          <cell r="G131">
            <v>4.9497218871794901</v>
          </cell>
        </row>
        <row r="132">
          <cell r="F132" t="str">
            <v>BRA</v>
          </cell>
          <cell r="G132">
            <v>4.8418648929460604</v>
          </cell>
        </row>
        <row r="133">
          <cell r="F133" t="str">
            <v>BWA</v>
          </cell>
          <cell r="G133">
            <v>4.8008293724550901</v>
          </cell>
        </row>
        <row r="134">
          <cell r="F134" t="str">
            <v>BIH</v>
          </cell>
          <cell r="G134">
            <v>4.7078569999999997</v>
          </cell>
        </row>
        <row r="135">
          <cell r="F135" t="str">
            <v>BOL</v>
          </cell>
          <cell r="G135">
            <v>4.0956774136986303</v>
          </cell>
        </row>
        <row r="136">
          <cell r="F136" t="str">
            <v>BTN</v>
          </cell>
          <cell r="G136">
            <v>4.724151</v>
          </cell>
        </row>
        <row r="137">
          <cell r="F137" t="str">
            <v>BEN</v>
          </cell>
          <cell r="G137">
            <v>4.4881848272251297</v>
          </cell>
        </row>
        <row r="138">
          <cell r="F138" t="str">
            <v>BEL</v>
          </cell>
          <cell r="G138">
            <v>5.3245269917159801</v>
          </cell>
        </row>
        <row r="139">
          <cell r="F139" t="str">
            <v>BRB</v>
          </cell>
          <cell r="G139">
            <v>4.9930000048780503</v>
          </cell>
        </row>
        <row r="140">
          <cell r="F140" t="str">
            <v>BGD</v>
          </cell>
          <cell r="G140">
            <v>3.8649270191082801</v>
          </cell>
        </row>
        <row r="141">
          <cell r="F141" t="str">
            <v>BHR</v>
          </cell>
          <cell r="G141">
            <v>4.7411962905660401</v>
          </cell>
        </row>
        <row r="142">
          <cell r="F142" t="str">
            <v>AZE</v>
          </cell>
          <cell r="G142">
            <v>4.59194422222222</v>
          </cell>
        </row>
        <row r="143">
          <cell r="F143" t="str">
            <v>AUT</v>
          </cell>
          <cell r="G143">
            <v>4.9704935205882403</v>
          </cell>
        </row>
        <row r="144">
          <cell r="F144" t="str">
            <v>AUS</v>
          </cell>
          <cell r="G144">
            <v>5.5342923759999998</v>
          </cell>
        </row>
        <row r="145">
          <cell r="F145" t="str">
            <v>ARM</v>
          </cell>
          <cell r="G145">
            <v>4.30388226153846</v>
          </cell>
        </row>
        <row r="146">
          <cell r="F146" t="str">
            <v>ARG</v>
          </cell>
          <cell r="G146">
            <v>4.0567522719457001</v>
          </cell>
        </row>
        <row r="147">
          <cell r="F147" t="str">
            <v>AGO</v>
          </cell>
          <cell r="G147">
            <v>2.6363639999999999</v>
          </cell>
        </row>
        <row r="148">
          <cell r="F148" t="str">
            <v>DZA</v>
          </cell>
          <cell r="G148">
            <v>3.51945762040816</v>
          </cell>
        </row>
        <row r="149">
          <cell r="F149" t="str">
            <v>ALB</v>
          </cell>
          <cell r="G149">
            <v>4.3824731000000003</v>
          </cell>
        </row>
      </sheetData>
      <sheetData sheetId="23">
        <row r="1">
          <cell r="F1" t="str">
            <v>Entity code</v>
          </cell>
          <cell r="G1" t="str">
            <v>Value</v>
          </cell>
        </row>
        <row r="2">
          <cell r="C2" t="str">
            <v>1.20 Protection of minority shareholders’ interests, 1-7 (best)</v>
          </cell>
          <cell r="F2" t="str">
            <v>ZWE</v>
          </cell>
          <cell r="G2">
            <v>4.3305465322314101</v>
          </cell>
        </row>
        <row r="3">
          <cell r="F3" t="str">
            <v>ZMB</v>
          </cell>
          <cell r="G3">
            <v>4.6733172134078202</v>
          </cell>
        </row>
        <row r="4">
          <cell r="F4" t="str">
            <v>YEM</v>
          </cell>
          <cell r="G4">
            <v>3.0787893839999998</v>
          </cell>
        </row>
        <row r="5">
          <cell r="F5" t="str">
            <v>VNM</v>
          </cell>
          <cell r="G5">
            <v>3.4255413463414599</v>
          </cell>
        </row>
        <row r="6">
          <cell r="F6" t="str">
            <v>VEN</v>
          </cell>
          <cell r="G6">
            <v>3.2788693548387098</v>
          </cell>
        </row>
        <row r="7">
          <cell r="F7" t="str">
            <v>URY</v>
          </cell>
          <cell r="G7">
            <v>4.5522253271676298</v>
          </cell>
        </row>
        <row r="8">
          <cell r="F8" t="str">
            <v>USA</v>
          </cell>
          <cell r="G8">
            <v>4.8801681482412098</v>
          </cell>
        </row>
        <row r="9">
          <cell r="F9" t="str">
            <v>GBR</v>
          </cell>
          <cell r="G9">
            <v>5.2026789318181796</v>
          </cell>
        </row>
        <row r="10">
          <cell r="F10" t="str">
            <v>ARE</v>
          </cell>
          <cell r="G10">
            <v>5.2192689999999997</v>
          </cell>
        </row>
        <row r="11">
          <cell r="F11" t="str">
            <v>UKR</v>
          </cell>
          <cell r="G11">
            <v>2.70440507465438</v>
          </cell>
        </row>
        <row r="12">
          <cell r="F12" t="str">
            <v>UGA</v>
          </cell>
          <cell r="G12">
            <v>3.5385957573770499</v>
          </cell>
        </row>
        <row r="13">
          <cell r="F13" t="str">
            <v>TUR</v>
          </cell>
          <cell r="G13">
            <v>4.3452018217877102</v>
          </cell>
        </row>
        <row r="14">
          <cell r="F14" t="str">
            <v>TUN</v>
          </cell>
          <cell r="G14">
            <v>4.25878901497006</v>
          </cell>
        </row>
        <row r="15">
          <cell r="F15" t="str">
            <v>TTO</v>
          </cell>
          <cell r="G15">
            <v>3.65196987385159</v>
          </cell>
        </row>
        <row r="16">
          <cell r="F16" t="str">
            <v>TLS</v>
          </cell>
          <cell r="G16">
            <v>3.1173480362318799</v>
          </cell>
        </row>
        <row r="17">
          <cell r="F17" t="str">
            <v>THA</v>
          </cell>
          <cell r="G17">
            <v>4.7335664341614896</v>
          </cell>
        </row>
        <row r="18">
          <cell r="F18" t="str">
            <v>TZA</v>
          </cell>
          <cell r="G18">
            <v>3.6615885125654501</v>
          </cell>
        </row>
        <row r="19">
          <cell r="F19" t="str">
            <v>TWN</v>
          </cell>
          <cell r="G19">
            <v>4.9297989163120599</v>
          </cell>
        </row>
        <row r="20">
          <cell r="F20" t="str">
            <v>CHE</v>
          </cell>
          <cell r="G20">
            <v>4.5411719499999998</v>
          </cell>
        </row>
        <row r="21">
          <cell r="F21" t="str">
            <v>SWE</v>
          </cell>
          <cell r="G21">
            <v>5.6220456401639298</v>
          </cell>
        </row>
        <row r="22">
          <cell r="F22" t="str">
            <v>SWZ</v>
          </cell>
          <cell r="G22">
            <v>4.2529047397590398</v>
          </cell>
        </row>
        <row r="23">
          <cell r="F23" t="str">
            <v>SUR</v>
          </cell>
          <cell r="G23">
            <v>3.2087199252873599</v>
          </cell>
        </row>
        <row r="24">
          <cell r="F24" t="str">
            <v>LKA</v>
          </cell>
          <cell r="G24">
            <v>4.9662992121951204</v>
          </cell>
        </row>
        <row r="25">
          <cell r="F25" t="str">
            <v>ESP</v>
          </cell>
          <cell r="G25">
            <v>3.9805649000000001</v>
          </cell>
        </row>
        <row r="26">
          <cell r="F26" t="str">
            <v>ZAF</v>
          </cell>
          <cell r="G26">
            <v>6.2217034489130398</v>
          </cell>
        </row>
        <row r="27">
          <cell r="F27" t="str">
            <v>SVN</v>
          </cell>
          <cell r="G27">
            <v>3.5714924009615401</v>
          </cell>
        </row>
        <row r="28">
          <cell r="F28" t="str">
            <v>SVK</v>
          </cell>
          <cell r="G28">
            <v>3.6775289032966998</v>
          </cell>
        </row>
        <row r="29">
          <cell r="F29" t="str">
            <v>SGP</v>
          </cell>
          <cell r="G29">
            <v>5.37521761158537</v>
          </cell>
        </row>
        <row r="30">
          <cell r="F30" t="str">
            <v>SLE</v>
          </cell>
          <cell r="G30">
            <v>3.7426959499999999</v>
          </cell>
        </row>
        <row r="31">
          <cell r="F31" t="str">
            <v>SYC</v>
          </cell>
          <cell r="G31">
            <v>4.5902673206349203</v>
          </cell>
        </row>
        <row r="32">
          <cell r="F32" t="str">
            <v>SRB</v>
          </cell>
          <cell r="G32">
            <v>2.7420487613065299</v>
          </cell>
        </row>
        <row r="33">
          <cell r="F33" t="str">
            <v>SEN</v>
          </cell>
          <cell r="G33">
            <v>3.7795619968750001</v>
          </cell>
        </row>
        <row r="34">
          <cell r="F34" t="str">
            <v>SAU</v>
          </cell>
          <cell r="G34">
            <v>5.2084455209401703</v>
          </cell>
        </row>
        <row r="35">
          <cell r="F35" t="str">
            <v>RWA</v>
          </cell>
          <cell r="G35">
            <v>4.7516991388429703</v>
          </cell>
        </row>
        <row r="36">
          <cell r="F36" t="str">
            <v>RUS</v>
          </cell>
          <cell r="G36">
            <v>3.2600134322033898</v>
          </cell>
        </row>
        <row r="37">
          <cell r="F37" t="str">
            <v>ROU</v>
          </cell>
          <cell r="G37">
            <v>3.3418029363184099</v>
          </cell>
        </row>
        <row r="38">
          <cell r="F38" t="str">
            <v>QAT</v>
          </cell>
          <cell r="G38">
            <v>6.0395673620087296</v>
          </cell>
        </row>
        <row r="39">
          <cell r="F39" t="str">
            <v>PRI</v>
          </cell>
          <cell r="G39">
            <v>5.9928243851562497</v>
          </cell>
        </row>
        <row r="40">
          <cell r="F40" t="str">
            <v>PRT</v>
          </cell>
          <cell r="G40">
            <v>4.2395981674418604</v>
          </cell>
        </row>
        <row r="41">
          <cell r="F41" t="str">
            <v>POL</v>
          </cell>
          <cell r="G41">
            <v>3.8691113579710099</v>
          </cell>
        </row>
        <row r="42">
          <cell r="F42" t="str">
            <v>PHL</v>
          </cell>
          <cell r="G42">
            <v>4.4992768713656401</v>
          </cell>
        </row>
        <row r="43">
          <cell r="F43" t="str">
            <v>PER</v>
          </cell>
          <cell r="G43">
            <v>4.1561693216049402</v>
          </cell>
        </row>
        <row r="44">
          <cell r="F44" t="str">
            <v>PRY</v>
          </cell>
          <cell r="G44">
            <v>3.5258093304347802</v>
          </cell>
        </row>
        <row r="45">
          <cell r="F45" t="str">
            <v>PAN</v>
          </cell>
          <cell r="G45">
            <v>4.7358557456273802</v>
          </cell>
        </row>
        <row r="46">
          <cell r="F46" t="str">
            <v>PAK</v>
          </cell>
          <cell r="G46">
            <v>4.1300575458333304</v>
          </cell>
        </row>
        <row r="47">
          <cell r="F47" t="str">
            <v>OMN</v>
          </cell>
          <cell r="G47">
            <v>5.3329370000000003</v>
          </cell>
        </row>
        <row r="48">
          <cell r="F48" t="str">
            <v>NOR</v>
          </cell>
          <cell r="G48">
            <v>5.8635664279720299</v>
          </cell>
        </row>
        <row r="49">
          <cell r="F49" t="str">
            <v>NGA</v>
          </cell>
          <cell r="G49">
            <v>3.76091619530516</v>
          </cell>
        </row>
        <row r="50">
          <cell r="F50" t="str">
            <v>NIC</v>
          </cell>
          <cell r="G50">
            <v>3.5845221349315102</v>
          </cell>
        </row>
        <row r="51">
          <cell r="F51" t="str">
            <v>NZL</v>
          </cell>
          <cell r="G51">
            <v>5.8755939945652198</v>
          </cell>
        </row>
        <row r="52">
          <cell r="F52" t="str">
            <v>NLD</v>
          </cell>
          <cell r="G52">
            <v>5.3557995869822497</v>
          </cell>
        </row>
        <row r="53">
          <cell r="F53" t="str">
            <v>NPL</v>
          </cell>
          <cell r="G53">
            <v>3.45757315</v>
          </cell>
        </row>
        <row r="54">
          <cell r="F54" t="str">
            <v>NAM</v>
          </cell>
          <cell r="G54">
            <v>4.7213346695652199</v>
          </cell>
        </row>
        <row r="55">
          <cell r="F55" t="str">
            <v>MMR</v>
          </cell>
          <cell r="G55">
            <v>2.9656250000000002</v>
          </cell>
        </row>
        <row r="56">
          <cell r="F56" t="str">
            <v>MOZ</v>
          </cell>
          <cell r="G56">
            <v>3.70154152134831</v>
          </cell>
        </row>
        <row r="57">
          <cell r="F57" t="str">
            <v>MAR</v>
          </cell>
          <cell r="G57">
            <v>4.2467574885245902</v>
          </cell>
        </row>
        <row r="58">
          <cell r="F58" t="str">
            <v>MNE</v>
          </cell>
          <cell r="G58">
            <v>4.1390252441558397</v>
          </cell>
        </row>
        <row r="59">
          <cell r="F59" t="str">
            <v>MNG</v>
          </cell>
          <cell r="G59">
            <v>3.6049211228070202</v>
          </cell>
        </row>
        <row r="60">
          <cell r="F60" t="str">
            <v>MDA</v>
          </cell>
          <cell r="G60">
            <v>3.5311103931623902</v>
          </cell>
        </row>
        <row r="61">
          <cell r="F61" t="str">
            <v>MEX</v>
          </cell>
          <cell r="G61">
            <v>4.3544811431438104</v>
          </cell>
        </row>
        <row r="62">
          <cell r="F62" t="str">
            <v>MUS</v>
          </cell>
          <cell r="G62">
            <v>5.1542414208333298</v>
          </cell>
        </row>
        <row r="63">
          <cell r="F63" t="str">
            <v>MRT</v>
          </cell>
          <cell r="G63">
            <v>2.92854152941177</v>
          </cell>
        </row>
        <row r="64">
          <cell r="F64" t="str">
            <v>MLT</v>
          </cell>
          <cell r="G64">
            <v>5.1579559799999997</v>
          </cell>
        </row>
        <row r="65">
          <cell r="F65" t="str">
            <v>MLI</v>
          </cell>
          <cell r="G65">
            <v>3.6873031112244901</v>
          </cell>
        </row>
        <row r="66">
          <cell r="F66" t="str">
            <v>MYS</v>
          </cell>
          <cell r="G66">
            <v>5.0982826594594597</v>
          </cell>
        </row>
        <row r="67">
          <cell r="F67" t="str">
            <v>MWI</v>
          </cell>
          <cell r="G67">
            <v>4.3632832560344799</v>
          </cell>
        </row>
        <row r="68">
          <cell r="F68" t="str">
            <v>MDG</v>
          </cell>
          <cell r="G68">
            <v>3.4683318562248999</v>
          </cell>
        </row>
        <row r="69">
          <cell r="F69" t="str">
            <v>MKD</v>
          </cell>
          <cell r="G69">
            <v>3.9957082181286601</v>
          </cell>
        </row>
        <row r="70">
          <cell r="F70" t="str">
            <v>LUX</v>
          </cell>
          <cell r="G70">
            <v>5.4524740529411799</v>
          </cell>
        </row>
        <row r="71">
          <cell r="F71" t="str">
            <v>LTU</v>
          </cell>
          <cell r="G71">
            <v>3.8720204122449</v>
          </cell>
        </row>
        <row r="72">
          <cell r="F72" t="str">
            <v>LBY</v>
          </cell>
          <cell r="G72">
            <v>2.6385561333333301</v>
          </cell>
        </row>
        <row r="73">
          <cell r="F73" t="str">
            <v>LBR</v>
          </cell>
          <cell r="G73">
            <v>3.9238790621621602</v>
          </cell>
        </row>
        <row r="74">
          <cell r="F74" t="str">
            <v>LSO</v>
          </cell>
          <cell r="G74">
            <v>3.4931638155914002</v>
          </cell>
        </row>
        <row r="75">
          <cell r="F75" t="str">
            <v>LBN</v>
          </cell>
          <cell r="G75">
            <v>3.7162041090909099</v>
          </cell>
        </row>
        <row r="76">
          <cell r="F76" t="str">
            <v>LVA</v>
          </cell>
          <cell r="G76">
            <v>3.9137432666666698</v>
          </cell>
        </row>
        <row r="77">
          <cell r="F77" t="str">
            <v>LAO</v>
          </cell>
          <cell r="G77">
            <v>4.1351990000000001</v>
          </cell>
        </row>
        <row r="78">
          <cell r="F78" t="str">
            <v>KGZ</v>
          </cell>
          <cell r="G78">
            <v>3.4693403799999998</v>
          </cell>
        </row>
        <row r="79">
          <cell r="F79" t="str">
            <v>KWT</v>
          </cell>
          <cell r="G79">
            <v>4.2908208027026999</v>
          </cell>
        </row>
        <row r="80">
          <cell r="F80" t="str">
            <v>KOR</v>
          </cell>
          <cell r="G80">
            <v>3.4563333944134098</v>
          </cell>
        </row>
        <row r="81">
          <cell r="F81" t="str">
            <v>KEN</v>
          </cell>
          <cell r="G81">
            <v>3.96556249056604</v>
          </cell>
        </row>
        <row r="82">
          <cell r="F82" t="str">
            <v>KAZ</v>
          </cell>
          <cell r="G82">
            <v>4.0927095857142897</v>
          </cell>
        </row>
        <row r="83">
          <cell r="F83" t="str">
            <v>JOR</v>
          </cell>
          <cell r="G83">
            <v>4.8038460000000001</v>
          </cell>
        </row>
        <row r="84">
          <cell r="F84" t="str">
            <v>JPN</v>
          </cell>
          <cell r="G84">
            <v>5.1307635044247801</v>
          </cell>
        </row>
        <row r="85">
          <cell r="F85" t="str">
            <v>JAM</v>
          </cell>
          <cell r="G85">
            <v>4.4441448397058796</v>
          </cell>
        </row>
        <row r="86">
          <cell r="F86" t="str">
            <v>ITA</v>
          </cell>
          <cell r="G86">
            <v>3.25489874127907</v>
          </cell>
        </row>
        <row r="87">
          <cell r="F87" t="str">
            <v>ISR</v>
          </cell>
          <cell r="G87">
            <v>4.5438397108108104</v>
          </cell>
        </row>
        <row r="88">
          <cell r="F88" t="str">
            <v>IRL</v>
          </cell>
          <cell r="G88">
            <v>4.7412423521367497</v>
          </cell>
        </row>
        <row r="89">
          <cell r="F89" t="str">
            <v>IRN</v>
          </cell>
          <cell r="G89">
            <v>3.7189460980170002</v>
          </cell>
        </row>
        <row r="90">
          <cell r="F90" t="str">
            <v>IDN</v>
          </cell>
          <cell r="G90">
            <v>4.5307258628571399</v>
          </cell>
        </row>
        <row r="91">
          <cell r="F91" t="str">
            <v>IND</v>
          </cell>
          <cell r="G91">
            <v>4.4299899227053103</v>
          </cell>
        </row>
        <row r="92">
          <cell r="F92" t="str">
            <v>ISL</v>
          </cell>
          <cell r="G92">
            <v>4.3181128967391302</v>
          </cell>
        </row>
        <row r="93">
          <cell r="F93" t="str">
            <v>HUN</v>
          </cell>
          <cell r="G93">
            <v>3.9768654984293201</v>
          </cell>
        </row>
        <row r="94">
          <cell r="F94" t="str">
            <v>HKG</v>
          </cell>
          <cell r="G94">
            <v>5.6511413651162803</v>
          </cell>
        </row>
        <row r="95">
          <cell r="F95" t="str">
            <v>HND</v>
          </cell>
          <cell r="G95">
            <v>3.8975068936170199</v>
          </cell>
        </row>
        <row r="96">
          <cell r="F96" t="str">
            <v>HTI</v>
          </cell>
          <cell r="G96">
            <v>2.8496850505434801</v>
          </cell>
        </row>
        <row r="97">
          <cell r="F97" t="str">
            <v>GUY</v>
          </cell>
          <cell r="G97">
            <v>3.8896317569060801</v>
          </cell>
        </row>
        <row r="98">
          <cell r="F98" t="str">
            <v>GIN</v>
          </cell>
          <cell r="G98">
            <v>3.7180781034482799</v>
          </cell>
        </row>
        <row r="99">
          <cell r="F99" t="str">
            <v>GTM</v>
          </cell>
          <cell r="G99">
            <v>4.0033698579881696</v>
          </cell>
        </row>
        <row r="100">
          <cell r="F100" t="str">
            <v>GRC</v>
          </cell>
          <cell r="G100">
            <v>4.1588253741379297</v>
          </cell>
        </row>
        <row r="101">
          <cell r="F101" t="str">
            <v>GHA</v>
          </cell>
          <cell r="G101">
            <v>4.38903671543624</v>
          </cell>
        </row>
        <row r="102">
          <cell r="F102" t="str">
            <v>DEU</v>
          </cell>
          <cell r="G102">
            <v>4.7938790292929303</v>
          </cell>
        </row>
        <row r="103">
          <cell r="F103" t="str">
            <v>GEO</v>
          </cell>
          <cell r="G103">
            <v>3.4396546591716</v>
          </cell>
        </row>
        <row r="104">
          <cell r="F104" t="str">
            <v>GMB</v>
          </cell>
          <cell r="G104">
            <v>4.4067305429447901</v>
          </cell>
        </row>
        <row r="105">
          <cell r="F105" t="str">
            <v>GAB</v>
          </cell>
          <cell r="G105">
            <v>3.7463926747663598</v>
          </cell>
        </row>
        <row r="106">
          <cell r="F106" t="str">
            <v>FRA</v>
          </cell>
          <cell r="G106">
            <v>4.5155700157894696</v>
          </cell>
        </row>
        <row r="107">
          <cell r="F107" t="str">
            <v>FIN</v>
          </cell>
          <cell r="G107">
            <v>6.2092368789473698</v>
          </cell>
        </row>
        <row r="108">
          <cell r="F108" t="str">
            <v>ETH</v>
          </cell>
          <cell r="G108">
            <v>3.91437988860759</v>
          </cell>
        </row>
        <row r="109">
          <cell r="F109" t="str">
            <v>EST</v>
          </cell>
          <cell r="G109">
            <v>4.2431409022598903</v>
          </cell>
        </row>
        <row r="110">
          <cell r="F110" t="str">
            <v>SLV</v>
          </cell>
          <cell r="G110">
            <v>3.0016925589743599</v>
          </cell>
        </row>
        <row r="111">
          <cell r="F111" t="str">
            <v>EGY</v>
          </cell>
          <cell r="G111">
            <v>3.7785236330827101</v>
          </cell>
        </row>
        <row r="112">
          <cell r="F112" t="str">
            <v>ECU</v>
          </cell>
          <cell r="G112">
            <v>3.9076936349206299</v>
          </cell>
        </row>
        <row r="113">
          <cell r="F113" t="str">
            <v>DOM</v>
          </cell>
          <cell r="G113">
            <v>4.2302903571428603</v>
          </cell>
        </row>
        <row r="114">
          <cell r="F114" t="str">
            <v>DNK</v>
          </cell>
          <cell r="G114">
            <v>4.6292899833887002</v>
          </cell>
        </row>
        <row r="115">
          <cell r="F115" t="str">
            <v>CZE</v>
          </cell>
          <cell r="G115">
            <v>3.9486825361502298</v>
          </cell>
        </row>
        <row r="116">
          <cell r="F116" t="str">
            <v>CYP</v>
          </cell>
          <cell r="G116">
            <v>4.4940431760563397</v>
          </cell>
        </row>
        <row r="117">
          <cell r="F117" t="str">
            <v>HRV</v>
          </cell>
          <cell r="G117">
            <v>3.5821570021390401</v>
          </cell>
        </row>
        <row r="118">
          <cell r="F118" t="str">
            <v>CIV</v>
          </cell>
          <cell r="G118">
            <v>4.1506173687861301</v>
          </cell>
        </row>
        <row r="119">
          <cell r="F119" t="str">
            <v>CRI</v>
          </cell>
          <cell r="G119">
            <v>4.6456111794117598</v>
          </cell>
        </row>
        <row r="120">
          <cell r="F120" t="str">
            <v>COL</v>
          </cell>
          <cell r="G120">
            <v>4.0658252571428601</v>
          </cell>
        </row>
        <row r="121">
          <cell r="F121" t="str">
            <v>CHN</v>
          </cell>
          <cell r="G121">
            <v>4.0681293333333297</v>
          </cell>
        </row>
        <row r="122">
          <cell r="F122" t="str">
            <v>CHL</v>
          </cell>
          <cell r="G122">
            <v>4.4700484375</v>
          </cell>
        </row>
        <row r="123">
          <cell r="F123" t="str">
            <v>TCD</v>
          </cell>
          <cell r="G123">
            <v>2.5506729971014499</v>
          </cell>
        </row>
        <row r="124">
          <cell r="F124" t="str">
            <v>CPV</v>
          </cell>
          <cell r="G124">
            <v>3.7723650170212801</v>
          </cell>
        </row>
        <row r="125">
          <cell r="F125" t="str">
            <v>CAN</v>
          </cell>
          <cell r="G125">
            <v>5.1968334169491497</v>
          </cell>
        </row>
        <row r="126">
          <cell r="F126" t="str">
            <v>CMR</v>
          </cell>
          <cell r="G126">
            <v>3.9686873272727299</v>
          </cell>
        </row>
        <row r="127">
          <cell r="F127" t="str">
            <v>KHM</v>
          </cell>
          <cell r="G127">
            <v>3.9227934558823501</v>
          </cell>
        </row>
        <row r="128">
          <cell r="F128" t="str">
            <v>BDI</v>
          </cell>
          <cell r="G128">
            <v>2.95292568712871</v>
          </cell>
        </row>
        <row r="129">
          <cell r="F129" t="str">
            <v>BFA</v>
          </cell>
          <cell r="G129">
            <v>3.5613409418367299</v>
          </cell>
        </row>
        <row r="130">
          <cell r="F130" t="str">
            <v>BGR</v>
          </cell>
          <cell r="G130">
            <v>3.7713124208955202</v>
          </cell>
        </row>
        <row r="131">
          <cell r="F131" t="str">
            <v>BRN</v>
          </cell>
          <cell r="G131">
            <v>4.6927119179487198</v>
          </cell>
        </row>
        <row r="132">
          <cell r="F132" t="str">
            <v>BRA</v>
          </cell>
          <cell r="G132">
            <v>4.9224389846473002</v>
          </cell>
        </row>
        <row r="133">
          <cell r="F133" t="str">
            <v>BWA</v>
          </cell>
          <cell r="G133">
            <v>4.4666663173652701</v>
          </cell>
        </row>
        <row r="134">
          <cell r="F134" t="str">
            <v>BIH</v>
          </cell>
          <cell r="G134">
            <v>3.2934100000000002</v>
          </cell>
        </row>
        <row r="135">
          <cell r="F135" t="str">
            <v>BOL</v>
          </cell>
          <cell r="G135">
            <v>3.85464183835616</v>
          </cell>
        </row>
        <row r="136">
          <cell r="F136" t="str">
            <v>BTN</v>
          </cell>
          <cell r="G136">
            <v>4.133883</v>
          </cell>
        </row>
        <row r="137">
          <cell r="F137" t="str">
            <v>BEN</v>
          </cell>
          <cell r="G137">
            <v>3.4153399465968599</v>
          </cell>
        </row>
        <row r="138">
          <cell r="F138" t="str">
            <v>BEL</v>
          </cell>
          <cell r="G138">
            <v>4.7881044041420102</v>
          </cell>
        </row>
        <row r="139">
          <cell r="F139" t="str">
            <v>BRB</v>
          </cell>
          <cell r="G139">
            <v>4.6300613951219498</v>
          </cell>
        </row>
        <row r="140">
          <cell r="F140" t="str">
            <v>BGD</v>
          </cell>
          <cell r="G140">
            <v>3.1321057108280299</v>
          </cell>
        </row>
        <row r="141">
          <cell r="F141" t="str">
            <v>BHR</v>
          </cell>
          <cell r="G141">
            <v>5.1648208405660396</v>
          </cell>
        </row>
        <row r="142">
          <cell r="F142" t="str">
            <v>AZE</v>
          </cell>
          <cell r="G142">
            <v>3.9279639333333298</v>
          </cell>
        </row>
        <row r="143">
          <cell r="F143" t="str">
            <v>AUT</v>
          </cell>
          <cell r="G143">
            <v>4.9943438602941201</v>
          </cell>
        </row>
        <row r="144">
          <cell r="F144" t="str">
            <v>AUS</v>
          </cell>
          <cell r="G144">
            <v>4.9404488320000004</v>
          </cell>
        </row>
        <row r="145">
          <cell r="F145" t="str">
            <v>ARM</v>
          </cell>
          <cell r="G145">
            <v>3.7686720461538501</v>
          </cell>
        </row>
        <row r="146">
          <cell r="F146" t="str">
            <v>ARG</v>
          </cell>
          <cell r="G146">
            <v>3.3352031443438901</v>
          </cell>
        </row>
        <row r="147">
          <cell r="F147" t="str">
            <v>AGO</v>
          </cell>
          <cell r="G147">
            <v>2.71875</v>
          </cell>
        </row>
        <row r="148">
          <cell r="F148" t="str">
            <v>DZA</v>
          </cell>
          <cell r="G148">
            <v>3.0363126928571398</v>
          </cell>
        </row>
        <row r="149">
          <cell r="F149" t="str">
            <v>ALB</v>
          </cell>
          <cell r="G149">
            <v>3.81274625</v>
          </cell>
        </row>
      </sheetData>
      <sheetData sheetId="24">
        <row r="1">
          <cell r="F1" t="str">
            <v>Entity code</v>
          </cell>
          <cell r="G1" t="str">
            <v>Value</v>
          </cell>
        </row>
        <row r="2">
          <cell r="C2" t="str">
            <v>1.21 Strength of investor protection, 0–10 (best)</v>
          </cell>
          <cell r="F2" t="str">
            <v>ZWE</v>
          </cell>
          <cell r="G2">
            <v>4.3</v>
          </cell>
        </row>
        <row r="3">
          <cell r="F3" t="str">
            <v>ZMB</v>
          </cell>
          <cell r="G3">
            <v>5.3</v>
          </cell>
        </row>
        <row r="4">
          <cell r="F4" t="str">
            <v>YEM</v>
          </cell>
          <cell r="G4">
            <v>4</v>
          </cell>
        </row>
        <row r="5">
          <cell r="F5" t="str">
            <v>VNM</v>
          </cell>
          <cell r="G5">
            <v>3</v>
          </cell>
        </row>
        <row r="6">
          <cell r="F6" t="str">
            <v>VEN</v>
          </cell>
          <cell r="G6">
            <v>2.2999999999999998</v>
          </cell>
        </row>
        <row r="7">
          <cell r="F7" t="str">
            <v>URY</v>
          </cell>
          <cell r="G7">
            <v>5</v>
          </cell>
        </row>
        <row r="8">
          <cell r="F8" t="str">
            <v>USA</v>
          </cell>
          <cell r="G8">
            <v>8.3000000000000007</v>
          </cell>
        </row>
        <row r="9">
          <cell r="F9" t="str">
            <v>GBR</v>
          </cell>
          <cell r="G9">
            <v>8</v>
          </cell>
        </row>
        <row r="10">
          <cell r="F10" t="str">
            <v>ARE</v>
          </cell>
          <cell r="G10">
            <v>4.3</v>
          </cell>
        </row>
        <row r="11">
          <cell r="F11" t="str">
            <v>UKR</v>
          </cell>
          <cell r="G11">
            <v>4.7</v>
          </cell>
        </row>
        <row r="12">
          <cell r="F12" t="str">
            <v>UGA</v>
          </cell>
          <cell r="G12">
            <v>4</v>
          </cell>
        </row>
        <row r="13">
          <cell r="F13" t="str">
            <v>TUR</v>
          </cell>
          <cell r="G13">
            <v>5.7</v>
          </cell>
        </row>
        <row r="14">
          <cell r="F14" t="str">
            <v>TUN</v>
          </cell>
          <cell r="G14">
            <v>6</v>
          </cell>
        </row>
        <row r="15">
          <cell r="F15" t="str">
            <v>TTO</v>
          </cell>
          <cell r="G15">
            <v>6.7</v>
          </cell>
        </row>
        <row r="16">
          <cell r="F16" t="str">
            <v>TLS</v>
          </cell>
          <cell r="G16">
            <v>4</v>
          </cell>
        </row>
        <row r="17">
          <cell r="F17" t="str">
            <v>THA</v>
          </cell>
          <cell r="G17">
            <v>7.7</v>
          </cell>
        </row>
        <row r="18">
          <cell r="F18" t="str">
            <v>TZA</v>
          </cell>
          <cell r="G18">
            <v>5</v>
          </cell>
        </row>
        <row r="19">
          <cell r="F19" t="str">
            <v>TWN</v>
          </cell>
          <cell r="G19">
            <v>6.3</v>
          </cell>
        </row>
        <row r="20">
          <cell r="F20" t="str">
            <v>CHE</v>
          </cell>
          <cell r="G20">
            <v>3</v>
          </cell>
        </row>
        <row r="21">
          <cell r="F21" t="str">
            <v>SWE</v>
          </cell>
          <cell r="G21">
            <v>6.3</v>
          </cell>
        </row>
        <row r="22">
          <cell r="F22" t="str">
            <v>SWZ</v>
          </cell>
          <cell r="G22">
            <v>4.3</v>
          </cell>
        </row>
        <row r="23">
          <cell r="F23" t="str">
            <v>SUR</v>
          </cell>
          <cell r="G23">
            <v>2</v>
          </cell>
        </row>
        <row r="24">
          <cell r="F24" t="str">
            <v>LKA</v>
          </cell>
          <cell r="G24">
            <v>6</v>
          </cell>
        </row>
        <row r="25">
          <cell r="F25" t="str">
            <v>ESP</v>
          </cell>
          <cell r="G25">
            <v>5</v>
          </cell>
        </row>
        <row r="26">
          <cell r="F26" t="str">
            <v>ZAF</v>
          </cell>
          <cell r="G26">
            <v>8</v>
          </cell>
        </row>
        <row r="27">
          <cell r="F27" t="str">
            <v>SVN</v>
          </cell>
          <cell r="G27">
            <v>7.3</v>
          </cell>
        </row>
        <row r="28">
          <cell r="F28" t="str">
            <v>SVK</v>
          </cell>
          <cell r="G28">
            <v>4.7</v>
          </cell>
        </row>
        <row r="29">
          <cell r="F29" t="str">
            <v>SGP</v>
          </cell>
          <cell r="G29">
            <v>9.3000000000000007</v>
          </cell>
        </row>
        <row r="30">
          <cell r="F30" t="str">
            <v>SLE</v>
          </cell>
          <cell r="G30">
            <v>6.3</v>
          </cell>
        </row>
        <row r="31">
          <cell r="F31" t="str">
            <v>SYC</v>
          </cell>
          <cell r="G31">
            <v>5.7</v>
          </cell>
        </row>
        <row r="32">
          <cell r="F32" t="str">
            <v>SRB</v>
          </cell>
          <cell r="G32">
            <v>5.3</v>
          </cell>
        </row>
        <row r="33">
          <cell r="F33" t="str">
            <v>SEN</v>
          </cell>
          <cell r="G33">
            <v>3</v>
          </cell>
        </row>
        <row r="34">
          <cell r="F34" t="str">
            <v>SAU</v>
          </cell>
          <cell r="G34">
            <v>7</v>
          </cell>
        </row>
        <row r="35">
          <cell r="F35" t="str">
            <v>RWA</v>
          </cell>
          <cell r="G35">
            <v>6.3</v>
          </cell>
        </row>
        <row r="36">
          <cell r="F36" t="str">
            <v>RUS</v>
          </cell>
          <cell r="G36">
            <v>4.7</v>
          </cell>
        </row>
        <row r="37">
          <cell r="F37" t="str">
            <v>ROU</v>
          </cell>
          <cell r="G37">
            <v>6</v>
          </cell>
        </row>
        <row r="38">
          <cell r="F38" t="str">
            <v>QAT</v>
          </cell>
          <cell r="G38">
            <v>5</v>
          </cell>
        </row>
        <row r="39">
          <cell r="F39" t="str">
            <v>PRI</v>
          </cell>
          <cell r="G39">
            <v>7</v>
          </cell>
        </row>
        <row r="40">
          <cell r="F40" t="str">
            <v>PRT</v>
          </cell>
          <cell r="G40">
            <v>6</v>
          </cell>
        </row>
        <row r="41">
          <cell r="F41" t="str">
            <v>POL</v>
          </cell>
          <cell r="G41">
            <v>6</v>
          </cell>
        </row>
        <row r="42">
          <cell r="F42" t="str">
            <v>PHL</v>
          </cell>
          <cell r="G42">
            <v>4.3</v>
          </cell>
        </row>
        <row r="43">
          <cell r="F43" t="str">
            <v>PER</v>
          </cell>
          <cell r="G43">
            <v>7.7</v>
          </cell>
        </row>
        <row r="44">
          <cell r="F44" t="str">
            <v>PRY</v>
          </cell>
          <cell r="G44">
            <v>5.7</v>
          </cell>
        </row>
        <row r="45">
          <cell r="F45" t="str">
            <v>PAN</v>
          </cell>
          <cell r="G45">
            <v>5.3</v>
          </cell>
        </row>
        <row r="46">
          <cell r="F46" t="str">
            <v>PAK</v>
          </cell>
          <cell r="G46">
            <v>6.3</v>
          </cell>
        </row>
        <row r="47">
          <cell r="F47" t="str">
            <v>OMN</v>
          </cell>
          <cell r="G47">
            <v>5</v>
          </cell>
        </row>
        <row r="48">
          <cell r="F48" t="str">
            <v>NOR</v>
          </cell>
          <cell r="G48">
            <v>6.7</v>
          </cell>
        </row>
        <row r="49">
          <cell r="F49" t="str">
            <v>NGA</v>
          </cell>
          <cell r="G49">
            <v>5.7</v>
          </cell>
        </row>
        <row r="50">
          <cell r="F50" t="str">
            <v>NIC</v>
          </cell>
          <cell r="G50">
            <v>5</v>
          </cell>
        </row>
        <row r="51">
          <cell r="F51" t="str">
            <v>NZL</v>
          </cell>
          <cell r="G51">
            <v>9.6999999999999993</v>
          </cell>
        </row>
        <row r="52">
          <cell r="F52" t="str">
            <v>NLD</v>
          </cell>
          <cell r="G52">
            <v>4.7</v>
          </cell>
        </row>
        <row r="53">
          <cell r="F53" t="str">
            <v>NPL</v>
          </cell>
          <cell r="G53">
            <v>5.3</v>
          </cell>
        </row>
        <row r="54">
          <cell r="F54" t="str">
            <v>NAM</v>
          </cell>
          <cell r="G54">
            <v>5.3</v>
          </cell>
        </row>
        <row r="55">
          <cell r="F55" t="str">
            <v>MMR</v>
          </cell>
        </row>
        <row r="56">
          <cell r="F56" t="str">
            <v>MOZ</v>
          </cell>
          <cell r="G56">
            <v>6</v>
          </cell>
        </row>
        <row r="57">
          <cell r="F57" t="str">
            <v>MAR</v>
          </cell>
          <cell r="G57">
            <v>5</v>
          </cell>
        </row>
        <row r="58">
          <cell r="F58" t="str">
            <v>MNE</v>
          </cell>
          <cell r="G58">
            <v>6.3</v>
          </cell>
        </row>
        <row r="59">
          <cell r="F59" t="str">
            <v>MNG</v>
          </cell>
          <cell r="G59">
            <v>6.7</v>
          </cell>
        </row>
        <row r="60">
          <cell r="F60" t="str">
            <v>MDA</v>
          </cell>
          <cell r="G60">
            <v>5.3</v>
          </cell>
        </row>
        <row r="61">
          <cell r="F61" t="str">
            <v>MEX</v>
          </cell>
          <cell r="G61">
            <v>6</v>
          </cell>
        </row>
        <row r="62">
          <cell r="F62" t="str">
            <v>MUS</v>
          </cell>
          <cell r="G62">
            <v>7.7</v>
          </cell>
        </row>
        <row r="63">
          <cell r="F63" t="str">
            <v>MRT</v>
          </cell>
          <cell r="G63">
            <v>3.7</v>
          </cell>
        </row>
        <row r="64">
          <cell r="F64" t="str">
            <v>MLT</v>
          </cell>
          <cell r="G64">
            <v>5.7</v>
          </cell>
        </row>
        <row r="65">
          <cell r="F65" t="str">
            <v>MLI</v>
          </cell>
          <cell r="G65">
            <v>3.7</v>
          </cell>
        </row>
        <row r="66">
          <cell r="F66" t="str">
            <v>MYS</v>
          </cell>
          <cell r="G66">
            <v>8.6999999999999993</v>
          </cell>
        </row>
        <row r="67">
          <cell r="F67" t="str">
            <v>MWI</v>
          </cell>
          <cell r="G67">
            <v>5.3</v>
          </cell>
        </row>
        <row r="68">
          <cell r="F68" t="str">
            <v>MDG</v>
          </cell>
          <cell r="G68">
            <v>5.7</v>
          </cell>
        </row>
        <row r="69">
          <cell r="F69" t="str">
            <v>MKD</v>
          </cell>
          <cell r="G69">
            <v>7</v>
          </cell>
        </row>
        <row r="70">
          <cell r="F70" t="str">
            <v>LUX</v>
          </cell>
          <cell r="G70">
            <v>4.3</v>
          </cell>
        </row>
        <row r="71">
          <cell r="F71" t="str">
            <v>LTU</v>
          </cell>
          <cell r="G71">
            <v>5.7</v>
          </cell>
        </row>
        <row r="72">
          <cell r="F72" t="str">
            <v>LBY</v>
          </cell>
        </row>
        <row r="73">
          <cell r="F73" t="str">
            <v>LBR</v>
          </cell>
          <cell r="G73">
            <v>3.7</v>
          </cell>
        </row>
        <row r="74">
          <cell r="F74" t="str">
            <v>LSO</v>
          </cell>
          <cell r="G74">
            <v>5</v>
          </cell>
        </row>
        <row r="75">
          <cell r="F75" t="str">
            <v>LBN</v>
          </cell>
          <cell r="G75">
            <v>5</v>
          </cell>
        </row>
        <row r="76">
          <cell r="F76" t="str">
            <v>LVA</v>
          </cell>
          <cell r="G76">
            <v>5.7</v>
          </cell>
        </row>
        <row r="77">
          <cell r="F77" t="str">
            <v>LAO</v>
          </cell>
          <cell r="G77">
            <v>1.7</v>
          </cell>
        </row>
        <row r="78">
          <cell r="F78" t="str">
            <v>KGZ</v>
          </cell>
          <cell r="G78">
            <v>7.7</v>
          </cell>
        </row>
        <row r="79">
          <cell r="F79" t="str">
            <v>KWT</v>
          </cell>
          <cell r="G79">
            <v>6.3</v>
          </cell>
        </row>
        <row r="80">
          <cell r="F80" t="str">
            <v>KOR</v>
          </cell>
          <cell r="G80">
            <v>6</v>
          </cell>
        </row>
        <row r="81">
          <cell r="F81" t="str">
            <v>KEN</v>
          </cell>
          <cell r="G81">
            <v>5</v>
          </cell>
        </row>
        <row r="82">
          <cell r="F82" t="str">
            <v>KAZ</v>
          </cell>
          <cell r="G82">
            <v>8</v>
          </cell>
        </row>
        <row r="83">
          <cell r="F83" t="str">
            <v>JOR</v>
          </cell>
          <cell r="G83">
            <v>4.3</v>
          </cell>
        </row>
        <row r="84">
          <cell r="F84" t="str">
            <v>JPN</v>
          </cell>
          <cell r="G84">
            <v>7</v>
          </cell>
        </row>
        <row r="85">
          <cell r="F85" t="str">
            <v>JAM</v>
          </cell>
          <cell r="G85">
            <v>5.3</v>
          </cell>
        </row>
        <row r="86">
          <cell r="F86" t="str">
            <v>ITA</v>
          </cell>
          <cell r="G86">
            <v>6</v>
          </cell>
        </row>
        <row r="87">
          <cell r="F87" t="str">
            <v>ISR</v>
          </cell>
          <cell r="G87">
            <v>8.3000000000000007</v>
          </cell>
        </row>
        <row r="88">
          <cell r="F88" t="str">
            <v>IRL</v>
          </cell>
          <cell r="G88">
            <v>8.3000000000000007</v>
          </cell>
        </row>
        <row r="89">
          <cell r="F89" t="str">
            <v>IRN</v>
          </cell>
          <cell r="G89">
            <v>3.7</v>
          </cell>
        </row>
        <row r="90">
          <cell r="F90" t="str">
            <v>IDN</v>
          </cell>
          <cell r="G90">
            <v>6</v>
          </cell>
        </row>
        <row r="91">
          <cell r="F91" t="str">
            <v>IND</v>
          </cell>
          <cell r="G91">
            <v>6</v>
          </cell>
        </row>
        <row r="92">
          <cell r="F92" t="str">
            <v>ISL</v>
          </cell>
          <cell r="G92">
            <v>6</v>
          </cell>
        </row>
        <row r="93">
          <cell r="F93" t="str">
            <v>HUN</v>
          </cell>
          <cell r="G93">
            <v>4.3</v>
          </cell>
        </row>
        <row r="94">
          <cell r="F94" t="str">
            <v>HKG</v>
          </cell>
          <cell r="G94">
            <v>9</v>
          </cell>
        </row>
        <row r="95">
          <cell r="F95" t="str">
            <v>HND</v>
          </cell>
          <cell r="G95">
            <v>3</v>
          </cell>
        </row>
        <row r="96">
          <cell r="F96" t="str">
            <v>HTI</v>
          </cell>
          <cell r="G96">
            <v>3</v>
          </cell>
        </row>
        <row r="97">
          <cell r="F97" t="str">
            <v>GUY</v>
          </cell>
          <cell r="G97">
            <v>5.3</v>
          </cell>
        </row>
        <row r="98">
          <cell r="F98" t="str">
            <v>GIN</v>
          </cell>
          <cell r="G98">
            <v>2.7</v>
          </cell>
        </row>
        <row r="99">
          <cell r="F99" t="str">
            <v>GTM</v>
          </cell>
          <cell r="G99">
            <v>3.3</v>
          </cell>
        </row>
        <row r="100">
          <cell r="F100" t="str">
            <v>GRC</v>
          </cell>
          <cell r="G100">
            <v>4.7</v>
          </cell>
        </row>
        <row r="101">
          <cell r="F101" t="str">
            <v>GHA</v>
          </cell>
          <cell r="G101">
            <v>6</v>
          </cell>
        </row>
        <row r="102">
          <cell r="F102" t="str">
            <v>DEU</v>
          </cell>
          <cell r="G102">
            <v>5</v>
          </cell>
        </row>
        <row r="103">
          <cell r="F103" t="str">
            <v>GEO</v>
          </cell>
          <cell r="G103">
            <v>7</v>
          </cell>
        </row>
        <row r="104">
          <cell r="F104" t="str">
            <v>GMB</v>
          </cell>
          <cell r="G104">
            <v>2.7</v>
          </cell>
        </row>
        <row r="105">
          <cell r="F105" t="str">
            <v>GAB</v>
          </cell>
          <cell r="G105">
            <v>3.3</v>
          </cell>
        </row>
        <row r="106">
          <cell r="F106" t="str">
            <v>FRA</v>
          </cell>
          <cell r="G106">
            <v>5.3</v>
          </cell>
        </row>
        <row r="107">
          <cell r="F107" t="str">
            <v>FIN</v>
          </cell>
          <cell r="G107">
            <v>5.7</v>
          </cell>
        </row>
        <row r="108">
          <cell r="F108" t="str">
            <v>ETH</v>
          </cell>
          <cell r="G108">
            <v>4.3</v>
          </cell>
        </row>
        <row r="109">
          <cell r="F109" t="str">
            <v>EST</v>
          </cell>
          <cell r="G109">
            <v>5.7</v>
          </cell>
        </row>
        <row r="110">
          <cell r="F110" t="str">
            <v>SLV</v>
          </cell>
          <cell r="G110">
            <v>3</v>
          </cell>
        </row>
        <row r="111">
          <cell r="F111" t="str">
            <v>EGY</v>
          </cell>
          <cell r="G111">
            <v>5.3</v>
          </cell>
        </row>
        <row r="112">
          <cell r="F112" t="str">
            <v>ECU</v>
          </cell>
          <cell r="G112">
            <v>4</v>
          </cell>
        </row>
        <row r="113">
          <cell r="F113" t="str">
            <v>DOM</v>
          </cell>
          <cell r="G113">
            <v>5</v>
          </cell>
        </row>
        <row r="114">
          <cell r="F114" t="str">
            <v>DNK</v>
          </cell>
          <cell r="G114">
            <v>6.3</v>
          </cell>
        </row>
        <row r="115">
          <cell r="F115" t="str">
            <v>CZE</v>
          </cell>
          <cell r="G115">
            <v>5</v>
          </cell>
        </row>
        <row r="116">
          <cell r="F116" t="str">
            <v>CYP</v>
          </cell>
          <cell r="G116">
            <v>6.3</v>
          </cell>
        </row>
        <row r="117">
          <cell r="F117" t="str">
            <v>HRV</v>
          </cell>
          <cell r="G117">
            <v>4</v>
          </cell>
        </row>
        <row r="118">
          <cell r="F118" t="str">
            <v>CIV</v>
          </cell>
          <cell r="G118">
            <v>3.3</v>
          </cell>
        </row>
        <row r="119">
          <cell r="F119" t="str">
            <v>CRI</v>
          </cell>
          <cell r="G119">
            <v>3</v>
          </cell>
        </row>
        <row r="120">
          <cell r="F120" t="str">
            <v>COL</v>
          </cell>
          <cell r="G120">
            <v>8.3000000000000007</v>
          </cell>
        </row>
        <row r="121">
          <cell r="F121" t="str">
            <v>CHN</v>
          </cell>
          <cell r="G121">
            <v>5</v>
          </cell>
        </row>
        <row r="122">
          <cell r="F122" t="str">
            <v>CHL</v>
          </cell>
          <cell r="G122">
            <v>6.3</v>
          </cell>
        </row>
        <row r="123">
          <cell r="F123" t="str">
            <v>TCD</v>
          </cell>
          <cell r="G123">
            <v>3.3</v>
          </cell>
        </row>
        <row r="124">
          <cell r="F124" t="str">
            <v>CPV</v>
          </cell>
          <cell r="G124">
            <v>4</v>
          </cell>
        </row>
        <row r="125">
          <cell r="F125" t="str">
            <v>CAN</v>
          </cell>
          <cell r="G125">
            <v>8.6999999999999993</v>
          </cell>
        </row>
        <row r="126">
          <cell r="F126" t="str">
            <v>CMR</v>
          </cell>
          <cell r="G126">
            <v>4.3</v>
          </cell>
        </row>
        <row r="127">
          <cell r="F127" t="str">
            <v>KHM</v>
          </cell>
          <cell r="G127">
            <v>5.3</v>
          </cell>
        </row>
        <row r="128">
          <cell r="F128" t="str">
            <v>BDI</v>
          </cell>
          <cell r="G128">
            <v>6</v>
          </cell>
        </row>
        <row r="129">
          <cell r="F129" t="str">
            <v>BFA</v>
          </cell>
          <cell r="G129">
            <v>3.7</v>
          </cell>
        </row>
        <row r="130">
          <cell r="F130" t="str">
            <v>BGR</v>
          </cell>
          <cell r="G130">
            <v>6</v>
          </cell>
        </row>
        <row r="131">
          <cell r="F131" t="str">
            <v>BRN</v>
          </cell>
          <cell r="G131">
            <v>4.7</v>
          </cell>
        </row>
        <row r="132">
          <cell r="F132" t="str">
            <v>BRA</v>
          </cell>
          <cell r="G132">
            <v>5.3</v>
          </cell>
        </row>
        <row r="133">
          <cell r="F133" t="str">
            <v>BWA</v>
          </cell>
          <cell r="G133">
            <v>6</v>
          </cell>
        </row>
        <row r="134">
          <cell r="F134" t="str">
            <v>BIH</v>
          </cell>
          <cell r="G134">
            <v>5</v>
          </cell>
        </row>
        <row r="135">
          <cell r="F135" t="str">
            <v>BOL</v>
          </cell>
          <cell r="G135">
            <v>4</v>
          </cell>
        </row>
        <row r="136">
          <cell r="F136" t="str">
            <v>BTN</v>
          </cell>
          <cell r="G136">
            <v>3.7</v>
          </cell>
        </row>
        <row r="137">
          <cell r="F137" t="str">
            <v>BEN</v>
          </cell>
          <cell r="G137">
            <v>3.3</v>
          </cell>
        </row>
        <row r="138">
          <cell r="F138" t="str">
            <v>BEL</v>
          </cell>
          <cell r="G138">
            <v>7</v>
          </cell>
        </row>
        <row r="139">
          <cell r="F139" t="str">
            <v>BRB</v>
          </cell>
          <cell r="G139">
            <v>3</v>
          </cell>
        </row>
        <row r="140">
          <cell r="F140" t="str">
            <v>BGD</v>
          </cell>
          <cell r="G140">
            <v>6.7</v>
          </cell>
        </row>
        <row r="141">
          <cell r="F141" t="str">
            <v>BHR</v>
          </cell>
          <cell r="G141">
            <v>5.3</v>
          </cell>
        </row>
        <row r="142">
          <cell r="F142" t="str">
            <v>AZE</v>
          </cell>
          <cell r="G142">
            <v>6.7</v>
          </cell>
        </row>
        <row r="143">
          <cell r="F143" t="str">
            <v>AUT</v>
          </cell>
          <cell r="G143">
            <v>5</v>
          </cell>
        </row>
        <row r="144">
          <cell r="F144" t="str">
            <v>AUS</v>
          </cell>
          <cell r="G144">
            <v>5.7</v>
          </cell>
        </row>
        <row r="145">
          <cell r="F145" t="str">
            <v>ARM</v>
          </cell>
          <cell r="G145">
            <v>6.7</v>
          </cell>
        </row>
        <row r="146">
          <cell r="F146" t="str">
            <v>ARG</v>
          </cell>
          <cell r="G146">
            <v>4.7</v>
          </cell>
        </row>
        <row r="147">
          <cell r="F147" t="str">
            <v>AGO</v>
          </cell>
          <cell r="G147">
            <v>5.7</v>
          </cell>
        </row>
        <row r="148">
          <cell r="F148" t="str">
            <v>DZA</v>
          </cell>
          <cell r="G148">
            <v>5.3</v>
          </cell>
        </row>
        <row r="149">
          <cell r="F149" t="str">
            <v>ALB</v>
          </cell>
          <cell r="G149">
            <v>7.3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d"/>
      <sheetName val="GCI_data_platform-33"/>
      <sheetName val="GCI_data_platform-34"/>
      <sheetName val="GCI_data_platform-108"/>
      <sheetName val="GCI_data_platform-35"/>
      <sheetName val="GCI_data_platform-36"/>
      <sheetName val="GCI_data_platform-37"/>
      <sheetName val="GCI_data_platform-38"/>
      <sheetName val="GCI_data_platform-39"/>
      <sheetName val="GCI_data_platform-40"/>
      <sheetName val="GCI_data_platform-41"/>
      <sheetName val="GCI_data_platform-42"/>
      <sheetName val="GCI_data_platform-43"/>
    </sheetNames>
    <sheetDataSet>
      <sheetData sheetId="0"/>
      <sheetData sheetId="1">
        <row r="1">
          <cell r="F1" t="str">
            <v>Entity code</v>
          </cell>
          <cell r="G1" t="str">
            <v>Value</v>
          </cell>
        </row>
        <row r="2">
          <cell r="C2" t="str">
            <v>2nd pillar: Infrastructure, 1-7 (best)</v>
          </cell>
          <cell r="F2" t="str">
            <v>ZWE</v>
          </cell>
          <cell r="G2">
            <v>2.5909180626547399</v>
          </cell>
        </row>
        <row r="3">
          <cell r="F3" t="str">
            <v>ZMB</v>
          </cell>
          <cell r="G3">
            <v>2.7607645312232001</v>
          </cell>
        </row>
        <row r="4">
          <cell r="F4" t="str">
            <v>YEM</v>
          </cell>
          <cell r="G4">
            <v>1.9394843248295299</v>
          </cell>
        </row>
        <row r="5">
          <cell r="F5" t="str">
            <v>VNM</v>
          </cell>
          <cell r="G5">
            <v>3.6883328295869702</v>
          </cell>
        </row>
        <row r="6">
          <cell r="F6" t="str">
            <v>VEN</v>
          </cell>
          <cell r="G6">
            <v>2.6112567524789601</v>
          </cell>
        </row>
        <row r="7">
          <cell r="F7" t="str">
            <v>URY</v>
          </cell>
          <cell r="G7">
            <v>4.3143110082891702</v>
          </cell>
        </row>
        <row r="8">
          <cell r="F8" t="str">
            <v>USA</v>
          </cell>
          <cell r="G8">
            <v>5.77247944315888</v>
          </cell>
        </row>
        <row r="9">
          <cell r="F9" t="str">
            <v>GBR</v>
          </cell>
          <cell r="G9">
            <v>6.1227224158592</v>
          </cell>
        </row>
        <row r="10">
          <cell r="F10" t="str">
            <v>ARE</v>
          </cell>
          <cell r="G10">
            <v>6.2013604937006397</v>
          </cell>
        </row>
        <row r="11">
          <cell r="F11" t="str">
            <v>UKR</v>
          </cell>
          <cell r="G11">
            <v>4.0691070206237399</v>
          </cell>
        </row>
        <row r="12">
          <cell r="F12" t="str">
            <v>UGA</v>
          </cell>
          <cell r="G12">
            <v>2.3056719711647098</v>
          </cell>
        </row>
        <row r="13">
          <cell r="F13" t="str">
            <v>TUR</v>
          </cell>
          <cell r="G13">
            <v>4.4513188895624403</v>
          </cell>
        </row>
        <row r="14">
          <cell r="F14" t="str">
            <v>TUN</v>
          </cell>
          <cell r="G14">
            <v>3.8965082257194901</v>
          </cell>
        </row>
        <row r="15">
          <cell r="F15" t="str">
            <v>TTO</v>
          </cell>
          <cell r="G15">
            <v>4.3685661034154304</v>
          </cell>
        </row>
        <row r="16">
          <cell r="F16" t="str">
            <v>TLS</v>
          </cell>
          <cell r="G16">
            <v>2.1761859897899201</v>
          </cell>
        </row>
        <row r="17">
          <cell r="F17" t="str">
            <v>THA</v>
          </cell>
          <cell r="G17">
            <v>4.5335336378559496</v>
          </cell>
        </row>
        <row r="18">
          <cell r="F18" t="str">
            <v>TZA</v>
          </cell>
          <cell r="G18">
            <v>2.2955834520184699</v>
          </cell>
        </row>
        <row r="19">
          <cell r="F19" t="str">
            <v>TWN</v>
          </cell>
          <cell r="G19">
            <v>5.7730736199711803</v>
          </cell>
        </row>
        <row r="20">
          <cell r="F20" t="str">
            <v>CHE</v>
          </cell>
          <cell r="G20">
            <v>6.19595968503483</v>
          </cell>
        </row>
        <row r="21">
          <cell r="F21" t="str">
            <v>SWE</v>
          </cell>
          <cell r="G21">
            <v>5.59538934324988</v>
          </cell>
        </row>
        <row r="22">
          <cell r="F22" t="str">
            <v>SWZ</v>
          </cell>
          <cell r="G22">
            <v>3.3372595631172999</v>
          </cell>
        </row>
        <row r="23">
          <cell r="F23" t="str">
            <v>SUR</v>
          </cell>
          <cell r="G23">
            <v>3.6908885839199801</v>
          </cell>
        </row>
        <row r="24">
          <cell r="F24" t="str">
            <v>LKA</v>
          </cell>
          <cell r="G24">
            <v>4.0033422428537602</v>
          </cell>
        </row>
        <row r="25">
          <cell r="F25" t="str">
            <v>ESP</v>
          </cell>
          <cell r="G25">
            <v>5.9739776494794601</v>
          </cell>
        </row>
        <row r="26">
          <cell r="F26" t="str">
            <v>ZAF</v>
          </cell>
          <cell r="G26">
            <v>4.1302766341314303</v>
          </cell>
        </row>
        <row r="27">
          <cell r="F27" t="str">
            <v>SVN</v>
          </cell>
          <cell r="G27">
            <v>4.9122891024323501</v>
          </cell>
        </row>
        <row r="28">
          <cell r="F28" t="str">
            <v>SVK</v>
          </cell>
          <cell r="G28">
            <v>4.1151320220385399</v>
          </cell>
        </row>
        <row r="29">
          <cell r="F29" t="str">
            <v>SGP</v>
          </cell>
          <cell r="G29">
            <v>6.4144703827400402</v>
          </cell>
        </row>
        <row r="30">
          <cell r="F30" t="str">
            <v>SLE</v>
          </cell>
          <cell r="G30">
            <v>2.1328823818443698</v>
          </cell>
        </row>
        <row r="31">
          <cell r="F31" t="str">
            <v>SYC</v>
          </cell>
          <cell r="G31">
            <v>4.6435905605602503</v>
          </cell>
        </row>
        <row r="32">
          <cell r="F32" t="str">
            <v>SRB</v>
          </cell>
          <cell r="G32">
            <v>3.5109421508673901</v>
          </cell>
        </row>
        <row r="33">
          <cell r="F33" t="str">
            <v>SEN</v>
          </cell>
          <cell r="G33">
            <v>2.7802779123217101</v>
          </cell>
        </row>
        <row r="34">
          <cell r="F34" t="str">
            <v>SAU</v>
          </cell>
          <cell r="G34">
            <v>5.1776024737108601</v>
          </cell>
        </row>
        <row r="35">
          <cell r="F35" t="str">
            <v>RWA</v>
          </cell>
          <cell r="G35">
            <v>3.2047081962348001</v>
          </cell>
        </row>
        <row r="36">
          <cell r="F36" t="str">
            <v>RUS</v>
          </cell>
          <cell r="G36">
            <v>4.6117428239307996</v>
          </cell>
        </row>
        <row r="37">
          <cell r="F37" t="str">
            <v>ROU</v>
          </cell>
          <cell r="G37">
            <v>3.32523189638066</v>
          </cell>
        </row>
        <row r="38">
          <cell r="F38" t="str">
            <v>QAT</v>
          </cell>
          <cell r="G38">
            <v>5.1985753658309202</v>
          </cell>
        </row>
        <row r="39">
          <cell r="F39" t="str">
            <v>PRI</v>
          </cell>
          <cell r="G39">
            <v>4.1664285931977298</v>
          </cell>
        </row>
        <row r="40">
          <cell r="F40" t="str">
            <v>PRT</v>
          </cell>
          <cell r="G40">
            <v>5.5485147049524803</v>
          </cell>
        </row>
        <row r="41">
          <cell r="F41" t="str">
            <v>POL</v>
          </cell>
          <cell r="G41">
            <v>3.96167269547426</v>
          </cell>
        </row>
        <row r="42">
          <cell r="F42" t="str">
            <v>PHL</v>
          </cell>
          <cell r="G42">
            <v>3.39701131607718</v>
          </cell>
        </row>
        <row r="43">
          <cell r="F43" t="str">
            <v>PER</v>
          </cell>
          <cell r="G43">
            <v>3.5033912727486198</v>
          </cell>
        </row>
        <row r="44">
          <cell r="F44" t="str">
            <v>PRY</v>
          </cell>
          <cell r="G44">
            <v>2.6610040435946898</v>
          </cell>
        </row>
        <row r="45">
          <cell r="F45" t="str">
            <v>PAN</v>
          </cell>
          <cell r="G45">
            <v>4.8925947901386397</v>
          </cell>
        </row>
        <row r="46">
          <cell r="F46" t="str">
            <v>PAK</v>
          </cell>
          <cell r="G46">
            <v>2.6977877869153501</v>
          </cell>
        </row>
        <row r="47">
          <cell r="F47" t="str">
            <v>OMN</v>
          </cell>
          <cell r="G47">
            <v>5.0842459059915699</v>
          </cell>
        </row>
        <row r="48">
          <cell r="F48" t="str">
            <v>NOR</v>
          </cell>
          <cell r="G48">
            <v>5.0247858614015097</v>
          </cell>
        </row>
        <row r="49">
          <cell r="F49" t="str">
            <v>NGA</v>
          </cell>
          <cell r="G49">
            <v>2.2899517886266998</v>
          </cell>
        </row>
        <row r="50">
          <cell r="F50" t="str">
            <v>NIC</v>
          </cell>
          <cell r="G50">
            <v>3.1444804562178699</v>
          </cell>
        </row>
        <row r="51">
          <cell r="F51" t="str">
            <v>NZL</v>
          </cell>
          <cell r="G51">
            <v>5.2138774675274604</v>
          </cell>
        </row>
        <row r="52">
          <cell r="F52" t="str">
            <v>NLD</v>
          </cell>
          <cell r="G52">
            <v>6.1340932422535301</v>
          </cell>
        </row>
        <row r="53">
          <cell r="F53" t="str">
            <v>NPL</v>
          </cell>
          <cell r="G53">
            <v>1.93329047693703</v>
          </cell>
        </row>
        <row r="54">
          <cell r="F54" t="str">
            <v>NAM</v>
          </cell>
          <cell r="G54">
            <v>4.19666118378571</v>
          </cell>
        </row>
        <row r="55">
          <cell r="F55" t="str">
            <v>MMR</v>
          </cell>
          <cell r="G55">
            <v>2.0050280700808698</v>
          </cell>
        </row>
        <row r="56">
          <cell r="F56" t="str">
            <v>MOZ</v>
          </cell>
          <cell r="G56">
            <v>2.38166724425384</v>
          </cell>
        </row>
        <row r="57">
          <cell r="F57" t="str">
            <v>MAR</v>
          </cell>
          <cell r="G57">
            <v>4.3002357921880199</v>
          </cell>
        </row>
        <row r="58">
          <cell r="F58" t="str">
            <v>MNE</v>
          </cell>
          <cell r="G58">
            <v>4.0443725770719796</v>
          </cell>
        </row>
        <row r="59">
          <cell r="F59" t="str">
            <v>MNG</v>
          </cell>
          <cell r="G59">
            <v>2.9025249936778601</v>
          </cell>
        </row>
        <row r="60">
          <cell r="F60" t="str">
            <v>MDA</v>
          </cell>
          <cell r="G60">
            <v>3.5703970268198799</v>
          </cell>
        </row>
        <row r="61">
          <cell r="F61" t="str">
            <v>MEX</v>
          </cell>
          <cell r="G61">
            <v>4.1446363776616799</v>
          </cell>
        </row>
        <row r="62">
          <cell r="F62" t="str">
            <v>MUS</v>
          </cell>
          <cell r="G62">
            <v>4.4389286825877496</v>
          </cell>
        </row>
        <row r="63">
          <cell r="F63" t="str">
            <v>MRT</v>
          </cell>
          <cell r="G63">
            <v>2.7144224524497398</v>
          </cell>
        </row>
        <row r="64">
          <cell r="F64" t="str">
            <v>MLT</v>
          </cell>
          <cell r="G64">
            <v>5.0222912631751102</v>
          </cell>
        </row>
        <row r="65">
          <cell r="F65" t="str">
            <v>MLI</v>
          </cell>
          <cell r="G65">
            <v>3.0479952464232198</v>
          </cell>
        </row>
        <row r="66">
          <cell r="F66" t="str">
            <v>MYS</v>
          </cell>
          <cell r="G66">
            <v>5.1881427129620503</v>
          </cell>
        </row>
        <row r="67">
          <cell r="F67" t="str">
            <v>MWI</v>
          </cell>
          <cell r="G67">
            <v>2.2149663048186601</v>
          </cell>
        </row>
        <row r="68">
          <cell r="F68" t="str">
            <v>MDG</v>
          </cell>
          <cell r="G68">
            <v>2.2606906899314301</v>
          </cell>
        </row>
        <row r="69">
          <cell r="F69" t="str">
            <v>MKD</v>
          </cell>
          <cell r="G69">
            <v>3.6281576597796898</v>
          </cell>
        </row>
        <row r="70">
          <cell r="F70" t="str">
            <v>LUX</v>
          </cell>
          <cell r="G70">
            <v>5.7858950380862604</v>
          </cell>
        </row>
        <row r="71">
          <cell r="F71" t="str">
            <v>LTU</v>
          </cell>
          <cell r="G71">
            <v>4.6878104721535996</v>
          </cell>
        </row>
        <row r="72">
          <cell r="F72" t="str">
            <v>LBY</v>
          </cell>
          <cell r="G72">
            <v>3.20687412078246</v>
          </cell>
        </row>
        <row r="73">
          <cell r="F73" t="str">
            <v>LBR</v>
          </cell>
          <cell r="G73">
            <v>2.3767245260415502</v>
          </cell>
        </row>
        <row r="74">
          <cell r="F74" t="str">
            <v>LSO</v>
          </cell>
          <cell r="G74">
            <v>2.5619107454126002</v>
          </cell>
        </row>
        <row r="75">
          <cell r="F75" t="str">
            <v>LBN</v>
          </cell>
          <cell r="G75">
            <v>2.7253519792754699</v>
          </cell>
        </row>
        <row r="76">
          <cell r="F76" t="str">
            <v>LVA</v>
          </cell>
          <cell r="G76">
            <v>4.2422830840975996</v>
          </cell>
        </row>
        <row r="77">
          <cell r="F77" t="str">
            <v>LAO</v>
          </cell>
          <cell r="G77">
            <v>3.6574013378640098</v>
          </cell>
        </row>
        <row r="78">
          <cell r="F78" t="str">
            <v>KGZ</v>
          </cell>
          <cell r="G78">
            <v>2.6783962267132901</v>
          </cell>
        </row>
        <row r="79">
          <cell r="F79" t="str">
            <v>KWT</v>
          </cell>
          <cell r="G79">
            <v>4.3653339965980704</v>
          </cell>
        </row>
        <row r="80">
          <cell r="F80" t="str">
            <v>KOR</v>
          </cell>
          <cell r="G80">
            <v>5.8485105868252703</v>
          </cell>
        </row>
        <row r="81">
          <cell r="F81" t="str">
            <v>KEN</v>
          </cell>
          <cell r="G81">
            <v>3.2443428559160301</v>
          </cell>
        </row>
        <row r="82">
          <cell r="F82" t="str">
            <v>KAZ</v>
          </cell>
          <cell r="G82">
            <v>4.1708478012979402</v>
          </cell>
        </row>
        <row r="83">
          <cell r="F83" t="str">
            <v>JOR</v>
          </cell>
          <cell r="G83">
            <v>4.3278968584620801</v>
          </cell>
        </row>
        <row r="84">
          <cell r="F84" t="str">
            <v>JPN</v>
          </cell>
          <cell r="G84">
            <v>6.02882393049223</v>
          </cell>
        </row>
        <row r="85">
          <cell r="F85" t="str">
            <v>JAM</v>
          </cell>
          <cell r="G85">
            <v>3.4874307777271101</v>
          </cell>
        </row>
        <row r="86">
          <cell r="F86" t="str">
            <v>ITA</v>
          </cell>
          <cell r="G86">
            <v>5.35361712671176</v>
          </cell>
        </row>
        <row r="87">
          <cell r="F87" t="str">
            <v>ISR</v>
          </cell>
          <cell r="G87">
            <v>4.9216699183123804</v>
          </cell>
        </row>
        <row r="88">
          <cell r="F88" t="str">
            <v>IRL</v>
          </cell>
          <cell r="G88">
            <v>5.2721998960686101</v>
          </cell>
        </row>
        <row r="89">
          <cell r="F89" t="str">
            <v>IRN</v>
          </cell>
          <cell r="G89">
            <v>4.1360630239813201</v>
          </cell>
        </row>
        <row r="90">
          <cell r="F90" t="str">
            <v>IDN</v>
          </cell>
          <cell r="G90">
            <v>4.1721453761699303</v>
          </cell>
        </row>
        <row r="91">
          <cell r="F91" t="str">
            <v>IND</v>
          </cell>
          <cell r="G91">
            <v>3.65134567361613</v>
          </cell>
        </row>
        <row r="92">
          <cell r="F92" t="str">
            <v>ISL</v>
          </cell>
          <cell r="G92">
            <v>5.6087457518450901</v>
          </cell>
        </row>
        <row r="93">
          <cell r="F93" t="str">
            <v>HUN</v>
          </cell>
          <cell r="G93">
            <v>4.3715012920400396</v>
          </cell>
        </row>
        <row r="94">
          <cell r="F94" t="str">
            <v>HKG</v>
          </cell>
          <cell r="G94">
            <v>6.7431843782945702</v>
          </cell>
        </row>
        <row r="95">
          <cell r="F95" t="str">
            <v>HND</v>
          </cell>
          <cell r="G95">
            <v>2.8111984564830399</v>
          </cell>
        </row>
        <row r="96">
          <cell r="F96" t="str">
            <v>HTI</v>
          </cell>
          <cell r="G96">
            <v>1.98321542028703</v>
          </cell>
        </row>
        <row r="97">
          <cell r="F97" t="str">
            <v>GUY</v>
          </cell>
          <cell r="G97">
            <v>2.90704547187421</v>
          </cell>
        </row>
        <row r="98">
          <cell r="F98" t="str">
            <v>GIN</v>
          </cell>
          <cell r="G98">
            <v>1.73008259206666</v>
          </cell>
        </row>
        <row r="99">
          <cell r="F99" t="str">
            <v>GTM</v>
          </cell>
          <cell r="G99">
            <v>3.82755449859481</v>
          </cell>
        </row>
        <row r="100">
          <cell r="F100" t="str">
            <v>GRC</v>
          </cell>
          <cell r="G100">
            <v>4.7905133252389902</v>
          </cell>
        </row>
        <row r="101">
          <cell r="F101" t="str">
            <v>GHA</v>
          </cell>
          <cell r="G101">
            <v>3.0194366661665502</v>
          </cell>
        </row>
        <row r="102">
          <cell r="F102" t="str">
            <v>DEU</v>
          </cell>
          <cell r="G102">
            <v>6.2393453545998403</v>
          </cell>
        </row>
        <row r="103">
          <cell r="F103" t="str">
            <v>GEO</v>
          </cell>
          <cell r="G103">
            <v>4.3051626797016302</v>
          </cell>
        </row>
        <row r="104">
          <cell r="F104" t="str">
            <v>GMB</v>
          </cell>
          <cell r="G104">
            <v>3.42986195368373</v>
          </cell>
        </row>
        <row r="105">
          <cell r="F105" t="str">
            <v>GAB</v>
          </cell>
          <cell r="G105">
            <v>2.8327752876366001</v>
          </cell>
        </row>
        <row r="106">
          <cell r="F106" t="str">
            <v>FRA</v>
          </cell>
          <cell r="G106">
            <v>6.2081910041964496</v>
          </cell>
        </row>
        <row r="107">
          <cell r="F107" t="str">
            <v>FIN</v>
          </cell>
          <cell r="G107">
            <v>5.5511301017486696</v>
          </cell>
        </row>
        <row r="108">
          <cell r="F108" t="str">
            <v>ETH</v>
          </cell>
          <cell r="G108">
            <v>2.6145364004366098</v>
          </cell>
        </row>
        <row r="109">
          <cell r="F109" t="str">
            <v>EST</v>
          </cell>
          <cell r="G109">
            <v>4.6984690404619904</v>
          </cell>
        </row>
        <row r="110">
          <cell r="F110" t="str">
            <v>SLV</v>
          </cell>
          <cell r="G110">
            <v>4.0146753029641502</v>
          </cell>
        </row>
        <row r="111">
          <cell r="F111" t="str">
            <v>EGY</v>
          </cell>
          <cell r="G111">
            <v>3.3352496513190002</v>
          </cell>
        </row>
        <row r="112">
          <cell r="F112" t="str">
            <v>ECU</v>
          </cell>
          <cell r="G112">
            <v>3.8141515518553502</v>
          </cell>
        </row>
        <row r="113">
          <cell r="F113" t="str">
            <v>DOM</v>
          </cell>
          <cell r="G113">
            <v>3.0164715227530001</v>
          </cell>
        </row>
        <row r="114">
          <cell r="F114" t="str">
            <v>DNK</v>
          </cell>
          <cell r="G114">
            <v>5.5321813284856498</v>
          </cell>
        </row>
        <row r="115">
          <cell r="F115" t="str">
            <v>CZE</v>
          </cell>
          <cell r="G115">
            <v>4.7115925782743</v>
          </cell>
        </row>
        <row r="116">
          <cell r="F116" t="str">
            <v>CYP</v>
          </cell>
          <cell r="G116">
            <v>4.6326446313804999</v>
          </cell>
        </row>
        <row r="117">
          <cell r="F117" t="str">
            <v>HRV</v>
          </cell>
          <cell r="G117">
            <v>4.6604571456328703</v>
          </cell>
        </row>
        <row r="118">
          <cell r="F118" t="str">
            <v>CIV</v>
          </cell>
          <cell r="G118">
            <v>3.1260333201533999</v>
          </cell>
        </row>
        <row r="119">
          <cell r="F119" t="str">
            <v>CRI</v>
          </cell>
          <cell r="G119">
            <v>3.9172896757907898</v>
          </cell>
        </row>
        <row r="120">
          <cell r="F120" t="str">
            <v>COL</v>
          </cell>
          <cell r="G120">
            <v>3.4998754754105899</v>
          </cell>
        </row>
        <row r="121">
          <cell r="F121" t="str">
            <v>CHN</v>
          </cell>
          <cell r="G121">
            <v>4.5131299872267396</v>
          </cell>
        </row>
        <row r="122">
          <cell r="F122" t="str">
            <v>CHL</v>
          </cell>
          <cell r="G122">
            <v>4.5418575966467802</v>
          </cell>
        </row>
        <row r="123">
          <cell r="F123" t="str">
            <v>TCD</v>
          </cell>
          <cell r="G123">
            <v>1.70851576724166</v>
          </cell>
        </row>
        <row r="124">
          <cell r="F124" t="str">
            <v>CPV</v>
          </cell>
          <cell r="G124">
            <v>2.7921877095624601</v>
          </cell>
        </row>
        <row r="125">
          <cell r="F125" t="str">
            <v>CAN</v>
          </cell>
          <cell r="G125">
            <v>5.8033847161187797</v>
          </cell>
        </row>
        <row r="126">
          <cell r="F126" t="str">
            <v>CMR</v>
          </cell>
          <cell r="G126">
            <v>2.4916949173080498</v>
          </cell>
        </row>
        <row r="127">
          <cell r="F127" t="str">
            <v>KHM</v>
          </cell>
          <cell r="G127">
            <v>3.2642766171184499</v>
          </cell>
        </row>
        <row r="128">
          <cell r="F128" t="str">
            <v>BDI</v>
          </cell>
          <cell r="G128">
            <v>1.91578088198354</v>
          </cell>
        </row>
        <row r="129">
          <cell r="F129" t="str">
            <v>BFA</v>
          </cell>
          <cell r="G129">
            <v>2.1290565508846</v>
          </cell>
        </row>
        <row r="130">
          <cell r="F130" t="str">
            <v>BGR</v>
          </cell>
          <cell r="G130">
            <v>3.9304765309040102</v>
          </cell>
        </row>
        <row r="131">
          <cell r="F131" t="str">
            <v>BRN</v>
          </cell>
          <cell r="G131">
            <v>4.2944987583431899</v>
          </cell>
        </row>
        <row r="132">
          <cell r="F132" t="str">
            <v>BRA</v>
          </cell>
          <cell r="G132">
            <v>4.0237346026891796</v>
          </cell>
        </row>
        <row r="133">
          <cell r="F133" t="str">
            <v>BWA</v>
          </cell>
          <cell r="G133">
            <v>3.4335344871932398</v>
          </cell>
        </row>
        <row r="134">
          <cell r="F134" t="str">
            <v>BIH</v>
          </cell>
          <cell r="G134">
            <v>3.6691854917327702</v>
          </cell>
        </row>
        <row r="135">
          <cell r="F135" t="str">
            <v>BOL</v>
          </cell>
          <cell r="G135">
            <v>2.9779069189232499</v>
          </cell>
        </row>
        <row r="136">
          <cell r="F136" t="str">
            <v>BTN</v>
          </cell>
          <cell r="G136">
            <v>3.6060603213406401</v>
          </cell>
        </row>
        <row r="137">
          <cell r="F137" t="str">
            <v>BEN</v>
          </cell>
          <cell r="G137">
            <v>2.3969770886480601</v>
          </cell>
        </row>
        <row r="138">
          <cell r="F138" t="str">
            <v>BEL</v>
          </cell>
          <cell r="G138">
            <v>5.5970975380206101</v>
          </cell>
        </row>
        <row r="139">
          <cell r="F139" t="str">
            <v>BRB</v>
          </cell>
          <cell r="G139">
            <v>5.5174058329104501</v>
          </cell>
        </row>
        <row r="140">
          <cell r="F140" t="str">
            <v>BGD</v>
          </cell>
          <cell r="G140">
            <v>2.3708399375095102</v>
          </cell>
        </row>
        <row r="141">
          <cell r="F141" t="str">
            <v>BHR</v>
          </cell>
          <cell r="G141">
            <v>5.1800048604831197</v>
          </cell>
        </row>
        <row r="142">
          <cell r="F142" t="str">
            <v>AZE</v>
          </cell>
          <cell r="G142">
            <v>4.0582617985376404</v>
          </cell>
        </row>
        <row r="143">
          <cell r="F143" t="str">
            <v>AUT</v>
          </cell>
          <cell r="G143">
            <v>5.72082411694943</v>
          </cell>
        </row>
        <row r="144">
          <cell r="F144" t="str">
            <v>AUS</v>
          </cell>
          <cell r="G144">
            <v>5.5971488199845503</v>
          </cell>
        </row>
        <row r="145">
          <cell r="F145" t="str">
            <v>ARM</v>
          </cell>
          <cell r="G145">
            <v>3.8122932272526699</v>
          </cell>
        </row>
        <row r="146">
          <cell r="F146" t="str">
            <v>ARG</v>
          </cell>
          <cell r="G146">
            <v>3.5165204521916098</v>
          </cell>
        </row>
        <row r="147">
          <cell r="F147" t="str">
            <v>AGO</v>
          </cell>
          <cell r="G147">
            <v>1.92076297513994</v>
          </cell>
        </row>
        <row r="148">
          <cell r="F148" t="str">
            <v>DZA</v>
          </cell>
          <cell r="G148">
            <v>3.1404391947924499</v>
          </cell>
        </row>
        <row r="149">
          <cell r="F149" t="str">
            <v>ALB</v>
          </cell>
          <cell r="G149">
            <v>3.3254684400567101</v>
          </cell>
        </row>
      </sheetData>
      <sheetData sheetId="2">
        <row r="1">
          <cell r="F1" t="str">
            <v>Entity code</v>
          </cell>
          <cell r="G1" t="str">
            <v>Value</v>
          </cell>
        </row>
        <row r="2">
          <cell r="C2" t="str">
            <v>2.A. Transport infrastructure, 1-7 (best)</v>
          </cell>
          <cell r="F2" t="str">
            <v>ZWE</v>
          </cell>
          <cell r="G2">
            <v>2.8588667937790602</v>
          </cell>
        </row>
        <row r="3">
          <cell r="F3" t="str">
            <v>ZMB</v>
          </cell>
          <cell r="G3">
            <v>2.8973841314244599</v>
          </cell>
        </row>
        <row r="4">
          <cell r="F4" t="str">
            <v>YEM</v>
          </cell>
          <cell r="G4">
            <v>2.3473651427256699</v>
          </cell>
        </row>
        <row r="5">
          <cell r="F5" t="str">
            <v>VNM</v>
          </cell>
          <cell r="G5">
            <v>3.3523540589340102</v>
          </cell>
        </row>
        <row r="6">
          <cell r="F6" t="str">
            <v>VEN</v>
          </cell>
          <cell r="G6">
            <v>2.34626802917226</v>
          </cell>
        </row>
        <row r="7">
          <cell r="F7" t="str">
            <v>URY</v>
          </cell>
          <cell r="G7">
            <v>3.1093828956295502</v>
          </cell>
        </row>
        <row r="8">
          <cell r="F8" t="str">
            <v>USA</v>
          </cell>
          <cell r="G8">
            <v>5.8214466101340001</v>
          </cell>
        </row>
        <row r="9">
          <cell r="F9" t="str">
            <v>GBR</v>
          </cell>
          <cell r="G9">
            <v>5.6588315643939398</v>
          </cell>
        </row>
        <row r="10">
          <cell r="F10" t="str">
            <v>ARE</v>
          </cell>
          <cell r="G10">
            <v>6.6389138000000001</v>
          </cell>
        </row>
        <row r="11">
          <cell r="F11" t="str">
            <v>UKR</v>
          </cell>
          <cell r="G11">
            <v>3.3590063798398502</v>
          </cell>
        </row>
        <row r="12">
          <cell r="F12" t="str">
            <v>UGA</v>
          </cell>
          <cell r="G12">
            <v>2.6812417869179099</v>
          </cell>
        </row>
        <row r="13">
          <cell r="F13" t="str">
            <v>TUR</v>
          </cell>
          <cell r="G13">
            <v>4.9126804926991703</v>
          </cell>
        </row>
        <row r="14">
          <cell r="F14" t="str">
            <v>TUN</v>
          </cell>
          <cell r="G14">
            <v>3.5307596725338102</v>
          </cell>
        </row>
        <row r="15">
          <cell r="F15" t="str">
            <v>TTO</v>
          </cell>
          <cell r="G15">
            <v>3.7590032733321999</v>
          </cell>
        </row>
        <row r="16">
          <cell r="F16" t="str">
            <v>TLS</v>
          </cell>
          <cell r="G16">
            <v>2.1418521953053502</v>
          </cell>
        </row>
        <row r="17">
          <cell r="F17" t="str">
            <v>THA</v>
          </cell>
          <cell r="G17">
            <v>4.8322253778467896</v>
          </cell>
        </row>
        <row r="18">
          <cell r="F18" t="str">
            <v>TZA</v>
          </cell>
          <cell r="G18">
            <v>2.5903761419001499</v>
          </cell>
        </row>
        <row r="19">
          <cell r="F19" t="str">
            <v>TWN</v>
          </cell>
          <cell r="G19">
            <v>5.2372070427717397</v>
          </cell>
        </row>
        <row r="20">
          <cell r="F20" t="str">
            <v>CHE</v>
          </cell>
          <cell r="G20">
            <v>5.6993708091757398</v>
          </cell>
        </row>
        <row r="21">
          <cell r="F21" t="str">
            <v>SWE</v>
          </cell>
          <cell r="G21">
            <v>4.9426294444303602</v>
          </cell>
        </row>
        <row r="22">
          <cell r="F22" t="str">
            <v>SWZ</v>
          </cell>
          <cell r="G22">
            <v>3.69275869178828</v>
          </cell>
        </row>
        <row r="23">
          <cell r="F23" t="str">
            <v>SUR</v>
          </cell>
          <cell r="G23">
            <v>3.2828061936925099</v>
          </cell>
        </row>
        <row r="24">
          <cell r="F24" t="str">
            <v>LKA</v>
          </cell>
          <cell r="G24">
            <v>3.96213211543134</v>
          </cell>
        </row>
        <row r="25">
          <cell r="F25" t="str">
            <v>ESP</v>
          </cell>
          <cell r="G25">
            <v>6.1150571600000001</v>
          </cell>
        </row>
        <row r="26">
          <cell r="F26" t="str">
            <v>ZAF</v>
          </cell>
          <cell r="G26">
            <v>4.5662417022071198</v>
          </cell>
        </row>
        <row r="27">
          <cell r="F27" t="str">
            <v>SVN</v>
          </cell>
          <cell r="G27">
            <v>4.0057133683760702</v>
          </cell>
        </row>
        <row r="28">
          <cell r="F28" t="str">
            <v>SVK</v>
          </cell>
          <cell r="G28">
            <v>3.3386700662656601</v>
          </cell>
        </row>
        <row r="29">
          <cell r="F29" t="str">
            <v>SGP</v>
          </cell>
          <cell r="G29">
            <v>6.4536844791666699</v>
          </cell>
        </row>
        <row r="30">
          <cell r="F30" t="str">
            <v>SLE</v>
          </cell>
          <cell r="G30">
            <v>2.51419247743303</v>
          </cell>
        </row>
        <row r="31">
          <cell r="F31" t="str">
            <v>SYC</v>
          </cell>
          <cell r="G31">
            <v>3.9597620424637001</v>
          </cell>
        </row>
        <row r="32">
          <cell r="F32" t="str">
            <v>SRB</v>
          </cell>
          <cell r="G32">
            <v>2.53391114272643</v>
          </cell>
        </row>
        <row r="33">
          <cell r="F33" t="str">
            <v>SEN</v>
          </cell>
          <cell r="G33">
            <v>3.17459787027328</v>
          </cell>
        </row>
        <row r="34">
          <cell r="F34" t="str">
            <v>SAU</v>
          </cell>
          <cell r="G34">
            <v>4.9215044905113299</v>
          </cell>
        </row>
        <row r="35">
          <cell r="F35" t="str">
            <v>RWA</v>
          </cell>
          <cell r="G35">
            <v>3.6265268161712001</v>
          </cell>
        </row>
        <row r="36">
          <cell r="F36" t="str">
            <v>RUS</v>
          </cell>
          <cell r="G36">
            <v>4.2020248322033904</v>
          </cell>
        </row>
        <row r="37">
          <cell r="F37" t="str">
            <v>ROU</v>
          </cell>
          <cell r="G37">
            <v>2.6140982607228498</v>
          </cell>
        </row>
        <row r="38">
          <cell r="F38" t="str">
            <v>QAT</v>
          </cell>
          <cell r="G38">
            <v>5.0527839265991501</v>
          </cell>
        </row>
        <row r="39">
          <cell r="F39" t="str">
            <v>PRI</v>
          </cell>
          <cell r="G39">
            <v>4.1898636220567003</v>
          </cell>
        </row>
        <row r="40">
          <cell r="F40" t="str">
            <v>PRT</v>
          </cell>
          <cell r="G40">
            <v>5.1115720331770396</v>
          </cell>
        </row>
        <row r="41">
          <cell r="F41" t="str">
            <v>POL</v>
          </cell>
          <cell r="G41">
            <v>3.1817483026623998</v>
          </cell>
        </row>
        <row r="42">
          <cell r="F42" t="str">
            <v>PHL</v>
          </cell>
          <cell r="G42">
            <v>3.3300944017877501</v>
          </cell>
        </row>
        <row r="43">
          <cell r="F43" t="str">
            <v>PER</v>
          </cell>
          <cell r="G43">
            <v>3.14724039067463</v>
          </cell>
        </row>
        <row r="44">
          <cell r="F44" t="str">
            <v>PRY</v>
          </cell>
          <cell r="G44">
            <v>2.4491353926023098</v>
          </cell>
        </row>
        <row r="45">
          <cell r="F45" t="str">
            <v>PAN</v>
          </cell>
          <cell r="G45">
            <v>4.7966827631295601</v>
          </cell>
        </row>
        <row r="46">
          <cell r="F46" t="str">
            <v>PAK</v>
          </cell>
          <cell r="G46">
            <v>3.4321748811836601</v>
          </cell>
        </row>
        <row r="47">
          <cell r="F47" t="str">
            <v>OMN</v>
          </cell>
          <cell r="G47">
            <v>4.9421130684044696</v>
          </cell>
        </row>
        <row r="48">
          <cell r="F48" t="str">
            <v>NOR</v>
          </cell>
          <cell r="G48">
            <v>4.4339224128168704</v>
          </cell>
        </row>
        <row r="49">
          <cell r="F49" t="str">
            <v>NGA</v>
          </cell>
          <cell r="G49">
            <v>2.7026286365516601</v>
          </cell>
        </row>
        <row r="50">
          <cell r="F50" t="str">
            <v>NIC</v>
          </cell>
          <cell r="G50">
            <v>3.08385488057292</v>
          </cell>
        </row>
        <row r="51">
          <cell r="F51" t="str">
            <v>NZL</v>
          </cell>
          <cell r="G51">
            <v>4.6771670786568302</v>
          </cell>
        </row>
        <row r="52">
          <cell r="F52" t="str">
            <v>NLD</v>
          </cell>
          <cell r="G52">
            <v>6.1057215386429204</v>
          </cell>
        </row>
        <row r="53">
          <cell r="F53" t="str">
            <v>NPL</v>
          </cell>
          <cell r="G53">
            <v>2.2688816568478098</v>
          </cell>
        </row>
        <row r="54">
          <cell r="F54" t="str">
            <v>NAM</v>
          </cell>
          <cell r="G54">
            <v>4.2060124549474001</v>
          </cell>
        </row>
        <row r="55">
          <cell r="F55" t="str">
            <v>MMR</v>
          </cell>
          <cell r="G55">
            <v>2.04048164016175</v>
          </cell>
        </row>
        <row r="56">
          <cell r="F56" t="str">
            <v>MOZ</v>
          </cell>
          <cell r="G56">
            <v>2.6077581224538799</v>
          </cell>
        </row>
        <row r="57">
          <cell r="F57" t="str">
            <v>MAR</v>
          </cell>
          <cell r="G57">
            <v>4.2430096185613397</v>
          </cell>
        </row>
        <row r="58">
          <cell r="F58" t="str">
            <v>MNE</v>
          </cell>
          <cell r="G58">
            <v>3.22401650167745</v>
          </cell>
        </row>
        <row r="59">
          <cell r="F59" t="str">
            <v>MNG</v>
          </cell>
          <cell r="G59">
            <v>2.4283788617706601</v>
          </cell>
        </row>
        <row r="60">
          <cell r="F60" t="str">
            <v>MDA</v>
          </cell>
          <cell r="G60">
            <v>2.48856595984447</v>
          </cell>
        </row>
        <row r="61">
          <cell r="F61" t="str">
            <v>MEX</v>
          </cell>
          <cell r="G61">
            <v>4.4542555356170803</v>
          </cell>
        </row>
        <row r="62">
          <cell r="F62" t="str">
            <v>MUS</v>
          </cell>
          <cell r="G62">
            <v>4.1457977825863601</v>
          </cell>
        </row>
        <row r="63">
          <cell r="F63" t="str">
            <v>MRT</v>
          </cell>
          <cell r="G63">
            <v>2.2719491215129199</v>
          </cell>
        </row>
        <row r="64">
          <cell r="F64" t="str">
            <v>MLT</v>
          </cell>
          <cell r="G64">
            <v>4.2629899682723504</v>
          </cell>
        </row>
        <row r="65">
          <cell r="F65" t="str">
            <v>MLI</v>
          </cell>
          <cell r="G65">
            <v>3.1342318455795</v>
          </cell>
        </row>
        <row r="66">
          <cell r="F66" t="str">
            <v>MYS</v>
          </cell>
          <cell r="G66">
            <v>5.3967985325807604</v>
          </cell>
        </row>
        <row r="67">
          <cell r="F67" t="str">
            <v>MWI</v>
          </cell>
          <cell r="G67">
            <v>2.6138345635166198</v>
          </cell>
        </row>
        <row r="68">
          <cell r="F68" t="str">
            <v>MDG</v>
          </cell>
          <cell r="G68">
            <v>2.6779728600072201</v>
          </cell>
        </row>
        <row r="69">
          <cell r="F69" t="str">
            <v>MKD</v>
          </cell>
          <cell r="G69">
            <v>2.9808107498599701</v>
          </cell>
        </row>
        <row r="70">
          <cell r="F70" t="str">
            <v>LUX</v>
          </cell>
          <cell r="G70">
            <v>4.81739187242444</v>
          </cell>
        </row>
        <row r="71">
          <cell r="F71" t="str">
            <v>LTU</v>
          </cell>
          <cell r="G71">
            <v>4.2224692438393898</v>
          </cell>
        </row>
        <row r="72">
          <cell r="F72" t="str">
            <v>LBY</v>
          </cell>
          <cell r="G72">
            <v>2.3779743222623102</v>
          </cell>
        </row>
        <row r="73">
          <cell r="F73" t="str">
            <v>LBR</v>
          </cell>
          <cell r="G73">
            <v>2.64771822047868</v>
          </cell>
        </row>
        <row r="74">
          <cell r="F74" t="str">
            <v>LSO</v>
          </cell>
          <cell r="G74">
            <v>2.49789398376344</v>
          </cell>
        </row>
        <row r="75">
          <cell r="F75" t="str">
            <v>LBN</v>
          </cell>
          <cell r="G75">
            <v>3.13208398097095</v>
          </cell>
        </row>
        <row r="76">
          <cell r="F76" t="str">
            <v>LVA</v>
          </cell>
          <cell r="G76">
            <v>3.9539347169911401</v>
          </cell>
        </row>
        <row r="77">
          <cell r="F77" t="str">
            <v>LAO</v>
          </cell>
          <cell r="G77">
            <v>3.31630810792625</v>
          </cell>
        </row>
        <row r="78">
          <cell r="F78" t="str">
            <v>KGZ</v>
          </cell>
          <cell r="G78">
            <v>2.3298314679024199</v>
          </cell>
        </row>
        <row r="79">
          <cell r="F79" t="str">
            <v>KWT</v>
          </cell>
          <cell r="G79">
            <v>3.8485758035756401</v>
          </cell>
        </row>
        <row r="80">
          <cell r="F80" t="str">
            <v>KOR</v>
          </cell>
          <cell r="G80">
            <v>5.8563223398501201</v>
          </cell>
        </row>
        <row r="81">
          <cell r="F81" t="str">
            <v>KEN</v>
          </cell>
          <cell r="G81">
            <v>3.5774263215030899</v>
          </cell>
        </row>
        <row r="82">
          <cell r="F82" t="str">
            <v>KAZ</v>
          </cell>
          <cell r="G82">
            <v>3.3455111369632502</v>
          </cell>
        </row>
        <row r="83">
          <cell r="F83" t="str">
            <v>JOR</v>
          </cell>
          <cell r="G83">
            <v>3.9121261931354399</v>
          </cell>
        </row>
        <row r="84">
          <cell r="F84" t="str">
            <v>JPN</v>
          </cell>
          <cell r="G84">
            <v>6.06501497337758</v>
          </cell>
        </row>
        <row r="85">
          <cell r="F85" t="str">
            <v>JAM</v>
          </cell>
          <cell r="G85">
            <v>3.4576083285115198</v>
          </cell>
        </row>
        <row r="86">
          <cell r="F86" t="str">
            <v>ITA</v>
          </cell>
          <cell r="G86">
            <v>4.8406703705909404</v>
          </cell>
        </row>
        <row r="87">
          <cell r="F87" t="str">
            <v>ISR</v>
          </cell>
          <cell r="G87">
            <v>4.0189170719965901</v>
          </cell>
        </row>
        <row r="88">
          <cell r="F88" t="str">
            <v>IRL</v>
          </cell>
          <cell r="G88">
            <v>4.5727011309779702</v>
          </cell>
        </row>
        <row r="89">
          <cell r="F89" t="str">
            <v>IRN</v>
          </cell>
          <cell r="G89">
            <v>3.4719278517747001</v>
          </cell>
        </row>
        <row r="90">
          <cell r="F90" t="str">
            <v>IDN</v>
          </cell>
          <cell r="G90">
            <v>4.4433886066666703</v>
          </cell>
        </row>
        <row r="91">
          <cell r="F91" t="str">
            <v>IND</v>
          </cell>
          <cell r="G91">
            <v>4.7085233016103096</v>
          </cell>
        </row>
        <row r="92">
          <cell r="F92" t="str">
            <v>ISL</v>
          </cell>
          <cell r="G92">
            <v>4.9370151854695203</v>
          </cell>
        </row>
        <row r="93">
          <cell r="F93" t="str">
            <v>HUN</v>
          </cell>
          <cell r="G93">
            <v>3.60462827235594</v>
          </cell>
        </row>
        <row r="94">
          <cell r="F94" t="str">
            <v>HKG</v>
          </cell>
          <cell r="G94">
            <v>6.5959281565891503</v>
          </cell>
        </row>
        <row r="95">
          <cell r="F95" t="str">
            <v>HND</v>
          </cell>
          <cell r="G95">
            <v>2.71990332042528</v>
          </cell>
        </row>
        <row r="96">
          <cell r="F96" t="str">
            <v>HTI</v>
          </cell>
          <cell r="G96">
            <v>2.11138571372642</v>
          </cell>
        </row>
        <row r="97">
          <cell r="F97" t="str">
            <v>GUY</v>
          </cell>
          <cell r="G97">
            <v>3.0304294625136001</v>
          </cell>
        </row>
        <row r="98">
          <cell r="F98" t="str">
            <v>GIN</v>
          </cell>
          <cell r="G98">
            <v>2.10247416970528</v>
          </cell>
        </row>
        <row r="99">
          <cell r="F99" t="str">
            <v>GTM</v>
          </cell>
          <cell r="G99">
            <v>3.10580956740456</v>
          </cell>
        </row>
        <row r="100">
          <cell r="F100" t="str">
            <v>GRC</v>
          </cell>
          <cell r="G100">
            <v>3.9430737797975399</v>
          </cell>
        </row>
        <row r="101">
          <cell r="F101" t="str">
            <v>GHA</v>
          </cell>
          <cell r="G101">
            <v>3.2861384677816901</v>
          </cell>
        </row>
        <row r="102">
          <cell r="F102" t="str">
            <v>DEU</v>
          </cell>
          <cell r="G102">
            <v>6.1380274212121204</v>
          </cell>
        </row>
        <row r="103">
          <cell r="F103" t="str">
            <v>GEO</v>
          </cell>
          <cell r="G103">
            <v>3.7254860936627998</v>
          </cell>
        </row>
        <row r="104">
          <cell r="F104" t="str">
            <v>GMB</v>
          </cell>
          <cell r="G104">
            <v>3.7755018610309601</v>
          </cell>
        </row>
        <row r="105">
          <cell r="F105" t="str">
            <v>GAB</v>
          </cell>
          <cell r="G105">
            <v>2.4992224294788099</v>
          </cell>
        </row>
        <row r="106">
          <cell r="F106" t="str">
            <v>FRA</v>
          </cell>
          <cell r="G106">
            <v>6.24900186060606</v>
          </cell>
        </row>
        <row r="107">
          <cell r="F107" t="str">
            <v>FIN</v>
          </cell>
          <cell r="G107">
            <v>5.5165028611656801</v>
          </cell>
        </row>
        <row r="108">
          <cell r="F108" t="str">
            <v>ETH</v>
          </cell>
          <cell r="G108">
            <v>3.1792565034048699</v>
          </cell>
        </row>
        <row r="109">
          <cell r="F109" t="str">
            <v>EST</v>
          </cell>
          <cell r="G109">
            <v>3.96146186309003</v>
          </cell>
        </row>
        <row r="110">
          <cell r="F110" t="str">
            <v>SLV</v>
          </cell>
          <cell r="G110">
            <v>3.5598563102991898</v>
          </cell>
        </row>
        <row r="111">
          <cell r="F111" t="str">
            <v>EGY</v>
          </cell>
          <cell r="G111">
            <v>3.41775312085537</v>
          </cell>
        </row>
        <row r="112">
          <cell r="F112" t="str">
            <v>ECU</v>
          </cell>
          <cell r="G112">
            <v>3.6645134160086301</v>
          </cell>
        </row>
        <row r="113">
          <cell r="F113" t="str">
            <v>DOM</v>
          </cell>
          <cell r="G113">
            <v>3.7224943135587298</v>
          </cell>
        </row>
        <row r="114">
          <cell r="F114" t="str">
            <v>DNK</v>
          </cell>
          <cell r="G114">
            <v>4.8674829879514503</v>
          </cell>
        </row>
        <row r="115">
          <cell r="F115" t="str">
            <v>CZE</v>
          </cell>
          <cell r="G115">
            <v>4.19101655538479</v>
          </cell>
        </row>
        <row r="116">
          <cell r="F116" t="str">
            <v>CYP</v>
          </cell>
          <cell r="G116">
            <v>4.4232437965035896</v>
          </cell>
        </row>
        <row r="117">
          <cell r="F117" t="str">
            <v>HRV</v>
          </cell>
          <cell r="G117">
            <v>3.9376193889518998</v>
          </cell>
        </row>
        <row r="118">
          <cell r="F118" t="str">
            <v>CIV</v>
          </cell>
          <cell r="G118">
            <v>3.1437399293693198</v>
          </cell>
        </row>
        <row r="119">
          <cell r="F119" t="str">
            <v>CRI</v>
          </cell>
          <cell r="G119">
            <v>2.8767514841303501</v>
          </cell>
        </row>
        <row r="120">
          <cell r="F120" t="str">
            <v>COL</v>
          </cell>
          <cell r="G120">
            <v>2.8742027259534102</v>
          </cell>
        </row>
        <row r="121">
          <cell r="F121" t="str">
            <v>CHN</v>
          </cell>
          <cell r="G121">
            <v>4.9169932420634899</v>
          </cell>
        </row>
        <row r="122">
          <cell r="F122" t="str">
            <v>CHL</v>
          </cell>
          <cell r="G122">
            <v>4.32087809683079</v>
          </cell>
        </row>
        <row r="123">
          <cell r="F123" t="str">
            <v>TCD</v>
          </cell>
          <cell r="G123">
            <v>2.0693048741922002</v>
          </cell>
        </row>
        <row r="124">
          <cell r="F124" t="str">
            <v>CPV</v>
          </cell>
          <cell r="G124">
            <v>3.3284871410022898</v>
          </cell>
        </row>
        <row r="125">
          <cell r="F125" t="str">
            <v>CAN</v>
          </cell>
          <cell r="G125">
            <v>5.7935655049435004</v>
          </cell>
        </row>
        <row r="126">
          <cell r="F126" t="str">
            <v>CMR</v>
          </cell>
          <cell r="G126">
            <v>2.7810871726060902</v>
          </cell>
        </row>
        <row r="127">
          <cell r="F127" t="str">
            <v>KHM</v>
          </cell>
          <cell r="G127">
            <v>3.1618217334401799</v>
          </cell>
        </row>
        <row r="128">
          <cell r="F128" t="str">
            <v>BDI</v>
          </cell>
          <cell r="G128">
            <v>2.4099503867393599</v>
          </cell>
        </row>
        <row r="129">
          <cell r="F129" t="str">
            <v>BFA</v>
          </cell>
          <cell r="G129">
            <v>2.4295293814535901</v>
          </cell>
        </row>
        <row r="130">
          <cell r="F130" t="str">
            <v>BGR</v>
          </cell>
          <cell r="G130">
            <v>3.1531460998315701</v>
          </cell>
        </row>
        <row r="131">
          <cell r="F131" t="str">
            <v>BRN</v>
          </cell>
          <cell r="G131">
            <v>4.1679391264880596</v>
          </cell>
        </row>
        <row r="132">
          <cell r="F132" t="str">
            <v>BRA</v>
          </cell>
          <cell r="G132">
            <v>3.4799528262793902</v>
          </cell>
        </row>
        <row r="133">
          <cell r="F133" t="str">
            <v>BWA</v>
          </cell>
          <cell r="G133">
            <v>3.3127590552248001</v>
          </cell>
        </row>
        <row r="134">
          <cell r="F134" t="str">
            <v>BIH</v>
          </cell>
          <cell r="G134">
            <v>2.3306362509073599</v>
          </cell>
        </row>
        <row r="135">
          <cell r="F135" t="str">
            <v>BOL</v>
          </cell>
          <cell r="G135">
            <v>2.79420764803251</v>
          </cell>
        </row>
        <row r="136">
          <cell r="F136" t="str">
            <v>BTN</v>
          </cell>
          <cell r="G136">
            <v>3.1804558151061002</v>
          </cell>
        </row>
        <row r="137">
          <cell r="F137" t="str">
            <v>BEN</v>
          </cell>
          <cell r="G137">
            <v>2.44821927919548</v>
          </cell>
        </row>
        <row r="138">
          <cell r="F138" t="str">
            <v>BEL</v>
          </cell>
          <cell r="G138">
            <v>5.14189495294581</v>
          </cell>
        </row>
        <row r="139">
          <cell r="F139" t="str">
            <v>BRB</v>
          </cell>
          <cell r="G139">
            <v>4.6867890404928199</v>
          </cell>
        </row>
        <row r="140">
          <cell r="F140" t="str">
            <v>BGD</v>
          </cell>
          <cell r="G140">
            <v>2.7275235604742201</v>
          </cell>
        </row>
        <row r="141">
          <cell r="F141" t="str">
            <v>BHR</v>
          </cell>
          <cell r="G141">
            <v>4.8096827376937696</v>
          </cell>
        </row>
        <row r="142">
          <cell r="F142" t="str">
            <v>AZE</v>
          </cell>
          <cell r="G142">
            <v>3.9091898121042701</v>
          </cell>
        </row>
        <row r="143">
          <cell r="F143" t="str">
            <v>AUT</v>
          </cell>
          <cell r="G143">
            <v>4.9832864135905197</v>
          </cell>
        </row>
        <row r="144">
          <cell r="F144" t="str">
            <v>AUS</v>
          </cell>
          <cell r="G144">
            <v>5.3020804159999999</v>
          </cell>
        </row>
        <row r="145">
          <cell r="F145" t="str">
            <v>ARM</v>
          </cell>
          <cell r="G145">
            <v>3.2300361015438299</v>
          </cell>
        </row>
        <row r="146">
          <cell r="F146" t="str">
            <v>ARG</v>
          </cell>
          <cell r="G146">
            <v>3.0610700195613898</v>
          </cell>
        </row>
        <row r="147">
          <cell r="F147" t="str">
            <v>AGO</v>
          </cell>
          <cell r="G147">
            <v>2.2807759201311102</v>
          </cell>
        </row>
        <row r="148">
          <cell r="F148" t="str">
            <v>DZA</v>
          </cell>
          <cell r="G148">
            <v>2.7712898891389699</v>
          </cell>
        </row>
        <row r="149">
          <cell r="F149" t="str">
            <v>ALB</v>
          </cell>
          <cell r="G149">
            <v>2.94393827110293</v>
          </cell>
        </row>
      </sheetData>
      <sheetData sheetId="3">
        <row r="1">
          <cell r="F1" t="str">
            <v>Entity code</v>
          </cell>
          <cell r="G1" t="str">
            <v>Value</v>
          </cell>
        </row>
        <row r="2">
          <cell r="C2" t="str">
            <v>2.02 Quality of roads, 1-7 (best)</v>
          </cell>
          <cell r="F2" t="str">
            <v>MDA</v>
          </cell>
          <cell r="G2">
            <v>1.73951938461538</v>
          </cell>
        </row>
        <row r="3">
          <cell r="F3" t="str">
            <v>GIN</v>
          </cell>
          <cell r="G3">
            <v>1.90990748275862</v>
          </cell>
        </row>
        <row r="4">
          <cell r="F4" t="str">
            <v>TLS</v>
          </cell>
          <cell r="G4">
            <v>1.9517466826087</v>
          </cell>
        </row>
        <row r="5">
          <cell r="F5" t="str">
            <v>ROU</v>
          </cell>
          <cell r="G5">
            <v>2.0797214388059699</v>
          </cell>
        </row>
        <row r="6">
          <cell r="F6" t="str">
            <v>UKR</v>
          </cell>
          <cell r="G6">
            <v>2.1405581105990801</v>
          </cell>
        </row>
        <row r="7">
          <cell r="F7" t="str">
            <v>HTI</v>
          </cell>
          <cell r="G7">
            <v>2.1865888423912998</v>
          </cell>
        </row>
        <row r="8">
          <cell r="F8" t="str">
            <v>MOZ</v>
          </cell>
          <cell r="G8">
            <v>2.2570704179775301</v>
          </cell>
        </row>
        <row r="9">
          <cell r="F9" t="str">
            <v>MNG</v>
          </cell>
          <cell r="G9">
            <v>2.2665965853801202</v>
          </cell>
        </row>
        <row r="10">
          <cell r="F10" t="str">
            <v>GAB</v>
          </cell>
          <cell r="G10">
            <v>2.32740254205607</v>
          </cell>
        </row>
        <row r="11">
          <cell r="F11" t="str">
            <v>AGO</v>
          </cell>
          <cell r="G11">
            <v>2.3529409999999999</v>
          </cell>
        </row>
        <row r="12">
          <cell r="F12" t="str">
            <v>MMR</v>
          </cell>
          <cell r="G12">
            <v>2.382015</v>
          </cell>
        </row>
        <row r="13">
          <cell r="F13" t="str">
            <v>YEM</v>
          </cell>
          <cell r="G13">
            <v>2.449406872</v>
          </cell>
        </row>
        <row r="14">
          <cell r="F14" t="str">
            <v>RUS</v>
          </cell>
          <cell r="G14">
            <v>2.4526419101694898</v>
          </cell>
        </row>
        <row r="15">
          <cell r="F15" t="str">
            <v>TCD</v>
          </cell>
          <cell r="G15">
            <v>2.47092384637681</v>
          </cell>
        </row>
        <row r="16">
          <cell r="F16" t="str">
            <v>LBY</v>
          </cell>
          <cell r="G16">
            <v>2.5009708666666701</v>
          </cell>
        </row>
        <row r="17">
          <cell r="F17" t="str">
            <v>KGZ</v>
          </cell>
          <cell r="G17">
            <v>2.5296130400000001</v>
          </cell>
        </row>
        <row r="18">
          <cell r="F18" t="str">
            <v>PRY</v>
          </cell>
          <cell r="G18">
            <v>2.5352314724637699</v>
          </cell>
        </row>
        <row r="19">
          <cell r="F19" t="str">
            <v>BFA</v>
          </cell>
          <cell r="G19">
            <v>2.5677656724489801</v>
          </cell>
        </row>
        <row r="20">
          <cell r="F20" t="str">
            <v>COL</v>
          </cell>
          <cell r="G20">
            <v>2.5879169469387802</v>
          </cell>
        </row>
        <row r="21">
          <cell r="F21" t="str">
            <v>MDG</v>
          </cell>
          <cell r="G21">
            <v>2.6133875076305202</v>
          </cell>
        </row>
        <row r="22">
          <cell r="F22" t="str">
            <v>VEN</v>
          </cell>
          <cell r="G22">
            <v>2.6486486677419401</v>
          </cell>
        </row>
        <row r="23">
          <cell r="F23" t="str">
            <v>NGA</v>
          </cell>
          <cell r="G23">
            <v>2.65940824507042</v>
          </cell>
        </row>
        <row r="24">
          <cell r="F24" t="str">
            <v>NPL</v>
          </cell>
          <cell r="G24">
            <v>2.7127750000000002</v>
          </cell>
        </row>
        <row r="25">
          <cell r="F25" t="str">
            <v>CRI</v>
          </cell>
          <cell r="G25">
            <v>2.7265381254902001</v>
          </cell>
        </row>
        <row r="26">
          <cell r="F26" t="str">
            <v>MRT</v>
          </cell>
          <cell r="G26">
            <v>2.7275860882352898</v>
          </cell>
        </row>
        <row r="27">
          <cell r="F27" t="str">
            <v>LBN</v>
          </cell>
          <cell r="G27">
            <v>2.7356284025974</v>
          </cell>
        </row>
        <row r="28">
          <cell r="F28" t="str">
            <v>EGY</v>
          </cell>
          <cell r="G28">
            <v>2.7423015308270702</v>
          </cell>
        </row>
        <row r="29">
          <cell r="F29" t="str">
            <v>BEN</v>
          </cell>
          <cell r="G29">
            <v>2.7616516408376999</v>
          </cell>
        </row>
        <row r="30">
          <cell r="F30" t="str">
            <v>BRA</v>
          </cell>
          <cell r="G30">
            <v>2.76958842323651</v>
          </cell>
        </row>
        <row r="31">
          <cell r="F31" t="str">
            <v>SRB</v>
          </cell>
          <cell r="G31">
            <v>2.7955381281406999</v>
          </cell>
        </row>
        <row r="32">
          <cell r="F32" t="str">
            <v>BGD</v>
          </cell>
          <cell r="G32">
            <v>2.79888047770701</v>
          </cell>
        </row>
        <row r="33">
          <cell r="F33" t="str">
            <v>KAZ</v>
          </cell>
          <cell r="G33">
            <v>2.8148999333333302</v>
          </cell>
        </row>
        <row r="34">
          <cell r="F34" t="str">
            <v>CMR</v>
          </cell>
          <cell r="G34">
            <v>2.8349409034964999</v>
          </cell>
        </row>
        <row r="35">
          <cell r="F35" t="str">
            <v>LSO</v>
          </cell>
          <cell r="G35">
            <v>2.8659725655914001</v>
          </cell>
        </row>
        <row r="36">
          <cell r="F36" t="str">
            <v>HND</v>
          </cell>
          <cell r="G36">
            <v>2.9197624695035498</v>
          </cell>
        </row>
        <row r="37">
          <cell r="F37" t="str">
            <v>LBR</v>
          </cell>
          <cell r="G37">
            <v>2.9203406054054102</v>
          </cell>
        </row>
        <row r="38">
          <cell r="F38" t="str">
            <v>BGR</v>
          </cell>
          <cell r="G38">
            <v>2.9451962925373101</v>
          </cell>
        </row>
        <row r="39">
          <cell r="F39" t="str">
            <v>MKD</v>
          </cell>
          <cell r="G39">
            <v>2.9805563959064298</v>
          </cell>
        </row>
        <row r="40">
          <cell r="F40" t="str">
            <v>LVA</v>
          </cell>
          <cell r="G40">
            <v>3.0044858256410301</v>
          </cell>
        </row>
        <row r="41">
          <cell r="F41" t="str">
            <v>TZA</v>
          </cell>
          <cell r="G41">
            <v>3.0053068743455502</v>
          </cell>
        </row>
        <row r="42">
          <cell r="F42" t="str">
            <v>BDI</v>
          </cell>
          <cell r="G42">
            <v>3.0293259782178201</v>
          </cell>
        </row>
        <row r="43">
          <cell r="F43" t="str">
            <v>SLE</v>
          </cell>
          <cell r="G43">
            <v>3.0297434499999998</v>
          </cell>
        </row>
        <row r="44">
          <cell r="F44" t="str">
            <v>UGA</v>
          </cell>
          <cell r="G44">
            <v>3.0401992327868901</v>
          </cell>
        </row>
        <row r="45">
          <cell r="F45" t="str">
            <v>POL</v>
          </cell>
          <cell r="G45">
            <v>3.0494606048309199</v>
          </cell>
        </row>
        <row r="46">
          <cell r="F46" t="str">
            <v>BIH</v>
          </cell>
          <cell r="G46">
            <v>3.0546009999999999</v>
          </cell>
        </row>
        <row r="47">
          <cell r="F47" t="str">
            <v>ARG</v>
          </cell>
          <cell r="G47">
            <v>3.0747332325791898</v>
          </cell>
        </row>
        <row r="48">
          <cell r="F48" t="str">
            <v>VNM</v>
          </cell>
          <cell r="G48">
            <v>3.0803081902438998</v>
          </cell>
        </row>
        <row r="49">
          <cell r="F49" t="str">
            <v>CIV</v>
          </cell>
          <cell r="G49">
            <v>3.23376408092486</v>
          </cell>
        </row>
        <row r="50">
          <cell r="F50" t="str">
            <v>ZWE</v>
          </cell>
          <cell r="G50">
            <v>3.2768479024793402</v>
          </cell>
        </row>
        <row r="51">
          <cell r="F51" t="str">
            <v>DZA</v>
          </cell>
          <cell r="G51">
            <v>3.2927093112244901</v>
          </cell>
        </row>
        <row r="52">
          <cell r="F52" t="str">
            <v>PER</v>
          </cell>
          <cell r="G52">
            <v>3.2953892030864198</v>
          </cell>
        </row>
        <row r="53">
          <cell r="F53" t="str">
            <v>SEN</v>
          </cell>
          <cell r="G53">
            <v>3.3090885593750001</v>
          </cell>
        </row>
        <row r="54">
          <cell r="F54" t="str">
            <v>MWI</v>
          </cell>
          <cell r="G54">
            <v>3.32307922068965</v>
          </cell>
        </row>
        <row r="55">
          <cell r="F55" t="str">
            <v>MNE</v>
          </cell>
          <cell r="G55">
            <v>3.33551747012987</v>
          </cell>
        </row>
        <row r="56">
          <cell r="F56" t="str">
            <v>ZMB</v>
          </cell>
          <cell r="G56">
            <v>3.3672250357541902</v>
          </cell>
        </row>
        <row r="57">
          <cell r="F57" t="str">
            <v>GUY</v>
          </cell>
          <cell r="G57">
            <v>3.3977379801105001</v>
          </cell>
        </row>
        <row r="58">
          <cell r="F58" t="str">
            <v>BOL</v>
          </cell>
          <cell r="G58">
            <v>3.40385977534247</v>
          </cell>
        </row>
        <row r="59">
          <cell r="F59" t="str">
            <v>MLT</v>
          </cell>
          <cell r="G59">
            <v>3.4334190000000002</v>
          </cell>
        </row>
        <row r="60">
          <cell r="F60" t="str">
            <v>GTM</v>
          </cell>
          <cell r="G60">
            <v>3.44766494615385</v>
          </cell>
        </row>
        <row r="61">
          <cell r="F61" t="str">
            <v>MLI</v>
          </cell>
          <cell r="G61">
            <v>3.4876039204081599</v>
          </cell>
        </row>
        <row r="62">
          <cell r="F62" t="str">
            <v>URY</v>
          </cell>
          <cell r="G62">
            <v>3.4941877855491299</v>
          </cell>
        </row>
        <row r="63">
          <cell r="F63" t="str">
            <v>PHL</v>
          </cell>
          <cell r="G63">
            <v>3.55652812422908</v>
          </cell>
        </row>
        <row r="64">
          <cell r="F64" t="str">
            <v>JAM</v>
          </cell>
          <cell r="G64">
            <v>3.6225635735294102</v>
          </cell>
        </row>
        <row r="65">
          <cell r="F65" t="str">
            <v>SVK</v>
          </cell>
          <cell r="G65">
            <v>3.6238110813186801</v>
          </cell>
        </row>
        <row r="66">
          <cell r="F66" t="str">
            <v>IND</v>
          </cell>
          <cell r="G66">
            <v>3.6455738705314</v>
          </cell>
        </row>
        <row r="67">
          <cell r="F67" t="str">
            <v>NOR</v>
          </cell>
          <cell r="G67">
            <v>3.65040819300699</v>
          </cell>
        </row>
        <row r="68">
          <cell r="F68" t="str">
            <v>ARM</v>
          </cell>
          <cell r="G68">
            <v>3.6819162820512799</v>
          </cell>
        </row>
        <row r="69">
          <cell r="F69" t="str">
            <v>CZE</v>
          </cell>
          <cell r="G69">
            <v>3.7183876779342699</v>
          </cell>
        </row>
        <row r="70">
          <cell r="F70" t="str">
            <v>KHM</v>
          </cell>
          <cell r="G70">
            <v>3.7309146764705901</v>
          </cell>
        </row>
        <row r="71">
          <cell r="F71" t="str">
            <v>NIC</v>
          </cell>
          <cell r="G71">
            <v>3.7370806630137001</v>
          </cell>
        </row>
        <row r="72">
          <cell r="F72" t="str">
            <v>IDN</v>
          </cell>
          <cell r="G72">
            <v>3.7411902457142898</v>
          </cell>
        </row>
        <row r="73">
          <cell r="F73" t="str">
            <v>TUN</v>
          </cell>
          <cell r="G73">
            <v>3.8022111766467099</v>
          </cell>
        </row>
        <row r="74">
          <cell r="F74" t="str">
            <v>ALB</v>
          </cell>
          <cell r="G74">
            <v>3.8503778</v>
          </cell>
        </row>
        <row r="75">
          <cell r="F75" t="str">
            <v>TTO</v>
          </cell>
          <cell r="G75">
            <v>3.8772403890459399</v>
          </cell>
        </row>
        <row r="76">
          <cell r="F76" t="str">
            <v>AZE</v>
          </cell>
          <cell r="G76">
            <v>3.9856938194444398</v>
          </cell>
        </row>
        <row r="77">
          <cell r="F77" t="str">
            <v>HUN</v>
          </cell>
          <cell r="G77">
            <v>4.0100676219895304</v>
          </cell>
        </row>
        <row r="78">
          <cell r="F78" t="str">
            <v>PAK</v>
          </cell>
          <cell r="G78">
            <v>4.0373184041666699</v>
          </cell>
        </row>
        <row r="79">
          <cell r="F79" t="str">
            <v>SUR</v>
          </cell>
          <cell r="G79">
            <v>4.04030677471264</v>
          </cell>
        </row>
        <row r="80">
          <cell r="F80" t="str">
            <v>GHA</v>
          </cell>
          <cell r="G80">
            <v>4.0590777946308698</v>
          </cell>
        </row>
        <row r="81">
          <cell r="F81" t="str">
            <v>ETH</v>
          </cell>
          <cell r="G81">
            <v>4.0682918531645598</v>
          </cell>
        </row>
        <row r="82">
          <cell r="F82" t="str">
            <v>CPV</v>
          </cell>
          <cell r="G82">
            <v>4.0974448510638304</v>
          </cell>
        </row>
        <row r="83">
          <cell r="F83" t="str">
            <v>KEN</v>
          </cell>
          <cell r="G83">
            <v>4.0999736679245302</v>
          </cell>
        </row>
        <row r="84">
          <cell r="F84" t="str">
            <v>IRN</v>
          </cell>
          <cell r="G84">
            <v>4.11655271373938</v>
          </cell>
        </row>
        <row r="85">
          <cell r="F85" t="str">
            <v>LAO</v>
          </cell>
          <cell r="G85">
            <v>4.1860780000000002</v>
          </cell>
        </row>
        <row r="86">
          <cell r="F86" t="str">
            <v>EST</v>
          </cell>
          <cell r="G86">
            <v>4.1973408050847496</v>
          </cell>
        </row>
        <row r="87">
          <cell r="F87" t="str">
            <v>GRC</v>
          </cell>
          <cell r="G87">
            <v>4.2108343890804596</v>
          </cell>
        </row>
        <row r="88">
          <cell r="F88" t="str">
            <v>DOM</v>
          </cell>
          <cell r="G88">
            <v>4.2180952523809498</v>
          </cell>
        </row>
        <row r="89">
          <cell r="F89" t="str">
            <v>GMB</v>
          </cell>
          <cell r="G89">
            <v>4.2438760570552096</v>
          </cell>
        </row>
        <row r="90">
          <cell r="F90" t="str">
            <v>GEO</v>
          </cell>
          <cell r="G90">
            <v>4.2444091544378697</v>
          </cell>
        </row>
        <row r="91">
          <cell r="F91" t="str">
            <v>BWA</v>
          </cell>
          <cell r="G91">
            <v>4.2564886083832301</v>
          </cell>
        </row>
        <row r="92">
          <cell r="F92" t="str">
            <v>SLV</v>
          </cell>
          <cell r="G92">
            <v>4.28193322051282</v>
          </cell>
        </row>
        <row r="93">
          <cell r="F93" t="str">
            <v>BTN</v>
          </cell>
          <cell r="G93">
            <v>4.2974110000000003</v>
          </cell>
        </row>
        <row r="94">
          <cell r="F94" t="str">
            <v>SYC</v>
          </cell>
          <cell r="G94">
            <v>4.3201170730158696</v>
          </cell>
        </row>
        <row r="95">
          <cell r="F95" t="str">
            <v>ITA</v>
          </cell>
          <cell r="G95">
            <v>4.3653550069767402</v>
          </cell>
        </row>
        <row r="96">
          <cell r="F96" t="str">
            <v>CHN</v>
          </cell>
          <cell r="G96">
            <v>4.5003758333333304</v>
          </cell>
        </row>
        <row r="97">
          <cell r="F97" t="str">
            <v>MAR</v>
          </cell>
          <cell r="G97">
            <v>4.5200744983606604</v>
          </cell>
        </row>
        <row r="98">
          <cell r="F98" t="str">
            <v>MUS</v>
          </cell>
          <cell r="G98">
            <v>4.5478862666666702</v>
          </cell>
        </row>
        <row r="99">
          <cell r="F99" t="str">
            <v>MEX</v>
          </cell>
          <cell r="G99">
            <v>4.5625336387959896</v>
          </cell>
        </row>
        <row r="100">
          <cell r="F100" t="str">
            <v>ECU</v>
          </cell>
          <cell r="G100">
            <v>4.6407864039682503</v>
          </cell>
        </row>
        <row r="101">
          <cell r="F101" t="str">
            <v>LKA</v>
          </cell>
          <cell r="G101">
            <v>4.7105652195122003</v>
          </cell>
        </row>
        <row r="102">
          <cell r="F102" t="str">
            <v>PAN</v>
          </cell>
          <cell r="G102">
            <v>4.7501130836501897</v>
          </cell>
        </row>
        <row r="103">
          <cell r="F103" t="str">
            <v>RWA</v>
          </cell>
          <cell r="G103">
            <v>4.7797959537190096</v>
          </cell>
        </row>
        <row r="104">
          <cell r="F104" t="str">
            <v>JOR</v>
          </cell>
          <cell r="G104">
            <v>4.8231729999999997</v>
          </cell>
        </row>
        <row r="105">
          <cell r="F105" t="str">
            <v>KWT</v>
          </cell>
          <cell r="G105">
            <v>4.8317212189189203</v>
          </cell>
        </row>
        <row r="106">
          <cell r="F106" t="str">
            <v>TUR</v>
          </cell>
          <cell r="G106">
            <v>4.8566423642458103</v>
          </cell>
        </row>
        <row r="107">
          <cell r="F107" t="str">
            <v>SWZ</v>
          </cell>
          <cell r="G107">
            <v>4.8726700289156604</v>
          </cell>
        </row>
        <row r="108">
          <cell r="F108" t="str">
            <v>THA</v>
          </cell>
          <cell r="G108">
            <v>4.8756066242236002</v>
          </cell>
        </row>
        <row r="109">
          <cell r="F109" t="str">
            <v>ZAF</v>
          </cell>
          <cell r="G109">
            <v>4.9244266673913</v>
          </cell>
        </row>
        <row r="110">
          <cell r="F110" t="str">
            <v>AUS</v>
          </cell>
          <cell r="G110">
            <v>4.9384333680000001</v>
          </cell>
        </row>
        <row r="111">
          <cell r="F111" t="str">
            <v>ISR</v>
          </cell>
          <cell r="G111">
            <v>4.9565822189189204</v>
          </cell>
        </row>
        <row r="112">
          <cell r="F112" t="str">
            <v>QAT</v>
          </cell>
          <cell r="G112">
            <v>4.9983348606986899</v>
          </cell>
        </row>
        <row r="113">
          <cell r="F113" t="str">
            <v>NZL</v>
          </cell>
          <cell r="G113">
            <v>4.9987999836956503</v>
          </cell>
        </row>
        <row r="114">
          <cell r="F114" t="str">
            <v>ISL</v>
          </cell>
          <cell r="G114">
            <v>5.0017505168478298</v>
          </cell>
        </row>
        <row r="115">
          <cell r="F115" t="str">
            <v>BRN</v>
          </cell>
          <cell r="G115">
            <v>5.0181543641025597</v>
          </cell>
        </row>
        <row r="116">
          <cell r="F116" t="str">
            <v>LTU</v>
          </cell>
          <cell r="G116">
            <v>5.0200712591836698</v>
          </cell>
        </row>
        <row r="117">
          <cell r="F117" t="str">
            <v>BRB</v>
          </cell>
          <cell r="G117">
            <v>5.0828664000000003</v>
          </cell>
        </row>
        <row r="118">
          <cell r="F118" t="str">
            <v>SVN</v>
          </cell>
          <cell r="G118">
            <v>5.0842747807692303</v>
          </cell>
        </row>
        <row r="119">
          <cell r="F119" t="str">
            <v>PRI</v>
          </cell>
          <cell r="G119">
            <v>5.1325300054687499</v>
          </cell>
        </row>
        <row r="120">
          <cell r="F120" t="str">
            <v>NAM</v>
          </cell>
          <cell r="G120">
            <v>5.2847336832298097</v>
          </cell>
        </row>
        <row r="121">
          <cell r="F121" t="str">
            <v>IRL</v>
          </cell>
          <cell r="G121">
            <v>5.28926002735043</v>
          </cell>
        </row>
        <row r="122">
          <cell r="F122" t="str">
            <v>GBR</v>
          </cell>
          <cell r="G122">
            <v>5.3096195681818203</v>
          </cell>
        </row>
        <row r="123">
          <cell r="F123" t="str">
            <v>CHL</v>
          </cell>
          <cell r="G123">
            <v>5.3640938875000002</v>
          </cell>
        </row>
        <row r="124">
          <cell r="F124" t="str">
            <v>BEL</v>
          </cell>
          <cell r="G124">
            <v>5.3877135804733696</v>
          </cell>
        </row>
        <row r="125">
          <cell r="F125" t="str">
            <v>CYP</v>
          </cell>
          <cell r="G125">
            <v>5.4000052316901401</v>
          </cell>
        </row>
        <row r="126">
          <cell r="F126" t="str">
            <v>BHR</v>
          </cell>
          <cell r="G126">
            <v>5.4284140801886798</v>
          </cell>
        </row>
        <row r="127">
          <cell r="F127" t="str">
            <v>MYS</v>
          </cell>
          <cell r="G127">
            <v>5.43969233243243</v>
          </cell>
        </row>
        <row r="128">
          <cell r="F128" t="str">
            <v>DNK</v>
          </cell>
          <cell r="G128">
            <v>5.4504426172757503</v>
          </cell>
        </row>
        <row r="129">
          <cell r="F129" t="str">
            <v>HRV</v>
          </cell>
          <cell r="G129">
            <v>5.5136961737967898</v>
          </cell>
        </row>
        <row r="130">
          <cell r="F130" t="str">
            <v>SWE</v>
          </cell>
          <cell r="G130">
            <v>5.5232541803278696</v>
          </cell>
        </row>
        <row r="131">
          <cell r="F131" t="str">
            <v>CAN</v>
          </cell>
          <cell r="G131">
            <v>5.5952496012711901</v>
          </cell>
        </row>
        <row r="132">
          <cell r="F132" t="str">
            <v>USA</v>
          </cell>
          <cell r="G132">
            <v>5.6844528241205996</v>
          </cell>
        </row>
        <row r="133">
          <cell r="F133" t="str">
            <v>SAU</v>
          </cell>
          <cell r="G133">
            <v>5.7699256709401698</v>
          </cell>
        </row>
        <row r="134">
          <cell r="F134" t="str">
            <v>LUX</v>
          </cell>
          <cell r="G134">
            <v>5.7906333441176496</v>
          </cell>
        </row>
        <row r="135">
          <cell r="F135" t="str">
            <v>KOR</v>
          </cell>
          <cell r="G135">
            <v>5.8223906759776503</v>
          </cell>
        </row>
        <row r="136">
          <cell r="F136" t="str">
            <v>TWN</v>
          </cell>
          <cell r="G136">
            <v>5.86861983829787</v>
          </cell>
        </row>
        <row r="137">
          <cell r="F137" t="str">
            <v>ESP</v>
          </cell>
          <cell r="G137">
            <v>5.9542126599999996</v>
          </cell>
        </row>
        <row r="138">
          <cell r="F138" t="str">
            <v>JPN</v>
          </cell>
          <cell r="G138">
            <v>5.9813105477876096</v>
          </cell>
        </row>
        <row r="139">
          <cell r="F139" t="str">
            <v>DEU</v>
          </cell>
          <cell r="G139">
            <v>6.0089593228956204</v>
          </cell>
        </row>
        <row r="140">
          <cell r="F140" t="str">
            <v>NLD</v>
          </cell>
          <cell r="G140">
            <v>6.0456547704141999</v>
          </cell>
        </row>
        <row r="141">
          <cell r="F141" t="str">
            <v>FIN</v>
          </cell>
          <cell r="G141">
            <v>6.1012054684210497</v>
          </cell>
        </row>
        <row r="142">
          <cell r="F142" t="str">
            <v>CHE</v>
          </cell>
          <cell r="G142">
            <v>6.2139492599999997</v>
          </cell>
        </row>
        <row r="143">
          <cell r="F143" t="str">
            <v>SGP</v>
          </cell>
          <cell r="G143">
            <v>6.2189600054877996</v>
          </cell>
        </row>
        <row r="144">
          <cell r="F144" t="str">
            <v>AUT</v>
          </cell>
          <cell r="G144">
            <v>6.2239816941176498</v>
          </cell>
        </row>
        <row r="145">
          <cell r="F145" t="str">
            <v>HKG</v>
          </cell>
          <cell r="G145">
            <v>6.2420216511627897</v>
          </cell>
        </row>
        <row r="146">
          <cell r="F146" t="str">
            <v>PRT</v>
          </cell>
          <cell r="G146">
            <v>6.3493576186046496</v>
          </cell>
        </row>
        <row r="147">
          <cell r="F147" t="str">
            <v>OMN</v>
          </cell>
          <cell r="G147">
            <v>6.3916219999999999</v>
          </cell>
        </row>
        <row r="148">
          <cell r="F148" t="str">
            <v>FRA</v>
          </cell>
          <cell r="G148">
            <v>6.3966744564593299</v>
          </cell>
        </row>
        <row r="149">
          <cell r="F149" t="str">
            <v>ARE</v>
          </cell>
          <cell r="G149">
            <v>6.6458690000000002</v>
          </cell>
        </row>
      </sheetData>
      <sheetData sheetId="4">
        <row r="1">
          <cell r="F1" t="str">
            <v>Entity code</v>
          </cell>
          <cell r="G1" t="str">
            <v>Value</v>
          </cell>
        </row>
        <row r="2">
          <cell r="C2" t="str">
            <v>2.01 Quality of overall infrastructure, 1-7 (best)</v>
          </cell>
          <cell r="F2" t="str">
            <v>ZWE</v>
          </cell>
          <cell r="G2">
            <v>3.1682745438016502</v>
          </cell>
        </row>
        <row r="3">
          <cell r="F3" t="str">
            <v>ZMB</v>
          </cell>
          <cell r="G3">
            <v>3.7663062837988801</v>
          </cell>
        </row>
        <row r="4">
          <cell r="F4" t="str">
            <v>YEM</v>
          </cell>
          <cell r="G4">
            <v>2.631994932</v>
          </cell>
        </row>
        <row r="5">
          <cell r="F5" t="str">
            <v>VNM</v>
          </cell>
          <cell r="G5">
            <v>3.4080475756097601</v>
          </cell>
        </row>
        <row r="6">
          <cell r="F6" t="str">
            <v>VEN</v>
          </cell>
          <cell r="G6">
            <v>2.6301735096774199</v>
          </cell>
        </row>
        <row r="7">
          <cell r="F7" t="str">
            <v>URY</v>
          </cell>
          <cell r="G7">
            <v>3.8577876589595399</v>
          </cell>
        </row>
        <row r="8">
          <cell r="F8" t="str">
            <v>USA</v>
          </cell>
          <cell r="G8">
            <v>5.73413692211055</v>
          </cell>
        </row>
        <row r="9">
          <cell r="F9" t="str">
            <v>GBR</v>
          </cell>
          <cell r="G9">
            <v>5.3540610909090898</v>
          </cell>
        </row>
        <row r="10">
          <cell r="F10" t="str">
            <v>ARE</v>
          </cell>
          <cell r="G10">
            <v>6.433999</v>
          </cell>
        </row>
        <row r="11">
          <cell r="F11" t="str">
            <v>UKR</v>
          </cell>
          <cell r="G11">
            <v>4.3719744009216601</v>
          </cell>
        </row>
        <row r="12">
          <cell r="F12" t="str">
            <v>UGA</v>
          </cell>
          <cell r="G12">
            <v>3.4053117836065598</v>
          </cell>
        </row>
        <row r="13">
          <cell r="F13" t="str">
            <v>TUR</v>
          </cell>
          <cell r="G13">
            <v>5.1279479491620101</v>
          </cell>
        </row>
        <row r="14">
          <cell r="F14" t="str">
            <v>TUN</v>
          </cell>
          <cell r="G14">
            <v>4.0898081467065897</v>
          </cell>
        </row>
        <row r="15">
          <cell r="F15" t="str">
            <v>TTO</v>
          </cell>
          <cell r="G15">
            <v>4.6723642932862202</v>
          </cell>
        </row>
        <row r="16">
          <cell r="F16" t="str">
            <v>TLS</v>
          </cell>
          <cell r="G16">
            <v>2.9265553463768099</v>
          </cell>
        </row>
        <row r="17">
          <cell r="F17" t="str">
            <v>THA</v>
          </cell>
          <cell r="G17">
            <v>4.5323942142857101</v>
          </cell>
        </row>
        <row r="18">
          <cell r="F18" t="str">
            <v>TZA</v>
          </cell>
          <cell r="G18">
            <v>3.16075043612565</v>
          </cell>
        </row>
        <row r="19">
          <cell r="F19" t="str">
            <v>TWN</v>
          </cell>
          <cell r="G19">
            <v>5.5106863843971601</v>
          </cell>
        </row>
        <row r="20">
          <cell r="F20" t="str">
            <v>CHE</v>
          </cell>
          <cell r="G20">
            <v>6.6067039899999997</v>
          </cell>
        </row>
        <row r="21">
          <cell r="F21" t="str">
            <v>SWE</v>
          </cell>
          <cell r="G21">
            <v>5.6952070352459003</v>
          </cell>
        </row>
        <row r="22">
          <cell r="F22" t="str">
            <v>SWZ</v>
          </cell>
          <cell r="G22">
            <v>4.3238202253012004</v>
          </cell>
        </row>
        <row r="23">
          <cell r="F23" t="str">
            <v>SUR</v>
          </cell>
          <cell r="G23">
            <v>4.1269216701149398</v>
          </cell>
        </row>
        <row r="24">
          <cell r="F24" t="str">
            <v>LKA</v>
          </cell>
          <cell r="G24">
            <v>4.8079912121951196</v>
          </cell>
        </row>
        <row r="25">
          <cell r="F25" t="str">
            <v>ESP</v>
          </cell>
          <cell r="G25">
            <v>6.0361694200000002</v>
          </cell>
        </row>
        <row r="26">
          <cell r="F26" t="str">
            <v>ZAF</v>
          </cell>
          <cell r="G26">
            <v>4.4787377076087003</v>
          </cell>
        </row>
        <row r="27">
          <cell r="F27" t="str">
            <v>SVN</v>
          </cell>
          <cell r="G27">
            <v>5.2382201596153797</v>
          </cell>
        </row>
        <row r="28">
          <cell r="F28" t="str">
            <v>SVK</v>
          </cell>
          <cell r="G28">
            <v>4.0732539450549501</v>
          </cell>
        </row>
        <row r="29">
          <cell r="F29" t="str">
            <v>SGP</v>
          </cell>
          <cell r="G29">
            <v>6.3601631359756103</v>
          </cell>
        </row>
        <row r="30">
          <cell r="F30" t="str">
            <v>SLE</v>
          </cell>
          <cell r="G30">
            <v>3.1422490999999999</v>
          </cell>
        </row>
        <row r="31">
          <cell r="F31" t="str">
            <v>SYC</v>
          </cell>
          <cell r="G31">
            <v>4.6843014317460296</v>
          </cell>
        </row>
        <row r="32">
          <cell r="F32" t="str">
            <v>SRB</v>
          </cell>
          <cell r="G32">
            <v>3.3541765276381899</v>
          </cell>
        </row>
        <row r="33">
          <cell r="F33" t="str">
            <v>SEN</v>
          </cell>
          <cell r="G33">
            <v>3.3570565947916702</v>
          </cell>
        </row>
        <row r="34">
          <cell r="F34" t="str">
            <v>SAU</v>
          </cell>
          <cell r="G34">
            <v>5.6758098576923102</v>
          </cell>
        </row>
        <row r="35">
          <cell r="F35" t="str">
            <v>RWA</v>
          </cell>
          <cell r="G35">
            <v>4.4926419074380197</v>
          </cell>
        </row>
        <row r="36">
          <cell r="F36" t="str">
            <v>RUS</v>
          </cell>
          <cell r="G36">
            <v>3.77419461101695</v>
          </cell>
        </row>
        <row r="37">
          <cell r="F37" t="str">
            <v>ROU</v>
          </cell>
          <cell r="G37">
            <v>3.4480385343283602</v>
          </cell>
        </row>
        <row r="38">
          <cell r="F38" t="str">
            <v>QAT</v>
          </cell>
          <cell r="G38">
            <v>5.3856668615720498</v>
          </cell>
        </row>
        <row r="39">
          <cell r="F39" t="str">
            <v>PRI</v>
          </cell>
          <cell r="G39">
            <v>4.9755344929687499</v>
          </cell>
        </row>
        <row r="40">
          <cell r="F40" t="str">
            <v>PRT</v>
          </cell>
          <cell r="G40">
            <v>6.1073691581395302</v>
          </cell>
        </row>
        <row r="41">
          <cell r="F41" t="str">
            <v>POL</v>
          </cell>
          <cell r="G41">
            <v>3.9788781888888902</v>
          </cell>
        </row>
        <row r="42">
          <cell r="F42" t="str">
            <v>PHL</v>
          </cell>
          <cell r="G42">
            <v>3.7253944757709299</v>
          </cell>
        </row>
        <row r="43">
          <cell r="F43" t="str">
            <v>PER</v>
          </cell>
          <cell r="G43">
            <v>3.5616586481481498</v>
          </cell>
        </row>
        <row r="44">
          <cell r="F44" t="str">
            <v>PRY</v>
          </cell>
          <cell r="G44">
            <v>2.5822847855072499</v>
          </cell>
        </row>
        <row r="45">
          <cell r="F45" t="str">
            <v>PAN</v>
          </cell>
          <cell r="G45">
            <v>5.2394600589353599</v>
          </cell>
        </row>
        <row r="46">
          <cell r="F46" t="str">
            <v>PAK</v>
          </cell>
          <cell r="G46">
            <v>3.3128906166666701</v>
          </cell>
        </row>
        <row r="47">
          <cell r="F47" t="str">
            <v>OMN</v>
          </cell>
          <cell r="G47">
            <v>5.7525880000000003</v>
          </cell>
        </row>
        <row r="48">
          <cell r="F48" t="str">
            <v>NOR</v>
          </cell>
          <cell r="G48">
            <v>5.30625143216783</v>
          </cell>
        </row>
        <row r="49">
          <cell r="F49" t="str">
            <v>NGA</v>
          </cell>
          <cell r="G49">
            <v>2.9754345521126799</v>
          </cell>
        </row>
        <row r="50">
          <cell r="F50" t="str">
            <v>NIC</v>
          </cell>
          <cell r="G50">
            <v>3.4955921623287698</v>
          </cell>
        </row>
        <row r="51">
          <cell r="F51" t="str">
            <v>NZL</v>
          </cell>
          <cell r="G51">
            <v>5.0646619380434803</v>
          </cell>
        </row>
        <row r="52">
          <cell r="F52" t="str">
            <v>NLD</v>
          </cell>
          <cell r="G52">
            <v>6.1965088390532497</v>
          </cell>
        </row>
        <row r="53">
          <cell r="F53" t="str">
            <v>NPL</v>
          </cell>
          <cell r="G53">
            <v>2.8658693999999998</v>
          </cell>
        </row>
        <row r="54">
          <cell r="F54" t="str">
            <v>NAM</v>
          </cell>
          <cell r="G54">
            <v>5.2219175490683201</v>
          </cell>
        </row>
        <row r="55">
          <cell r="F55" t="str">
            <v>MMR</v>
          </cell>
          <cell r="G55">
            <v>2.0877089999999998</v>
          </cell>
        </row>
        <row r="56">
          <cell r="F56" t="str">
            <v>MOZ</v>
          </cell>
          <cell r="G56">
            <v>3.1249389769662899</v>
          </cell>
        </row>
        <row r="57">
          <cell r="F57" t="str">
            <v>MAR</v>
          </cell>
          <cell r="G57">
            <v>4.88573693114754</v>
          </cell>
        </row>
        <row r="58">
          <cell r="F58" t="str">
            <v>MNE</v>
          </cell>
          <cell r="G58">
            <v>3.7975794025974001</v>
          </cell>
        </row>
        <row r="59">
          <cell r="F59" t="str">
            <v>MNG</v>
          </cell>
          <cell r="G59">
            <v>2.8353191309941499</v>
          </cell>
        </row>
        <row r="60">
          <cell r="F60" t="str">
            <v>MDA</v>
          </cell>
          <cell r="G60">
            <v>3.4762216034188</v>
          </cell>
        </row>
        <row r="61">
          <cell r="F61" t="str">
            <v>MEX</v>
          </cell>
          <cell r="G61">
            <v>4.4063604795986597</v>
          </cell>
        </row>
        <row r="62">
          <cell r="F62" t="str">
            <v>MUS</v>
          </cell>
          <cell r="G62">
            <v>4.8253857125000001</v>
          </cell>
        </row>
        <row r="63">
          <cell r="F63" t="str">
            <v>MRT</v>
          </cell>
          <cell r="G63">
            <v>2.6166082941176501</v>
          </cell>
        </row>
        <row r="64">
          <cell r="F64" t="str">
            <v>MLT</v>
          </cell>
          <cell r="G64">
            <v>5.1829005700000002</v>
          </cell>
        </row>
        <row r="65">
          <cell r="F65" t="str">
            <v>MLI</v>
          </cell>
          <cell r="G65">
            <v>3.7581724142857098</v>
          </cell>
        </row>
        <row r="66">
          <cell r="F66" t="str">
            <v>MYS</v>
          </cell>
          <cell r="G66">
            <v>5.5184695216216202</v>
          </cell>
        </row>
        <row r="67">
          <cell r="F67" t="str">
            <v>MWI</v>
          </cell>
          <cell r="G67">
            <v>3.21842613448276</v>
          </cell>
        </row>
        <row r="68">
          <cell r="F68" t="str">
            <v>MDG</v>
          </cell>
          <cell r="G68">
            <v>3.1635027815261001</v>
          </cell>
        </row>
        <row r="69">
          <cell r="F69" t="str">
            <v>MKD</v>
          </cell>
          <cell r="G69">
            <v>3.8678045684210498</v>
          </cell>
        </row>
        <row r="70">
          <cell r="F70" t="str">
            <v>LUX</v>
          </cell>
          <cell r="G70">
            <v>6.0284072000000002</v>
          </cell>
        </row>
        <row r="71">
          <cell r="F71" t="str">
            <v>LTU</v>
          </cell>
          <cell r="G71">
            <v>5.0582258663265298</v>
          </cell>
        </row>
        <row r="72">
          <cell r="F72" t="str">
            <v>LBY</v>
          </cell>
          <cell r="G72">
            <v>2.2553498666666698</v>
          </cell>
        </row>
        <row r="73">
          <cell r="F73" t="str">
            <v>LBR</v>
          </cell>
          <cell r="G73">
            <v>3.5417333621621601</v>
          </cell>
        </row>
        <row r="74">
          <cell r="F74" t="str">
            <v>LSO</v>
          </cell>
          <cell r="G74">
            <v>3.4330317510752701</v>
          </cell>
        </row>
        <row r="75">
          <cell r="F75" t="str">
            <v>LBN</v>
          </cell>
          <cell r="G75">
            <v>2.3356635324675299</v>
          </cell>
        </row>
        <row r="76">
          <cell r="F76" t="str">
            <v>LVA</v>
          </cell>
          <cell r="G76">
            <v>4.8581134666666701</v>
          </cell>
        </row>
        <row r="77">
          <cell r="F77" t="str">
            <v>LAO</v>
          </cell>
          <cell r="G77">
            <v>4.4231610000000003</v>
          </cell>
        </row>
        <row r="78">
          <cell r="F78" t="str">
            <v>KGZ</v>
          </cell>
          <cell r="G78">
            <v>3.43812557</v>
          </cell>
        </row>
        <row r="79">
          <cell r="F79" t="str">
            <v>KWT</v>
          </cell>
          <cell r="G79">
            <v>4.6450208675675704</v>
          </cell>
        </row>
        <row r="80">
          <cell r="F80" t="str">
            <v>KOR</v>
          </cell>
          <cell r="G80">
            <v>5.6156790189944097</v>
          </cell>
        </row>
        <row r="81">
          <cell r="F81" t="str">
            <v>KEN</v>
          </cell>
          <cell r="G81">
            <v>4.3808080867924497</v>
          </cell>
        </row>
        <row r="82">
          <cell r="F82" t="str">
            <v>KAZ</v>
          </cell>
          <cell r="G82">
            <v>4.4666240476190504</v>
          </cell>
        </row>
        <row r="83">
          <cell r="F83" t="str">
            <v>JOR</v>
          </cell>
          <cell r="G83">
            <v>5.1474060000000001</v>
          </cell>
        </row>
        <row r="84">
          <cell r="F84" t="str">
            <v>JPN</v>
          </cell>
          <cell r="G84">
            <v>6.02508617610619</v>
          </cell>
        </row>
        <row r="85">
          <cell r="F85" t="str">
            <v>JAM</v>
          </cell>
          <cell r="G85">
            <v>4.16100044044118</v>
          </cell>
        </row>
        <row r="86">
          <cell r="F86" t="str">
            <v>ITA</v>
          </cell>
          <cell r="G86">
            <v>4.8163446604651199</v>
          </cell>
        </row>
        <row r="87">
          <cell r="F87" t="str">
            <v>ISR</v>
          </cell>
          <cell r="G87">
            <v>4.8352222351351397</v>
          </cell>
        </row>
        <row r="88">
          <cell r="F88" t="str">
            <v>IRL</v>
          </cell>
          <cell r="G88">
            <v>5.19279752820513</v>
          </cell>
        </row>
        <row r="89">
          <cell r="F89" t="str">
            <v>IRN</v>
          </cell>
          <cell r="G89">
            <v>4.2086926620396596</v>
          </cell>
        </row>
        <row r="90">
          <cell r="F90" t="str">
            <v>IDN</v>
          </cell>
          <cell r="G90">
            <v>4.0027079828571397</v>
          </cell>
        </row>
        <row r="91">
          <cell r="F91" t="str">
            <v>IND</v>
          </cell>
          <cell r="G91">
            <v>3.89364429951691</v>
          </cell>
        </row>
        <row r="92">
          <cell r="F92" t="str">
            <v>ISL</v>
          </cell>
          <cell r="G92">
            <v>6.3121797510869602</v>
          </cell>
        </row>
        <row r="93">
          <cell r="F93" t="str">
            <v>HUN</v>
          </cell>
          <cell r="G93">
            <v>4.8761905821989497</v>
          </cell>
        </row>
        <row r="94">
          <cell r="F94" t="str">
            <v>HKG</v>
          </cell>
          <cell r="G94">
            <v>6.54513201860465</v>
          </cell>
        </row>
        <row r="95">
          <cell r="F95" t="str">
            <v>HND</v>
          </cell>
          <cell r="G95">
            <v>3.34917709503546</v>
          </cell>
        </row>
        <row r="96">
          <cell r="F96" t="str">
            <v>HTI</v>
          </cell>
          <cell r="G96">
            <v>2.1788557380434801</v>
          </cell>
        </row>
        <row r="97">
          <cell r="F97" t="str">
            <v>GUY</v>
          </cell>
          <cell r="G97">
            <v>4.0003165629834303</v>
          </cell>
        </row>
        <row r="98">
          <cell r="F98" t="str">
            <v>GIN</v>
          </cell>
          <cell r="G98">
            <v>2.0634367</v>
          </cell>
        </row>
        <row r="99">
          <cell r="F99" t="str">
            <v>GTM</v>
          </cell>
          <cell r="G99">
            <v>4.3724746899408302</v>
          </cell>
        </row>
        <row r="100">
          <cell r="F100" t="str">
            <v>GRC</v>
          </cell>
          <cell r="G100">
            <v>4.5378613045977003</v>
          </cell>
        </row>
        <row r="101">
          <cell r="F101" t="str">
            <v>GHA</v>
          </cell>
          <cell r="G101">
            <v>3.8019138798657699</v>
          </cell>
        </row>
        <row r="102">
          <cell r="F102" t="str">
            <v>DEU</v>
          </cell>
          <cell r="G102">
            <v>6.1646487040403999</v>
          </cell>
        </row>
        <row r="103">
          <cell r="F103" t="str">
            <v>GEO</v>
          </cell>
          <cell r="G103">
            <v>4.6476982071005901</v>
          </cell>
        </row>
        <row r="104">
          <cell r="F104" t="str">
            <v>GMB</v>
          </cell>
          <cell r="G104">
            <v>4.3026912466257698</v>
          </cell>
        </row>
        <row r="105">
          <cell r="F105" t="str">
            <v>GAB</v>
          </cell>
          <cell r="G105">
            <v>2.94687201869159</v>
          </cell>
        </row>
        <row r="106">
          <cell r="F106" t="str">
            <v>FRA</v>
          </cell>
          <cell r="G106">
            <v>6.3357616157894698</v>
          </cell>
        </row>
        <row r="107">
          <cell r="F107" t="str">
            <v>FIN</v>
          </cell>
          <cell r="G107">
            <v>6.4893975157894701</v>
          </cell>
        </row>
        <row r="108">
          <cell r="F108" t="str">
            <v>ETH</v>
          </cell>
          <cell r="G108">
            <v>3.39656930632911</v>
          </cell>
        </row>
        <row r="109">
          <cell r="F109" t="str">
            <v>EST</v>
          </cell>
          <cell r="G109">
            <v>5.2205583870056502</v>
          </cell>
        </row>
        <row r="110">
          <cell r="F110" t="str">
            <v>SLV</v>
          </cell>
          <cell r="G110">
            <v>4.3030542589743597</v>
          </cell>
        </row>
        <row r="111">
          <cell r="F111" t="str">
            <v>EGY</v>
          </cell>
          <cell r="G111">
            <v>3.3174969518797002</v>
          </cell>
        </row>
        <row r="112">
          <cell r="F112" t="str">
            <v>ECU</v>
          </cell>
          <cell r="G112">
            <v>4.2222057015873</v>
          </cell>
        </row>
        <row r="113">
          <cell r="F113" t="str">
            <v>DOM</v>
          </cell>
          <cell r="G113">
            <v>3.6897771285714298</v>
          </cell>
        </row>
        <row r="114">
          <cell r="F114" t="str">
            <v>DNK</v>
          </cell>
          <cell r="G114">
            <v>5.7369887933554802</v>
          </cell>
        </row>
        <row r="115">
          <cell r="F115" t="str">
            <v>CZE</v>
          </cell>
          <cell r="G115">
            <v>5.1494442098591504</v>
          </cell>
        </row>
        <row r="116">
          <cell r="F116" t="str">
            <v>CYP</v>
          </cell>
          <cell r="G116">
            <v>5.1416344633802797</v>
          </cell>
        </row>
        <row r="117">
          <cell r="F117" t="str">
            <v>HRV</v>
          </cell>
          <cell r="G117">
            <v>5.1194521534759403</v>
          </cell>
        </row>
        <row r="118">
          <cell r="F118" t="str">
            <v>CIV</v>
          </cell>
          <cell r="G118">
            <v>3.75776453063584</v>
          </cell>
        </row>
        <row r="119">
          <cell r="F119" t="str">
            <v>CRI</v>
          </cell>
          <cell r="G119">
            <v>3.7546178166666699</v>
          </cell>
        </row>
        <row r="120">
          <cell r="F120" t="str">
            <v>COL</v>
          </cell>
          <cell r="G120">
            <v>3.3451427897959198</v>
          </cell>
        </row>
        <row r="121">
          <cell r="F121" t="str">
            <v>CHN</v>
          </cell>
          <cell r="G121">
            <v>4.27374461904762</v>
          </cell>
        </row>
        <row r="122">
          <cell r="F122" t="str">
            <v>CHL</v>
          </cell>
          <cell r="G122">
            <v>4.9762832125000003</v>
          </cell>
        </row>
        <row r="123">
          <cell r="F123" t="str">
            <v>TCD</v>
          </cell>
          <cell r="G123">
            <v>2.2832688115941999</v>
          </cell>
        </row>
        <row r="124">
          <cell r="F124" t="str">
            <v>CPV</v>
          </cell>
          <cell r="G124">
            <v>3.60030151702128</v>
          </cell>
        </row>
        <row r="125">
          <cell r="F125" t="str">
            <v>CAN</v>
          </cell>
          <cell r="G125">
            <v>5.8120361906779703</v>
          </cell>
        </row>
        <row r="126">
          <cell r="F126" t="str">
            <v>CMR</v>
          </cell>
          <cell r="G126">
            <v>3.0664083090909098</v>
          </cell>
        </row>
        <row r="127">
          <cell r="F127" t="str">
            <v>KHM</v>
          </cell>
          <cell r="G127">
            <v>3.87018257352941</v>
          </cell>
        </row>
        <row r="128">
          <cell r="F128" t="str">
            <v>BDI</v>
          </cell>
          <cell r="G128">
            <v>2.51446818217822</v>
          </cell>
        </row>
        <row r="129">
          <cell r="F129" t="str">
            <v>BFA</v>
          </cell>
          <cell r="G129">
            <v>2.5441216346938802</v>
          </cell>
        </row>
        <row r="130">
          <cell r="F130" t="str">
            <v>BGR</v>
          </cell>
          <cell r="G130">
            <v>3.5445762716417901</v>
          </cell>
        </row>
        <row r="131">
          <cell r="F131" t="str">
            <v>BRN</v>
          </cell>
          <cell r="G131">
            <v>5.1429529179487199</v>
          </cell>
        </row>
        <row r="132">
          <cell r="F132" t="str">
            <v>BRA</v>
          </cell>
          <cell r="G132">
            <v>3.3569402987551902</v>
          </cell>
        </row>
        <row r="133">
          <cell r="F133" t="str">
            <v>BWA</v>
          </cell>
          <cell r="G133">
            <v>4.1608447497006003</v>
          </cell>
        </row>
        <row r="134">
          <cell r="F134" t="str">
            <v>BIH</v>
          </cell>
          <cell r="G134">
            <v>3.1075300000000001</v>
          </cell>
        </row>
        <row r="135">
          <cell r="F135" t="str">
            <v>BOL</v>
          </cell>
          <cell r="G135">
            <v>3.4447963041095901</v>
          </cell>
        </row>
        <row r="136">
          <cell r="F136" t="str">
            <v>BTN</v>
          </cell>
          <cell r="G136">
            <v>4.8978919999999997</v>
          </cell>
        </row>
        <row r="137">
          <cell r="F137" t="str">
            <v>BEN</v>
          </cell>
          <cell r="G137">
            <v>2.8028034010471199</v>
          </cell>
        </row>
        <row r="138">
          <cell r="F138" t="str">
            <v>BEL</v>
          </cell>
          <cell r="G138">
            <v>5.7803794798816597</v>
          </cell>
        </row>
        <row r="139">
          <cell r="F139" t="str">
            <v>BRB</v>
          </cell>
          <cell r="G139">
            <v>5.6015303463414599</v>
          </cell>
        </row>
        <row r="140">
          <cell r="F140" t="str">
            <v>BGD</v>
          </cell>
          <cell r="G140">
            <v>2.82429525350318</v>
          </cell>
        </row>
        <row r="141">
          <cell r="F141" t="str">
            <v>BHR</v>
          </cell>
          <cell r="G141">
            <v>5.7322934462264099</v>
          </cell>
        </row>
        <row r="142">
          <cell r="F142" t="str">
            <v>AZE</v>
          </cell>
          <cell r="G142">
            <v>4.7258886666666697</v>
          </cell>
        </row>
        <row r="143">
          <cell r="F143" t="str">
            <v>AUT</v>
          </cell>
          <cell r="G143">
            <v>6.2373965970588197</v>
          </cell>
        </row>
        <row r="144">
          <cell r="F144" t="str">
            <v>AUS</v>
          </cell>
          <cell r="G144">
            <v>5.2014936079999998</v>
          </cell>
        </row>
        <row r="145">
          <cell r="F145" t="str">
            <v>ARM</v>
          </cell>
          <cell r="G145">
            <v>4.4037803025641002</v>
          </cell>
        </row>
        <row r="146">
          <cell r="F146" t="str">
            <v>ARG</v>
          </cell>
          <cell r="G146">
            <v>3.2265246950226198</v>
          </cell>
        </row>
        <row r="147">
          <cell r="F147" t="str">
            <v>AGO</v>
          </cell>
          <cell r="G147">
            <v>2.030303</v>
          </cell>
        </row>
        <row r="148">
          <cell r="F148" t="str">
            <v>DZA</v>
          </cell>
          <cell r="G148">
            <v>3.80713980510204</v>
          </cell>
        </row>
        <row r="149">
          <cell r="F149" t="str">
            <v>ALB</v>
          </cell>
          <cell r="G149">
            <v>3.7914824999999999</v>
          </cell>
        </row>
      </sheetData>
      <sheetData sheetId="5">
        <row r="1">
          <cell r="F1" t="str">
            <v>Entity code</v>
          </cell>
          <cell r="G1" t="str">
            <v>Value</v>
          </cell>
        </row>
        <row r="2">
          <cell r="C2" t="str">
            <v>2.03 Quality of railroad infrastructure, 1-7 (best)</v>
          </cell>
          <cell r="F2" t="str">
            <v>ZWE</v>
          </cell>
          <cell r="G2">
            <v>2.2707091206611598</v>
          </cell>
        </row>
        <row r="3">
          <cell r="F3" t="str">
            <v>ZMB</v>
          </cell>
          <cell r="G3">
            <v>2.1103932525139699</v>
          </cell>
        </row>
        <row r="4">
          <cell r="F4" t="str">
            <v>YEM</v>
          </cell>
        </row>
        <row r="5">
          <cell r="F5" t="str">
            <v>VNM</v>
          </cell>
          <cell r="G5">
            <v>2.9656800195122002</v>
          </cell>
        </row>
        <row r="6">
          <cell r="F6" t="str">
            <v>VEN</v>
          </cell>
          <cell r="G6">
            <v>1.5806091193548399</v>
          </cell>
        </row>
        <row r="7">
          <cell r="F7" t="str">
            <v>URY</v>
          </cell>
          <cell r="G7">
            <v>1.2295589208092501</v>
          </cell>
        </row>
        <row r="8">
          <cell r="F8" t="str">
            <v>USA</v>
          </cell>
          <cell r="G8">
            <v>4.88993059296482</v>
          </cell>
        </row>
        <row r="9">
          <cell r="F9" t="str">
            <v>GBR</v>
          </cell>
          <cell r="G9">
            <v>5.0055435227272698</v>
          </cell>
        </row>
        <row r="10">
          <cell r="F10" t="str">
            <v>ARE</v>
          </cell>
        </row>
        <row r="11">
          <cell r="F11" t="str">
            <v>UKR</v>
          </cell>
          <cell r="G11">
            <v>4.4670327668202798</v>
          </cell>
        </row>
        <row r="12">
          <cell r="F12" t="str">
            <v>UGA</v>
          </cell>
          <cell r="G12">
            <v>1.53151971803279</v>
          </cell>
        </row>
        <row r="13">
          <cell r="F13" t="str">
            <v>TUR</v>
          </cell>
          <cell r="G13">
            <v>3.1173608458100599</v>
          </cell>
        </row>
        <row r="14">
          <cell r="F14" t="str">
            <v>TUN</v>
          </cell>
          <cell r="G14">
            <v>3.35444573293413</v>
          </cell>
        </row>
        <row r="15">
          <cell r="F15" t="str">
            <v>TTO</v>
          </cell>
        </row>
        <row r="16">
          <cell r="F16" t="str">
            <v>TLS</v>
          </cell>
        </row>
        <row r="17">
          <cell r="F17" t="str">
            <v>THA</v>
          </cell>
          <cell r="G17">
            <v>2.5545905832298099</v>
          </cell>
        </row>
        <row r="18">
          <cell r="F18" t="str">
            <v>TZA</v>
          </cell>
          <cell r="G18">
            <v>2.0110076958115202</v>
          </cell>
        </row>
        <row r="19">
          <cell r="F19" t="str">
            <v>TWN</v>
          </cell>
          <cell r="G19">
            <v>5.6652203319148899</v>
          </cell>
        </row>
        <row r="20">
          <cell r="F20" t="str">
            <v>CHE</v>
          </cell>
          <cell r="G20">
            <v>6.6487083699999996</v>
          </cell>
        </row>
        <row r="21">
          <cell r="F21" t="str">
            <v>SWE</v>
          </cell>
          <cell r="G21">
            <v>4.5703611049180299</v>
          </cell>
        </row>
        <row r="22">
          <cell r="F22" t="str">
            <v>SWZ</v>
          </cell>
          <cell r="G22">
            <v>3.6968298024096402</v>
          </cell>
        </row>
        <row r="23">
          <cell r="F23" t="str">
            <v>SUR</v>
          </cell>
          <cell r="G23">
            <v>1.6560266114942499</v>
          </cell>
        </row>
        <row r="24">
          <cell r="F24" t="str">
            <v>LKA</v>
          </cell>
          <cell r="G24">
            <v>3.59823113414634</v>
          </cell>
        </row>
        <row r="25">
          <cell r="F25" t="str">
            <v>ESP</v>
          </cell>
          <cell r="G25">
            <v>5.8824868199999996</v>
          </cell>
        </row>
        <row r="26">
          <cell r="F26" t="str">
            <v>ZAF</v>
          </cell>
          <cell r="G26">
            <v>3.3624529173913</v>
          </cell>
        </row>
        <row r="27">
          <cell r="F27" t="str">
            <v>SVN</v>
          </cell>
          <cell r="G27">
            <v>3.2447219144230801</v>
          </cell>
        </row>
        <row r="28">
          <cell r="F28" t="str">
            <v>SVK</v>
          </cell>
          <cell r="G28">
            <v>4.3464800747252701</v>
          </cell>
        </row>
        <row r="29">
          <cell r="F29" t="str">
            <v>SGP</v>
          </cell>
          <cell r="G29">
            <v>5.6389143664634096</v>
          </cell>
        </row>
        <row r="30">
          <cell r="F30" t="str">
            <v>SLE</v>
          </cell>
          <cell r="G30">
            <v>1.4632582000000001</v>
          </cell>
        </row>
        <row r="31">
          <cell r="F31" t="str">
            <v>SYC</v>
          </cell>
        </row>
        <row r="32">
          <cell r="F32" t="str">
            <v>SRB</v>
          </cell>
          <cell r="G32">
            <v>1.97910760904523</v>
          </cell>
        </row>
        <row r="33">
          <cell r="F33" t="str">
            <v>SEN</v>
          </cell>
          <cell r="G33">
            <v>1.88798880833333</v>
          </cell>
        </row>
        <row r="34">
          <cell r="F34" t="str">
            <v>SAU</v>
          </cell>
          <cell r="G34">
            <v>3.3634387662393199</v>
          </cell>
        </row>
        <row r="35">
          <cell r="F35" t="str">
            <v>RWA</v>
          </cell>
        </row>
        <row r="36">
          <cell r="F36" t="str">
            <v>RUS</v>
          </cell>
          <cell r="G36">
            <v>4.1854056906779702</v>
          </cell>
        </row>
        <row r="37">
          <cell r="F37" t="str">
            <v>ROU</v>
          </cell>
          <cell r="G37">
            <v>2.33137459303483</v>
          </cell>
        </row>
        <row r="38">
          <cell r="F38" t="str">
            <v>QAT</v>
          </cell>
        </row>
        <row r="39">
          <cell r="F39" t="str">
            <v>PRI</v>
          </cell>
          <cell r="G39">
            <v>2.5585255624999999</v>
          </cell>
        </row>
        <row r="40">
          <cell r="F40" t="str">
            <v>PRT</v>
          </cell>
          <cell r="G40">
            <v>4.4356767953488401</v>
          </cell>
        </row>
        <row r="41">
          <cell r="F41" t="str">
            <v>POL</v>
          </cell>
          <cell r="G41">
            <v>2.5604342608695698</v>
          </cell>
        </row>
        <row r="42">
          <cell r="F42" t="str">
            <v>PHL</v>
          </cell>
          <cell r="G42">
            <v>2.0574488378854601</v>
          </cell>
        </row>
        <row r="43">
          <cell r="F43" t="str">
            <v>PER</v>
          </cell>
          <cell r="G43">
            <v>1.79341992037037</v>
          </cell>
        </row>
        <row r="44">
          <cell r="F44" t="str">
            <v>PRY</v>
          </cell>
        </row>
        <row r="45">
          <cell r="F45" t="str">
            <v>PAN</v>
          </cell>
          <cell r="G45">
            <v>4.2353787543726202</v>
          </cell>
        </row>
        <row r="46">
          <cell r="F46" t="str">
            <v>PAK</v>
          </cell>
          <cell r="G46">
            <v>2.5092553624999998</v>
          </cell>
        </row>
        <row r="47">
          <cell r="F47" t="str">
            <v>OMN</v>
          </cell>
        </row>
        <row r="48">
          <cell r="F48" t="str">
            <v>NOR</v>
          </cell>
          <cell r="G48">
            <v>3.5531568272727299</v>
          </cell>
        </row>
        <row r="49">
          <cell r="F49" t="str">
            <v>NGA</v>
          </cell>
          <cell r="G49">
            <v>1.8123085830985901</v>
          </cell>
        </row>
        <row r="50">
          <cell r="F50" t="str">
            <v>NIC</v>
          </cell>
          <cell r="G50">
            <v>2.80983902876712</v>
          </cell>
        </row>
        <row r="51">
          <cell r="F51" t="str">
            <v>NZL</v>
          </cell>
          <cell r="G51">
            <v>3.6608975532608699</v>
          </cell>
        </row>
        <row r="52">
          <cell r="F52" t="str">
            <v>NLD</v>
          </cell>
          <cell r="G52">
            <v>5.4807015928994103</v>
          </cell>
        </row>
        <row r="53">
          <cell r="F53" t="str">
            <v>NPL</v>
          </cell>
          <cell r="G53">
            <v>1.0937646999999999</v>
          </cell>
        </row>
        <row r="54">
          <cell r="F54" t="str">
            <v>NAM</v>
          </cell>
          <cell r="G54">
            <v>3.5043485130434799</v>
          </cell>
        </row>
        <row r="55">
          <cell r="F55" t="str">
            <v>MMR</v>
          </cell>
          <cell r="G55">
            <v>1.753851</v>
          </cell>
        </row>
        <row r="56">
          <cell r="F56" t="str">
            <v>MOZ</v>
          </cell>
          <cell r="G56">
            <v>2.0858870382022499</v>
          </cell>
        </row>
        <row r="57">
          <cell r="F57" t="str">
            <v>MAR</v>
          </cell>
          <cell r="G57">
            <v>3.9109197245901601</v>
          </cell>
        </row>
        <row r="58">
          <cell r="F58" t="str">
            <v>MNE</v>
          </cell>
          <cell r="G58">
            <v>3.0186609922077898</v>
          </cell>
        </row>
        <row r="59">
          <cell r="F59" t="str">
            <v>MNG</v>
          </cell>
          <cell r="G59">
            <v>2.6232810976608198</v>
          </cell>
        </row>
        <row r="60">
          <cell r="F60" t="str">
            <v>MDA</v>
          </cell>
          <cell r="G60">
            <v>2.6088332717948699</v>
          </cell>
        </row>
        <row r="61">
          <cell r="F61" t="str">
            <v>MEX</v>
          </cell>
          <cell r="G61">
            <v>2.8325616983277602</v>
          </cell>
        </row>
        <row r="62">
          <cell r="F62" t="str">
            <v>MUS</v>
          </cell>
        </row>
        <row r="63">
          <cell r="F63" t="str">
            <v>MRT</v>
          </cell>
          <cell r="G63">
            <v>2.0151561176470598</v>
          </cell>
        </row>
        <row r="64">
          <cell r="F64" t="str">
            <v>MLT</v>
          </cell>
        </row>
        <row r="65">
          <cell r="F65" t="str">
            <v>MLI</v>
          </cell>
          <cell r="G65">
            <v>2.38517136020408</v>
          </cell>
        </row>
        <row r="66">
          <cell r="F66" t="str">
            <v>MYS</v>
          </cell>
          <cell r="G66">
            <v>4.7818564405405404</v>
          </cell>
        </row>
        <row r="67">
          <cell r="F67" t="str">
            <v>MWI</v>
          </cell>
          <cell r="G67">
            <v>1.9354410439655201</v>
          </cell>
        </row>
        <row r="68">
          <cell r="F68" t="str">
            <v>MDG</v>
          </cell>
          <cell r="G68">
            <v>2.00944033895582</v>
          </cell>
        </row>
        <row r="69">
          <cell r="F69" t="str">
            <v>MKD</v>
          </cell>
          <cell r="G69">
            <v>1.8739139438596499</v>
          </cell>
        </row>
        <row r="70">
          <cell r="F70" t="str">
            <v>LUX</v>
          </cell>
          <cell r="G70">
            <v>5.0345207823529403</v>
          </cell>
        </row>
        <row r="71">
          <cell r="F71" t="str">
            <v>LTU</v>
          </cell>
          <cell r="G71">
            <v>4.6741663377550999</v>
          </cell>
        </row>
        <row r="72">
          <cell r="F72" t="str">
            <v>LBY</v>
          </cell>
        </row>
        <row r="73">
          <cell r="F73" t="str">
            <v>LBR</v>
          </cell>
          <cell r="G73">
            <v>1.96962335405405</v>
          </cell>
        </row>
        <row r="74">
          <cell r="F74" t="str">
            <v>LSO</v>
          </cell>
        </row>
        <row r="75">
          <cell r="F75" t="str">
            <v>LBN</v>
          </cell>
        </row>
        <row r="76">
          <cell r="F76" t="str">
            <v>LVA</v>
          </cell>
          <cell r="G76">
            <v>4.1783079333333299</v>
          </cell>
        </row>
        <row r="77">
          <cell r="F77" t="str">
            <v>LAO</v>
          </cell>
        </row>
        <row r="78">
          <cell r="F78" t="str">
            <v>KGZ</v>
          </cell>
          <cell r="G78">
            <v>2.5008007824999998</v>
          </cell>
        </row>
        <row r="79">
          <cell r="F79" t="str">
            <v>KWT</v>
          </cell>
        </row>
        <row r="80">
          <cell r="F80" t="str">
            <v>KOR</v>
          </cell>
          <cell r="G80">
            <v>5.6827270078212297</v>
          </cell>
        </row>
        <row r="81">
          <cell r="F81" t="str">
            <v>KEN</v>
          </cell>
          <cell r="G81">
            <v>2.5276538754717</v>
          </cell>
        </row>
        <row r="82">
          <cell r="F82" t="str">
            <v>KAZ</v>
          </cell>
          <cell r="G82">
            <v>4.4064898190476196</v>
          </cell>
        </row>
        <row r="83">
          <cell r="F83" t="str">
            <v>JOR</v>
          </cell>
          <cell r="G83">
            <v>2.0425879999999998</v>
          </cell>
        </row>
        <row r="84">
          <cell r="F84" t="str">
            <v>JPN</v>
          </cell>
          <cell r="G84">
            <v>6.71726830575221</v>
          </cell>
        </row>
        <row r="85">
          <cell r="F85" t="str">
            <v>JAM</v>
          </cell>
          <cell r="G85">
            <v>1.28664983088235</v>
          </cell>
        </row>
        <row r="86">
          <cell r="F86" t="str">
            <v>ITA</v>
          </cell>
          <cell r="G86">
            <v>4.2379843662790702</v>
          </cell>
        </row>
        <row r="87">
          <cell r="F87" t="str">
            <v>ISR</v>
          </cell>
          <cell r="G87">
            <v>3.1930463432432399</v>
          </cell>
        </row>
        <row r="88">
          <cell r="F88" t="str">
            <v>IRL</v>
          </cell>
          <cell r="G88">
            <v>4.0507285452991502</v>
          </cell>
        </row>
        <row r="89">
          <cell r="F89" t="str">
            <v>IRN</v>
          </cell>
          <cell r="G89">
            <v>3.45278522096317</v>
          </cell>
        </row>
        <row r="90">
          <cell r="F90" t="str">
            <v>IDN</v>
          </cell>
          <cell r="G90">
            <v>3.5322200057142901</v>
          </cell>
        </row>
        <row r="91">
          <cell r="F91" t="str">
            <v>IND</v>
          </cell>
          <cell r="G91">
            <v>4.7596218879227097</v>
          </cell>
        </row>
        <row r="92">
          <cell r="F92" t="str">
            <v>ISL</v>
          </cell>
        </row>
        <row r="93">
          <cell r="F93" t="str">
            <v>HUN</v>
          </cell>
          <cell r="G93">
            <v>3.5631554497382201</v>
          </cell>
        </row>
        <row r="94">
          <cell r="F94" t="str">
            <v>HKG</v>
          </cell>
          <cell r="G94">
            <v>6.4502125186046504</v>
          </cell>
        </row>
        <row r="95">
          <cell r="F95" t="str">
            <v>HND</v>
          </cell>
          <cell r="G95">
            <v>1.09894058297872</v>
          </cell>
        </row>
        <row r="96">
          <cell r="F96" t="str">
            <v>HTI</v>
          </cell>
        </row>
        <row r="97">
          <cell r="F97" t="str">
            <v>GUY</v>
          </cell>
          <cell r="G97">
            <v>2.3890378198894999</v>
          </cell>
        </row>
        <row r="98">
          <cell r="F98" t="str">
            <v>GIN</v>
          </cell>
          <cell r="G98">
            <v>1.3983237068965499</v>
          </cell>
        </row>
        <row r="99">
          <cell r="F99" t="str">
            <v>GTM</v>
          </cell>
          <cell r="G99">
            <v>1.1691048650887601</v>
          </cell>
        </row>
        <row r="100">
          <cell r="F100" t="str">
            <v>GRC</v>
          </cell>
          <cell r="G100">
            <v>2.7254676804597699</v>
          </cell>
        </row>
        <row r="101">
          <cell r="F101" t="str">
            <v>GHA</v>
          </cell>
          <cell r="G101">
            <v>2.1207269073825499</v>
          </cell>
        </row>
        <row r="102">
          <cell r="F102" t="str">
            <v>DEU</v>
          </cell>
          <cell r="G102">
            <v>5.7242153161616196</v>
          </cell>
        </row>
        <row r="103">
          <cell r="F103" t="str">
            <v>GEO</v>
          </cell>
          <cell r="G103">
            <v>3.9453741940828402</v>
          </cell>
        </row>
        <row r="104">
          <cell r="F104" t="str">
            <v>GMB</v>
          </cell>
        </row>
        <row r="105">
          <cell r="F105" t="str">
            <v>GAB</v>
          </cell>
          <cell r="G105">
            <v>2.3882732859813101</v>
          </cell>
        </row>
        <row r="106">
          <cell r="F106" t="str">
            <v>FRA</v>
          </cell>
          <cell r="G106">
            <v>6.2909646153110002</v>
          </cell>
        </row>
        <row r="107">
          <cell r="F107" t="str">
            <v>FIN</v>
          </cell>
          <cell r="G107">
            <v>5.86551583157895</v>
          </cell>
        </row>
        <row r="108">
          <cell r="F108" t="str">
            <v>ETH</v>
          </cell>
          <cell r="G108">
            <v>1.48638297974684</v>
          </cell>
        </row>
        <row r="109">
          <cell r="F109" t="str">
            <v>EST</v>
          </cell>
          <cell r="G109">
            <v>3.5570243485875701</v>
          </cell>
        </row>
        <row r="110">
          <cell r="F110" t="str">
            <v>SLV</v>
          </cell>
          <cell r="G110">
            <v>2.5336453282051301</v>
          </cell>
        </row>
        <row r="111">
          <cell r="F111" t="str">
            <v>EGY</v>
          </cell>
          <cell r="G111">
            <v>2.7293773954887199</v>
          </cell>
        </row>
        <row r="112">
          <cell r="F112" t="str">
            <v>ECU</v>
          </cell>
          <cell r="G112">
            <v>2.99881992063492</v>
          </cell>
        </row>
        <row r="113">
          <cell r="F113" t="str">
            <v>DOM</v>
          </cell>
          <cell r="G113">
            <v>2.60907010952381</v>
          </cell>
        </row>
        <row r="114">
          <cell r="F114" t="str">
            <v>DNK</v>
          </cell>
          <cell r="G114">
            <v>4.47400812292359</v>
          </cell>
        </row>
        <row r="115">
          <cell r="F115" t="str">
            <v>CZE</v>
          </cell>
          <cell r="G115">
            <v>4.5868878957746499</v>
          </cell>
        </row>
        <row r="116">
          <cell r="F116" t="str">
            <v>CYP</v>
          </cell>
        </row>
        <row r="117">
          <cell r="F117" t="str">
            <v>HRV</v>
          </cell>
          <cell r="G117">
            <v>3.0969948272727299</v>
          </cell>
        </row>
        <row r="118">
          <cell r="F118" t="str">
            <v>CIV</v>
          </cell>
          <cell r="G118">
            <v>2.14204101734104</v>
          </cell>
        </row>
        <row r="119">
          <cell r="F119" t="str">
            <v>CRI</v>
          </cell>
          <cell r="G119">
            <v>1.74460793137255</v>
          </cell>
        </row>
        <row r="120">
          <cell r="F120" t="str">
            <v>COL</v>
          </cell>
          <cell r="G120">
            <v>1.4516418755102001</v>
          </cell>
        </row>
        <row r="121">
          <cell r="F121" t="str">
            <v>CHN</v>
          </cell>
          <cell r="G121">
            <v>4.7040726190476203</v>
          </cell>
        </row>
        <row r="122">
          <cell r="F122" t="str">
            <v>CHL</v>
          </cell>
          <cell r="G122">
            <v>2.6673724249999999</v>
          </cell>
        </row>
        <row r="123">
          <cell r="F123" t="str">
            <v>TCD</v>
          </cell>
        </row>
        <row r="124">
          <cell r="F124" t="str">
            <v>CPV</v>
          </cell>
        </row>
        <row r="125">
          <cell r="F125" t="str">
            <v>CAN</v>
          </cell>
          <cell r="G125">
            <v>4.9542614059321997</v>
          </cell>
        </row>
        <row r="126">
          <cell r="F126" t="str">
            <v>CMR</v>
          </cell>
          <cell r="G126">
            <v>2.45178191048951</v>
          </cell>
        </row>
        <row r="127">
          <cell r="F127" t="str">
            <v>KHM</v>
          </cell>
          <cell r="G127">
            <v>2.0409665735294098</v>
          </cell>
        </row>
        <row r="128">
          <cell r="F128" t="str">
            <v>BDI</v>
          </cell>
        </row>
        <row r="129">
          <cell r="F129" t="str">
            <v>BFA</v>
          </cell>
          <cell r="G129">
            <v>1.8190057846938801</v>
          </cell>
        </row>
        <row r="130">
          <cell r="F130" t="str">
            <v>BGR</v>
          </cell>
          <cell r="G130">
            <v>3.0500951552238802</v>
          </cell>
        </row>
        <row r="131">
          <cell r="F131" t="str">
            <v>BRN</v>
          </cell>
        </row>
        <row r="132">
          <cell r="F132" t="str">
            <v>BRA</v>
          </cell>
          <cell r="G132">
            <v>1.7623290331950201</v>
          </cell>
        </row>
        <row r="133">
          <cell r="F133" t="str">
            <v>BWA</v>
          </cell>
          <cell r="G133">
            <v>2.8638770502994002</v>
          </cell>
        </row>
        <row r="134">
          <cell r="F134" t="str">
            <v>BIH</v>
          </cell>
          <cell r="G134">
            <v>3.0440119999999999</v>
          </cell>
        </row>
        <row r="135">
          <cell r="F135" t="str">
            <v>BOL</v>
          </cell>
          <cell r="G135">
            <v>2.8110539123287701</v>
          </cell>
        </row>
        <row r="136">
          <cell r="F136" t="str">
            <v>BTN</v>
          </cell>
        </row>
        <row r="137">
          <cell r="F137" t="str">
            <v>BEN</v>
          </cell>
          <cell r="G137">
            <v>1.37189383141361</v>
          </cell>
        </row>
        <row r="138">
          <cell r="F138" t="str">
            <v>BEL</v>
          </cell>
          <cell r="G138">
            <v>4.9603305343195299</v>
          </cell>
        </row>
        <row r="139">
          <cell r="F139" t="str">
            <v>BRB</v>
          </cell>
        </row>
        <row r="140">
          <cell r="F140" t="str">
            <v>BGD</v>
          </cell>
          <cell r="G140">
            <v>2.4408648904458601</v>
          </cell>
        </row>
        <row r="141">
          <cell r="F141" t="str">
            <v>BHR</v>
          </cell>
        </row>
        <row r="142">
          <cell r="F142" t="str">
            <v>AZE</v>
          </cell>
          <cell r="G142">
            <v>3.9339391250000002</v>
          </cell>
        </row>
        <row r="143">
          <cell r="F143" t="str">
            <v>AUT</v>
          </cell>
          <cell r="G143">
            <v>5.2187513397058796</v>
          </cell>
        </row>
        <row r="144">
          <cell r="F144" t="str">
            <v>AUS</v>
          </cell>
          <cell r="G144">
            <v>4.1423502000000001</v>
          </cell>
        </row>
        <row r="145">
          <cell r="F145" t="str">
            <v>ARM</v>
          </cell>
          <cell r="G145">
            <v>2.60205097948718</v>
          </cell>
        </row>
        <row r="146">
          <cell r="F146" t="str">
            <v>ARG</v>
          </cell>
          <cell r="G146">
            <v>1.7034840049773801</v>
          </cell>
        </row>
        <row r="147">
          <cell r="F147" t="str">
            <v>AGO</v>
          </cell>
          <cell r="G147">
            <v>1.6666669999999999</v>
          </cell>
        </row>
        <row r="148">
          <cell r="F148" t="str">
            <v>DZA</v>
          </cell>
          <cell r="G148">
            <v>2.3274659724489801</v>
          </cell>
        </row>
        <row r="149">
          <cell r="F149" t="str">
            <v>ALB</v>
          </cell>
          <cell r="G149">
            <v>1.1762511499999999</v>
          </cell>
        </row>
      </sheetData>
      <sheetData sheetId="6">
        <row r="1">
          <cell r="F1" t="str">
            <v>Entity code</v>
          </cell>
          <cell r="G1" t="str">
            <v>Value</v>
          </cell>
        </row>
        <row r="2">
          <cell r="C2" t="str">
            <v>2.04 Quality of port infrastructure, 1-7 (best)</v>
          </cell>
          <cell r="F2" t="str">
            <v>ZWE</v>
          </cell>
          <cell r="G2">
            <v>4.0866036148760303</v>
          </cell>
        </row>
        <row r="3">
          <cell r="F3" t="str">
            <v>ZMB</v>
          </cell>
          <cell r="G3">
            <v>3.4871999720670401</v>
          </cell>
        </row>
        <row r="4">
          <cell r="F4" t="str">
            <v>YEM</v>
          </cell>
          <cell r="G4">
            <v>2.8521069319999999</v>
          </cell>
        </row>
        <row r="5">
          <cell r="F5" t="str">
            <v>VNM</v>
          </cell>
          <cell r="G5">
            <v>3.6761477365853699</v>
          </cell>
        </row>
        <row r="6">
          <cell r="F6" t="str">
            <v>VEN</v>
          </cell>
          <cell r="G6">
            <v>2.5349985838709701</v>
          </cell>
        </row>
        <row r="7">
          <cell r="F7" t="str">
            <v>URY</v>
          </cell>
          <cell r="G7">
            <v>4.6995827462427702</v>
          </cell>
        </row>
        <row r="8">
          <cell r="F8" t="str">
            <v>USA</v>
          </cell>
          <cell r="G8">
            <v>5.6717412763819102</v>
          </cell>
        </row>
        <row r="9">
          <cell r="F9" t="str">
            <v>GBR</v>
          </cell>
          <cell r="G9">
            <v>5.6762639318181796</v>
          </cell>
        </row>
        <row r="10">
          <cell r="F10" t="str">
            <v>ARE</v>
          </cell>
          <cell r="G10">
            <v>6.4331170000000002</v>
          </cell>
        </row>
        <row r="11">
          <cell r="F11" t="str">
            <v>UKR</v>
          </cell>
          <cell r="G11">
            <v>3.70538201059908</v>
          </cell>
        </row>
        <row r="12">
          <cell r="F12" t="str">
            <v>UGA</v>
          </cell>
          <cell r="G12">
            <v>3.4141963311475401</v>
          </cell>
        </row>
        <row r="13">
          <cell r="F13" t="str">
            <v>TUR</v>
          </cell>
          <cell r="G13">
            <v>4.3361939670391099</v>
          </cell>
        </row>
        <row r="14">
          <cell r="F14" t="str">
            <v>TUN</v>
          </cell>
          <cell r="G14">
            <v>3.9777360125748502</v>
          </cell>
        </row>
        <row r="15">
          <cell r="F15" t="str">
            <v>TTO</v>
          </cell>
          <cell r="G15">
            <v>4.1095001296819804</v>
          </cell>
        </row>
        <row r="16">
          <cell r="F16" t="str">
            <v>TLS</v>
          </cell>
          <cell r="G16">
            <v>2.3518981028985499</v>
          </cell>
        </row>
        <row r="17">
          <cell r="F17" t="str">
            <v>THA</v>
          </cell>
          <cell r="G17">
            <v>4.5049299366459596</v>
          </cell>
        </row>
        <row r="18">
          <cell r="F18" t="str">
            <v>TZA</v>
          </cell>
          <cell r="G18">
            <v>3.1558637696335099</v>
          </cell>
        </row>
        <row r="19">
          <cell r="F19" t="str">
            <v>TWN</v>
          </cell>
          <cell r="G19">
            <v>5.2900952680851097</v>
          </cell>
        </row>
        <row r="20">
          <cell r="F20" t="str">
            <v>CHE</v>
          </cell>
          <cell r="G20">
            <v>5.0426999066666696</v>
          </cell>
        </row>
        <row r="21">
          <cell r="F21" t="str">
            <v>SWE</v>
          </cell>
          <cell r="G21">
            <v>5.8244711803278699</v>
          </cell>
        </row>
        <row r="22">
          <cell r="F22" t="str">
            <v>SWZ</v>
          </cell>
          <cell r="G22">
            <v>4.2911254831325296</v>
          </cell>
        </row>
        <row r="23">
          <cell r="F23" t="str">
            <v>SUR</v>
          </cell>
          <cell r="G23">
            <v>4.9285412298850604</v>
          </cell>
        </row>
        <row r="24">
          <cell r="F24" t="str">
            <v>LKA</v>
          </cell>
          <cell r="G24">
            <v>4.1543609512195099</v>
          </cell>
        </row>
        <row r="25">
          <cell r="F25" t="str">
            <v>ESP</v>
          </cell>
          <cell r="G25">
            <v>5.7803222600000002</v>
          </cell>
        </row>
        <row r="26">
          <cell r="F26" t="str">
            <v>ZAF</v>
          </cell>
          <cell r="G26">
            <v>4.6960380413043499</v>
          </cell>
        </row>
        <row r="27">
          <cell r="F27" t="str">
            <v>SVN</v>
          </cell>
          <cell r="G27">
            <v>5.0928632048076903</v>
          </cell>
        </row>
        <row r="28">
          <cell r="F28" t="str">
            <v>SVK</v>
          </cell>
          <cell r="G28">
            <v>3.6889329208791199</v>
          </cell>
        </row>
        <row r="29">
          <cell r="F29" t="str">
            <v>SGP</v>
          </cell>
          <cell r="G29">
            <v>6.7500224012195096</v>
          </cell>
        </row>
        <row r="30">
          <cell r="F30" t="str">
            <v>SLE</v>
          </cell>
          <cell r="G30">
            <v>3.6377220000000001</v>
          </cell>
        </row>
        <row r="31">
          <cell r="F31" t="str">
            <v>SYC</v>
          </cell>
          <cell r="G31">
            <v>4.8740957904761899</v>
          </cell>
        </row>
        <row r="32">
          <cell r="F32" t="str">
            <v>SRB</v>
          </cell>
          <cell r="G32">
            <v>2.58064882763819</v>
          </cell>
        </row>
        <row r="33">
          <cell r="F33" t="str">
            <v>SEN</v>
          </cell>
          <cell r="G33">
            <v>4.7503554218749997</v>
          </cell>
        </row>
        <row r="34">
          <cell r="F34" t="str">
            <v>SAU</v>
          </cell>
          <cell r="G34">
            <v>5.1209842888888897</v>
          </cell>
        </row>
        <row r="35">
          <cell r="F35" t="str">
            <v>RWA</v>
          </cell>
          <cell r="G35">
            <v>3.5610694000000001</v>
          </cell>
        </row>
        <row r="36">
          <cell r="F36" t="str">
            <v>RUS</v>
          </cell>
          <cell r="G36">
            <v>3.8828506474576301</v>
          </cell>
        </row>
        <row r="37">
          <cell r="F37" t="str">
            <v>ROU</v>
          </cell>
          <cell r="G37">
            <v>2.9955189034825902</v>
          </cell>
        </row>
        <row r="38">
          <cell r="F38" t="str">
            <v>QAT</v>
          </cell>
          <cell r="G38">
            <v>5.2119354279475996</v>
          </cell>
        </row>
        <row r="39">
          <cell r="F39" t="str">
            <v>PRI</v>
          </cell>
          <cell r="G39">
            <v>5.3360886031249999</v>
          </cell>
        </row>
        <row r="40">
          <cell r="F40" t="str">
            <v>PRT</v>
          </cell>
          <cell r="G40">
            <v>5.1781214232558099</v>
          </cell>
        </row>
        <row r="41">
          <cell r="F41" t="str">
            <v>POL</v>
          </cell>
          <cell r="G41">
            <v>3.6845551400966201</v>
          </cell>
        </row>
        <row r="42">
          <cell r="F42" t="str">
            <v>PHL</v>
          </cell>
          <cell r="G42">
            <v>3.3541420299559501</v>
          </cell>
        </row>
        <row r="43">
          <cell r="F43" t="str">
            <v>PER</v>
          </cell>
          <cell r="G43">
            <v>3.7147650950617299</v>
          </cell>
        </row>
        <row r="44">
          <cell r="F44" t="str">
            <v>PRY</v>
          </cell>
          <cell r="G44">
            <v>3.4077860927536201</v>
          </cell>
        </row>
        <row r="45">
          <cell r="F45" t="str">
            <v>PAN</v>
          </cell>
          <cell r="G45">
            <v>6.3805859079847904</v>
          </cell>
        </row>
        <row r="46">
          <cell r="F46" t="str">
            <v>PAK</v>
          </cell>
          <cell r="G46">
            <v>4.5225946916666704</v>
          </cell>
        </row>
        <row r="47">
          <cell r="F47" t="str">
            <v>OMN</v>
          </cell>
          <cell r="G47">
            <v>5.5170570000000003</v>
          </cell>
        </row>
        <row r="48">
          <cell r="F48" t="str">
            <v>NOR</v>
          </cell>
          <cell r="G48">
            <v>5.5228260958042004</v>
          </cell>
        </row>
        <row r="49">
          <cell r="F49" t="str">
            <v>NGA</v>
          </cell>
          <cell r="G49">
            <v>3.4389975953051599</v>
          </cell>
        </row>
        <row r="50">
          <cell r="F50" t="str">
            <v>NIC</v>
          </cell>
          <cell r="G50">
            <v>3.4580132089041098</v>
          </cell>
        </row>
        <row r="51">
          <cell r="F51" t="str">
            <v>NZL</v>
          </cell>
          <cell r="G51">
            <v>5.5432817489130404</v>
          </cell>
        </row>
        <row r="52">
          <cell r="F52" t="str">
            <v>NLD</v>
          </cell>
          <cell r="G52">
            <v>6.7905453964496996</v>
          </cell>
        </row>
        <row r="53">
          <cell r="F53" t="str">
            <v>NPL</v>
          </cell>
          <cell r="G53">
            <v>2.6883073999999998</v>
          </cell>
        </row>
        <row r="54">
          <cell r="F54" t="str">
            <v>NAM</v>
          </cell>
          <cell r="G54">
            <v>5.3462246074534203</v>
          </cell>
        </row>
        <row r="55">
          <cell r="F55" t="str">
            <v>MMR</v>
          </cell>
          <cell r="G55">
            <v>2.6134569999999999</v>
          </cell>
        </row>
        <row r="56">
          <cell r="F56" t="str">
            <v>MOZ</v>
          </cell>
          <cell r="G56">
            <v>3.5138718449438202</v>
          </cell>
        </row>
        <row r="57">
          <cell r="F57" t="str">
            <v>MAR</v>
          </cell>
          <cell r="G57">
            <v>5.0206089967213101</v>
          </cell>
        </row>
        <row r="58">
          <cell r="F58" t="str">
            <v>MNE</v>
          </cell>
          <cell r="G58">
            <v>3.8992307480519499</v>
          </cell>
        </row>
        <row r="59">
          <cell r="F59" t="str">
            <v>MNG</v>
          </cell>
          <cell r="G59">
            <v>2.56422146959064</v>
          </cell>
        </row>
        <row r="60">
          <cell r="F60" t="str">
            <v>MDA</v>
          </cell>
          <cell r="G60">
            <v>2.5837339435897402</v>
          </cell>
        </row>
        <row r="61">
          <cell r="F61" t="str">
            <v>MEX</v>
          </cell>
          <cell r="G61">
            <v>4.3571753588628797</v>
          </cell>
        </row>
        <row r="62">
          <cell r="F62" t="str">
            <v>MUS</v>
          </cell>
          <cell r="G62">
            <v>4.9186815833333304</v>
          </cell>
        </row>
        <row r="63">
          <cell r="F63" t="str">
            <v>MRT</v>
          </cell>
          <cell r="G63">
            <v>2.9159337352941201</v>
          </cell>
        </row>
        <row r="64">
          <cell r="F64" t="str">
            <v>MLT</v>
          </cell>
          <cell r="G64">
            <v>5.7661719700000003</v>
          </cell>
        </row>
        <row r="65">
          <cell r="F65" t="str">
            <v>MLI</v>
          </cell>
          <cell r="G65">
            <v>3.9722913877550998</v>
          </cell>
        </row>
        <row r="66">
          <cell r="F66" t="str">
            <v>MYS</v>
          </cell>
          <cell r="G66">
            <v>5.41891496486486</v>
          </cell>
        </row>
        <row r="67">
          <cell r="F67" t="str">
            <v>MWI</v>
          </cell>
          <cell r="G67">
            <v>3.3125205137931002</v>
          </cell>
        </row>
        <row r="68">
          <cell r="F68" t="str">
            <v>MDG</v>
          </cell>
          <cell r="G68">
            <v>3.5282286779116498</v>
          </cell>
        </row>
        <row r="69">
          <cell r="F69" t="str">
            <v>MKD</v>
          </cell>
          <cell r="G69">
            <v>3.8296705280701802</v>
          </cell>
        </row>
        <row r="70">
          <cell r="F70" t="str">
            <v>LUX</v>
          </cell>
          <cell r="G70">
            <v>5.3977281058823499</v>
          </cell>
        </row>
        <row r="71">
          <cell r="F71" t="str">
            <v>LTU</v>
          </cell>
          <cell r="G71">
            <v>5.1304002020408204</v>
          </cell>
        </row>
        <row r="72">
          <cell r="F72" t="str">
            <v>LBY</v>
          </cell>
          <cell r="G72">
            <v>2.98611606666667</v>
          </cell>
        </row>
        <row r="73">
          <cell r="F73" t="str">
            <v>LBR</v>
          </cell>
          <cell r="G73">
            <v>3.3500596945945902</v>
          </cell>
        </row>
        <row r="74">
          <cell r="F74" t="str">
            <v>LSO</v>
          </cell>
          <cell r="G74">
            <v>2.89007031935484</v>
          </cell>
        </row>
        <row r="75">
          <cell r="F75" t="str">
            <v>LBN</v>
          </cell>
          <cell r="G75">
            <v>4.3145966155844198</v>
          </cell>
        </row>
        <row r="76">
          <cell r="F76" t="str">
            <v>LVA</v>
          </cell>
          <cell r="G76">
            <v>5.0995948205128201</v>
          </cell>
        </row>
        <row r="77">
          <cell r="F77" t="str">
            <v>LAO</v>
          </cell>
          <cell r="G77">
            <v>2.6012979999999999</v>
          </cell>
        </row>
        <row r="78">
          <cell r="F78" t="str">
            <v>KGZ</v>
          </cell>
          <cell r="G78">
            <v>1.2667243050000001</v>
          </cell>
        </row>
        <row r="79">
          <cell r="F79" t="str">
            <v>KWT</v>
          </cell>
          <cell r="G79">
            <v>4.1301619405405399</v>
          </cell>
        </row>
        <row r="80">
          <cell r="F80" t="str">
            <v>KOR</v>
          </cell>
          <cell r="G80">
            <v>5.5261896938547501</v>
          </cell>
        </row>
        <row r="81">
          <cell r="F81" t="str">
            <v>KEN</v>
          </cell>
          <cell r="G81">
            <v>4.0791768415094296</v>
          </cell>
        </row>
        <row r="82">
          <cell r="F82" t="str">
            <v>KAZ</v>
          </cell>
          <cell r="G82">
            <v>2.6736068190476199</v>
          </cell>
        </row>
        <row r="83">
          <cell r="F83" t="str">
            <v>JOR</v>
          </cell>
          <cell r="G83">
            <v>4.4929690000000004</v>
          </cell>
        </row>
        <row r="84">
          <cell r="F84" t="str">
            <v>JPN</v>
          </cell>
          <cell r="G84">
            <v>5.2390883340708001</v>
          </cell>
        </row>
        <row r="85">
          <cell r="F85" t="str">
            <v>JAM</v>
          </cell>
          <cell r="G85">
            <v>5.0591064485294099</v>
          </cell>
        </row>
        <row r="86">
          <cell r="F86" t="str">
            <v>ITA</v>
          </cell>
          <cell r="G86">
            <v>4.2841961017441896</v>
          </cell>
        </row>
        <row r="87">
          <cell r="F87" t="str">
            <v>ISR</v>
          </cell>
          <cell r="G87">
            <v>3.84325228918919</v>
          </cell>
        </row>
        <row r="88">
          <cell r="F88" t="str">
            <v>IRL</v>
          </cell>
          <cell r="G88">
            <v>5.1910483982905999</v>
          </cell>
        </row>
        <row r="89">
          <cell r="F89" t="str">
            <v>IRN</v>
          </cell>
          <cell r="G89">
            <v>4.0642688169971697</v>
          </cell>
        </row>
        <row r="90">
          <cell r="F90" t="str">
            <v>IDN</v>
          </cell>
          <cell r="G90">
            <v>3.8781605199999998</v>
          </cell>
        </row>
        <row r="91">
          <cell r="F91" t="str">
            <v>IND</v>
          </cell>
          <cell r="G91">
            <v>4.1882383304347801</v>
          </cell>
        </row>
        <row r="92">
          <cell r="F92" t="str">
            <v>ISL</v>
          </cell>
          <cell r="G92">
            <v>6.0186762445652198</v>
          </cell>
        </row>
        <row r="93">
          <cell r="F93" t="str">
            <v>HUN</v>
          </cell>
          <cell r="G93">
            <v>3.9176679905759202</v>
          </cell>
        </row>
        <row r="94">
          <cell r="F94" t="str">
            <v>HKG</v>
          </cell>
          <cell r="G94">
            <v>6.5945126581395304</v>
          </cell>
        </row>
        <row r="95">
          <cell r="F95" t="str">
            <v>HND</v>
          </cell>
          <cell r="G95">
            <v>3.8967223432624101</v>
          </cell>
        </row>
        <row r="96">
          <cell r="F96" t="str">
            <v>HTI</v>
          </cell>
          <cell r="G96">
            <v>2.4115943184782598</v>
          </cell>
        </row>
        <row r="97">
          <cell r="F97" t="str">
            <v>GUY</v>
          </cell>
          <cell r="G97">
            <v>3.4242170408839798</v>
          </cell>
        </row>
        <row r="98">
          <cell r="F98" t="str">
            <v>GIN</v>
          </cell>
          <cell r="G98">
            <v>3.2002833137931002</v>
          </cell>
        </row>
        <row r="99">
          <cell r="F99" t="str">
            <v>GTM</v>
          </cell>
          <cell r="G99">
            <v>4.0804250680473402</v>
          </cell>
        </row>
        <row r="100">
          <cell r="F100" t="str">
            <v>GRC</v>
          </cell>
          <cell r="G100">
            <v>4.4945775735632196</v>
          </cell>
        </row>
        <row r="101">
          <cell r="F101" t="str">
            <v>GHA</v>
          </cell>
          <cell r="G101">
            <v>4.1830640892617401</v>
          </cell>
        </row>
        <row r="102">
          <cell r="F102" t="str">
            <v>DEU</v>
          </cell>
          <cell r="G102">
            <v>5.8490153333333303</v>
          </cell>
        </row>
        <row r="103">
          <cell r="F103" t="str">
            <v>GEO</v>
          </cell>
          <cell r="G103">
            <v>4.2429701881656801</v>
          </cell>
        </row>
        <row r="104">
          <cell r="F104" t="str">
            <v>GMB</v>
          </cell>
          <cell r="G104">
            <v>4.6199027791411096</v>
          </cell>
        </row>
        <row r="105">
          <cell r="F105" t="str">
            <v>GAB</v>
          </cell>
          <cell r="G105">
            <v>2.6896807457943899</v>
          </cell>
        </row>
        <row r="106">
          <cell r="F106" t="str">
            <v>FRA</v>
          </cell>
          <cell r="G106">
            <v>5.4061601354066999</v>
          </cell>
        </row>
        <row r="107">
          <cell r="F107" t="str">
            <v>FIN</v>
          </cell>
          <cell r="G107">
            <v>6.3807352894736802</v>
          </cell>
        </row>
        <row r="108">
          <cell r="F108" t="str">
            <v>ETH</v>
          </cell>
          <cell r="G108">
            <v>3.1044738936708902</v>
          </cell>
        </row>
        <row r="109">
          <cell r="F109" t="str">
            <v>EST</v>
          </cell>
          <cell r="G109">
            <v>5.6017786112994399</v>
          </cell>
        </row>
        <row r="110">
          <cell r="F110" t="str">
            <v>SLV</v>
          </cell>
          <cell r="G110">
            <v>4.17462644358974</v>
          </cell>
        </row>
        <row r="111">
          <cell r="F111" t="str">
            <v>EGY</v>
          </cell>
          <cell r="G111">
            <v>4.0506768127819504</v>
          </cell>
        </row>
        <row r="112">
          <cell r="F112" t="str">
            <v>ECU</v>
          </cell>
          <cell r="G112">
            <v>4.2292034246031696</v>
          </cell>
        </row>
        <row r="113">
          <cell r="F113" t="str">
            <v>DOM</v>
          </cell>
          <cell r="G113">
            <v>4.6367079095238104</v>
          </cell>
        </row>
        <row r="114">
          <cell r="F114" t="str">
            <v>DNK</v>
          </cell>
          <cell r="G114">
            <v>5.6765622863787399</v>
          </cell>
        </row>
        <row r="115">
          <cell r="F115" t="str">
            <v>CZE</v>
          </cell>
          <cell r="G115">
            <v>4.4213861107981201</v>
          </cell>
        </row>
        <row r="116">
          <cell r="F116" t="str">
            <v>CYP</v>
          </cell>
          <cell r="G116">
            <v>4.8388659697183103</v>
          </cell>
        </row>
        <row r="117">
          <cell r="F117" t="str">
            <v>HRV</v>
          </cell>
          <cell r="G117">
            <v>4.3024194326203196</v>
          </cell>
        </row>
        <row r="118">
          <cell r="F118" t="str">
            <v>CIV</v>
          </cell>
          <cell r="G118">
            <v>4.5407104739884403</v>
          </cell>
        </row>
        <row r="119">
          <cell r="F119" t="str">
            <v>CRI</v>
          </cell>
          <cell r="G119">
            <v>2.8671282803921598</v>
          </cell>
        </row>
        <row r="120">
          <cell r="F120" t="str">
            <v>COL</v>
          </cell>
          <cell r="G120">
            <v>3.4732818326530599</v>
          </cell>
        </row>
        <row r="121">
          <cell r="F121" t="str">
            <v>CHN</v>
          </cell>
          <cell r="G121">
            <v>4.48238190476191</v>
          </cell>
        </row>
        <row r="122">
          <cell r="F122" t="str">
            <v>CHL</v>
          </cell>
          <cell r="G122">
            <v>5.1979067125</v>
          </cell>
        </row>
        <row r="123">
          <cell r="F123" t="str">
            <v>TCD</v>
          </cell>
          <cell r="G123">
            <v>2.4501069840579701</v>
          </cell>
        </row>
        <row r="124">
          <cell r="F124" t="str">
            <v>CPV</v>
          </cell>
          <cell r="G124">
            <v>3.8321615361702102</v>
          </cell>
        </row>
        <row r="125">
          <cell r="F125" t="str">
            <v>CAN</v>
          </cell>
          <cell r="G125">
            <v>5.53710256271187</v>
          </cell>
        </row>
        <row r="126">
          <cell r="F126" t="str">
            <v>CMR</v>
          </cell>
          <cell r="G126">
            <v>3.6526864671328698</v>
          </cell>
        </row>
        <row r="127">
          <cell r="F127" t="str">
            <v>KHM</v>
          </cell>
          <cell r="G127">
            <v>4.0400424852941201</v>
          </cell>
        </row>
        <row r="128">
          <cell r="F128" t="str">
            <v>BDI</v>
          </cell>
          <cell r="G128">
            <v>2.8406137148514898</v>
          </cell>
        </row>
        <row r="129">
          <cell r="F129" t="str">
            <v>BFA</v>
          </cell>
          <cell r="G129">
            <v>3.5186330928571401</v>
          </cell>
        </row>
        <row r="130">
          <cell r="F130" t="str">
            <v>BGR</v>
          </cell>
          <cell r="G130">
            <v>3.9156962059701499</v>
          </cell>
        </row>
        <row r="131">
          <cell r="F131" t="str">
            <v>BRN</v>
          </cell>
          <cell r="G131">
            <v>4.7136328564102596</v>
          </cell>
        </row>
        <row r="132">
          <cell r="F132" t="str">
            <v>BRA</v>
          </cell>
          <cell r="G132">
            <v>2.7076587734439799</v>
          </cell>
        </row>
        <row r="133">
          <cell r="F133" t="str">
            <v>BWA</v>
          </cell>
          <cell r="G133">
            <v>3.5661961149700598</v>
          </cell>
        </row>
        <row r="134">
          <cell r="F134" t="str">
            <v>BIH</v>
          </cell>
          <cell r="G134">
            <v>1.763914</v>
          </cell>
        </row>
        <row r="135">
          <cell r="F135" t="str">
            <v>BOL</v>
          </cell>
          <cell r="G135">
            <v>2.4583029643835599</v>
          </cell>
        </row>
        <row r="136">
          <cell r="F136" t="str">
            <v>BTN</v>
          </cell>
          <cell r="G136">
            <v>2.2275209999999999</v>
          </cell>
        </row>
        <row r="137">
          <cell r="F137" t="str">
            <v>BEN</v>
          </cell>
          <cell r="G137">
            <v>3.6985681413612599</v>
          </cell>
        </row>
        <row r="138">
          <cell r="F138" t="str">
            <v>BEL</v>
          </cell>
          <cell r="G138">
            <v>6.2826216662721901</v>
          </cell>
        </row>
        <row r="139">
          <cell r="F139" t="str">
            <v>BRB</v>
          </cell>
          <cell r="G139">
            <v>5.5870581170731697</v>
          </cell>
        </row>
        <row r="140">
          <cell r="F140" t="str">
            <v>BGD</v>
          </cell>
          <cell r="G140">
            <v>3.54289116942675</v>
          </cell>
        </row>
        <row r="141">
          <cell r="F141" t="str">
            <v>BHR</v>
          </cell>
          <cell r="G141">
            <v>5.78517906509434</v>
          </cell>
        </row>
        <row r="142">
          <cell r="F142" t="str">
            <v>AZE</v>
          </cell>
          <cell r="G142">
            <v>4.4777169166666697</v>
          </cell>
        </row>
        <row r="143">
          <cell r="F143" t="str">
            <v>AUT</v>
          </cell>
          <cell r="G143">
            <v>4.7220338544117597</v>
          </cell>
        </row>
        <row r="144">
          <cell r="F144" t="str">
            <v>AUS</v>
          </cell>
          <cell r="G144">
            <v>4.9667373039999996</v>
          </cell>
        </row>
        <row r="145">
          <cell r="F145" t="str">
            <v>ARM</v>
          </cell>
          <cell r="G145">
            <v>3.0493144307692299</v>
          </cell>
        </row>
        <row r="146">
          <cell r="F146" t="str">
            <v>ARG</v>
          </cell>
          <cell r="G146">
            <v>3.6655291266968302</v>
          </cell>
        </row>
        <row r="147">
          <cell r="F147" t="str">
            <v>AGO</v>
          </cell>
          <cell r="G147">
            <v>2.941176</v>
          </cell>
        </row>
        <row r="148">
          <cell r="F148" t="str">
            <v>DZA</v>
          </cell>
          <cell r="G148">
            <v>2.7043167346938799</v>
          </cell>
        </row>
        <row r="149">
          <cell r="F149" t="str">
            <v>ALB</v>
          </cell>
          <cell r="G149">
            <v>3.4748191500000001</v>
          </cell>
        </row>
      </sheetData>
      <sheetData sheetId="7">
        <row r="1">
          <cell r="F1" t="str">
            <v>Entity code</v>
          </cell>
          <cell r="G1" t="str">
            <v>Value</v>
          </cell>
        </row>
        <row r="2">
          <cell r="C2" t="str">
            <v>2.05 Quality of air transport infrastructure, 1-7 (best)</v>
          </cell>
          <cell r="F2" t="str">
            <v>ZWE</v>
          </cell>
          <cell r="G2">
            <v>3.31846488595041</v>
          </cell>
        </row>
        <row r="3">
          <cell r="F3" t="str">
            <v>ZMB</v>
          </cell>
          <cell r="G3">
            <v>3.53856092960894</v>
          </cell>
        </row>
        <row r="4">
          <cell r="F4" t="str">
            <v>YEM</v>
          </cell>
          <cell r="G4">
            <v>2.6985621800000001</v>
          </cell>
        </row>
        <row r="5">
          <cell r="F5" t="str">
            <v>VNM</v>
          </cell>
          <cell r="G5">
            <v>4.0413346195121997</v>
          </cell>
        </row>
        <row r="6">
          <cell r="F6" t="str">
            <v>VEN</v>
          </cell>
          <cell r="G6">
            <v>2.9887959387096799</v>
          </cell>
        </row>
        <row r="7">
          <cell r="F7" t="str">
            <v>URY</v>
          </cell>
          <cell r="G7">
            <v>4.2502855930635803</v>
          </cell>
        </row>
        <row r="8">
          <cell r="F8" t="str">
            <v>USA</v>
          </cell>
          <cell r="G8">
            <v>5.9484180452261297</v>
          </cell>
        </row>
        <row r="9">
          <cell r="F9" t="str">
            <v>GBR</v>
          </cell>
          <cell r="G9">
            <v>5.6075012727272702</v>
          </cell>
        </row>
        <row r="10">
          <cell r="F10" t="str">
            <v>ARE</v>
          </cell>
          <cell r="G10">
            <v>6.681584</v>
          </cell>
        </row>
        <row r="11">
          <cell r="F11" t="str">
            <v>UKR</v>
          </cell>
          <cell r="G11">
            <v>3.8443511534562198</v>
          </cell>
        </row>
        <row r="12">
          <cell r="F12" t="str">
            <v>UGA</v>
          </cell>
          <cell r="G12">
            <v>3.5813136032786899</v>
          </cell>
        </row>
        <row r="13">
          <cell r="F13" t="str">
            <v>TUR</v>
          </cell>
          <cell r="G13">
            <v>5.5263632843575401</v>
          </cell>
        </row>
        <row r="14">
          <cell r="F14" t="str">
            <v>TUN</v>
          </cell>
          <cell r="G14">
            <v>4.5273379832335303</v>
          </cell>
        </row>
        <row r="15">
          <cell r="F15" t="str">
            <v>TTO</v>
          </cell>
          <cell r="G15">
            <v>4.9741244346289797</v>
          </cell>
        </row>
        <row r="16">
          <cell r="F16" t="str">
            <v>TLS</v>
          </cell>
          <cell r="G16">
            <v>2.46768902898551</v>
          </cell>
        </row>
        <row r="17">
          <cell r="F17" t="str">
            <v>THA</v>
          </cell>
          <cell r="G17">
            <v>5.5258309086956503</v>
          </cell>
        </row>
        <row r="18">
          <cell r="F18" t="str">
            <v>TZA</v>
          </cell>
          <cell r="G18">
            <v>2.9896751026178001</v>
          </cell>
        </row>
        <row r="19">
          <cell r="F19" t="str">
            <v>TWN</v>
          </cell>
          <cell r="G19">
            <v>5.3539488780141804</v>
          </cell>
        </row>
        <row r="20">
          <cell r="F20" t="str">
            <v>CHE</v>
          </cell>
          <cell r="G20">
            <v>6.1808178766666702</v>
          </cell>
        </row>
        <row r="21">
          <cell r="F21" t="str">
            <v>SWE</v>
          </cell>
          <cell r="G21">
            <v>5.7273256188524604</v>
          </cell>
        </row>
        <row r="22">
          <cell r="F22" t="str">
            <v>SWZ</v>
          </cell>
          <cell r="G22">
            <v>3.9720905301204801</v>
          </cell>
        </row>
        <row r="23">
          <cell r="F23" t="str">
            <v>SUR</v>
          </cell>
          <cell r="G23">
            <v>3.8712743517241401</v>
          </cell>
        </row>
        <row r="24">
          <cell r="F24" t="str">
            <v>LKA</v>
          </cell>
          <cell r="G24">
            <v>4.7831731536585398</v>
          </cell>
        </row>
        <row r="25">
          <cell r="F25" t="str">
            <v>ESP</v>
          </cell>
          <cell r="G25">
            <v>6.0371518000000002</v>
          </cell>
        </row>
        <row r="26">
          <cell r="F26" t="str">
            <v>ZAF</v>
          </cell>
          <cell r="G26">
            <v>6.0545565173913003</v>
          </cell>
        </row>
        <row r="27">
          <cell r="F27" t="str">
            <v>SVN</v>
          </cell>
          <cell r="G27">
            <v>4.3315248019230799</v>
          </cell>
        </row>
        <row r="28">
          <cell r="F28" t="str">
            <v>SVK</v>
          </cell>
          <cell r="G28">
            <v>3.23043432967033</v>
          </cell>
        </row>
        <row r="29">
          <cell r="F29" t="str">
            <v>SGP</v>
          </cell>
          <cell r="G29">
            <v>6.7540469658536599</v>
          </cell>
        </row>
        <row r="30">
          <cell r="F30" t="str">
            <v>SLE</v>
          </cell>
          <cell r="G30">
            <v>2.7904931999999998</v>
          </cell>
        </row>
        <row r="31">
          <cell r="F31" t="str">
            <v>SYC</v>
          </cell>
          <cell r="G31">
            <v>4.8490640825396802</v>
          </cell>
        </row>
        <row r="32">
          <cell r="F32" t="str">
            <v>SRB</v>
          </cell>
          <cell r="G32">
            <v>3.3037983386934702</v>
          </cell>
        </row>
        <row r="33">
          <cell r="F33" t="str">
            <v>SEN</v>
          </cell>
          <cell r="G33">
            <v>4.4767682260416697</v>
          </cell>
        </row>
        <row r="34">
          <cell r="F34" t="str">
            <v>SAU</v>
          </cell>
          <cell r="G34">
            <v>5.4193485589743604</v>
          </cell>
        </row>
        <row r="35">
          <cell r="F35" t="str">
            <v>RWA</v>
          </cell>
          <cell r="G35">
            <v>4.2592064776859502</v>
          </cell>
        </row>
        <row r="36">
          <cell r="F36" t="str">
            <v>RUS</v>
          </cell>
          <cell r="G36">
            <v>3.9170561338983099</v>
          </cell>
        </row>
        <row r="37">
          <cell r="F37" t="str">
            <v>ROU</v>
          </cell>
          <cell r="G37">
            <v>3.3637789213930298</v>
          </cell>
        </row>
        <row r="38">
          <cell r="F38" t="str">
            <v>QAT</v>
          </cell>
          <cell r="G38">
            <v>6.0017610235807899</v>
          </cell>
        </row>
        <row r="39">
          <cell r="F39" t="str">
            <v>PRI</v>
          </cell>
          <cell r="G39">
            <v>5.5467453023437496</v>
          </cell>
        </row>
        <row r="40">
          <cell r="F40" t="str">
            <v>PRT</v>
          </cell>
          <cell r="G40">
            <v>5.6220071000000003</v>
          </cell>
        </row>
        <row r="41">
          <cell r="F41" t="str">
            <v>POL</v>
          </cell>
          <cell r="G41">
            <v>3.9119791821256</v>
          </cell>
        </row>
        <row r="42">
          <cell r="F42" t="str">
            <v>PHL</v>
          </cell>
          <cell r="G42">
            <v>3.5445864845815001</v>
          </cell>
        </row>
        <row r="43">
          <cell r="F43" t="str">
            <v>PER</v>
          </cell>
          <cell r="G43">
            <v>4.1601126197530904</v>
          </cell>
        </row>
        <row r="44">
          <cell r="F44" t="str">
            <v>PRY</v>
          </cell>
          <cell r="G44">
            <v>2.6634892289855099</v>
          </cell>
        </row>
        <row r="45">
          <cell r="F45" t="str">
            <v>PAN</v>
          </cell>
          <cell r="G45">
            <v>6.2744092019011397</v>
          </cell>
        </row>
        <row r="46">
          <cell r="F46" t="str">
            <v>PAK</v>
          </cell>
          <cell r="G46">
            <v>4.1276398250000002</v>
          </cell>
        </row>
        <row r="47">
          <cell r="F47" t="str">
            <v>OMN</v>
          </cell>
          <cell r="G47">
            <v>5.5161660000000001</v>
          </cell>
        </row>
        <row r="48">
          <cell r="F48" t="str">
            <v>NOR</v>
          </cell>
          <cell r="G48">
            <v>6.0750257489510497</v>
          </cell>
        </row>
        <row r="49">
          <cell r="F49" t="str">
            <v>NGA</v>
          </cell>
          <cell r="G49">
            <v>3.5749327107981199</v>
          </cell>
        </row>
        <row r="50">
          <cell r="F50" t="str">
            <v>NIC</v>
          </cell>
          <cell r="G50">
            <v>3.94774293424658</v>
          </cell>
        </row>
        <row r="51">
          <cell r="F51" t="str">
            <v>NZL</v>
          </cell>
          <cell r="G51">
            <v>5.9597431500000004</v>
          </cell>
        </row>
        <row r="52">
          <cell r="F52" t="str">
            <v>NLD</v>
          </cell>
          <cell r="G52">
            <v>6.4631005408283997</v>
          </cell>
        </row>
        <row r="53">
          <cell r="F53" t="str">
            <v>NPL</v>
          </cell>
          <cell r="G53">
            <v>3.0147965000000001</v>
          </cell>
        </row>
        <row r="54">
          <cell r="F54" t="str">
            <v>NAM</v>
          </cell>
          <cell r="G54">
            <v>4.7973897453416203</v>
          </cell>
        </row>
        <row r="55">
          <cell r="F55" t="str">
            <v>MMR</v>
          </cell>
          <cell r="G55">
            <v>2.2217449999999999</v>
          </cell>
        </row>
        <row r="56">
          <cell r="F56" t="str">
            <v>MOZ</v>
          </cell>
          <cell r="G56">
            <v>3.5740748999999998</v>
          </cell>
        </row>
        <row r="57">
          <cell r="F57" t="str">
            <v>MAR</v>
          </cell>
          <cell r="G57">
            <v>5.0407228131147503</v>
          </cell>
        </row>
        <row r="58">
          <cell r="F58" t="str">
            <v>MNE</v>
          </cell>
          <cell r="G58">
            <v>4.2364915792207798</v>
          </cell>
        </row>
        <row r="59">
          <cell r="F59" t="str">
            <v>MNG</v>
          </cell>
          <cell r="G59">
            <v>3.2022548976608198</v>
          </cell>
        </row>
        <row r="60">
          <cell r="F60" t="str">
            <v>MDA</v>
          </cell>
          <cell r="G60">
            <v>3.47360523076923</v>
          </cell>
        </row>
        <row r="61">
          <cell r="F61" t="str">
            <v>MEX</v>
          </cell>
          <cell r="G61">
            <v>4.67093554314381</v>
          </cell>
        </row>
        <row r="62">
          <cell r="F62" t="str">
            <v>MUS</v>
          </cell>
          <cell r="G62">
            <v>5.0068742249999998</v>
          </cell>
        </row>
        <row r="63">
          <cell r="F63" t="str">
            <v>MRT</v>
          </cell>
          <cell r="G63">
            <v>2.3280029411764702</v>
          </cell>
        </row>
        <row r="64">
          <cell r="F64" t="str">
            <v>MLT</v>
          </cell>
          <cell r="G64">
            <v>5.7469277400000003</v>
          </cell>
        </row>
        <row r="65">
          <cell r="F65" t="str">
            <v>MLI</v>
          </cell>
          <cell r="G65">
            <v>4.14798641020408</v>
          </cell>
        </row>
        <row r="66">
          <cell r="F66" t="str">
            <v>MYS</v>
          </cell>
          <cell r="G66">
            <v>5.7665112378378396</v>
          </cell>
        </row>
        <row r="67">
          <cell r="F67" t="str">
            <v>MWI</v>
          </cell>
          <cell r="G67">
            <v>2.8786202258620701</v>
          </cell>
        </row>
        <row r="68">
          <cell r="F68" t="str">
            <v>MDG</v>
          </cell>
          <cell r="G68">
            <v>3.6343057036144599</v>
          </cell>
        </row>
        <row r="69">
          <cell r="F69" t="str">
            <v>MKD</v>
          </cell>
          <cell r="G69">
            <v>4.2989989040935699</v>
          </cell>
        </row>
        <row r="70">
          <cell r="F70" t="str">
            <v>LUX</v>
          </cell>
          <cell r="G70">
            <v>5.5867386088235298</v>
          </cell>
        </row>
        <row r="71">
          <cell r="F71" t="str">
            <v>LTU</v>
          </cell>
          <cell r="G71">
            <v>4.3167556673469401</v>
          </cell>
        </row>
        <row r="72">
          <cell r="F72" t="str">
            <v>LBY</v>
          </cell>
          <cell r="G72">
            <v>2.9306763999999998</v>
          </cell>
        </row>
        <row r="73">
          <cell r="F73" t="str">
            <v>LBR</v>
          </cell>
          <cell r="G73">
            <v>3.09204146486486</v>
          </cell>
        </row>
        <row r="74">
          <cell r="F74" t="str">
            <v>LSO</v>
          </cell>
          <cell r="G74">
            <v>2.3003952827957002</v>
          </cell>
        </row>
        <row r="75">
          <cell r="F75" t="str">
            <v>LBN</v>
          </cell>
          <cell r="G75">
            <v>4.8811844207792197</v>
          </cell>
        </row>
        <row r="76">
          <cell r="F76" t="str">
            <v>LVA</v>
          </cell>
          <cell r="G76">
            <v>5.3916935333333296</v>
          </cell>
        </row>
        <row r="77">
          <cell r="F77" t="str">
            <v>LAO</v>
          </cell>
          <cell r="G77">
            <v>4.3130930000000003</v>
          </cell>
        </row>
        <row r="78">
          <cell r="F78" t="str">
            <v>KGZ</v>
          </cell>
          <cell r="G78">
            <v>3.0897011375000001</v>
          </cell>
        </row>
        <row r="79">
          <cell r="F79" t="str">
            <v>KWT</v>
          </cell>
          <cell r="G79">
            <v>4.0253751216216198</v>
          </cell>
        </row>
        <row r="80">
          <cell r="F80" t="str">
            <v>KOR</v>
          </cell>
          <cell r="G80">
            <v>5.75320762681564</v>
          </cell>
        </row>
        <row r="81">
          <cell r="F81" t="str">
            <v>KEN</v>
          </cell>
          <cell r="G81">
            <v>4.6780554867924504</v>
          </cell>
        </row>
        <row r="82">
          <cell r="F82" t="str">
            <v>KAZ</v>
          </cell>
          <cell r="G82">
            <v>4.0921894119047604</v>
          </cell>
        </row>
        <row r="83">
          <cell r="F83" t="str">
            <v>JOR</v>
          </cell>
          <cell r="G83">
            <v>5.4865209999999998</v>
          </cell>
        </row>
        <row r="84">
          <cell r="F84" t="str">
            <v>JPN</v>
          </cell>
          <cell r="G84">
            <v>5.4273364765486702</v>
          </cell>
        </row>
        <row r="85">
          <cell r="F85" t="str">
            <v>JAM</v>
          </cell>
          <cell r="G85">
            <v>5.2486307117647097</v>
          </cell>
        </row>
        <row r="86">
          <cell r="F86" t="str">
            <v>ITA</v>
          </cell>
          <cell r="G86">
            <v>4.3527143686046497</v>
          </cell>
        </row>
        <row r="87">
          <cell r="F87" t="str">
            <v>ISR</v>
          </cell>
          <cell r="G87">
            <v>4.9558171864864899</v>
          </cell>
        </row>
        <row r="88">
          <cell r="F88" t="str">
            <v>IRL</v>
          </cell>
          <cell r="G88">
            <v>5.5510232974358997</v>
          </cell>
        </row>
        <row r="89">
          <cell r="F89" t="str">
            <v>IRN</v>
          </cell>
          <cell r="G89">
            <v>3.2985969433427802</v>
          </cell>
        </row>
        <row r="90">
          <cell r="F90" t="str">
            <v>IDN</v>
          </cell>
          <cell r="G90">
            <v>4.5060528857142899</v>
          </cell>
        </row>
        <row r="91">
          <cell r="F91" t="str">
            <v>IND</v>
          </cell>
          <cell r="G91">
            <v>4.7640614212560397</v>
          </cell>
        </row>
        <row r="92">
          <cell r="F92" t="str">
            <v>ISL</v>
          </cell>
          <cell r="G92">
            <v>6.0267384277173903</v>
          </cell>
        </row>
        <row r="93">
          <cell r="F93" t="str">
            <v>HUN</v>
          </cell>
          <cell r="G93">
            <v>3.93698336858639</v>
          </cell>
        </row>
        <row r="94">
          <cell r="F94" t="str">
            <v>HKG</v>
          </cell>
          <cell r="G94">
            <v>6.7436900930232602</v>
          </cell>
        </row>
        <row r="95">
          <cell r="F95" t="str">
            <v>HND</v>
          </cell>
          <cell r="G95">
            <v>3.9852998354609901</v>
          </cell>
        </row>
        <row r="96">
          <cell r="F96" t="str">
            <v>HTI</v>
          </cell>
          <cell r="G96">
            <v>2.7185763429347798</v>
          </cell>
        </row>
        <row r="97">
          <cell r="F97" t="str">
            <v>GUY</v>
          </cell>
          <cell r="G97">
            <v>3.9427267425414398</v>
          </cell>
        </row>
        <row r="98">
          <cell r="F98" t="str">
            <v>GIN</v>
          </cell>
          <cell r="G98">
            <v>3.0185438241379301</v>
          </cell>
        </row>
        <row r="99">
          <cell r="F99" t="str">
            <v>GTM</v>
          </cell>
          <cell r="G99">
            <v>4.4509613869822502</v>
          </cell>
        </row>
        <row r="100">
          <cell r="F100" t="str">
            <v>GRC</v>
          </cell>
          <cell r="G100">
            <v>5.2553846965517197</v>
          </cell>
        </row>
        <row r="101">
          <cell r="F101" t="str">
            <v>GHA</v>
          </cell>
          <cell r="G101">
            <v>4.2706648288590596</v>
          </cell>
        </row>
        <row r="102">
          <cell r="F102" t="str">
            <v>DEU</v>
          </cell>
          <cell r="G102">
            <v>6.0813258508417496</v>
          </cell>
        </row>
        <row r="103">
          <cell r="F103" t="str">
            <v>GEO</v>
          </cell>
          <cell r="G103">
            <v>4.1690313005917199</v>
          </cell>
        </row>
        <row r="104">
          <cell r="F104" t="str">
            <v>GMB</v>
          </cell>
          <cell r="G104">
            <v>4.6731932546012303</v>
          </cell>
        </row>
        <row r="105">
          <cell r="F105" t="str">
            <v>GAB</v>
          </cell>
          <cell r="G105">
            <v>3.5681651532710301</v>
          </cell>
        </row>
        <row r="106">
          <cell r="F106" t="str">
            <v>FRA</v>
          </cell>
          <cell r="G106">
            <v>6.0644503406698602</v>
          </cell>
        </row>
        <row r="107">
          <cell r="F107" t="str">
            <v>FIN</v>
          </cell>
          <cell r="G107">
            <v>6.2234186947368402</v>
          </cell>
        </row>
        <row r="108">
          <cell r="F108" t="str">
            <v>ETH</v>
          </cell>
          <cell r="G108">
            <v>5.3491557873417701</v>
          </cell>
        </row>
        <row r="109">
          <cell r="F109" t="str">
            <v>EST</v>
          </cell>
          <cell r="G109">
            <v>4.1355651757062102</v>
          </cell>
        </row>
        <row r="110">
          <cell r="F110" t="str">
            <v>SLV</v>
          </cell>
          <cell r="G110">
            <v>4.8138314871794901</v>
          </cell>
        </row>
        <row r="111">
          <cell r="F111" t="str">
            <v>EGY</v>
          </cell>
          <cell r="G111">
            <v>4.7860657736842098</v>
          </cell>
        </row>
        <row r="112">
          <cell r="F112" t="str">
            <v>ECU</v>
          </cell>
          <cell r="G112">
            <v>4.4556790365079397</v>
          </cell>
        </row>
        <row r="113">
          <cell r="F113" t="str">
            <v>DOM</v>
          </cell>
          <cell r="G113">
            <v>5.1588917285714304</v>
          </cell>
        </row>
        <row r="114">
          <cell r="F114" t="str">
            <v>DNK</v>
          </cell>
          <cell r="G114">
            <v>5.6397073242524902</v>
          </cell>
        </row>
        <row r="115">
          <cell r="F115" t="str">
            <v>CZE</v>
          </cell>
          <cell r="G115">
            <v>5.75550833943662</v>
          </cell>
        </row>
        <row r="116">
          <cell r="F116" t="str">
            <v>CYP</v>
          </cell>
          <cell r="G116">
            <v>5.2773584225352099</v>
          </cell>
        </row>
        <row r="117">
          <cell r="F117" t="str">
            <v>HRV</v>
          </cell>
          <cell r="G117">
            <v>4.3661988149732602</v>
          </cell>
        </row>
        <row r="118">
          <cell r="F118" t="str">
            <v>CIV</v>
          </cell>
          <cell r="G118">
            <v>4.0718736728323703</v>
          </cell>
        </row>
        <row r="119">
          <cell r="F119" t="str">
            <v>CRI</v>
          </cell>
          <cell r="G119">
            <v>4.8074336862745097</v>
          </cell>
        </row>
        <row r="120">
          <cell r="F120" t="str">
            <v>COL</v>
          </cell>
          <cell r="G120">
            <v>3.9911332673469402</v>
          </cell>
        </row>
        <row r="121">
          <cell r="F121" t="str">
            <v>CHN</v>
          </cell>
          <cell r="G121">
            <v>4.5413844761904798</v>
          </cell>
        </row>
        <row r="122">
          <cell r="F122" t="str">
            <v>CHL</v>
          </cell>
          <cell r="G122">
            <v>5.2089109999999996</v>
          </cell>
        </row>
        <row r="123">
          <cell r="F123" t="str">
            <v>TCD</v>
          </cell>
          <cell r="G123">
            <v>2.1225431637681198</v>
          </cell>
        </row>
        <row r="124">
          <cell r="F124" t="str">
            <v>CPV</v>
          </cell>
          <cell r="G124">
            <v>4.0061833936170199</v>
          </cell>
        </row>
        <row r="125">
          <cell r="F125" t="str">
            <v>CAN</v>
          </cell>
          <cell r="G125">
            <v>5.8627432690678001</v>
          </cell>
        </row>
        <row r="126">
          <cell r="F126" t="str">
            <v>CMR</v>
          </cell>
          <cell r="G126">
            <v>3.5484223286713301</v>
          </cell>
        </row>
        <row r="127">
          <cell r="F127" t="str">
            <v>KHM</v>
          </cell>
          <cell r="G127">
            <v>4.0899858088235304</v>
          </cell>
        </row>
        <row r="128">
          <cell r="F128" t="str">
            <v>BDI</v>
          </cell>
          <cell r="G128">
            <v>2.6591325722772301</v>
          </cell>
        </row>
        <row r="129">
          <cell r="F129" t="str">
            <v>BFA</v>
          </cell>
          <cell r="G129">
            <v>3.0808252887755101</v>
          </cell>
        </row>
        <row r="130">
          <cell r="F130" t="str">
            <v>BGR</v>
          </cell>
          <cell r="G130">
            <v>4.18858590149254</v>
          </cell>
        </row>
        <row r="131">
          <cell r="F131" t="str">
            <v>BRN</v>
          </cell>
          <cell r="G131">
            <v>4.8405298666666701</v>
          </cell>
        </row>
        <row r="132">
          <cell r="F132" t="str">
            <v>BRA</v>
          </cell>
          <cell r="G132">
            <v>3.2832004290456398</v>
          </cell>
        </row>
        <row r="133">
          <cell r="F133" t="str">
            <v>BWA</v>
          </cell>
          <cell r="G133">
            <v>4.0114792742515002</v>
          </cell>
        </row>
        <row r="134">
          <cell r="F134" t="str">
            <v>BIH</v>
          </cell>
          <cell r="G134">
            <v>1.994227</v>
          </cell>
        </row>
        <row r="135">
          <cell r="F135" t="str">
            <v>BOL</v>
          </cell>
          <cell r="G135">
            <v>3.46148395616438</v>
          </cell>
        </row>
        <row r="136">
          <cell r="F136" t="str">
            <v>BTN</v>
          </cell>
          <cell r="G136">
            <v>3.4743499999999998</v>
          </cell>
        </row>
        <row r="137">
          <cell r="F137" t="str">
            <v>BEN</v>
          </cell>
          <cell r="G137">
            <v>3.0015667507853401</v>
          </cell>
        </row>
        <row r="138">
          <cell r="F138" t="str">
            <v>BEL</v>
          </cell>
          <cell r="G138">
            <v>5.9663188165680499</v>
          </cell>
        </row>
        <row r="139">
          <cell r="F139" t="str">
            <v>BRB</v>
          </cell>
          <cell r="G139">
            <v>5.9741861463414603</v>
          </cell>
        </row>
        <row r="140">
          <cell r="F140" t="str">
            <v>BGD</v>
          </cell>
          <cell r="G140">
            <v>3.2209568229299399</v>
          </cell>
        </row>
        <row r="141">
          <cell r="F141" t="str">
            <v>BHR</v>
          </cell>
          <cell r="G141">
            <v>5.6403229707547204</v>
          </cell>
        </row>
        <row r="142">
          <cell r="F142" t="str">
            <v>AZE</v>
          </cell>
          <cell r="G142">
            <v>5.0986219555555596</v>
          </cell>
        </row>
        <row r="143">
          <cell r="F143" t="str">
            <v>AUT</v>
          </cell>
          <cell r="G143">
            <v>5.3965870897058803</v>
          </cell>
        </row>
        <row r="144">
          <cell r="F144" t="str">
            <v>AUS</v>
          </cell>
          <cell r="G144">
            <v>5.5634680159999998</v>
          </cell>
        </row>
        <row r="145">
          <cell r="F145" t="str">
            <v>ARM</v>
          </cell>
          <cell r="G145">
            <v>4.52901797435897</v>
          </cell>
        </row>
        <row r="146">
          <cell r="F146" t="str">
            <v>ARG</v>
          </cell>
          <cell r="G146">
            <v>3.5566846891402699</v>
          </cell>
        </row>
        <row r="147">
          <cell r="F147" t="str">
            <v>AGO</v>
          </cell>
          <cell r="G147">
            <v>3.3823530000000002</v>
          </cell>
        </row>
        <row r="148">
          <cell r="F148" t="str">
            <v>DZA</v>
          </cell>
          <cell r="G148">
            <v>3.00974334795918</v>
          </cell>
        </row>
        <row r="149">
          <cell r="F149" t="str">
            <v>ALB</v>
          </cell>
          <cell r="G149">
            <v>4.30722045</v>
          </cell>
        </row>
      </sheetData>
      <sheetData sheetId="8">
        <row r="1">
          <cell r="F1" t="str">
            <v>Entity code</v>
          </cell>
          <cell r="G1" t="str">
            <v>Value</v>
          </cell>
        </row>
        <row r="2">
          <cell r="C2" t="str">
            <v>2.06 Available airline seat km/week, millions</v>
          </cell>
          <cell r="F2" t="str">
            <v>ZWE</v>
          </cell>
          <cell r="G2">
            <v>12.450989998656</v>
          </cell>
        </row>
        <row r="3">
          <cell r="F3" t="str">
            <v>ZMB</v>
          </cell>
          <cell r="G3">
            <v>43.542359764992</v>
          </cell>
        </row>
        <row r="4">
          <cell r="F4" t="str">
            <v>YEM</v>
          </cell>
          <cell r="G4">
            <v>39.816576321984002</v>
          </cell>
        </row>
        <row r="5">
          <cell r="F5" t="str">
            <v>VNM</v>
          </cell>
          <cell r="G5">
            <v>733.96472864774398</v>
          </cell>
        </row>
        <row r="6">
          <cell r="F6" t="str">
            <v>VEN</v>
          </cell>
          <cell r="G6">
            <v>262.51623351360001</v>
          </cell>
        </row>
        <row r="7">
          <cell r="F7" t="str">
            <v>URY</v>
          </cell>
          <cell r="G7">
            <v>47.423314547136002</v>
          </cell>
        </row>
        <row r="8">
          <cell r="F8" t="str">
            <v>USA</v>
          </cell>
          <cell r="G8">
            <v>32852.2404388102</v>
          </cell>
        </row>
        <row r="9">
          <cell r="F9" t="str">
            <v>GBR</v>
          </cell>
          <cell r="G9">
            <v>6326.32967235878</v>
          </cell>
        </row>
        <row r="10">
          <cell r="F10" t="str">
            <v>ARE</v>
          </cell>
          <cell r="G10">
            <v>4198.9463578212499</v>
          </cell>
        </row>
        <row r="11">
          <cell r="F11" t="str">
            <v>UKR</v>
          </cell>
          <cell r="G11">
            <v>236.212569609984</v>
          </cell>
        </row>
        <row r="12">
          <cell r="F12" t="str">
            <v>UGA</v>
          </cell>
          <cell r="G12">
            <v>43.652170134144001</v>
          </cell>
        </row>
        <row r="13">
          <cell r="F13" t="str">
            <v>TUR</v>
          </cell>
          <cell r="G13">
            <v>2081.9478979094401</v>
          </cell>
        </row>
        <row r="14">
          <cell r="F14" t="str">
            <v>TUN</v>
          </cell>
          <cell r="G14">
            <v>163.80047187820799</v>
          </cell>
        </row>
        <row r="15">
          <cell r="F15" t="str">
            <v>TTO</v>
          </cell>
          <cell r="G15">
            <v>61.357426086528001</v>
          </cell>
        </row>
        <row r="16">
          <cell r="F16" t="str">
            <v>TLS</v>
          </cell>
          <cell r="G16">
            <v>4.5462471310080002</v>
          </cell>
        </row>
        <row r="17">
          <cell r="F17" t="str">
            <v>THA</v>
          </cell>
          <cell r="G17">
            <v>2464.1798616166998</v>
          </cell>
        </row>
        <row r="18">
          <cell r="F18" t="str">
            <v>TZA</v>
          </cell>
          <cell r="G18">
            <v>83.213096529024</v>
          </cell>
        </row>
        <row r="19">
          <cell r="F19" t="str">
            <v>TWN</v>
          </cell>
          <cell r="G19">
            <v>1033.1242203047</v>
          </cell>
        </row>
        <row r="20">
          <cell r="F20" t="str">
            <v>CHE</v>
          </cell>
          <cell r="G20">
            <v>945.75339884044797</v>
          </cell>
        </row>
        <row r="21">
          <cell r="F21" t="str">
            <v>SWE</v>
          </cell>
          <cell r="G21">
            <v>496.98021063398397</v>
          </cell>
        </row>
        <row r="22">
          <cell r="F22" t="str">
            <v>SWZ</v>
          </cell>
          <cell r="G22">
            <v>0.25723754496000001</v>
          </cell>
        </row>
        <row r="23">
          <cell r="F23" t="str">
            <v>SUR</v>
          </cell>
          <cell r="G23">
            <v>28.112445858815999</v>
          </cell>
        </row>
        <row r="24">
          <cell r="F24" t="str">
            <v>LKA</v>
          </cell>
          <cell r="G24">
            <v>271.61441358796799</v>
          </cell>
        </row>
        <row r="25">
          <cell r="F25" t="str">
            <v>ESP</v>
          </cell>
          <cell r="G25">
            <v>3551.9732521764499</v>
          </cell>
        </row>
        <row r="26">
          <cell r="F26" t="str">
            <v>ZAF</v>
          </cell>
          <cell r="G26">
            <v>1088.4818389547499</v>
          </cell>
        </row>
        <row r="27">
          <cell r="F27" t="str">
            <v>SVN</v>
          </cell>
          <cell r="G27">
            <v>16.369449738048001</v>
          </cell>
        </row>
        <row r="28">
          <cell r="F28" t="str">
            <v>SVK</v>
          </cell>
          <cell r="G28">
            <v>26.352959719680001</v>
          </cell>
        </row>
        <row r="29">
          <cell r="F29" t="str">
            <v>SGP</v>
          </cell>
          <cell r="G29">
            <v>2378.2910359570601</v>
          </cell>
        </row>
        <row r="30">
          <cell r="F30" t="str">
            <v>SLE</v>
          </cell>
          <cell r="G30">
            <v>8.4429686563199997</v>
          </cell>
        </row>
        <row r="31">
          <cell r="F31" t="str">
            <v>SYC</v>
          </cell>
          <cell r="G31">
            <v>27.155105049599999</v>
          </cell>
        </row>
        <row r="32">
          <cell r="F32" t="str">
            <v>SRB</v>
          </cell>
          <cell r="G32">
            <v>72.087869633471996</v>
          </cell>
        </row>
        <row r="33">
          <cell r="F33" t="str">
            <v>SEN</v>
          </cell>
          <cell r="G33">
            <v>100.842651353664</v>
          </cell>
        </row>
        <row r="34">
          <cell r="F34" t="str">
            <v>SAU</v>
          </cell>
          <cell r="G34">
            <v>1201.1413867009901</v>
          </cell>
        </row>
        <row r="35">
          <cell r="F35" t="str">
            <v>RWA</v>
          </cell>
          <cell r="G35">
            <v>15.328896187968001</v>
          </cell>
        </row>
        <row r="36">
          <cell r="F36" t="str">
            <v>RUS</v>
          </cell>
          <cell r="G36">
            <v>3506.4568340461401</v>
          </cell>
        </row>
        <row r="37">
          <cell r="F37" t="str">
            <v>ROU</v>
          </cell>
          <cell r="G37">
            <v>176.316616168704</v>
          </cell>
        </row>
        <row r="38">
          <cell r="F38" t="str">
            <v>QAT</v>
          </cell>
          <cell r="G38">
            <v>1007.27092890547</v>
          </cell>
        </row>
        <row r="39">
          <cell r="F39" t="str">
            <v>PRI</v>
          </cell>
          <cell r="G39">
            <v>223</v>
          </cell>
        </row>
        <row r="40">
          <cell r="F40" t="str">
            <v>PRT</v>
          </cell>
          <cell r="G40">
            <v>746.91737611603196</v>
          </cell>
        </row>
        <row r="41">
          <cell r="F41" t="str">
            <v>POL</v>
          </cell>
          <cell r="G41">
            <v>342.13446995270402</v>
          </cell>
        </row>
        <row r="42">
          <cell r="F42" t="str">
            <v>PHL</v>
          </cell>
          <cell r="G42">
            <v>1036.06831961741</v>
          </cell>
        </row>
        <row r="43">
          <cell r="F43" t="str">
            <v>PER</v>
          </cell>
          <cell r="G43">
            <v>513.19819374278404</v>
          </cell>
        </row>
        <row r="44">
          <cell r="F44" t="str">
            <v>PRY</v>
          </cell>
          <cell r="G44">
            <v>21.736515417408</v>
          </cell>
        </row>
        <row r="45">
          <cell r="F45" t="str">
            <v>PAN</v>
          </cell>
          <cell r="G45">
            <v>340.23357880300802</v>
          </cell>
        </row>
        <row r="46">
          <cell r="F46" t="str">
            <v>PAK</v>
          </cell>
          <cell r="G46">
            <v>409.427696646144</v>
          </cell>
        </row>
        <row r="47">
          <cell r="F47" t="str">
            <v>OMN</v>
          </cell>
          <cell r="G47">
            <v>201.612833947008</v>
          </cell>
        </row>
        <row r="48">
          <cell r="F48" t="str">
            <v>NOR</v>
          </cell>
          <cell r="G48">
            <v>565.23304248364798</v>
          </cell>
        </row>
        <row r="49">
          <cell r="F49" t="str">
            <v>NGA</v>
          </cell>
          <cell r="G49">
            <v>285.29420773708802</v>
          </cell>
        </row>
        <row r="50">
          <cell r="F50" t="str">
            <v>NIC</v>
          </cell>
          <cell r="G50">
            <v>20.972023104384</v>
          </cell>
        </row>
        <row r="51">
          <cell r="F51" t="str">
            <v>NZL</v>
          </cell>
          <cell r="G51">
            <v>693.55580268902395</v>
          </cell>
        </row>
        <row r="52">
          <cell r="F52" t="str">
            <v>NLD</v>
          </cell>
          <cell r="G52">
            <v>1759.4879536713599</v>
          </cell>
        </row>
        <row r="53">
          <cell r="F53" t="str">
            <v>NPL</v>
          </cell>
          <cell r="G53">
            <v>90.058437209664007</v>
          </cell>
        </row>
        <row r="54">
          <cell r="F54" t="str">
            <v>NAM</v>
          </cell>
          <cell r="G54">
            <v>31.018475334527999</v>
          </cell>
        </row>
        <row r="55">
          <cell r="F55" t="str">
            <v>MMR</v>
          </cell>
          <cell r="G55">
            <v>69.789749736960005</v>
          </cell>
        </row>
        <row r="56">
          <cell r="F56" t="str">
            <v>MOZ</v>
          </cell>
          <cell r="G56">
            <v>34.510241652479998</v>
          </cell>
        </row>
        <row r="57">
          <cell r="F57" t="str">
            <v>MAR</v>
          </cell>
          <cell r="G57">
            <v>408.16028674713601</v>
          </cell>
        </row>
        <row r="58">
          <cell r="F58" t="str">
            <v>MNE</v>
          </cell>
          <cell r="G58">
            <v>21.635834856768</v>
          </cell>
        </row>
        <row r="59">
          <cell r="F59" t="str">
            <v>MNG</v>
          </cell>
          <cell r="G59">
            <v>29.938023732672001</v>
          </cell>
        </row>
        <row r="60">
          <cell r="F60" t="str">
            <v>MDA</v>
          </cell>
          <cell r="G60">
            <v>18.940413792960001</v>
          </cell>
        </row>
        <row r="61">
          <cell r="F61" t="str">
            <v>MEX</v>
          </cell>
          <cell r="G61">
            <v>1849.43552639155</v>
          </cell>
        </row>
        <row r="62">
          <cell r="F62" t="str">
            <v>MUS</v>
          </cell>
          <cell r="G62">
            <v>162.72107198265601</v>
          </cell>
        </row>
        <row r="63">
          <cell r="F63" t="str">
            <v>MRT</v>
          </cell>
          <cell r="G63">
            <v>10.980567791424001</v>
          </cell>
        </row>
        <row r="64">
          <cell r="F64" t="str">
            <v>MLT</v>
          </cell>
          <cell r="G64">
            <v>70.325216305344</v>
          </cell>
        </row>
        <row r="65">
          <cell r="F65" t="str">
            <v>MLI</v>
          </cell>
          <cell r="G65">
            <v>20.709258267456001</v>
          </cell>
        </row>
        <row r="66">
          <cell r="F66" t="str">
            <v>MYS</v>
          </cell>
          <cell r="G66">
            <v>1683.01542550522</v>
          </cell>
        </row>
        <row r="67">
          <cell r="F67" t="str">
            <v>MWI</v>
          </cell>
          <cell r="G67">
            <v>5.8864717992960003</v>
          </cell>
        </row>
        <row r="68">
          <cell r="F68" t="str">
            <v>MDG</v>
          </cell>
          <cell r="G68">
            <v>45.186406049664001</v>
          </cell>
        </row>
        <row r="69">
          <cell r="F69" t="str">
            <v>MKD</v>
          </cell>
          <cell r="G69">
            <v>13.062654177408</v>
          </cell>
        </row>
        <row r="70">
          <cell r="F70" t="str">
            <v>LUX</v>
          </cell>
          <cell r="G70">
            <v>25.301133519552</v>
          </cell>
        </row>
        <row r="71">
          <cell r="F71" t="str">
            <v>LTU</v>
          </cell>
          <cell r="G71">
            <v>51.314129779967999</v>
          </cell>
        </row>
        <row r="72">
          <cell r="F72" t="str">
            <v>LBY</v>
          </cell>
          <cell r="G72">
            <v>82.119833744255999</v>
          </cell>
        </row>
        <row r="73">
          <cell r="F73" t="str">
            <v>LBR</v>
          </cell>
          <cell r="G73">
            <v>4.9764521410559999</v>
          </cell>
        </row>
        <row r="74">
          <cell r="F74" t="str">
            <v>LSO</v>
          </cell>
          <cell r="G74">
            <v>0.25116388070399998</v>
          </cell>
        </row>
        <row r="75">
          <cell r="F75" t="str">
            <v>LBN</v>
          </cell>
          <cell r="G75">
            <v>148.81651845984001</v>
          </cell>
        </row>
        <row r="76">
          <cell r="F76" t="str">
            <v>LVA</v>
          </cell>
          <cell r="G76">
            <v>72.546881901120003</v>
          </cell>
        </row>
        <row r="77">
          <cell r="F77" t="str">
            <v>LAO</v>
          </cell>
          <cell r="G77">
            <v>22.123712318399999</v>
          </cell>
        </row>
        <row r="78">
          <cell r="F78" t="str">
            <v>KGZ</v>
          </cell>
          <cell r="G78">
            <v>58.425320409984003</v>
          </cell>
        </row>
        <row r="79">
          <cell r="F79" t="str">
            <v>KWT</v>
          </cell>
          <cell r="G79">
            <v>230.87196798336001</v>
          </cell>
        </row>
        <row r="80">
          <cell r="F80" t="str">
            <v>KOR</v>
          </cell>
          <cell r="G80">
            <v>2167.3695712394901</v>
          </cell>
        </row>
        <row r="81">
          <cell r="F81" t="str">
            <v>KEN</v>
          </cell>
          <cell r="G81">
            <v>264.21873921907201</v>
          </cell>
        </row>
        <row r="82">
          <cell r="F82" t="str">
            <v>KAZ</v>
          </cell>
          <cell r="G82">
            <v>234.14164804800001</v>
          </cell>
        </row>
        <row r="83">
          <cell r="F83" t="str">
            <v>JOR</v>
          </cell>
          <cell r="G83">
            <v>181.58281862688</v>
          </cell>
        </row>
        <row r="84">
          <cell r="F84" t="str">
            <v>JPN</v>
          </cell>
          <cell r="G84">
            <v>5425.1722651674199</v>
          </cell>
        </row>
        <row r="85">
          <cell r="F85" t="str">
            <v>JAM</v>
          </cell>
          <cell r="G85">
            <v>139.12939733932799</v>
          </cell>
        </row>
        <row r="86">
          <cell r="F86" t="str">
            <v>ITA</v>
          </cell>
          <cell r="G86">
            <v>2261.67548569459</v>
          </cell>
        </row>
        <row r="87">
          <cell r="F87" t="str">
            <v>ISR</v>
          </cell>
          <cell r="G87">
            <v>502.42832126783998</v>
          </cell>
        </row>
        <row r="88">
          <cell r="F88" t="str">
            <v>IRL</v>
          </cell>
          <cell r="G88">
            <v>438.88741529529602</v>
          </cell>
        </row>
        <row r="89">
          <cell r="F89" t="str">
            <v>IRN</v>
          </cell>
          <cell r="G89">
            <v>261.11437821215998</v>
          </cell>
        </row>
        <row r="90">
          <cell r="F90" t="str">
            <v>IDN</v>
          </cell>
          <cell r="G90">
            <v>2434.9686739614699</v>
          </cell>
        </row>
        <row r="91">
          <cell r="F91" t="str">
            <v>IND</v>
          </cell>
          <cell r="G91">
            <v>3288.0289559990401</v>
          </cell>
        </row>
        <row r="92">
          <cell r="F92" t="str">
            <v>ISL</v>
          </cell>
          <cell r="G92">
            <v>123.278281898112</v>
          </cell>
        </row>
        <row r="93">
          <cell r="F93" t="str">
            <v>HUN</v>
          </cell>
          <cell r="G93">
            <v>122.512932609408</v>
          </cell>
        </row>
        <row r="94">
          <cell r="F94" t="str">
            <v>HKG</v>
          </cell>
          <cell r="G94">
            <v>2371.9329716480602</v>
          </cell>
        </row>
        <row r="95">
          <cell r="F95" t="str">
            <v>HND</v>
          </cell>
          <cell r="G95">
            <v>26.507645036928</v>
          </cell>
        </row>
        <row r="96">
          <cell r="F96" t="str">
            <v>HTI</v>
          </cell>
          <cell r="G96">
            <v>23.408929608767998</v>
          </cell>
        </row>
        <row r="97">
          <cell r="F97" t="str">
            <v>GUY</v>
          </cell>
          <cell r="G97">
            <v>11.03083001856</v>
          </cell>
        </row>
        <row r="98">
          <cell r="F98" t="str">
            <v>GIN</v>
          </cell>
          <cell r="G98">
            <v>9.4480450225919999</v>
          </cell>
        </row>
        <row r="99">
          <cell r="F99" t="str">
            <v>GTM</v>
          </cell>
          <cell r="G99">
            <v>43.393975834175997</v>
          </cell>
        </row>
        <row r="100">
          <cell r="F100" t="str">
            <v>GRC</v>
          </cell>
          <cell r="G100">
            <v>541.98620922124803</v>
          </cell>
        </row>
        <row r="101">
          <cell r="F101" t="str">
            <v>GHA</v>
          </cell>
          <cell r="G101">
            <v>106.528363926336</v>
          </cell>
        </row>
        <row r="102">
          <cell r="F102" t="str">
            <v>DEU</v>
          </cell>
          <cell r="G102">
            <v>4663.0000774051196</v>
          </cell>
        </row>
        <row r="103">
          <cell r="F103" t="str">
            <v>GEO</v>
          </cell>
          <cell r="G103">
            <v>39.317534841023999</v>
          </cell>
        </row>
        <row r="104">
          <cell r="F104" t="str">
            <v>GMB</v>
          </cell>
          <cell r="G104">
            <v>14.545414420416</v>
          </cell>
        </row>
        <row r="105">
          <cell r="F105" t="str">
            <v>GAB</v>
          </cell>
          <cell r="G105">
            <v>28.555976237184002</v>
          </cell>
        </row>
        <row r="106">
          <cell r="F106" t="str">
            <v>FRA</v>
          </cell>
          <cell r="G106">
            <v>3820.6152685514899</v>
          </cell>
        </row>
        <row r="107">
          <cell r="F107" t="str">
            <v>FIN</v>
          </cell>
          <cell r="G107">
            <v>392.58020495232</v>
          </cell>
        </row>
        <row r="108">
          <cell r="F108" t="str">
            <v>ETH</v>
          </cell>
          <cell r="G108">
            <v>253.55837133791999</v>
          </cell>
        </row>
        <row r="109">
          <cell r="F109" t="str">
            <v>EST</v>
          </cell>
          <cell r="G109">
            <v>21.592412341631999</v>
          </cell>
        </row>
        <row r="110">
          <cell r="F110" t="str">
            <v>SLV</v>
          </cell>
          <cell r="G110">
            <v>95.448220388927993</v>
          </cell>
        </row>
        <row r="111">
          <cell r="F111" t="str">
            <v>EGY</v>
          </cell>
          <cell r="G111">
            <v>710.54536163846399</v>
          </cell>
        </row>
        <row r="112">
          <cell r="F112" t="str">
            <v>ECU</v>
          </cell>
          <cell r="G112">
            <v>166.58296408512001</v>
          </cell>
        </row>
        <row r="113">
          <cell r="F113" t="str">
            <v>DOM</v>
          </cell>
          <cell r="G113">
            <v>386.41598290944</v>
          </cell>
        </row>
        <row r="114">
          <cell r="F114" t="str">
            <v>DNK</v>
          </cell>
          <cell r="G114">
            <v>463.75480727135999</v>
          </cell>
        </row>
        <row r="115">
          <cell r="F115" t="str">
            <v>CZE</v>
          </cell>
          <cell r="G115">
            <v>194.56985455776001</v>
          </cell>
        </row>
        <row r="116">
          <cell r="F116" t="str">
            <v>CYP</v>
          </cell>
          <cell r="G116">
            <v>173.369731081536</v>
          </cell>
        </row>
        <row r="117">
          <cell r="F117" t="str">
            <v>HRV</v>
          </cell>
          <cell r="G117">
            <v>85.971013248383997</v>
          </cell>
        </row>
        <row r="118">
          <cell r="F118" t="str">
            <v>CIV</v>
          </cell>
          <cell r="G118">
            <v>44.171783859455999</v>
          </cell>
        </row>
        <row r="119">
          <cell r="F119" t="str">
            <v>CRI</v>
          </cell>
          <cell r="G119">
            <v>136.29067545772801</v>
          </cell>
        </row>
        <row r="120">
          <cell r="F120" t="str">
            <v>COL</v>
          </cell>
          <cell r="G120">
            <v>527.5516737744</v>
          </cell>
        </row>
        <row r="121">
          <cell r="F121" t="str">
            <v>CHN</v>
          </cell>
          <cell r="G121">
            <v>12672.043008863</v>
          </cell>
        </row>
        <row r="122">
          <cell r="F122" t="str">
            <v>CHL</v>
          </cell>
          <cell r="G122">
            <v>570.83621663059205</v>
          </cell>
        </row>
        <row r="123">
          <cell r="F123" t="str">
            <v>TCD</v>
          </cell>
          <cell r="G123">
            <v>7.6848018698880001</v>
          </cell>
        </row>
        <row r="124">
          <cell r="F124" t="str">
            <v>CPV</v>
          </cell>
          <cell r="G124">
            <v>40.416964632000003</v>
          </cell>
        </row>
        <row r="125">
          <cell r="F125" t="str">
            <v>CAN</v>
          </cell>
          <cell r="G125">
            <v>3364.5975233777299</v>
          </cell>
        </row>
        <row r="126">
          <cell r="F126" t="str">
            <v>CMR</v>
          </cell>
          <cell r="G126">
            <v>50.213897731007997</v>
          </cell>
        </row>
        <row r="127">
          <cell r="F127" t="str">
            <v>KHM</v>
          </cell>
          <cell r="G127">
            <v>75.351482471232003</v>
          </cell>
        </row>
        <row r="128">
          <cell r="F128" t="str">
            <v>BDI</v>
          </cell>
          <cell r="G128">
            <v>2.5972140648959998</v>
          </cell>
        </row>
        <row r="129">
          <cell r="F129" t="str">
            <v>BFA</v>
          </cell>
          <cell r="G129">
            <v>17.936684447615999</v>
          </cell>
        </row>
        <row r="130">
          <cell r="F130" t="str">
            <v>BGR</v>
          </cell>
          <cell r="G130">
            <v>104.01422098003199</v>
          </cell>
        </row>
        <row r="131">
          <cell r="F131" t="str">
            <v>BRN</v>
          </cell>
          <cell r="G131">
            <v>47.246159568960003</v>
          </cell>
        </row>
        <row r="132">
          <cell r="F132" t="str">
            <v>BRA</v>
          </cell>
          <cell r="G132">
            <v>3780.5934984554901</v>
          </cell>
        </row>
        <row r="133">
          <cell r="F133" t="str">
            <v>BWA</v>
          </cell>
          <cell r="G133">
            <v>6.9244890232319998</v>
          </cell>
        </row>
        <row r="134">
          <cell r="F134" t="str">
            <v>BIH</v>
          </cell>
          <cell r="G134">
            <v>7.628880384576</v>
          </cell>
        </row>
        <row r="135">
          <cell r="F135" t="str">
            <v>BOL</v>
          </cell>
          <cell r="G135">
            <v>70.407710474111994</v>
          </cell>
        </row>
        <row r="136">
          <cell r="F136" t="str">
            <v>BTN</v>
          </cell>
          <cell r="G136">
            <v>2.1793277784959999</v>
          </cell>
        </row>
        <row r="137">
          <cell r="F137" t="str">
            <v>BEN</v>
          </cell>
          <cell r="G137">
            <v>20.205536814144001</v>
          </cell>
        </row>
        <row r="138">
          <cell r="F138" t="str">
            <v>BEL</v>
          </cell>
          <cell r="G138">
            <v>556.97641574572799</v>
          </cell>
        </row>
        <row r="139">
          <cell r="F139" t="str">
            <v>BRB</v>
          </cell>
          <cell r="G139">
            <v>71.372804298047996</v>
          </cell>
        </row>
        <row r="140">
          <cell r="F140" t="str">
            <v>BGD</v>
          </cell>
          <cell r="G140">
            <v>203.16909293049599</v>
          </cell>
        </row>
        <row r="141">
          <cell r="F141" t="str">
            <v>BHR</v>
          </cell>
          <cell r="G141">
            <v>174.823568194176</v>
          </cell>
        </row>
        <row r="142">
          <cell r="F142" t="str">
            <v>AZE</v>
          </cell>
          <cell r="G142">
            <v>88.359354578880001</v>
          </cell>
        </row>
        <row r="143">
          <cell r="F143" t="str">
            <v>AUT</v>
          </cell>
          <cell r="G143">
            <v>416.081753917632</v>
          </cell>
        </row>
        <row r="144">
          <cell r="F144" t="str">
            <v>AUS</v>
          </cell>
          <cell r="G144">
            <v>4334.3337350459497</v>
          </cell>
        </row>
        <row r="145">
          <cell r="F145" t="str">
            <v>ARM</v>
          </cell>
          <cell r="G145">
            <v>43.360055690688</v>
          </cell>
        </row>
        <row r="146">
          <cell r="F146" t="str">
            <v>ARG</v>
          </cell>
          <cell r="G146">
            <v>808.31716255065601</v>
          </cell>
        </row>
        <row r="147">
          <cell r="F147" t="str">
            <v>AGO</v>
          </cell>
          <cell r="G147">
            <v>117.795856026816</v>
          </cell>
        </row>
        <row r="148">
          <cell r="F148" t="str">
            <v>DZA</v>
          </cell>
          <cell r="G148">
            <v>183.94870478054401</v>
          </cell>
        </row>
        <row r="149">
          <cell r="F149" t="str">
            <v>ALB</v>
          </cell>
          <cell r="G149">
            <v>24.226734660479998</v>
          </cell>
        </row>
      </sheetData>
      <sheetData sheetId="9">
        <row r="1">
          <cell r="F1" t="str">
            <v>Entity code</v>
          </cell>
          <cell r="G1" t="str">
            <v>Value</v>
          </cell>
        </row>
        <row r="2">
          <cell r="C2" t="str">
            <v>2.B. Electricity and telephony infrastructure, 1-7 (best)</v>
          </cell>
          <cell r="F2" t="str">
            <v>ZWE</v>
          </cell>
          <cell r="G2">
            <v>2.3229693315304298</v>
          </cell>
        </row>
        <row r="3">
          <cell r="F3" t="str">
            <v>ZMB</v>
          </cell>
          <cell r="G3">
            <v>2.62414493102195</v>
          </cell>
        </row>
        <row r="4">
          <cell r="F4" t="str">
            <v>YEM</v>
          </cell>
          <cell r="G4">
            <v>1.5316035069334</v>
          </cell>
        </row>
        <row r="5">
          <cell r="F5" t="str">
            <v>VNM</v>
          </cell>
          <cell r="G5">
            <v>4.0243116002399297</v>
          </cell>
        </row>
        <row r="6">
          <cell r="F6" t="str">
            <v>VEN</v>
          </cell>
          <cell r="G6">
            <v>2.8762454757856601</v>
          </cell>
        </row>
        <row r="7">
          <cell r="F7" t="str">
            <v>URY</v>
          </cell>
          <cell r="G7">
            <v>5.5192391209487903</v>
          </cell>
        </row>
        <row r="8">
          <cell r="F8" t="str">
            <v>USA</v>
          </cell>
          <cell r="G8">
            <v>5.7235122761837598</v>
          </cell>
        </row>
        <row r="9">
          <cell r="F9" t="str">
            <v>GBR</v>
          </cell>
          <cell r="G9">
            <v>6.5866132673244504</v>
          </cell>
        </row>
        <row r="10">
          <cell r="F10" t="str">
            <v>ARE</v>
          </cell>
          <cell r="G10">
            <v>5.7638071874012802</v>
          </cell>
        </row>
        <row r="11">
          <cell r="F11" t="str">
            <v>UKR</v>
          </cell>
          <cell r="G11">
            <v>4.7792076614076402</v>
          </cell>
        </row>
        <row r="12">
          <cell r="F12" t="str">
            <v>UGA</v>
          </cell>
          <cell r="G12">
            <v>1.9301021554115001</v>
          </cell>
        </row>
        <row r="13">
          <cell r="F13" t="str">
            <v>TUR</v>
          </cell>
          <cell r="G13">
            <v>3.98995728642572</v>
          </cell>
        </row>
        <row r="14">
          <cell r="F14" t="str">
            <v>TUN</v>
          </cell>
          <cell r="G14">
            <v>4.2622567789051802</v>
          </cell>
        </row>
        <row r="15">
          <cell r="F15" t="str">
            <v>TTO</v>
          </cell>
          <cell r="G15">
            <v>4.9781289334986702</v>
          </cell>
        </row>
        <row r="16">
          <cell r="F16" t="str">
            <v>TLS</v>
          </cell>
          <cell r="G16">
            <v>2.2105197842745001</v>
          </cell>
        </row>
        <row r="17">
          <cell r="F17" t="str">
            <v>THA</v>
          </cell>
          <cell r="G17">
            <v>4.2348418978650999</v>
          </cell>
        </row>
        <row r="18">
          <cell r="F18" t="str">
            <v>TZA</v>
          </cell>
          <cell r="G18">
            <v>2.00079076213679</v>
          </cell>
        </row>
        <row r="19">
          <cell r="F19" t="str">
            <v>TWN</v>
          </cell>
          <cell r="G19">
            <v>6.3089401971706298</v>
          </cell>
        </row>
        <row r="20">
          <cell r="F20" t="str">
            <v>CHE</v>
          </cell>
          <cell r="G20">
            <v>6.6925485608939201</v>
          </cell>
        </row>
        <row r="21">
          <cell r="F21" t="str">
            <v>SWE</v>
          </cell>
          <cell r="G21">
            <v>6.2481492420693998</v>
          </cell>
        </row>
        <row r="22">
          <cell r="F22" t="str">
            <v>SWZ</v>
          </cell>
          <cell r="G22">
            <v>2.98176043444631</v>
          </cell>
        </row>
        <row r="23">
          <cell r="F23" t="str">
            <v>SUR</v>
          </cell>
          <cell r="G23">
            <v>4.0989709741474503</v>
          </cell>
        </row>
        <row r="24">
          <cell r="F24" t="str">
            <v>LKA</v>
          </cell>
          <cell r="G24">
            <v>4.0445523702761896</v>
          </cell>
        </row>
        <row r="25">
          <cell r="F25" t="str">
            <v>ESP</v>
          </cell>
          <cell r="G25">
            <v>5.8328981389589201</v>
          </cell>
        </row>
        <row r="26">
          <cell r="F26" t="str">
            <v>ZAF</v>
          </cell>
          <cell r="G26">
            <v>3.6943115660557302</v>
          </cell>
        </row>
        <row r="27">
          <cell r="F27" t="str">
            <v>SVN</v>
          </cell>
          <cell r="G27">
            <v>5.8188648364886202</v>
          </cell>
        </row>
        <row r="28">
          <cell r="F28" t="str">
            <v>SVK</v>
          </cell>
          <cell r="G28">
            <v>4.8915939778114099</v>
          </cell>
        </row>
        <row r="29">
          <cell r="F29" t="str">
            <v>SGP</v>
          </cell>
          <cell r="G29">
            <v>6.3752562863134097</v>
          </cell>
        </row>
        <row r="30">
          <cell r="F30" t="str">
            <v>SLE</v>
          </cell>
          <cell r="G30">
            <v>1.7515722862556999</v>
          </cell>
        </row>
        <row r="31">
          <cell r="F31" t="str">
            <v>SYC</v>
          </cell>
          <cell r="G31">
            <v>5.3274190786568001</v>
          </cell>
        </row>
        <row r="32">
          <cell r="F32" t="str">
            <v>SRB</v>
          </cell>
          <cell r="G32">
            <v>4.4879731590083596</v>
          </cell>
        </row>
        <row r="33">
          <cell r="F33" t="str">
            <v>SEN</v>
          </cell>
          <cell r="G33">
            <v>2.3859579543701499</v>
          </cell>
        </row>
        <row r="34">
          <cell r="F34" t="str">
            <v>SAU</v>
          </cell>
          <cell r="G34">
            <v>5.4337004569103797</v>
          </cell>
        </row>
        <row r="35">
          <cell r="F35" t="str">
            <v>RWA</v>
          </cell>
          <cell r="G35">
            <v>2.7828895762984001</v>
          </cell>
        </row>
        <row r="36">
          <cell r="F36" t="str">
            <v>RUS</v>
          </cell>
          <cell r="G36">
            <v>5.0214608156582097</v>
          </cell>
        </row>
        <row r="37">
          <cell r="F37" t="str">
            <v>ROU</v>
          </cell>
          <cell r="G37">
            <v>4.0363655320384604</v>
          </cell>
        </row>
        <row r="38">
          <cell r="F38" t="str">
            <v>QAT</v>
          </cell>
          <cell r="G38">
            <v>5.3443668050626796</v>
          </cell>
        </row>
        <row r="39">
          <cell r="F39" t="str">
            <v>PRI</v>
          </cell>
          <cell r="G39">
            <v>4.1429935643387497</v>
          </cell>
        </row>
        <row r="40">
          <cell r="F40" t="str">
            <v>PRT</v>
          </cell>
          <cell r="G40">
            <v>5.9854573767279202</v>
          </cell>
        </row>
        <row r="41">
          <cell r="F41" t="str">
            <v>POL</v>
          </cell>
          <cell r="G41">
            <v>4.7415970882861096</v>
          </cell>
        </row>
        <row r="42">
          <cell r="F42" t="str">
            <v>PHL</v>
          </cell>
          <cell r="G42">
            <v>3.4639282303666001</v>
          </cell>
        </row>
        <row r="43">
          <cell r="F43" t="str">
            <v>PER</v>
          </cell>
          <cell r="G43">
            <v>3.8595421548226101</v>
          </cell>
        </row>
        <row r="44">
          <cell r="F44" t="str">
            <v>PRY</v>
          </cell>
          <cell r="G44">
            <v>2.8728726945870702</v>
          </cell>
        </row>
        <row r="45">
          <cell r="F45" t="str">
            <v>PAN</v>
          </cell>
          <cell r="G45">
            <v>4.9885068171477203</v>
          </cell>
        </row>
        <row r="46">
          <cell r="F46" t="str">
            <v>PAK</v>
          </cell>
          <cell r="G46">
            <v>1.96340069264704</v>
          </cell>
        </row>
        <row r="47">
          <cell r="F47" t="str">
            <v>OMN</v>
          </cell>
          <cell r="G47">
            <v>5.2263787435786799</v>
          </cell>
        </row>
        <row r="48">
          <cell r="F48" t="str">
            <v>NOR</v>
          </cell>
          <cell r="G48">
            <v>5.61564930998615</v>
          </cell>
        </row>
        <row r="49">
          <cell r="F49" t="str">
            <v>NGA</v>
          </cell>
          <cell r="G49">
            <v>1.8772749407017399</v>
          </cell>
        </row>
        <row r="50">
          <cell r="F50" t="str">
            <v>NIC</v>
          </cell>
          <cell r="G50">
            <v>3.2051060318628202</v>
          </cell>
        </row>
        <row r="51">
          <cell r="F51" t="str">
            <v>NZL</v>
          </cell>
          <cell r="G51">
            <v>5.7505878563980799</v>
          </cell>
        </row>
        <row r="52">
          <cell r="F52" t="str">
            <v>NLD</v>
          </cell>
          <cell r="G52">
            <v>6.1624649458641398</v>
          </cell>
        </row>
        <row r="53">
          <cell r="F53" t="str">
            <v>NPL</v>
          </cell>
          <cell r="G53">
            <v>1.59769929702625</v>
          </cell>
        </row>
        <row r="54">
          <cell r="F54" t="str">
            <v>NAM</v>
          </cell>
          <cell r="G54">
            <v>4.1873099126240199</v>
          </cell>
        </row>
        <row r="55">
          <cell r="F55" t="str">
            <v>MMR</v>
          </cell>
          <cell r="G55">
            <v>1.9695745</v>
          </cell>
        </row>
        <row r="56">
          <cell r="F56" t="str">
            <v>MOZ</v>
          </cell>
          <cell r="G56">
            <v>2.1555763660537899</v>
          </cell>
        </row>
        <row r="57">
          <cell r="F57" t="str">
            <v>MAR</v>
          </cell>
          <cell r="G57">
            <v>4.3574619658146903</v>
          </cell>
        </row>
        <row r="58">
          <cell r="F58" t="str">
            <v>MNE</v>
          </cell>
          <cell r="G58">
            <v>4.8647286524665203</v>
          </cell>
        </row>
        <row r="59">
          <cell r="F59" t="str">
            <v>MNG</v>
          </cell>
          <cell r="G59">
            <v>3.3766711255850601</v>
          </cell>
        </row>
        <row r="60">
          <cell r="F60" t="str">
            <v>MDA</v>
          </cell>
          <cell r="G60">
            <v>4.6522280937952898</v>
          </cell>
        </row>
        <row r="61">
          <cell r="F61" t="str">
            <v>MEX</v>
          </cell>
          <cell r="G61">
            <v>3.83501721970628</v>
          </cell>
        </row>
        <row r="62">
          <cell r="F62" t="str">
            <v>MUS</v>
          </cell>
          <cell r="G62">
            <v>4.7320595825891303</v>
          </cell>
        </row>
        <row r="63">
          <cell r="F63" t="str">
            <v>MRT</v>
          </cell>
          <cell r="G63">
            <v>3.1568957833865499</v>
          </cell>
        </row>
        <row r="64">
          <cell r="F64" t="str">
            <v>MLT</v>
          </cell>
          <cell r="G64">
            <v>5.7815925580778798</v>
          </cell>
        </row>
        <row r="65">
          <cell r="F65" t="str">
            <v>MLI</v>
          </cell>
          <cell r="G65">
            <v>2.9617586472669299</v>
          </cell>
        </row>
        <row r="66">
          <cell r="F66" t="str">
            <v>MYS</v>
          </cell>
          <cell r="G66">
            <v>4.9794868933433296</v>
          </cell>
        </row>
        <row r="67">
          <cell r="F67" t="str">
            <v>MWI</v>
          </cell>
          <cell r="G67">
            <v>1.8160980461206899</v>
          </cell>
        </row>
        <row r="68">
          <cell r="F68" t="str">
            <v>MDG</v>
          </cell>
          <cell r="G68">
            <v>1.84340851985565</v>
          </cell>
        </row>
        <row r="69">
          <cell r="F69" t="str">
            <v>MKD</v>
          </cell>
          <cell r="G69">
            <v>4.2755045696994101</v>
          </cell>
        </row>
        <row r="70">
          <cell r="F70" t="str">
            <v>LUX</v>
          </cell>
          <cell r="G70">
            <v>6.7543982037480701</v>
          </cell>
        </row>
        <row r="71">
          <cell r="F71" t="str">
            <v>LTU</v>
          </cell>
          <cell r="G71">
            <v>5.1531517004678102</v>
          </cell>
        </row>
        <row r="72">
          <cell r="F72" t="str">
            <v>LBY</v>
          </cell>
          <cell r="G72">
            <v>4.0357739193026001</v>
          </cell>
        </row>
        <row r="73">
          <cell r="F73" t="str">
            <v>LBR</v>
          </cell>
          <cell r="G73">
            <v>2.1057308316044301</v>
          </cell>
        </row>
        <row r="74">
          <cell r="F74" t="str">
            <v>LSO</v>
          </cell>
          <cell r="G74">
            <v>2.6259275070617698</v>
          </cell>
        </row>
        <row r="75">
          <cell r="F75" t="str">
            <v>LBN</v>
          </cell>
          <cell r="G75">
            <v>2.3186199775799898</v>
          </cell>
        </row>
        <row r="76">
          <cell r="F76" t="str">
            <v>LVA</v>
          </cell>
          <cell r="G76">
            <v>4.5306314512040702</v>
          </cell>
        </row>
        <row r="77">
          <cell r="F77" t="str">
            <v>LAO</v>
          </cell>
          <cell r="G77">
            <v>3.9984945678017798</v>
          </cell>
        </row>
        <row r="78">
          <cell r="F78" t="str">
            <v>KGZ</v>
          </cell>
          <cell r="G78">
            <v>3.0269609855241599</v>
          </cell>
        </row>
        <row r="79">
          <cell r="F79" t="str">
            <v>KWT</v>
          </cell>
          <cell r="G79">
            <v>4.8820921896204998</v>
          </cell>
        </row>
        <row r="80">
          <cell r="F80" t="str">
            <v>KOR</v>
          </cell>
          <cell r="G80">
            <v>5.8406988338004302</v>
          </cell>
        </row>
        <row r="81">
          <cell r="F81" t="str">
            <v>KEN</v>
          </cell>
          <cell r="G81">
            <v>2.9112593903289699</v>
          </cell>
        </row>
        <row r="82">
          <cell r="F82" t="str">
            <v>KAZ</v>
          </cell>
          <cell r="G82">
            <v>4.9961844656326297</v>
          </cell>
        </row>
        <row r="83">
          <cell r="F83" t="str">
            <v>JOR</v>
          </cell>
          <cell r="G83">
            <v>4.7436675237887203</v>
          </cell>
        </row>
        <row r="84">
          <cell r="F84" t="str">
            <v>JPN</v>
          </cell>
          <cell r="G84">
            <v>5.99263288760688</v>
          </cell>
        </row>
        <row r="85">
          <cell r="F85" t="str">
            <v>JAM</v>
          </cell>
          <cell r="G85">
            <v>3.5172532269426999</v>
          </cell>
        </row>
        <row r="86">
          <cell r="F86" t="str">
            <v>ITA</v>
          </cell>
          <cell r="G86">
            <v>5.8665638828325797</v>
          </cell>
        </row>
        <row r="87">
          <cell r="F87" t="str">
            <v>ISR</v>
          </cell>
          <cell r="G87">
            <v>5.8244227646281601</v>
          </cell>
        </row>
        <row r="88">
          <cell r="F88" t="str">
            <v>IRL</v>
          </cell>
          <cell r="G88">
            <v>5.97169866115925</v>
          </cell>
        </row>
        <row r="89">
          <cell r="F89" t="str">
            <v>IRN</v>
          </cell>
          <cell r="G89">
            <v>4.8001981961879396</v>
          </cell>
        </row>
        <row r="90">
          <cell r="F90" t="str">
            <v>IDN</v>
          </cell>
          <cell r="G90">
            <v>3.9009021456732</v>
          </cell>
        </row>
        <row r="91">
          <cell r="F91" t="str">
            <v>IND</v>
          </cell>
          <cell r="G91">
            <v>2.5941680456219598</v>
          </cell>
        </row>
        <row r="92">
          <cell r="F92" t="str">
            <v>ISL</v>
          </cell>
          <cell r="G92">
            <v>6.2804763182206598</v>
          </cell>
        </row>
        <row r="93">
          <cell r="F93" t="str">
            <v>HUN</v>
          </cell>
          <cell r="G93">
            <v>5.1383743117241396</v>
          </cell>
        </row>
        <row r="94">
          <cell r="F94" t="str">
            <v>HKG</v>
          </cell>
          <cell r="G94">
            <v>6.8904405999999998</v>
          </cell>
        </row>
        <row r="95">
          <cell r="F95" t="str">
            <v>HND</v>
          </cell>
          <cell r="G95">
            <v>2.9024935925408002</v>
          </cell>
        </row>
        <row r="96">
          <cell r="F96" t="str">
            <v>HTI</v>
          </cell>
          <cell r="G96">
            <v>1.85504512684764</v>
          </cell>
        </row>
        <row r="97">
          <cell r="F97" t="str">
            <v>GUY</v>
          </cell>
          <cell r="G97">
            <v>2.7836614812348199</v>
          </cell>
        </row>
        <row r="98">
          <cell r="F98" t="str">
            <v>GIN</v>
          </cell>
          <cell r="G98">
            <v>1.3576910144280401</v>
          </cell>
        </row>
        <row r="99">
          <cell r="F99" t="str">
            <v>GTM</v>
          </cell>
          <cell r="G99">
            <v>4.5492994297850604</v>
          </cell>
        </row>
        <row r="100">
          <cell r="F100" t="str">
            <v>GRC</v>
          </cell>
          <cell r="G100">
            <v>5.6379528706804498</v>
          </cell>
        </row>
        <row r="101">
          <cell r="F101" t="str">
            <v>GHA</v>
          </cell>
          <cell r="G101">
            <v>2.7527348645514</v>
          </cell>
        </row>
        <row r="102">
          <cell r="F102" t="str">
            <v>DEU</v>
          </cell>
          <cell r="G102">
            <v>6.3406632879875602</v>
          </cell>
        </row>
        <row r="103">
          <cell r="F103" t="str">
            <v>GEO</v>
          </cell>
          <cell r="G103">
            <v>4.88483926574047</v>
          </cell>
        </row>
        <row r="104">
          <cell r="F104" t="str">
            <v>GMB</v>
          </cell>
          <cell r="G104">
            <v>3.0842220463364902</v>
          </cell>
        </row>
        <row r="105">
          <cell r="F105" t="str">
            <v>GAB</v>
          </cell>
          <cell r="G105">
            <v>3.1663281457943899</v>
          </cell>
        </row>
        <row r="106">
          <cell r="F106" t="str">
            <v>FRA</v>
          </cell>
          <cell r="G106">
            <v>6.1673801477868402</v>
          </cell>
        </row>
        <row r="107">
          <cell r="F107" t="str">
            <v>FIN</v>
          </cell>
          <cell r="G107">
            <v>5.5857573423316698</v>
          </cell>
        </row>
        <row r="108">
          <cell r="F108" t="str">
            <v>ETH</v>
          </cell>
          <cell r="G108">
            <v>2.0498162974683498</v>
          </cell>
        </row>
        <row r="109">
          <cell r="F109" t="str">
            <v>EST</v>
          </cell>
          <cell r="G109">
            <v>5.4354762178339504</v>
          </cell>
        </row>
        <row r="110">
          <cell r="F110" t="str">
            <v>SLV</v>
          </cell>
          <cell r="G110">
            <v>4.4694942956290999</v>
          </cell>
        </row>
        <row r="111">
          <cell r="F111" t="str">
            <v>EGY</v>
          </cell>
          <cell r="G111">
            <v>3.2527461817826402</v>
          </cell>
        </row>
        <row r="112">
          <cell r="F112" t="str">
            <v>ECU</v>
          </cell>
          <cell r="G112">
            <v>3.9637896877020702</v>
          </cell>
        </row>
        <row r="113">
          <cell r="F113" t="str">
            <v>DOM</v>
          </cell>
          <cell r="G113">
            <v>2.31044873194727</v>
          </cell>
        </row>
        <row r="114">
          <cell r="F114" t="str">
            <v>DNK</v>
          </cell>
          <cell r="G114">
            <v>6.1968796690198502</v>
          </cell>
        </row>
        <row r="115">
          <cell r="F115" t="str">
            <v>CZE</v>
          </cell>
          <cell r="G115">
            <v>5.2321686011638198</v>
          </cell>
        </row>
        <row r="116">
          <cell r="F116" t="str">
            <v>CYP</v>
          </cell>
          <cell r="G116">
            <v>4.8420454662574004</v>
          </cell>
        </row>
        <row r="117">
          <cell r="F117" t="str">
            <v>HRV</v>
          </cell>
          <cell r="G117">
            <v>5.3832949023138399</v>
          </cell>
        </row>
        <row r="118">
          <cell r="F118" t="str">
            <v>CIV</v>
          </cell>
          <cell r="G118">
            <v>3.1083267109374799</v>
          </cell>
        </row>
        <row r="119">
          <cell r="F119" t="str">
            <v>CRI</v>
          </cell>
          <cell r="G119">
            <v>4.9578278674512202</v>
          </cell>
        </row>
        <row r="120">
          <cell r="F120" t="str">
            <v>COL</v>
          </cell>
          <cell r="G120">
            <v>4.12554822486777</v>
          </cell>
        </row>
        <row r="121">
          <cell r="F121" t="str">
            <v>CHN</v>
          </cell>
          <cell r="G121">
            <v>4.1092667323899796</v>
          </cell>
        </row>
        <row r="122">
          <cell r="F122" t="str">
            <v>CHL</v>
          </cell>
          <cell r="G122">
            <v>4.7628370964627704</v>
          </cell>
        </row>
        <row r="123">
          <cell r="F123" t="str">
            <v>TCD</v>
          </cell>
          <cell r="G123">
            <v>1.34772666029113</v>
          </cell>
        </row>
        <row r="124">
          <cell r="F124" t="str">
            <v>CPV</v>
          </cell>
          <cell r="G124">
            <v>2.2558882781226299</v>
          </cell>
        </row>
        <row r="125">
          <cell r="F125" t="str">
            <v>CAN</v>
          </cell>
          <cell r="G125">
            <v>5.8132039272940599</v>
          </cell>
        </row>
        <row r="126">
          <cell r="F126" t="str">
            <v>CMR</v>
          </cell>
          <cell r="G126">
            <v>2.2023026620100001</v>
          </cell>
        </row>
        <row r="127">
          <cell r="F127" t="str">
            <v>KHM</v>
          </cell>
          <cell r="G127">
            <v>3.36673150079673</v>
          </cell>
        </row>
        <row r="128">
          <cell r="F128" t="str">
            <v>BDI</v>
          </cell>
          <cell r="G128">
            <v>1.4216113772277199</v>
          </cell>
        </row>
        <row r="129">
          <cell r="F129" t="str">
            <v>BFA</v>
          </cell>
          <cell r="G129">
            <v>1.8285837203155999</v>
          </cell>
        </row>
        <row r="130">
          <cell r="F130" t="str">
            <v>BGR</v>
          </cell>
          <cell r="G130">
            <v>4.7078069619764404</v>
          </cell>
        </row>
        <row r="131">
          <cell r="F131" t="str">
            <v>BRN</v>
          </cell>
          <cell r="G131">
            <v>4.42105839019833</v>
          </cell>
        </row>
        <row r="132">
          <cell r="F132" t="str">
            <v>BRA</v>
          </cell>
          <cell r="G132">
            <v>4.5675163790989703</v>
          </cell>
        </row>
        <row r="133">
          <cell r="F133" t="str">
            <v>BWA</v>
          </cell>
          <cell r="G133">
            <v>3.55430991916168</v>
          </cell>
        </row>
        <row r="134">
          <cell r="F134" t="str">
            <v>BIH</v>
          </cell>
          <cell r="G134">
            <v>5.0077347325581902</v>
          </cell>
        </row>
        <row r="135">
          <cell r="F135" t="str">
            <v>BOL</v>
          </cell>
          <cell r="G135">
            <v>3.16160618981398</v>
          </cell>
        </row>
        <row r="136">
          <cell r="F136" t="str">
            <v>BTN</v>
          </cell>
          <cell r="G136">
            <v>4.0316648275751801</v>
          </cell>
        </row>
        <row r="137">
          <cell r="F137" t="str">
            <v>BEN</v>
          </cell>
          <cell r="G137">
            <v>2.3457348981006301</v>
          </cell>
        </row>
        <row r="138">
          <cell r="F138" t="str">
            <v>BEL</v>
          </cell>
          <cell r="G138">
            <v>6.0523001230954101</v>
          </cell>
        </row>
        <row r="139">
          <cell r="F139" t="str">
            <v>BRB</v>
          </cell>
          <cell r="G139">
            <v>6.3480226253280803</v>
          </cell>
        </row>
        <row r="140">
          <cell r="F140" t="str">
            <v>BGD</v>
          </cell>
          <cell r="G140">
            <v>2.01415631454479</v>
          </cell>
        </row>
        <row r="141">
          <cell r="F141" t="str">
            <v>BHR</v>
          </cell>
          <cell r="G141">
            <v>5.5503269832724698</v>
          </cell>
        </row>
        <row r="142">
          <cell r="F142" t="str">
            <v>AZE</v>
          </cell>
          <cell r="G142">
            <v>4.2073337849710102</v>
          </cell>
        </row>
        <row r="143">
          <cell r="F143" t="str">
            <v>AUT</v>
          </cell>
          <cell r="G143">
            <v>6.4583618203083404</v>
          </cell>
        </row>
        <row r="144">
          <cell r="F144" t="str">
            <v>AUS</v>
          </cell>
          <cell r="G144">
            <v>5.8922172239691104</v>
          </cell>
        </row>
        <row r="145">
          <cell r="F145" t="str">
            <v>ARM</v>
          </cell>
          <cell r="G145">
            <v>4.3945503529614998</v>
          </cell>
        </row>
        <row r="146">
          <cell r="F146" t="str">
            <v>ARG</v>
          </cell>
          <cell r="G146">
            <v>3.97197088482182</v>
          </cell>
        </row>
        <row r="147">
          <cell r="F147" t="str">
            <v>AGO</v>
          </cell>
          <cell r="G147">
            <v>1.56075003014877</v>
          </cell>
        </row>
        <row r="148">
          <cell r="F148" t="str">
            <v>DZA</v>
          </cell>
          <cell r="G148">
            <v>3.5095885004459402</v>
          </cell>
        </row>
        <row r="149">
          <cell r="F149" t="str">
            <v>ALB</v>
          </cell>
          <cell r="G149">
            <v>3.7069986090104998</v>
          </cell>
        </row>
      </sheetData>
      <sheetData sheetId="10">
        <row r="1">
          <cell r="F1" t="str">
            <v>Entity code</v>
          </cell>
          <cell r="G1" t="str">
            <v>Value</v>
          </cell>
        </row>
        <row r="2">
          <cell r="C2" t="str">
            <v>2.07 Quality of electricity supply, 1-7 (best)</v>
          </cell>
          <cell r="F2" t="str">
            <v>ZWE</v>
          </cell>
          <cell r="G2">
            <v>1.9727315190082599</v>
          </cell>
        </row>
        <row r="3">
          <cell r="F3" t="str">
            <v>ZMB</v>
          </cell>
          <cell r="G3">
            <v>3.10312336424581</v>
          </cell>
        </row>
        <row r="4">
          <cell r="F4" t="str">
            <v>YEM</v>
          </cell>
          <cell r="G4">
            <v>1.4541533719999999</v>
          </cell>
        </row>
        <row r="5">
          <cell r="F5" t="str">
            <v>VNM</v>
          </cell>
          <cell r="G5">
            <v>3.9615663560975598</v>
          </cell>
        </row>
        <row r="6">
          <cell r="F6" t="str">
            <v>VEN</v>
          </cell>
          <cell r="G6">
            <v>1.78094054193548</v>
          </cell>
        </row>
        <row r="7">
          <cell r="F7" t="str">
            <v>URY</v>
          </cell>
          <cell r="G7">
            <v>5.62038267861272</v>
          </cell>
        </row>
        <row r="8">
          <cell r="F8" t="str">
            <v>USA</v>
          </cell>
          <cell r="G8">
            <v>6.1916408793969904</v>
          </cell>
        </row>
        <row r="9">
          <cell r="F9" t="str">
            <v>GBR</v>
          </cell>
          <cell r="G9">
            <v>6.6544572045454498</v>
          </cell>
        </row>
        <row r="10">
          <cell r="F10" t="str">
            <v>ARE</v>
          </cell>
          <cell r="G10">
            <v>6.4571880000000004</v>
          </cell>
        </row>
        <row r="11">
          <cell r="F11" t="str">
            <v>UKR</v>
          </cell>
          <cell r="G11">
            <v>4.7241058456221197</v>
          </cell>
        </row>
        <row r="12">
          <cell r="F12" t="str">
            <v>UGA</v>
          </cell>
          <cell r="G12">
            <v>2.4622580459016401</v>
          </cell>
        </row>
        <row r="13">
          <cell r="F13" t="str">
            <v>TUR</v>
          </cell>
          <cell r="G13">
            <v>4.8139178877094997</v>
          </cell>
        </row>
        <row r="14">
          <cell r="F14" t="str">
            <v>TUN</v>
          </cell>
          <cell r="G14">
            <v>5.2510167131736498</v>
          </cell>
        </row>
        <row r="15">
          <cell r="F15" t="str">
            <v>TTO</v>
          </cell>
          <cell r="G15">
            <v>5.3794628434628997</v>
          </cell>
        </row>
        <row r="16">
          <cell r="F16" t="str">
            <v>TLS</v>
          </cell>
          <cell r="G16">
            <v>2.86333417246377</v>
          </cell>
        </row>
        <row r="17">
          <cell r="F17" t="str">
            <v>THA</v>
          </cell>
          <cell r="G17">
            <v>5.21237018385093</v>
          </cell>
        </row>
        <row r="18">
          <cell r="F18" t="str">
            <v>TZA</v>
          </cell>
          <cell r="G18">
            <v>2.3236882167539301</v>
          </cell>
        </row>
        <row r="19">
          <cell r="F19" t="str">
            <v>TWN</v>
          </cell>
          <cell r="G19">
            <v>6.2062762567375902</v>
          </cell>
        </row>
        <row r="20">
          <cell r="F20" t="str">
            <v>CHE</v>
          </cell>
          <cell r="G20">
            <v>6.7537958600000003</v>
          </cell>
        </row>
        <row r="21">
          <cell r="F21" t="str">
            <v>SWE</v>
          </cell>
          <cell r="G21">
            <v>6.5176030811475396</v>
          </cell>
        </row>
        <row r="22">
          <cell r="F22" t="str">
            <v>SWZ</v>
          </cell>
          <cell r="G22">
            <v>4.0644821867469902</v>
          </cell>
        </row>
        <row r="23">
          <cell r="F23" t="str">
            <v>SUR</v>
          </cell>
          <cell r="G23">
            <v>3.7825935137930999</v>
          </cell>
        </row>
        <row r="24">
          <cell r="F24" t="str">
            <v>LKA</v>
          </cell>
          <cell r="G24">
            <v>4.9761084463414598</v>
          </cell>
        </row>
        <row r="25">
          <cell r="F25" t="str">
            <v>ESP</v>
          </cell>
          <cell r="G25">
            <v>6.3758767399999998</v>
          </cell>
        </row>
        <row r="26">
          <cell r="F26" t="str">
            <v>ZAF</v>
          </cell>
          <cell r="G26">
            <v>3.76868066956522</v>
          </cell>
        </row>
        <row r="27">
          <cell r="F27" t="str">
            <v>SVN</v>
          </cell>
          <cell r="G27">
            <v>6.3536032980769201</v>
          </cell>
        </row>
        <row r="28">
          <cell r="F28" t="str">
            <v>SVK</v>
          </cell>
          <cell r="G28">
            <v>6.1690430461538499</v>
          </cell>
        </row>
        <row r="29">
          <cell r="F29" t="str">
            <v>SGP</v>
          </cell>
          <cell r="G29">
            <v>6.6617643176829304</v>
          </cell>
        </row>
        <row r="30">
          <cell r="F30" t="str">
            <v>SLE</v>
          </cell>
          <cell r="G30">
            <v>2.3513172500000001</v>
          </cell>
        </row>
        <row r="31">
          <cell r="F31" t="str">
            <v>SYC</v>
          </cell>
          <cell r="G31">
            <v>4.9213004317460296</v>
          </cell>
        </row>
        <row r="32">
          <cell r="F32" t="str">
            <v>SRB</v>
          </cell>
          <cell r="G32">
            <v>4.8884557045226096</v>
          </cell>
        </row>
        <row r="33">
          <cell r="F33" t="str">
            <v>SEN</v>
          </cell>
          <cell r="G33">
            <v>2.3341881604166699</v>
          </cell>
        </row>
        <row r="34">
          <cell r="F34" t="str">
            <v>SAU</v>
          </cell>
          <cell r="G34">
            <v>6.3627932448717903</v>
          </cell>
        </row>
        <row r="35">
          <cell r="F35" t="str">
            <v>RWA</v>
          </cell>
          <cell r="G35">
            <v>4.0536120479338802</v>
          </cell>
        </row>
        <row r="36">
          <cell r="F36" t="str">
            <v>RUS</v>
          </cell>
          <cell r="G36">
            <v>4.5381223322033897</v>
          </cell>
        </row>
        <row r="37">
          <cell r="F37" t="str">
            <v>ROU</v>
          </cell>
          <cell r="G37">
            <v>4.2781698955223897</v>
          </cell>
        </row>
        <row r="38">
          <cell r="F38" t="str">
            <v>QAT</v>
          </cell>
          <cell r="G38">
            <v>6.5710771152838401</v>
          </cell>
        </row>
        <row r="39">
          <cell r="F39" t="str">
            <v>PRI</v>
          </cell>
          <cell r="G39">
            <v>5.17908641328125</v>
          </cell>
        </row>
        <row r="40">
          <cell r="F40" t="str">
            <v>PRT</v>
          </cell>
          <cell r="G40">
            <v>6.3991402325581399</v>
          </cell>
        </row>
        <row r="41">
          <cell r="F41" t="str">
            <v>POL</v>
          </cell>
          <cell r="G41">
            <v>5.4672588589371998</v>
          </cell>
        </row>
        <row r="42">
          <cell r="F42" t="str">
            <v>PHL</v>
          </cell>
          <cell r="G42">
            <v>4.0086732916299601</v>
          </cell>
        </row>
        <row r="43">
          <cell r="F43" t="str">
            <v>PER</v>
          </cell>
          <cell r="G43">
            <v>4.8846298907407402</v>
          </cell>
        </row>
        <row r="44">
          <cell r="F44" t="str">
            <v>PRY</v>
          </cell>
          <cell r="G44">
            <v>2.95431154782609</v>
          </cell>
        </row>
        <row r="45">
          <cell r="F45" t="str">
            <v>PAN</v>
          </cell>
          <cell r="G45">
            <v>5.4027544844106501</v>
          </cell>
        </row>
        <row r="46">
          <cell r="F46" t="str">
            <v>PAK</v>
          </cell>
          <cell r="G46">
            <v>2.00758110416667</v>
          </cell>
        </row>
        <row r="47">
          <cell r="F47" t="str">
            <v>OMN</v>
          </cell>
          <cell r="G47">
            <v>6.4162359999999996</v>
          </cell>
        </row>
        <row r="48">
          <cell r="F48" t="str">
            <v>NOR</v>
          </cell>
          <cell r="G48">
            <v>6.6266742104895098</v>
          </cell>
        </row>
        <row r="49">
          <cell r="F49" t="str">
            <v>NGA</v>
          </cell>
          <cell r="G49">
            <v>1.8125045924882599</v>
          </cell>
        </row>
        <row r="50">
          <cell r="F50" t="str">
            <v>NIC</v>
          </cell>
          <cell r="G50">
            <v>3.9158411273972602</v>
          </cell>
        </row>
        <row r="51">
          <cell r="F51" t="str">
            <v>NZL</v>
          </cell>
          <cell r="G51">
            <v>6.0824402532608701</v>
          </cell>
        </row>
        <row r="52">
          <cell r="F52" t="str">
            <v>NLD</v>
          </cell>
          <cell r="G52">
            <v>6.7072378272189299</v>
          </cell>
        </row>
        <row r="53">
          <cell r="F53" t="str">
            <v>NPL</v>
          </cell>
          <cell r="G53">
            <v>1.6249052500000001</v>
          </cell>
        </row>
        <row r="54">
          <cell r="F54" t="str">
            <v>NAM</v>
          </cell>
          <cell r="G54">
            <v>5.5495394571428598</v>
          </cell>
        </row>
        <row r="55">
          <cell r="F55" t="str">
            <v>MMR</v>
          </cell>
          <cell r="G55">
            <v>2.939149</v>
          </cell>
        </row>
        <row r="56">
          <cell r="F56" t="str">
            <v>MOZ</v>
          </cell>
          <cell r="G56">
            <v>3.2329179640449399</v>
          </cell>
        </row>
        <row r="57">
          <cell r="F57" t="str">
            <v>MAR</v>
          </cell>
          <cell r="G57">
            <v>5.4683217836065596</v>
          </cell>
        </row>
        <row r="58">
          <cell r="F58" t="str">
            <v>MNE</v>
          </cell>
          <cell r="G58">
            <v>4.54755508051948</v>
          </cell>
        </row>
        <row r="59">
          <cell r="F59" t="str">
            <v>MNG</v>
          </cell>
          <cell r="G59">
            <v>3.56277743216374</v>
          </cell>
        </row>
        <row r="60">
          <cell r="F60" t="str">
            <v>MDA</v>
          </cell>
          <cell r="G60">
            <v>4.3363791794871798</v>
          </cell>
        </row>
        <row r="61">
          <cell r="F61" t="str">
            <v>MEX</v>
          </cell>
          <cell r="G61">
            <v>4.6951488963210704</v>
          </cell>
        </row>
        <row r="62">
          <cell r="F62" t="str">
            <v>MUS</v>
          </cell>
          <cell r="G62">
            <v>5.1439520625000004</v>
          </cell>
        </row>
        <row r="63">
          <cell r="F63" t="str">
            <v>MRT</v>
          </cell>
          <cell r="G63">
            <v>3.28723255882353</v>
          </cell>
        </row>
        <row r="64">
          <cell r="F64" t="str">
            <v>MLT</v>
          </cell>
          <cell r="G64">
            <v>5.0961254900000004</v>
          </cell>
        </row>
        <row r="65">
          <cell r="F65" t="str">
            <v>MLI</v>
          </cell>
          <cell r="G65">
            <v>3.4348802408163301</v>
          </cell>
        </row>
        <row r="66">
          <cell r="F66" t="str">
            <v>MYS</v>
          </cell>
          <cell r="G66">
            <v>5.7618368648648604</v>
          </cell>
        </row>
        <row r="67">
          <cell r="F67" t="str">
            <v>MWI</v>
          </cell>
          <cell r="G67">
            <v>2.6321960922413798</v>
          </cell>
        </row>
        <row r="68">
          <cell r="F68" t="str">
            <v>MDG</v>
          </cell>
          <cell r="G68">
            <v>2.4604578530120498</v>
          </cell>
        </row>
        <row r="69">
          <cell r="F69" t="str">
            <v>MKD</v>
          </cell>
          <cell r="G69">
            <v>4.8667954935672499</v>
          </cell>
        </row>
        <row r="70">
          <cell r="F70" t="str">
            <v>LUX</v>
          </cell>
          <cell r="G70">
            <v>6.62214529411765</v>
          </cell>
        </row>
        <row r="71">
          <cell r="F71" t="str">
            <v>LTU</v>
          </cell>
          <cell r="G71">
            <v>5.5363231673469402</v>
          </cell>
        </row>
        <row r="72">
          <cell r="F72" t="str">
            <v>LBY</v>
          </cell>
          <cell r="G72">
            <v>3.9231957333333298</v>
          </cell>
        </row>
        <row r="73">
          <cell r="F73" t="str">
            <v>LBR</v>
          </cell>
          <cell r="G73">
            <v>2.5516782729729699</v>
          </cell>
        </row>
        <row r="74">
          <cell r="F74" t="str">
            <v>LSO</v>
          </cell>
          <cell r="G74">
            <v>3.52258262311828</v>
          </cell>
        </row>
        <row r="75">
          <cell r="F75" t="str">
            <v>LBN</v>
          </cell>
          <cell r="G75">
            <v>1.2726375662337699</v>
          </cell>
        </row>
        <row r="76">
          <cell r="F76" t="str">
            <v>LVA</v>
          </cell>
          <cell r="G76">
            <v>5.2953453128205101</v>
          </cell>
        </row>
        <row r="77">
          <cell r="F77" t="str">
            <v>LAO</v>
          </cell>
          <cell r="G77">
            <v>5.2006810000000003</v>
          </cell>
        </row>
        <row r="78">
          <cell r="F78" t="str">
            <v>KGZ</v>
          </cell>
          <cell r="G78">
            <v>2.6845451625000001</v>
          </cell>
        </row>
        <row r="79">
          <cell r="F79" t="str">
            <v>KWT</v>
          </cell>
          <cell r="G79">
            <v>5.1913658108108098</v>
          </cell>
        </row>
        <row r="80">
          <cell r="F80" t="str">
            <v>KOR</v>
          </cell>
          <cell r="G80">
            <v>5.6722767318435796</v>
          </cell>
        </row>
        <row r="81">
          <cell r="F81" t="str">
            <v>KEN</v>
          </cell>
          <cell r="G81">
            <v>3.77531571698113</v>
          </cell>
        </row>
        <row r="82">
          <cell r="F82" t="str">
            <v>KAZ</v>
          </cell>
          <cell r="G82">
            <v>4.7552094285714297</v>
          </cell>
        </row>
        <row r="83">
          <cell r="F83" t="str">
            <v>JOR</v>
          </cell>
          <cell r="G83">
            <v>5.7589819999999996</v>
          </cell>
        </row>
        <row r="84">
          <cell r="F84" t="str">
            <v>JPN</v>
          </cell>
          <cell r="G84">
            <v>5.9994093522123899</v>
          </cell>
        </row>
        <row r="85">
          <cell r="F85" t="str">
            <v>JAM</v>
          </cell>
          <cell r="G85">
            <v>4.37104533676471</v>
          </cell>
        </row>
        <row r="86">
          <cell r="F86" t="str">
            <v>ITA</v>
          </cell>
          <cell r="G86">
            <v>5.81893883953488</v>
          </cell>
        </row>
        <row r="87">
          <cell r="F87" t="str">
            <v>ISR</v>
          </cell>
          <cell r="G87">
            <v>5.6485667648648601</v>
          </cell>
        </row>
        <row r="88">
          <cell r="F88" t="str">
            <v>IRL</v>
          </cell>
          <cell r="G88">
            <v>6.4770326683760704</v>
          </cell>
        </row>
        <row r="89">
          <cell r="F89" t="str">
            <v>IRN</v>
          </cell>
          <cell r="G89">
            <v>5.32492028215297</v>
          </cell>
        </row>
        <row r="90">
          <cell r="F90" t="str">
            <v>IDN</v>
          </cell>
          <cell r="G90">
            <v>4.2580727314285696</v>
          </cell>
        </row>
        <row r="91">
          <cell r="F91" t="str">
            <v>IND</v>
          </cell>
          <cell r="G91">
            <v>3.2203734164251201</v>
          </cell>
        </row>
        <row r="92">
          <cell r="F92" t="str">
            <v>ISL</v>
          </cell>
          <cell r="G92">
            <v>6.6760871211956498</v>
          </cell>
        </row>
        <row r="93">
          <cell r="F93" t="str">
            <v>HUN</v>
          </cell>
          <cell r="G93">
            <v>5.6355000753926703</v>
          </cell>
        </row>
        <row r="94">
          <cell r="F94" t="str">
            <v>HKG</v>
          </cell>
          <cell r="G94">
            <v>6.7808811999999996</v>
          </cell>
        </row>
        <row r="95">
          <cell r="F95" t="str">
            <v>HND</v>
          </cell>
          <cell r="G95">
            <v>3.22624470780142</v>
          </cell>
        </row>
        <row r="96">
          <cell r="F96" t="str">
            <v>HTI</v>
          </cell>
          <cell r="G96">
            <v>1.9743359217391301</v>
          </cell>
        </row>
        <row r="97">
          <cell r="F97" t="str">
            <v>GUY</v>
          </cell>
          <cell r="G97">
            <v>2.7356263270718202</v>
          </cell>
        </row>
        <row r="98">
          <cell r="F98" t="str">
            <v>GIN</v>
          </cell>
          <cell r="G98">
            <v>1.32495356551724</v>
          </cell>
        </row>
        <row r="99">
          <cell r="F99" t="str">
            <v>GTM</v>
          </cell>
          <cell r="G99">
            <v>5.3015736899408301</v>
          </cell>
        </row>
        <row r="100">
          <cell r="F100" t="str">
            <v>GRC</v>
          </cell>
          <cell r="G100">
            <v>5.2653523402298799</v>
          </cell>
        </row>
        <row r="101">
          <cell r="F101" t="str">
            <v>GHA</v>
          </cell>
          <cell r="G101">
            <v>2.74837584228188</v>
          </cell>
        </row>
        <row r="102">
          <cell r="F102" t="str">
            <v>DEU</v>
          </cell>
          <cell r="G102">
            <v>6.1487036653198697</v>
          </cell>
        </row>
        <row r="103">
          <cell r="F103" t="str">
            <v>GEO</v>
          </cell>
          <cell r="G103">
            <v>5.3171617479289903</v>
          </cell>
        </row>
        <row r="104">
          <cell r="F104" t="str">
            <v>GMB</v>
          </cell>
          <cell r="G104">
            <v>3.8275159957055198</v>
          </cell>
        </row>
        <row r="105">
          <cell r="F105" t="str">
            <v>GAB</v>
          </cell>
          <cell r="G105">
            <v>2.3326562915887901</v>
          </cell>
        </row>
        <row r="106">
          <cell r="F106" t="str">
            <v>FRA</v>
          </cell>
          <cell r="G106">
            <v>6.6311603215310999</v>
          </cell>
        </row>
        <row r="107">
          <cell r="F107" t="str">
            <v>FIN</v>
          </cell>
          <cell r="G107">
            <v>6.68600462631579</v>
          </cell>
        </row>
        <row r="108">
          <cell r="F108" t="str">
            <v>ETH</v>
          </cell>
          <cell r="G108">
            <v>3.0996325949367098</v>
          </cell>
        </row>
        <row r="109">
          <cell r="F109" t="str">
            <v>EST</v>
          </cell>
          <cell r="G109">
            <v>5.1118575367231598</v>
          </cell>
        </row>
        <row r="110">
          <cell r="F110" t="str">
            <v>SLV</v>
          </cell>
          <cell r="G110">
            <v>4.7192582025640997</v>
          </cell>
        </row>
        <row r="111">
          <cell r="F111" t="str">
            <v>EGY</v>
          </cell>
          <cell r="G111">
            <v>3.35870606165413</v>
          </cell>
        </row>
        <row r="112">
          <cell r="F112" t="str">
            <v>ECU</v>
          </cell>
          <cell r="G112">
            <v>4.4950572682539702</v>
          </cell>
        </row>
        <row r="113">
          <cell r="F113" t="str">
            <v>DOM</v>
          </cell>
          <cell r="G113">
            <v>2.1172883333333301</v>
          </cell>
        </row>
        <row r="114">
          <cell r="F114" t="str">
            <v>DNK</v>
          </cell>
          <cell r="G114">
            <v>6.6844353003322299</v>
          </cell>
        </row>
        <row r="115">
          <cell r="F115" t="str">
            <v>CZE</v>
          </cell>
          <cell r="G115">
            <v>6.40403354741784</v>
          </cell>
        </row>
        <row r="116">
          <cell r="F116" t="str">
            <v>CYP</v>
          </cell>
          <cell r="G116">
            <v>5.2456607105633797</v>
          </cell>
        </row>
        <row r="117">
          <cell r="F117" t="str">
            <v>HRV</v>
          </cell>
          <cell r="G117">
            <v>5.6303723935828902</v>
          </cell>
        </row>
        <row r="118">
          <cell r="F118" t="str">
            <v>CIV</v>
          </cell>
          <cell r="G118">
            <v>3.5598547271676302</v>
          </cell>
        </row>
        <row r="119">
          <cell r="F119" t="str">
            <v>CRI</v>
          </cell>
          <cell r="G119">
            <v>5.6156614715686297</v>
          </cell>
        </row>
        <row r="120">
          <cell r="F120" t="str">
            <v>COL</v>
          </cell>
          <cell r="G120">
            <v>5.1792015265306102</v>
          </cell>
        </row>
        <row r="121">
          <cell r="F121" t="str">
            <v>CHN</v>
          </cell>
          <cell r="G121">
            <v>5.1418214999999998</v>
          </cell>
        </row>
        <row r="122">
          <cell r="F122" t="str">
            <v>CHL</v>
          </cell>
          <cell r="G122">
            <v>5.1531770750000003</v>
          </cell>
        </row>
        <row r="123">
          <cell r="F123" t="str">
            <v>TCD</v>
          </cell>
          <cell r="G123">
            <v>1.55820931304348</v>
          </cell>
        </row>
        <row r="124">
          <cell r="F124" t="str">
            <v>CPV</v>
          </cell>
          <cell r="G124">
            <v>1.8654973553191501</v>
          </cell>
        </row>
        <row r="125">
          <cell r="F125" t="str">
            <v>CAN</v>
          </cell>
          <cell r="G125">
            <v>6.4828807338983099</v>
          </cell>
        </row>
        <row r="126">
          <cell r="F126" t="str">
            <v>CMR</v>
          </cell>
          <cell r="G126">
            <v>2.5536362363636398</v>
          </cell>
        </row>
        <row r="127">
          <cell r="F127" t="str">
            <v>KHM</v>
          </cell>
          <cell r="G127">
            <v>3.1845452058823498</v>
          </cell>
        </row>
        <row r="128">
          <cell r="F128" t="str">
            <v>BDI</v>
          </cell>
          <cell r="G128">
            <v>1.84322275445545</v>
          </cell>
        </row>
        <row r="129">
          <cell r="F129" t="str">
            <v>BFA</v>
          </cell>
          <cell r="G129">
            <v>1.98054089183673</v>
          </cell>
        </row>
        <row r="130">
          <cell r="F130" t="str">
            <v>BGR</v>
          </cell>
          <cell r="G130">
            <v>3.9887934716417899</v>
          </cell>
        </row>
        <row r="131">
          <cell r="F131" t="str">
            <v>BRN</v>
          </cell>
          <cell r="G131">
            <v>5.20944407179487</v>
          </cell>
        </row>
        <row r="132">
          <cell r="F132" t="str">
            <v>BRA</v>
          </cell>
          <cell r="G132">
            <v>4.8301606493775902</v>
          </cell>
        </row>
        <row r="133">
          <cell r="F133" t="str">
            <v>BWA</v>
          </cell>
          <cell r="G133">
            <v>3.1086198383233499</v>
          </cell>
        </row>
        <row r="134">
          <cell r="F134" t="str">
            <v>BIH</v>
          </cell>
          <cell r="G134">
            <v>6.5175520000000002</v>
          </cell>
        </row>
        <row r="135">
          <cell r="F135" t="str">
            <v>BOL</v>
          </cell>
          <cell r="G135">
            <v>3.7572521698630101</v>
          </cell>
        </row>
        <row r="136">
          <cell r="F136" t="str">
            <v>BTN</v>
          </cell>
          <cell r="G136">
            <v>5.9447999999999999</v>
          </cell>
        </row>
        <row r="137">
          <cell r="F137" t="str">
            <v>BEN</v>
          </cell>
          <cell r="G137">
            <v>2.1938244670157099</v>
          </cell>
        </row>
        <row r="138">
          <cell r="F138" t="str">
            <v>BEL</v>
          </cell>
          <cell r="G138">
            <v>6.4003837284023701</v>
          </cell>
        </row>
        <row r="139">
          <cell r="F139" t="str">
            <v>BRB</v>
          </cell>
          <cell r="G139">
            <v>6.2860991609756098</v>
          </cell>
        </row>
        <row r="140">
          <cell r="F140" t="str">
            <v>BGD</v>
          </cell>
          <cell r="G140">
            <v>2.1842442980891699</v>
          </cell>
        </row>
        <row r="141">
          <cell r="F141" t="str">
            <v>BHR</v>
          </cell>
          <cell r="G141">
            <v>6.2508385952830201</v>
          </cell>
        </row>
        <row r="142">
          <cell r="F142" t="str">
            <v>AZE</v>
          </cell>
          <cell r="G142">
            <v>4.8478299277777799</v>
          </cell>
        </row>
        <row r="143">
          <cell r="F143" t="str">
            <v>AUT</v>
          </cell>
          <cell r="G143">
            <v>6.6930312970588197</v>
          </cell>
        </row>
        <row r="144">
          <cell r="F144" t="str">
            <v>AUS</v>
          </cell>
          <cell r="G144">
            <v>6.2030435759999998</v>
          </cell>
        </row>
        <row r="145">
          <cell r="F145" t="str">
            <v>ARM</v>
          </cell>
          <cell r="G145">
            <v>5.2077508256410203</v>
          </cell>
        </row>
        <row r="146">
          <cell r="F146" t="str">
            <v>ARG</v>
          </cell>
          <cell r="G146">
            <v>3.0577266280542998</v>
          </cell>
        </row>
        <row r="147">
          <cell r="F147" t="str">
            <v>AGO</v>
          </cell>
          <cell r="G147">
            <v>1.65625</v>
          </cell>
        </row>
        <row r="148">
          <cell r="F148" t="str">
            <v>DZA</v>
          </cell>
          <cell r="G148">
            <v>4.1865303908163298</v>
          </cell>
        </row>
        <row r="149">
          <cell r="F149" t="str">
            <v>ALB</v>
          </cell>
          <cell r="G149">
            <v>4.4528138500000001</v>
          </cell>
        </row>
      </sheetData>
      <sheetData sheetId="11">
        <row r="1">
          <cell r="F1" t="str">
            <v>Entity code</v>
          </cell>
          <cell r="G1" t="str">
            <v>Value</v>
          </cell>
        </row>
        <row r="2">
          <cell r="C2" t="str">
            <v>2.08 Mobile telephone subscriptions/100 pop.</v>
          </cell>
          <cell r="F2" t="str">
            <v>ZWE</v>
          </cell>
          <cell r="G2">
            <v>96.928285762103499</v>
          </cell>
        </row>
        <row r="3">
          <cell r="F3" t="str">
            <v>ZMB</v>
          </cell>
          <cell r="G3">
            <v>75.806659911923305</v>
          </cell>
        </row>
        <row r="4">
          <cell r="F4" t="str">
            <v>YEM</v>
          </cell>
          <cell r="G4">
            <v>54.362145674672</v>
          </cell>
        </row>
        <row r="5">
          <cell r="F5" t="str">
            <v>VNM</v>
          </cell>
          <cell r="G5">
            <v>149.409997343817</v>
          </cell>
        </row>
        <row r="6">
          <cell r="F6" t="str">
            <v>VEN</v>
          </cell>
          <cell r="G6">
            <v>102.10008171774101</v>
          </cell>
        </row>
        <row r="7">
          <cell r="F7" t="str">
            <v>URY</v>
          </cell>
          <cell r="G7">
            <v>147.296625492271</v>
          </cell>
        </row>
        <row r="8">
          <cell r="F8" t="str">
            <v>USA</v>
          </cell>
          <cell r="G8">
            <v>98.166103913114995</v>
          </cell>
        </row>
        <row r="9">
          <cell r="F9" t="str">
            <v>GBR</v>
          </cell>
          <cell r="G9">
            <v>130.750773204138</v>
          </cell>
        </row>
        <row r="10">
          <cell r="F10" t="str">
            <v>ARE</v>
          </cell>
          <cell r="G10">
            <v>169.94162134047701</v>
          </cell>
        </row>
        <row r="11">
          <cell r="F11" t="str">
            <v>UKR</v>
          </cell>
          <cell r="G11">
            <v>132.05015377300401</v>
          </cell>
        </row>
        <row r="12">
          <cell r="F12" t="str">
            <v>UGA</v>
          </cell>
          <cell r="G12">
            <v>45.917850596854798</v>
          </cell>
        </row>
        <row r="13">
          <cell r="F13" t="str">
            <v>TUR</v>
          </cell>
          <cell r="G13">
            <v>90.835677587541994</v>
          </cell>
        </row>
        <row r="14">
          <cell r="F14" t="str">
            <v>TUN</v>
          </cell>
          <cell r="G14">
            <v>119.956463123408</v>
          </cell>
        </row>
        <row r="15">
          <cell r="F15" t="str">
            <v>TTO</v>
          </cell>
          <cell r="G15">
            <v>139.428896690523</v>
          </cell>
        </row>
        <row r="16">
          <cell r="F16" t="str">
            <v>TLS</v>
          </cell>
          <cell r="G16">
            <v>52.308215843408902</v>
          </cell>
        </row>
        <row r="17">
          <cell r="F17" t="str">
            <v>THA</v>
          </cell>
          <cell r="G17">
            <v>120.292544475171</v>
          </cell>
        </row>
        <row r="18">
          <cell r="F18" t="str">
            <v>TZA</v>
          </cell>
          <cell r="G18">
            <v>57.115732300785801</v>
          </cell>
        </row>
        <row r="19">
          <cell r="F19" t="str">
            <v>TWN</v>
          </cell>
          <cell r="G19">
            <v>126.464165504147</v>
          </cell>
        </row>
        <row r="20">
          <cell r="F20" t="str">
            <v>CHE</v>
          </cell>
          <cell r="G20">
            <v>135.252050471514</v>
          </cell>
        </row>
        <row r="21">
          <cell r="F21" t="str">
            <v>SWE</v>
          </cell>
          <cell r="G21">
            <v>122.619487431377</v>
          </cell>
        </row>
        <row r="22">
          <cell r="F22" t="str">
            <v>SWZ</v>
          </cell>
          <cell r="G22">
            <v>65.961547285825702</v>
          </cell>
        </row>
        <row r="23">
          <cell r="F23" t="str">
            <v>SUR</v>
          </cell>
          <cell r="G23">
            <v>182.89886273225099</v>
          </cell>
        </row>
        <row r="24">
          <cell r="F24" t="str">
            <v>LKA</v>
          </cell>
          <cell r="G24">
            <v>95.7618777254512</v>
          </cell>
        </row>
        <row r="25">
          <cell r="F25" t="str">
            <v>ESP</v>
          </cell>
          <cell r="G25">
            <v>108.319012675984</v>
          </cell>
        </row>
        <row r="26">
          <cell r="F26" t="str">
            <v>ZAF</v>
          </cell>
          <cell r="G26">
            <v>134.79769850184999</v>
          </cell>
        </row>
        <row r="27">
          <cell r="F27" t="str">
            <v>SVN</v>
          </cell>
          <cell r="G27">
            <v>110.078590941332</v>
          </cell>
        </row>
        <row r="28">
          <cell r="F28" t="str">
            <v>SVK</v>
          </cell>
          <cell r="G28">
            <v>111.206145905029</v>
          </cell>
        </row>
        <row r="29">
          <cell r="F29" t="str">
            <v>SGP</v>
          </cell>
          <cell r="G29">
            <v>153.39751816779901</v>
          </cell>
        </row>
        <row r="30">
          <cell r="F30" t="str">
            <v>SLE</v>
          </cell>
          <cell r="G30">
            <v>36.073092900456203</v>
          </cell>
        </row>
        <row r="31">
          <cell r="F31" t="str">
            <v>SYC</v>
          </cell>
          <cell r="G31">
            <v>158.62519932544799</v>
          </cell>
        </row>
        <row r="32">
          <cell r="F32" t="str">
            <v>SRB</v>
          </cell>
          <cell r="G32">
            <v>92.802700470071699</v>
          </cell>
        </row>
        <row r="33">
          <cell r="F33" t="str">
            <v>SEN</v>
          </cell>
          <cell r="G33">
            <v>87.509109932945293</v>
          </cell>
        </row>
        <row r="34">
          <cell r="F34" t="str">
            <v>SAU</v>
          </cell>
          <cell r="G34">
            <v>184.67889349267301</v>
          </cell>
        </row>
        <row r="35">
          <cell r="F35" t="str">
            <v>RWA</v>
          </cell>
          <cell r="G35">
            <v>50.486684186516698</v>
          </cell>
        </row>
        <row r="36">
          <cell r="F36" t="str">
            <v>RUS</v>
          </cell>
          <cell r="G36">
            <v>183.51821393525901</v>
          </cell>
        </row>
        <row r="37">
          <cell r="F37" t="str">
            <v>ROU</v>
          </cell>
          <cell r="G37">
            <v>106.13667776395</v>
          </cell>
        </row>
        <row r="38">
          <cell r="F38" t="str">
            <v>QAT</v>
          </cell>
          <cell r="G38">
            <v>134.10675103700601</v>
          </cell>
        </row>
        <row r="39">
          <cell r="F39" t="str">
            <v>PRI</v>
          </cell>
          <cell r="G39">
            <v>81.747324610378897</v>
          </cell>
        </row>
        <row r="40">
          <cell r="F40" t="str">
            <v>PRT</v>
          </cell>
          <cell r="G40">
            <v>115.06935058475101</v>
          </cell>
        </row>
        <row r="41">
          <cell r="F41" t="str">
            <v>POL</v>
          </cell>
          <cell r="G41">
            <v>132.68230964303399</v>
          </cell>
        </row>
        <row r="42">
          <cell r="F42" t="str">
            <v>PHL</v>
          </cell>
          <cell r="G42">
            <v>106.76732676413</v>
          </cell>
        </row>
        <row r="43">
          <cell r="F43" t="str">
            <v>PER</v>
          </cell>
          <cell r="G43">
            <v>98.837176335412394</v>
          </cell>
        </row>
        <row r="44">
          <cell r="F44" t="str">
            <v>PRY</v>
          </cell>
          <cell r="G44">
            <v>101.657353653922</v>
          </cell>
        </row>
        <row r="45">
          <cell r="F45" t="str">
            <v>PAN</v>
          </cell>
          <cell r="G45">
            <v>186.73442223718601</v>
          </cell>
        </row>
        <row r="46">
          <cell r="F46" t="str">
            <v>PAK</v>
          </cell>
          <cell r="G46">
            <v>66.768811245096899</v>
          </cell>
        </row>
        <row r="47">
          <cell r="F47" t="str">
            <v>OMN</v>
          </cell>
          <cell r="G47">
            <v>181.732911805187</v>
          </cell>
        </row>
        <row r="48">
          <cell r="F48" t="str">
            <v>NOR</v>
          </cell>
          <cell r="G48">
            <v>115.548851905924</v>
          </cell>
        </row>
        <row r="49">
          <cell r="F49" t="str">
            <v>NGA</v>
          </cell>
          <cell r="G49">
            <v>67.681811556608807</v>
          </cell>
        </row>
        <row r="50">
          <cell r="F50" t="str">
            <v>NIC</v>
          </cell>
          <cell r="G50">
            <v>89.774837453135206</v>
          </cell>
        </row>
        <row r="51">
          <cell r="F51" t="str">
            <v>NZL</v>
          </cell>
          <cell r="G51">
            <v>110.327649808115</v>
          </cell>
        </row>
        <row r="52">
          <cell r="F52" t="str">
            <v>NLD</v>
          </cell>
          <cell r="G52">
            <v>117.522628026852</v>
          </cell>
        </row>
        <row r="53">
          <cell r="F53" t="str">
            <v>NPL</v>
          </cell>
          <cell r="G53">
            <v>52.819733762099702</v>
          </cell>
        </row>
        <row r="54">
          <cell r="F54" t="str">
            <v>NAM</v>
          </cell>
          <cell r="G54">
            <v>103.003214724207</v>
          </cell>
        </row>
        <row r="55">
          <cell r="F55" t="str">
            <v>MMR</v>
          </cell>
          <cell r="G55">
            <v>11.164840308817</v>
          </cell>
        </row>
        <row r="56">
          <cell r="F56" t="str">
            <v>MOZ</v>
          </cell>
          <cell r="G56">
            <v>33.129390722505597</v>
          </cell>
        </row>
        <row r="57">
          <cell r="F57" t="str">
            <v>MAR</v>
          </cell>
          <cell r="G57">
            <v>119.687387188185</v>
          </cell>
        </row>
        <row r="58">
          <cell r="F58" t="str">
            <v>MNE</v>
          </cell>
          <cell r="G58">
            <v>177.94044210140399</v>
          </cell>
        </row>
        <row r="59">
          <cell r="F59" t="str">
            <v>MNG</v>
          </cell>
          <cell r="G59">
            <v>117.622592760255</v>
          </cell>
        </row>
        <row r="60">
          <cell r="F60" t="str">
            <v>MDA</v>
          </cell>
          <cell r="G60">
            <v>115.93732897712199</v>
          </cell>
        </row>
        <row r="61">
          <cell r="F61" t="str">
            <v>MEX</v>
          </cell>
          <cell r="G61">
            <v>86.774620366534904</v>
          </cell>
        </row>
        <row r="62">
          <cell r="F62" t="str">
            <v>MUS</v>
          </cell>
          <cell r="G62">
            <v>113.091536554567</v>
          </cell>
        </row>
        <row r="63">
          <cell r="F63" t="str">
            <v>MRT</v>
          </cell>
          <cell r="G63">
            <v>111.06236031798301</v>
          </cell>
        </row>
        <row r="64">
          <cell r="F64" t="str">
            <v>MLT</v>
          </cell>
          <cell r="G64">
            <v>128.68238504623</v>
          </cell>
        </row>
        <row r="65">
          <cell r="F65" t="str">
            <v>MLI</v>
          </cell>
          <cell r="G65">
            <v>89.545482148701595</v>
          </cell>
        </row>
        <row r="66">
          <cell r="F66" t="str">
            <v>MYS</v>
          </cell>
          <cell r="G66">
            <v>140.93508181183199</v>
          </cell>
        </row>
        <row r="67">
          <cell r="F67" t="str">
            <v>MWI</v>
          </cell>
          <cell r="G67">
            <v>27.826295275743</v>
          </cell>
        </row>
        <row r="68">
          <cell r="F68" t="str">
            <v>MDG</v>
          </cell>
          <cell r="G68">
            <v>39.054367467970202</v>
          </cell>
        </row>
        <row r="69">
          <cell r="F69" t="str">
            <v>MKD</v>
          </cell>
          <cell r="G69">
            <v>108.161226252368</v>
          </cell>
        </row>
        <row r="70">
          <cell r="F70" t="str">
            <v>LUX</v>
          </cell>
          <cell r="G70">
            <v>145.46604453513999</v>
          </cell>
        </row>
        <row r="71">
          <cell r="F71" t="str">
            <v>LTU</v>
          </cell>
          <cell r="G71">
            <v>151.77934148814199</v>
          </cell>
        </row>
        <row r="72">
          <cell r="F72" t="str">
            <v>LBY</v>
          </cell>
          <cell r="G72">
            <v>148.187718457865</v>
          </cell>
        </row>
        <row r="73">
          <cell r="F73" t="str">
            <v>LBR</v>
          </cell>
          <cell r="G73">
            <v>56.391335609435203</v>
          </cell>
        </row>
        <row r="74">
          <cell r="F74" t="str">
            <v>LSO</v>
          </cell>
          <cell r="G74">
            <v>59.170895640210198</v>
          </cell>
        </row>
        <row r="75">
          <cell r="F75" t="str">
            <v>LBN</v>
          </cell>
          <cell r="G75">
            <v>93.2027469645613</v>
          </cell>
        </row>
        <row r="76">
          <cell r="F76" t="str">
            <v>LVA</v>
          </cell>
          <cell r="G76">
            <v>103.375500990794</v>
          </cell>
        </row>
        <row r="77">
          <cell r="F77" t="str">
            <v>LAO</v>
          </cell>
          <cell r="G77">
            <v>101.85232542414199</v>
          </cell>
        </row>
        <row r="78">
          <cell r="F78" t="str">
            <v>KGZ</v>
          </cell>
          <cell r="G78">
            <v>124.775072341933</v>
          </cell>
        </row>
        <row r="79">
          <cell r="F79" t="str">
            <v>KWT</v>
          </cell>
          <cell r="G79">
            <v>191.108376709678</v>
          </cell>
        </row>
        <row r="80">
          <cell r="F80" t="str">
            <v>KOR</v>
          </cell>
          <cell r="G80">
            <v>110.364837430291</v>
          </cell>
        </row>
        <row r="81">
          <cell r="F81" t="str">
            <v>KEN</v>
          </cell>
          <cell r="G81">
            <v>71.888122547071902</v>
          </cell>
        </row>
        <row r="82">
          <cell r="F82" t="str">
            <v>KAZ</v>
          </cell>
          <cell r="G82">
            <v>175.39148456926199</v>
          </cell>
        </row>
        <row r="83">
          <cell r="F83" t="str">
            <v>JOR</v>
          </cell>
          <cell r="G83">
            <v>139.13412190309799</v>
          </cell>
        </row>
        <row r="84">
          <cell r="F84" t="str">
            <v>JPN</v>
          </cell>
          <cell r="G84">
            <v>109.43425692005501</v>
          </cell>
        </row>
        <row r="85">
          <cell r="F85" t="str">
            <v>JAM</v>
          </cell>
          <cell r="G85">
            <v>96.538444684827695</v>
          </cell>
        </row>
        <row r="86">
          <cell r="F86" t="str">
            <v>ITA</v>
          </cell>
          <cell r="G86">
            <v>159.48062586623701</v>
          </cell>
        </row>
        <row r="87">
          <cell r="F87" t="str">
            <v>ISR</v>
          </cell>
          <cell r="G87">
            <v>119.88818233920399</v>
          </cell>
        </row>
        <row r="88">
          <cell r="F88" t="str">
            <v>IRL</v>
          </cell>
          <cell r="G88">
            <v>107.12842324639099</v>
          </cell>
        </row>
        <row r="89">
          <cell r="F89" t="str">
            <v>IRN</v>
          </cell>
          <cell r="G89">
            <v>76.915958274130702</v>
          </cell>
        </row>
        <row r="90">
          <cell r="F90" t="str">
            <v>IDN</v>
          </cell>
          <cell r="G90">
            <v>115.195771639648</v>
          </cell>
        </row>
        <row r="91">
          <cell r="F91" t="str">
            <v>IND</v>
          </cell>
          <cell r="G91">
            <v>68.718506992752197</v>
          </cell>
        </row>
        <row r="92">
          <cell r="F92" t="str">
            <v>ISL</v>
          </cell>
          <cell r="G92">
            <v>105.394620609827</v>
          </cell>
        </row>
        <row r="93">
          <cell r="F93" t="str">
            <v>HUN</v>
          </cell>
          <cell r="G93">
            <v>116.38093794628099</v>
          </cell>
        </row>
        <row r="94">
          <cell r="F94" t="str">
            <v>HKG</v>
          </cell>
          <cell r="G94">
            <v>227.93288357454</v>
          </cell>
        </row>
        <row r="95">
          <cell r="F95" t="str">
            <v>HND</v>
          </cell>
          <cell r="G95">
            <v>93.149699091206898</v>
          </cell>
        </row>
        <row r="96">
          <cell r="F96" t="str">
            <v>HTI</v>
          </cell>
          <cell r="G96">
            <v>59.430173278245597</v>
          </cell>
        </row>
        <row r="97">
          <cell r="F97" t="str">
            <v>GUY</v>
          </cell>
          <cell r="G97">
            <v>72.205701252469893</v>
          </cell>
        </row>
        <row r="98">
          <cell r="F98" t="str">
            <v>GIN</v>
          </cell>
          <cell r="G98">
            <v>45.6171385335536</v>
          </cell>
        </row>
        <row r="99">
          <cell r="F99" t="str">
            <v>GTM</v>
          </cell>
          <cell r="G99">
            <v>137.32112467992701</v>
          </cell>
        </row>
        <row r="100">
          <cell r="F100" t="str">
            <v>GRC</v>
          </cell>
          <cell r="G100">
            <v>116.944125333505</v>
          </cell>
        </row>
        <row r="101">
          <cell r="F101" t="str">
            <v>GHA</v>
          </cell>
          <cell r="G101">
            <v>100.283755472837</v>
          </cell>
        </row>
        <row r="102">
          <cell r="F102" t="str">
            <v>DEU</v>
          </cell>
          <cell r="G102">
            <v>131.30491642621001</v>
          </cell>
        </row>
        <row r="103">
          <cell r="F103" t="str">
            <v>GEO</v>
          </cell>
          <cell r="G103">
            <v>109.158590945977</v>
          </cell>
        </row>
        <row r="104">
          <cell r="F104" t="str">
            <v>GMB</v>
          </cell>
          <cell r="G104">
            <v>83.637123878698603</v>
          </cell>
        </row>
        <row r="105">
          <cell r="F105" t="str">
            <v>GAB</v>
          </cell>
          <cell r="G105">
            <v>187.35536709182901</v>
          </cell>
        </row>
        <row r="106">
          <cell r="F106" t="str">
            <v>FRA</v>
          </cell>
          <cell r="G106">
            <v>98.143998961703304</v>
          </cell>
        </row>
        <row r="107">
          <cell r="F107" t="str">
            <v>FIN</v>
          </cell>
          <cell r="G107">
            <v>172.508670319087</v>
          </cell>
        </row>
        <row r="108">
          <cell r="F108" t="str">
            <v>ETH</v>
          </cell>
          <cell r="G108">
            <v>23.7164740969612</v>
          </cell>
        </row>
        <row r="109">
          <cell r="F109" t="str">
            <v>EST</v>
          </cell>
          <cell r="G109">
            <v>154.54588202979301</v>
          </cell>
        </row>
        <row r="110">
          <cell r="F110" t="str">
            <v>SLV</v>
          </cell>
          <cell r="G110">
            <v>138.07186920959001</v>
          </cell>
        </row>
        <row r="111">
          <cell r="F111" t="str">
            <v>EGY</v>
          </cell>
          <cell r="G111">
            <v>115.29380829206001</v>
          </cell>
        </row>
        <row r="112">
          <cell r="F112" t="str">
            <v>ECU</v>
          </cell>
          <cell r="G112">
            <v>110.70806856406899</v>
          </cell>
        </row>
        <row r="113">
          <cell r="F113" t="str">
            <v>DOM</v>
          </cell>
          <cell r="G113">
            <v>88.753531626512697</v>
          </cell>
        </row>
        <row r="114">
          <cell r="F114" t="str">
            <v>DNK</v>
          </cell>
          <cell r="G114">
            <v>117.955892087203</v>
          </cell>
        </row>
        <row r="115">
          <cell r="F115" t="str">
            <v>CZE</v>
          </cell>
          <cell r="G115">
            <v>122.785116108971</v>
          </cell>
        </row>
        <row r="116">
          <cell r="F116" t="str">
            <v>CYP</v>
          </cell>
          <cell r="G116">
            <v>98.385445541222495</v>
          </cell>
        </row>
        <row r="117">
          <cell r="F117" t="str">
            <v>HRV</v>
          </cell>
          <cell r="G117">
            <v>113.310347688459</v>
          </cell>
        </row>
        <row r="118">
          <cell r="F118" t="str">
            <v>CIV</v>
          </cell>
          <cell r="G118">
            <v>96.271947788293204</v>
          </cell>
        </row>
        <row r="119">
          <cell r="F119" t="str">
            <v>CRI</v>
          </cell>
          <cell r="G119">
            <v>128.31964703857599</v>
          </cell>
        </row>
        <row r="120">
          <cell r="F120" t="str">
            <v>COL</v>
          </cell>
          <cell r="G120">
            <v>103.187441499294</v>
          </cell>
        </row>
        <row r="121">
          <cell r="F121" t="str">
            <v>CHN</v>
          </cell>
          <cell r="G121">
            <v>81.264734168977299</v>
          </cell>
        </row>
        <row r="122">
          <cell r="F122" t="str">
            <v>CHL</v>
          </cell>
          <cell r="G122">
            <v>138.497719192337</v>
          </cell>
        </row>
        <row r="123">
          <cell r="F123" t="str">
            <v>TCD</v>
          </cell>
          <cell r="G123">
            <v>35.489760301550902</v>
          </cell>
        </row>
        <row r="124">
          <cell r="F124" t="str">
            <v>CPV</v>
          </cell>
          <cell r="G124">
            <v>84.163970435453706</v>
          </cell>
        </row>
        <row r="125">
          <cell r="F125" t="str">
            <v>CAN</v>
          </cell>
          <cell r="G125">
            <v>75.741084827592502</v>
          </cell>
        </row>
        <row r="126">
          <cell r="F126" t="str">
            <v>CMR</v>
          </cell>
          <cell r="G126">
            <v>64.038763506254298</v>
          </cell>
        </row>
        <row r="127">
          <cell r="F127" t="str">
            <v>KHM</v>
          </cell>
          <cell r="G127">
            <v>131.95671182844401</v>
          </cell>
        </row>
        <row r="128">
          <cell r="F128" t="str">
            <v>BDI</v>
          </cell>
          <cell r="G128">
            <v>25.683239294364299</v>
          </cell>
        </row>
        <row r="129">
          <cell r="F129" t="str">
            <v>BFA</v>
          </cell>
          <cell r="G129">
            <v>57.065061951778503</v>
          </cell>
        </row>
        <row r="130">
          <cell r="F130" t="str">
            <v>BGR</v>
          </cell>
          <cell r="G130">
            <v>145.72745436424799</v>
          </cell>
        </row>
        <row r="131">
          <cell r="F131" t="str">
            <v>BRN</v>
          </cell>
          <cell r="G131">
            <v>113.768249324279</v>
          </cell>
        </row>
        <row r="132">
          <cell r="F132" t="str">
            <v>BRA</v>
          </cell>
          <cell r="G132">
            <v>125.18780120943499</v>
          </cell>
        </row>
        <row r="133">
          <cell r="F133" t="str">
            <v>BWA</v>
          </cell>
          <cell r="G133">
            <v>150.09110005323299</v>
          </cell>
        </row>
        <row r="134">
          <cell r="F134" t="str">
            <v>BIH</v>
          </cell>
          <cell r="G134">
            <v>89.533135607140096</v>
          </cell>
        </row>
        <row r="135">
          <cell r="F135" t="str">
            <v>BOL</v>
          </cell>
          <cell r="G135">
            <v>92.638408390597903</v>
          </cell>
        </row>
        <row r="136">
          <cell r="F136" t="str">
            <v>BTN</v>
          </cell>
          <cell r="G136">
            <v>74.741186206014305</v>
          </cell>
        </row>
        <row r="137">
          <cell r="F137" t="str">
            <v>BEN</v>
          </cell>
          <cell r="G137">
            <v>89.905813167422295</v>
          </cell>
        </row>
        <row r="138">
          <cell r="F138" t="str">
            <v>BEL</v>
          </cell>
          <cell r="G138">
            <v>119.38590191056799</v>
          </cell>
        </row>
        <row r="139">
          <cell r="F139" t="str">
            <v>BRB</v>
          </cell>
          <cell r="G139">
            <v>126.397843587222</v>
          </cell>
        </row>
        <row r="140">
          <cell r="F140" t="str">
            <v>BGD</v>
          </cell>
          <cell r="G140">
            <v>63.762733240016701</v>
          </cell>
        </row>
        <row r="141">
          <cell r="F141" t="str">
            <v>BHR</v>
          </cell>
          <cell r="G141">
            <v>156.22849829163201</v>
          </cell>
        </row>
        <row r="142">
          <cell r="F142" t="str">
            <v>AZE</v>
          </cell>
          <cell r="G142">
            <v>107.47213236314199</v>
          </cell>
        </row>
        <row r="143">
          <cell r="F143" t="str">
            <v>AUT</v>
          </cell>
          <cell r="G143">
            <v>161.206988088028</v>
          </cell>
        </row>
        <row r="144">
          <cell r="F144" t="str">
            <v>AUS</v>
          </cell>
          <cell r="G144">
            <v>106.192815225723</v>
          </cell>
        </row>
        <row r="145">
          <cell r="F145" t="str">
            <v>ARM</v>
          </cell>
          <cell r="G145">
            <v>106.87896192053201</v>
          </cell>
        </row>
        <row r="146">
          <cell r="F146" t="str">
            <v>ARG</v>
          </cell>
          <cell r="G146">
            <v>142.51175843684501</v>
          </cell>
        </row>
        <row r="147">
          <cell r="F147" t="str">
            <v>AGO</v>
          </cell>
          <cell r="G147">
            <v>48.610002411901299</v>
          </cell>
        </row>
        <row r="148">
          <cell r="F148" t="str">
            <v>DZA</v>
          </cell>
          <cell r="G148">
            <v>103.305864403022</v>
          </cell>
        </row>
        <row r="149">
          <cell r="F149" t="str">
            <v>ALB</v>
          </cell>
          <cell r="G149">
            <v>108.44733472084</v>
          </cell>
        </row>
      </sheetData>
      <sheetData sheetId="12">
        <row r="1">
          <cell r="F1" t="str">
            <v>Entity code</v>
          </cell>
          <cell r="G1" t="str">
            <v>Value</v>
          </cell>
        </row>
        <row r="2">
          <cell r="C2" t="str">
            <v>2.09 Fixed telephone lines/100 pop.</v>
          </cell>
          <cell r="F2" t="str">
            <v>ZWE</v>
          </cell>
          <cell r="G2">
            <v>2.3179457798172001</v>
          </cell>
        </row>
        <row r="3">
          <cell r="F3" t="str">
            <v>ZMB</v>
          </cell>
          <cell r="G3">
            <v>0.594529781482107</v>
          </cell>
        </row>
        <row r="4">
          <cell r="F4" t="str">
            <v>YEM</v>
          </cell>
          <cell r="G4">
            <v>4.3176840881178302</v>
          </cell>
        </row>
        <row r="5">
          <cell r="F5" t="str">
            <v>VNM</v>
          </cell>
          <cell r="G5">
            <v>11.357425477158399</v>
          </cell>
        </row>
        <row r="6">
          <cell r="F6" t="str">
            <v>VEN</v>
          </cell>
          <cell r="G6">
            <v>25.5873115558976</v>
          </cell>
        </row>
        <row r="7">
          <cell r="F7" t="str">
            <v>URY</v>
          </cell>
          <cell r="G7">
            <v>29.8090656797078</v>
          </cell>
        </row>
        <row r="8">
          <cell r="F8" t="str">
            <v>USA</v>
          </cell>
          <cell r="G8">
            <v>44.016414335235403</v>
          </cell>
        </row>
        <row r="9">
          <cell r="F9" t="str">
            <v>GBR</v>
          </cell>
          <cell r="G9">
            <v>52.5652854555359</v>
          </cell>
        </row>
        <row r="10">
          <cell r="F10" t="str">
            <v>ARE</v>
          </cell>
          <cell r="G10">
            <v>24.272351664034201</v>
          </cell>
        </row>
        <row r="11">
          <cell r="F11" t="str">
            <v>UKR</v>
          </cell>
          <cell r="G11">
            <v>27.1074084382407</v>
          </cell>
        </row>
        <row r="12">
          <cell r="F12" t="str">
            <v>UGA</v>
          </cell>
          <cell r="G12">
            <v>0.88418686550905101</v>
          </cell>
        </row>
        <row r="13">
          <cell r="F13" t="str">
            <v>TUR</v>
          </cell>
          <cell r="G13">
            <v>18.601396606045199</v>
          </cell>
        </row>
        <row r="14">
          <cell r="F14" t="str">
            <v>TUN</v>
          </cell>
          <cell r="G14">
            <v>10.3278035540201</v>
          </cell>
        </row>
        <row r="15">
          <cell r="F15" t="str">
            <v>TTO</v>
          </cell>
          <cell r="G15">
            <v>21.2143014169515</v>
          </cell>
        </row>
        <row r="16">
          <cell r="F16" t="str">
            <v>TLS</v>
          </cell>
          <cell r="G16">
            <v>0.25269669489569502</v>
          </cell>
        </row>
        <row r="17">
          <cell r="F17" t="str">
            <v>THA</v>
          </cell>
          <cell r="G17">
            <v>9.1441323976020108</v>
          </cell>
        </row>
        <row r="18">
          <cell r="F18" t="str">
            <v>TZA</v>
          </cell>
          <cell r="G18">
            <v>0.37008066519212401</v>
          </cell>
        </row>
        <row r="19">
          <cell r="F19" t="str">
            <v>TWN</v>
          </cell>
          <cell r="G19">
            <v>68.684506818752894</v>
          </cell>
        </row>
        <row r="20">
          <cell r="F20" t="str">
            <v>CHE</v>
          </cell>
          <cell r="G20">
            <v>56.6610406468617</v>
          </cell>
        </row>
        <row r="21">
          <cell r="F21" t="str">
            <v>SWE</v>
          </cell>
          <cell r="G21">
            <v>45.509442896091102</v>
          </cell>
        </row>
        <row r="22">
          <cell r="F22" t="str">
            <v>SWZ</v>
          </cell>
          <cell r="G22">
            <v>3.9859620717006101</v>
          </cell>
        </row>
        <row r="23">
          <cell r="F23" t="str">
            <v>SUR</v>
          </cell>
          <cell r="G23">
            <v>15.537979126690701</v>
          </cell>
        </row>
        <row r="24">
          <cell r="F24" t="str">
            <v>LKA</v>
          </cell>
          <cell r="G24">
            <v>16.2526580143284</v>
          </cell>
        </row>
        <row r="25">
          <cell r="F25" t="str">
            <v>ESP</v>
          </cell>
          <cell r="G25">
            <v>41.0925896135766</v>
          </cell>
        </row>
        <row r="26">
          <cell r="F26" t="str">
            <v>ZAF</v>
          </cell>
          <cell r="G26">
            <v>7.9446957724502001</v>
          </cell>
        </row>
        <row r="27">
          <cell r="F27" t="str">
            <v>SVN</v>
          </cell>
          <cell r="G27">
            <v>40.428821351560302</v>
          </cell>
        </row>
        <row r="28">
          <cell r="F28" t="str">
            <v>SVK</v>
          </cell>
          <cell r="G28">
            <v>17.786550157910099</v>
          </cell>
        </row>
        <row r="29">
          <cell r="F29" t="str">
            <v>SGP</v>
          </cell>
          <cell r="G29">
            <v>37.849976732585297</v>
          </cell>
        </row>
        <row r="30">
          <cell r="F30" t="str">
            <v>SLE</v>
          </cell>
          <cell r="G30">
            <v>0.293807996474304</v>
          </cell>
        </row>
        <row r="31">
          <cell r="F31" t="str">
            <v>SYC</v>
          </cell>
          <cell r="G31">
            <v>33.113836340901003</v>
          </cell>
        </row>
        <row r="32">
          <cell r="F32" t="str">
            <v>SRB</v>
          </cell>
          <cell r="G32">
            <v>30.2323080232308</v>
          </cell>
        </row>
        <row r="33">
          <cell r="F33" t="str">
            <v>SEN</v>
          </cell>
          <cell r="G33">
            <v>2.5798628236539001</v>
          </cell>
        </row>
        <row r="34">
          <cell r="F34" t="str">
            <v>SAU</v>
          </cell>
          <cell r="G34">
            <v>16.728102252652899</v>
          </cell>
        </row>
        <row r="35">
          <cell r="F35" t="str">
            <v>RWA</v>
          </cell>
          <cell r="G35">
            <v>0.39357560549854298</v>
          </cell>
        </row>
        <row r="36">
          <cell r="F36" t="str">
            <v>RUS</v>
          </cell>
          <cell r="G36">
            <v>30.063990654840399</v>
          </cell>
        </row>
        <row r="37">
          <cell r="F37" t="str">
            <v>ROU</v>
          </cell>
          <cell r="G37">
            <v>21.881922992743899</v>
          </cell>
        </row>
        <row r="38">
          <cell r="F38" t="str">
            <v>QAT</v>
          </cell>
          <cell r="G38">
            <v>16.866502918885001</v>
          </cell>
        </row>
        <row r="39">
          <cell r="F39" t="str">
            <v>PRI</v>
          </cell>
          <cell r="G39">
            <v>20.842901335156998</v>
          </cell>
        </row>
        <row r="40">
          <cell r="F40" t="str">
            <v>PRT</v>
          </cell>
          <cell r="G40">
            <v>42.6005434170523</v>
          </cell>
        </row>
        <row r="41">
          <cell r="F41" t="str">
            <v>POL</v>
          </cell>
          <cell r="G41">
            <v>15.9850343541224</v>
          </cell>
        </row>
        <row r="42">
          <cell r="F42" t="str">
            <v>PHL</v>
          </cell>
          <cell r="G42">
            <v>4.0830728167369603</v>
          </cell>
        </row>
        <row r="43">
          <cell r="F43" t="str">
            <v>PER</v>
          </cell>
          <cell r="G43">
            <v>11.513666806922201</v>
          </cell>
        </row>
        <row r="44">
          <cell r="F44" t="str">
            <v>PRY</v>
          </cell>
          <cell r="G44">
            <v>5.6267126623704602</v>
          </cell>
        </row>
        <row r="45">
          <cell r="F45" t="str">
            <v>PAN</v>
          </cell>
          <cell r="G45">
            <v>17.656788665130499</v>
          </cell>
        </row>
        <row r="46">
          <cell r="F46" t="str">
            <v>PAK</v>
          </cell>
          <cell r="G46">
            <v>3.2249420592723101</v>
          </cell>
        </row>
        <row r="47">
          <cell r="F47" t="str">
            <v>OMN</v>
          </cell>
          <cell r="G47">
            <v>10.4869531620981</v>
          </cell>
        </row>
        <row r="48">
          <cell r="F48" t="str">
            <v>NOR</v>
          </cell>
          <cell r="G48">
            <v>29.545374824462598</v>
          </cell>
        </row>
        <row r="49">
          <cell r="F49" t="str">
            <v>NGA</v>
          </cell>
          <cell r="G49">
            <v>0.25095573930079301</v>
          </cell>
        </row>
        <row r="50">
          <cell r="F50" t="str">
            <v>NIC</v>
          </cell>
          <cell r="G50">
            <v>5.3737276440335302</v>
          </cell>
        </row>
        <row r="51">
          <cell r="F51" t="str">
            <v>NZL</v>
          </cell>
          <cell r="G51">
            <v>42.140589524432201</v>
          </cell>
        </row>
        <row r="52">
          <cell r="F52" t="str">
            <v>NLD</v>
          </cell>
          <cell r="G52">
            <v>42.395018184507201</v>
          </cell>
        </row>
        <row r="53">
          <cell r="F53" t="str">
            <v>NPL</v>
          </cell>
          <cell r="G53">
            <v>2.7248275353464102</v>
          </cell>
        </row>
        <row r="54">
          <cell r="F54" t="str">
            <v>NAM</v>
          </cell>
          <cell r="G54">
            <v>7.2427089285253601</v>
          </cell>
        </row>
        <row r="55">
          <cell r="F55" t="str">
            <v>MMR</v>
          </cell>
          <cell r="G55">
            <v>1.1411123550923301</v>
          </cell>
        </row>
        <row r="56">
          <cell r="F56" t="str">
            <v>MOZ</v>
          </cell>
          <cell r="G56">
            <v>0.36011983729153302</v>
          </cell>
        </row>
        <row r="57">
          <cell r="F57" t="str">
            <v>MAR</v>
          </cell>
          <cell r="G57">
            <v>10.058899577576099</v>
          </cell>
        </row>
        <row r="58">
          <cell r="F58" t="str">
            <v>MNE</v>
          </cell>
          <cell r="G58">
            <v>25.758696325514101</v>
          </cell>
        </row>
        <row r="59">
          <cell r="F59" t="str">
            <v>MNG</v>
          </cell>
          <cell r="G59">
            <v>6.1580312532997699</v>
          </cell>
        </row>
        <row r="60">
          <cell r="F60" t="str">
            <v>MDA</v>
          </cell>
          <cell r="G60">
            <v>34.261917115671302</v>
          </cell>
        </row>
        <row r="61">
          <cell r="F61" t="str">
            <v>MEX</v>
          </cell>
          <cell r="G61">
            <v>17.406933785708102</v>
          </cell>
        </row>
        <row r="62">
          <cell r="F62" t="str">
            <v>MUS</v>
          </cell>
          <cell r="G62">
            <v>26.5717158508544</v>
          </cell>
        </row>
        <row r="63">
          <cell r="F63" t="str">
            <v>MRT</v>
          </cell>
          <cell r="G63">
            <v>1.7960171252188499</v>
          </cell>
        </row>
        <row r="64">
          <cell r="F64" t="str">
            <v>MLT</v>
          </cell>
          <cell r="G64">
            <v>54.8018663587874</v>
          </cell>
        </row>
        <row r="65">
          <cell r="F65" t="str">
            <v>MLI</v>
          </cell>
          <cell r="G65">
            <v>0.68619221017204801</v>
          </cell>
        </row>
        <row r="66">
          <cell r="F66" t="str">
            <v>MYS</v>
          </cell>
          <cell r="G66">
            <v>15.6501316870132</v>
          </cell>
        </row>
        <row r="67">
          <cell r="F67" t="str">
            <v>MWI</v>
          </cell>
          <cell r="G67">
            <v>1.43107503298376</v>
          </cell>
        </row>
        <row r="68">
          <cell r="F68" t="str">
            <v>MDG</v>
          </cell>
          <cell r="G68">
            <v>0.65526544019071398</v>
          </cell>
        </row>
        <row r="69">
          <cell r="F69" t="str">
            <v>MKD</v>
          </cell>
          <cell r="G69">
            <v>19.735773193631701</v>
          </cell>
        </row>
        <row r="70">
          <cell r="F70" t="str">
            <v>LUX</v>
          </cell>
          <cell r="G70">
            <v>50.958992055212299</v>
          </cell>
        </row>
        <row r="71">
          <cell r="F71" t="str">
            <v>LTU</v>
          </cell>
          <cell r="G71">
            <v>20.2664031145158</v>
          </cell>
        </row>
        <row r="72">
          <cell r="F72" t="str">
            <v>LBY</v>
          </cell>
          <cell r="G72">
            <v>12.582121917669999</v>
          </cell>
        </row>
        <row r="73">
          <cell r="F73" t="str">
            <v>LBR</v>
          </cell>
          <cell r="G73">
            <v>2.35588797658436E-4</v>
          </cell>
        </row>
        <row r="74">
          <cell r="F74" t="str">
            <v>LSO</v>
          </cell>
          <cell r="G74">
            <v>1.9440647765974199</v>
          </cell>
        </row>
        <row r="75">
          <cell r="F75" t="str">
            <v>LBN</v>
          </cell>
          <cell r="G75">
            <v>20.460449530828999</v>
          </cell>
        </row>
        <row r="76">
          <cell r="F76" t="str">
            <v>LVA</v>
          </cell>
          <cell r="G76">
            <v>22.420400864237099</v>
          </cell>
        </row>
        <row r="77">
          <cell r="F77" t="str">
            <v>LAO</v>
          </cell>
          <cell r="G77">
            <v>1.75715656923966</v>
          </cell>
        </row>
        <row r="78">
          <cell r="F78" t="str">
            <v>KGZ</v>
          </cell>
          <cell r="G78">
            <v>8.9729326910281308</v>
          </cell>
        </row>
        <row r="79">
          <cell r="F79" t="str">
            <v>KWT</v>
          </cell>
          <cell r="G79">
            <v>17.637580912402399</v>
          </cell>
        </row>
        <row r="80">
          <cell r="F80" t="str">
            <v>KOR</v>
          </cell>
          <cell r="G80">
            <v>61.947338955451997</v>
          </cell>
        </row>
        <row r="81">
          <cell r="F81" t="str">
            <v>KEN</v>
          </cell>
          <cell r="G81">
            <v>0.58846883014875195</v>
          </cell>
        </row>
        <row r="82">
          <cell r="F82" t="str">
            <v>KAZ</v>
          </cell>
          <cell r="G82">
            <v>26.495460035917802</v>
          </cell>
        </row>
        <row r="83">
          <cell r="F83" t="str">
            <v>JOR</v>
          </cell>
          <cell r="G83">
            <v>6.7278845826248297</v>
          </cell>
        </row>
        <row r="84">
          <cell r="F84" t="str">
            <v>JPN</v>
          </cell>
          <cell r="G84">
            <v>50.8350135623024</v>
          </cell>
        </row>
        <row r="85">
          <cell r="F85" t="str">
            <v>JAM</v>
          </cell>
          <cell r="G85">
            <v>9.5774465285038293</v>
          </cell>
        </row>
        <row r="86">
          <cell r="F86" t="str">
            <v>ITA</v>
          </cell>
          <cell r="G86">
            <v>35.522519015070301</v>
          </cell>
        </row>
        <row r="87">
          <cell r="F87" t="str">
            <v>ISR</v>
          </cell>
          <cell r="G87">
            <v>46.707656078818196</v>
          </cell>
        </row>
        <row r="88">
          <cell r="F88" t="str">
            <v>IRL</v>
          </cell>
          <cell r="G88">
            <v>43.842054303768698</v>
          </cell>
        </row>
        <row r="89">
          <cell r="F89" t="str">
            <v>IRN</v>
          </cell>
          <cell r="G89">
            <v>38.0343620449285</v>
          </cell>
        </row>
        <row r="90">
          <cell r="F90" t="str">
            <v>IDN</v>
          </cell>
          <cell r="G90">
            <v>15.517830252354999</v>
          </cell>
        </row>
        <row r="91">
          <cell r="F91" t="str">
            <v>IND</v>
          </cell>
          <cell r="G91">
            <v>2.4698991550267602</v>
          </cell>
        </row>
        <row r="92">
          <cell r="F92" t="str">
            <v>ISL</v>
          </cell>
          <cell r="G92">
            <v>57.5710499862926</v>
          </cell>
        </row>
        <row r="93">
          <cell r="F93" t="str">
            <v>HUN</v>
          </cell>
          <cell r="G93">
            <v>29.756334658647699</v>
          </cell>
        </row>
        <row r="94">
          <cell r="F94" t="str">
            <v>HKG</v>
          </cell>
          <cell r="G94">
            <v>60.6090363998916</v>
          </cell>
        </row>
        <row r="95">
          <cell r="F95" t="str">
            <v>HND</v>
          </cell>
          <cell r="G95">
            <v>7.7161720276156602</v>
          </cell>
        </row>
        <row r="96">
          <cell r="F96" t="str">
            <v>HTI</v>
          </cell>
          <cell r="G96">
            <v>0.48753642384622597</v>
          </cell>
        </row>
        <row r="97">
          <cell r="F97" t="str">
            <v>GUY</v>
          </cell>
          <cell r="G97">
            <v>20.354054721147602</v>
          </cell>
        </row>
        <row r="98">
          <cell r="F98" t="str">
            <v>GIN</v>
          </cell>
          <cell r="G98">
            <v>0.17174408985650799</v>
          </cell>
        </row>
        <row r="99">
          <cell r="F99" t="str">
            <v>GTM</v>
          </cell>
          <cell r="G99">
            <v>11.519960701748101</v>
          </cell>
        </row>
        <row r="100">
          <cell r="F100" t="str">
            <v>GRC</v>
          </cell>
          <cell r="G100">
            <v>47.8260035705785</v>
          </cell>
        </row>
        <row r="101">
          <cell r="F101" t="str">
            <v>GHA</v>
          </cell>
          <cell r="G101">
            <v>1.1155628297711</v>
          </cell>
        </row>
        <row r="102">
          <cell r="F102" t="str">
            <v>DEU</v>
          </cell>
          <cell r="G102">
            <v>61.8361781085367</v>
          </cell>
        </row>
        <row r="103">
          <cell r="F103" t="str">
            <v>GEO</v>
          </cell>
          <cell r="G103">
            <v>29.647360132033501</v>
          </cell>
        </row>
        <row r="104">
          <cell r="F104" t="str">
            <v>GMB</v>
          </cell>
          <cell r="G104">
            <v>3.5180189140919702</v>
          </cell>
        </row>
        <row r="105">
          <cell r="F105" t="str">
            <v>GAB</v>
          </cell>
          <cell r="G105">
            <v>1.0870447920003701</v>
          </cell>
        </row>
        <row r="106">
          <cell r="F106" t="str">
            <v>FRA</v>
          </cell>
          <cell r="G106">
            <v>61.9151849583385</v>
          </cell>
        </row>
        <row r="107">
          <cell r="F107" t="str">
            <v>FIN</v>
          </cell>
          <cell r="G107">
            <v>16.473467444633901</v>
          </cell>
        </row>
        <row r="108">
          <cell r="F108" t="str">
            <v>ETH</v>
          </cell>
          <cell r="G108">
            <v>0.92155593946160397</v>
          </cell>
        </row>
        <row r="109">
          <cell r="F109" t="str">
            <v>EST</v>
          </cell>
          <cell r="G109">
            <v>33.454598652596502</v>
          </cell>
        </row>
        <row r="110">
          <cell r="F110" t="str">
            <v>SLV</v>
          </cell>
          <cell r="G110">
            <v>16.905782112724701</v>
          </cell>
        </row>
        <row r="111">
          <cell r="F111" t="str">
            <v>EGY</v>
          </cell>
          <cell r="G111">
            <v>10.1925479281285</v>
          </cell>
        </row>
        <row r="112">
          <cell r="F112" t="str">
            <v>ECU</v>
          </cell>
          <cell r="G112">
            <v>15.530938573979199</v>
          </cell>
        </row>
        <row r="113">
          <cell r="F113" t="str">
            <v>DOM</v>
          </cell>
          <cell r="G113">
            <v>10.4636111986452</v>
          </cell>
        </row>
        <row r="114">
          <cell r="F114" t="str">
            <v>DNK</v>
          </cell>
          <cell r="G114">
            <v>43.472356473698603</v>
          </cell>
        </row>
        <row r="115">
          <cell r="F115" t="str">
            <v>CZE</v>
          </cell>
          <cell r="G115">
            <v>19.875676695806899</v>
          </cell>
        </row>
        <row r="116">
          <cell r="F116" t="str">
            <v>CYP</v>
          </cell>
          <cell r="G116">
            <v>33.050587778944802</v>
          </cell>
        </row>
        <row r="117">
          <cell r="F117" t="str">
            <v>HRV</v>
          </cell>
          <cell r="G117">
            <v>37.379449584444103</v>
          </cell>
        </row>
        <row r="118">
          <cell r="F118" t="str">
            <v>CIV</v>
          </cell>
          <cell r="G118">
            <v>1.30129647968656</v>
          </cell>
        </row>
        <row r="119">
          <cell r="F119" t="str">
            <v>CRI</v>
          </cell>
          <cell r="G119">
            <v>21.2267078315923</v>
          </cell>
        </row>
        <row r="120">
          <cell r="F120" t="str">
            <v>COL</v>
          </cell>
          <cell r="G120">
            <v>13.229451809634501</v>
          </cell>
        </row>
        <row r="121">
          <cell r="F121" t="str">
            <v>CHN</v>
          </cell>
          <cell r="G121">
            <v>20.601248140740299</v>
          </cell>
        </row>
        <row r="122">
          <cell r="F122" t="str">
            <v>CHL</v>
          </cell>
          <cell r="G122">
            <v>18.800721841561501</v>
          </cell>
        </row>
        <row r="123">
          <cell r="F123" t="str">
            <v>TCD</v>
          </cell>
          <cell r="G123">
            <v>0.25261667376550601</v>
          </cell>
        </row>
        <row r="124">
          <cell r="F124" t="str">
            <v>CPV</v>
          </cell>
          <cell r="G124">
            <v>13.895732533863701</v>
          </cell>
        </row>
        <row r="125">
          <cell r="F125" t="str">
            <v>CAN</v>
          </cell>
          <cell r="G125">
            <v>51.939875023605097</v>
          </cell>
        </row>
        <row r="126">
          <cell r="F126" t="str">
            <v>CMR</v>
          </cell>
          <cell r="G126">
            <v>3.6027507624599902</v>
          </cell>
        </row>
        <row r="127">
          <cell r="F127" t="str">
            <v>KHM</v>
          </cell>
          <cell r="G127">
            <v>4.0368979273838397</v>
          </cell>
        </row>
        <row r="128">
          <cell r="F128" t="str">
            <v>BDI</v>
          </cell>
          <cell r="G128">
            <v>0.19880249896364199</v>
          </cell>
        </row>
        <row r="129">
          <cell r="F129" t="str">
            <v>BFA</v>
          </cell>
          <cell r="G129">
            <v>0.80859243435985295</v>
          </cell>
        </row>
        <row r="130">
          <cell r="F130" t="str">
            <v>BGR</v>
          </cell>
          <cell r="G130">
            <v>30.448454576065298</v>
          </cell>
        </row>
        <row r="131">
          <cell r="F131" t="str">
            <v>BRN</v>
          </cell>
          <cell r="G131">
            <v>17.179553006597398</v>
          </cell>
        </row>
        <row r="132">
          <cell r="F132" t="str">
            <v>BRA</v>
          </cell>
          <cell r="G132">
            <v>22.335694381126199</v>
          </cell>
        </row>
        <row r="133">
          <cell r="F133" t="str">
            <v>BWA</v>
          </cell>
          <cell r="G133">
            <v>7.8163407341675599</v>
          </cell>
        </row>
        <row r="134">
          <cell r="F134" t="str">
            <v>BIH</v>
          </cell>
          <cell r="G134">
            <v>23.461187665838299</v>
          </cell>
        </row>
        <row r="135">
          <cell r="F135" t="str">
            <v>BOL</v>
          </cell>
          <cell r="G135">
            <v>8.5931049072593595</v>
          </cell>
        </row>
        <row r="136">
          <cell r="F136" t="str">
            <v>BTN</v>
          </cell>
          <cell r="G136">
            <v>3.59854112837351</v>
          </cell>
        </row>
        <row r="137">
          <cell r="F137" t="str">
            <v>BEN</v>
          </cell>
          <cell r="G137">
            <v>1.67576683856157</v>
          </cell>
        </row>
        <row r="138">
          <cell r="F138" t="str">
            <v>BEL</v>
          </cell>
          <cell r="G138">
            <v>42.927586266989998</v>
          </cell>
        </row>
        <row r="139">
          <cell r="F139" t="str">
            <v>BRB</v>
          </cell>
          <cell r="G139">
            <v>52.4532837941209</v>
          </cell>
        </row>
        <row r="140">
          <cell r="F140" t="str">
            <v>BGD</v>
          </cell>
          <cell r="G140">
            <v>0.63092758688551598</v>
          </cell>
        </row>
        <row r="141">
          <cell r="F141" t="str">
            <v>BHR</v>
          </cell>
          <cell r="G141">
            <v>21.330871616825501</v>
          </cell>
        </row>
        <row r="142">
          <cell r="F142" t="str">
            <v>AZE</v>
          </cell>
          <cell r="G142">
            <v>18.400457774475999</v>
          </cell>
        </row>
        <row r="143">
          <cell r="F143" t="str">
            <v>AUT</v>
          </cell>
          <cell r="G143">
            <v>39.649231247438102</v>
          </cell>
        </row>
        <row r="144">
          <cell r="F144" t="str">
            <v>AUS</v>
          </cell>
          <cell r="G144">
            <v>45.687606550601799</v>
          </cell>
        </row>
        <row r="145">
          <cell r="F145" t="str">
            <v>ARM</v>
          </cell>
          <cell r="G145">
            <v>18.7916777635823</v>
          </cell>
        </row>
        <row r="146">
          <cell r="F146" t="str">
            <v>ARG</v>
          </cell>
          <cell r="G146">
            <v>24.312282408909599</v>
          </cell>
        </row>
        <row r="147">
          <cell r="F147" t="str">
            <v>AGO</v>
          </cell>
          <cell r="G147">
            <v>1.5027885655347499</v>
          </cell>
        </row>
        <row r="148">
          <cell r="F148" t="str">
            <v>DZA</v>
          </cell>
          <cell r="G148">
            <v>8.7760102360839891</v>
          </cell>
        </row>
        <row r="149">
          <cell r="F149" t="str">
            <v>ALB</v>
          </cell>
          <cell r="G149">
            <v>9.6673052665434103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ctrlProp" Target="../ctrlProps/ctrlProp17.xml"/><Relationship Id="rId7" Type="http://schemas.openxmlformats.org/officeDocument/2006/relationships/ctrlProp" Target="../ctrlProps/ctrlProp21.xml"/><Relationship Id="rId2" Type="http://schemas.openxmlformats.org/officeDocument/2006/relationships/vmlDrawing" Target="../drawings/vmlDrawing3.vml"/><Relationship Id="rId1" Type="http://schemas.openxmlformats.org/officeDocument/2006/relationships/drawing" Target="../drawings/drawing10.xml"/><Relationship Id="rId6" Type="http://schemas.openxmlformats.org/officeDocument/2006/relationships/ctrlProp" Target="../ctrlProps/ctrlProp20.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ctrlProp" Target="../ctrlProps/ctrlProp25.xml"/><Relationship Id="rId7" Type="http://schemas.openxmlformats.org/officeDocument/2006/relationships/ctrlProp" Target="../ctrlProps/ctrlProp29.xml"/><Relationship Id="rId2" Type="http://schemas.openxmlformats.org/officeDocument/2006/relationships/vmlDrawing" Target="../drawings/vmlDrawing4.vml"/><Relationship Id="rId1" Type="http://schemas.openxmlformats.org/officeDocument/2006/relationships/drawing" Target="../drawings/drawing11.xml"/><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ctrlProp" Target="../ctrlProps/ctrlProp33.xml"/><Relationship Id="rId7" Type="http://schemas.openxmlformats.org/officeDocument/2006/relationships/ctrlProp" Target="../ctrlProps/ctrlProp37.xml"/><Relationship Id="rId2" Type="http://schemas.openxmlformats.org/officeDocument/2006/relationships/vmlDrawing" Target="../drawings/vmlDrawing5.vml"/><Relationship Id="rId1" Type="http://schemas.openxmlformats.org/officeDocument/2006/relationships/drawing" Target="../drawings/drawing12.xml"/><Relationship Id="rId6" Type="http://schemas.openxmlformats.org/officeDocument/2006/relationships/ctrlProp" Target="../ctrlProps/ctrlProp36.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ctrlProp" Target="../ctrlProps/ctrlProp9.xml"/><Relationship Id="rId7" Type="http://schemas.openxmlformats.org/officeDocument/2006/relationships/ctrlProp" Target="../ctrlProps/ctrlProp13.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0"/>
  <sheetViews>
    <sheetView topLeftCell="B12" zoomScale="85" zoomScaleNormal="85" workbookViewId="0">
      <selection activeCell="J41" sqref="J41"/>
    </sheetView>
  </sheetViews>
  <sheetFormatPr defaultColWidth="9.140625" defaultRowHeight="15" x14ac:dyDescent="0.25"/>
  <cols>
    <col min="1" max="1" width="11" style="8" customWidth="1"/>
    <col min="2" max="2" width="35.140625" style="8" customWidth="1"/>
    <col min="3" max="3" width="27.28515625" style="8" customWidth="1"/>
    <col min="4" max="4" width="31.28515625" style="8" customWidth="1"/>
    <col min="5" max="5" width="6.42578125" style="8" customWidth="1"/>
    <col min="6" max="6" width="5" style="8" customWidth="1"/>
    <col min="7" max="16384" width="9.140625" style="8"/>
  </cols>
  <sheetData>
    <row r="1" spans="1:12" x14ac:dyDescent="0.25">
      <c r="A1" s="28" t="s">
        <v>298</v>
      </c>
    </row>
    <row r="2" spans="1:12" x14ac:dyDescent="0.25">
      <c r="A2" s="7" t="s">
        <v>145</v>
      </c>
      <c r="F2" s="9" t="b">
        <v>0</v>
      </c>
    </row>
    <row r="3" spans="1:12" x14ac:dyDescent="0.25">
      <c r="A3" s="9">
        <v>0</v>
      </c>
      <c r="F3" s="10" t="s">
        <v>146</v>
      </c>
    </row>
    <row r="4" spans="1:12" x14ac:dyDescent="0.25">
      <c r="F4" s="11">
        <v>3</v>
      </c>
      <c r="G4" s="8" t="s">
        <v>147</v>
      </c>
    </row>
    <row r="5" spans="1:12" x14ac:dyDescent="0.25">
      <c r="A5" s="7" t="s">
        <v>148</v>
      </c>
    </row>
    <row r="6" spans="1:12" x14ac:dyDescent="0.25">
      <c r="A6" s="12">
        <v>0</v>
      </c>
    </row>
    <row r="7" spans="1:12" x14ac:dyDescent="0.25">
      <c r="A7" s="12"/>
    </row>
    <row r="8" spans="1:12" x14ac:dyDescent="0.25">
      <c r="A8" s="7" t="s">
        <v>149</v>
      </c>
    </row>
    <row r="9" spans="1:12" x14ac:dyDescent="0.25">
      <c r="A9" s="12">
        <v>0</v>
      </c>
    </row>
    <row r="12" spans="1:12" x14ac:dyDescent="0.25">
      <c r="B12" s="7"/>
      <c r="C12" s="13"/>
      <c r="D12" s="13"/>
      <c r="E12" s="13"/>
    </row>
    <row r="13" spans="1:12" x14ac:dyDescent="0.25">
      <c r="B13" s="14" t="s">
        <v>150</v>
      </c>
      <c r="C13" s="14" t="s">
        <v>325</v>
      </c>
      <c r="D13" s="14" t="s">
        <v>326</v>
      </c>
      <c r="E13" s="14"/>
    </row>
    <row r="14" spans="1:12" ht="15.75" thickBot="1" x14ac:dyDescent="0.3">
      <c r="A14" s="15" t="s">
        <v>153</v>
      </c>
      <c r="B14" s="16">
        <v>17.252203775311269</v>
      </c>
      <c r="C14" s="16"/>
      <c r="D14" s="16">
        <v>652230</v>
      </c>
      <c r="E14" s="16">
        <f>+D14^0.5</f>
        <v>807.60757797336203</v>
      </c>
      <c r="G14" s="7"/>
    </row>
    <row r="15" spans="1:12" ht="15.75" thickBot="1" x14ac:dyDescent="0.3">
      <c r="A15" s="15" t="s">
        <v>154</v>
      </c>
      <c r="B15" s="16">
        <v>14.984270606534466</v>
      </c>
      <c r="C15" s="16">
        <v>2.9569393939393938</v>
      </c>
      <c r="D15" s="16">
        <v>27400</v>
      </c>
      <c r="E15" s="16">
        <f t="shared" ref="E15:E78" si="0">+D15^0.5</f>
        <v>165.5294535724685</v>
      </c>
      <c r="H15" s="84" t="s">
        <v>819</v>
      </c>
      <c r="I15" s="71"/>
      <c r="J15" s="71"/>
      <c r="K15" s="71"/>
      <c r="L15" s="71"/>
    </row>
    <row r="16" spans="1:12" x14ac:dyDescent="0.25">
      <c r="A16" s="15" t="s">
        <v>155</v>
      </c>
      <c r="B16" s="16">
        <v>17.397750901588498</v>
      </c>
      <c r="C16" s="16">
        <v>2.6174242424242431</v>
      </c>
      <c r="D16" s="16">
        <v>2381740</v>
      </c>
      <c r="E16" s="16">
        <f t="shared" si="0"/>
        <v>1543.2886962587395</v>
      </c>
      <c r="H16" s="74" t="s">
        <v>814</v>
      </c>
    </row>
    <row r="17" spans="1:5" x14ac:dyDescent="0.25">
      <c r="A17" s="15" t="s">
        <v>156</v>
      </c>
      <c r="B17" s="16">
        <v>16.792314821632747</v>
      </c>
      <c r="C17" s="16">
        <v>5.0160303030303028</v>
      </c>
      <c r="D17" s="16">
        <v>1246700</v>
      </c>
      <c r="E17" s="16">
        <f t="shared" si="0"/>
        <v>1116.5572085656875</v>
      </c>
    </row>
    <row r="18" spans="1:5" x14ac:dyDescent="0.25">
      <c r="A18" s="17" t="s">
        <v>0</v>
      </c>
      <c r="B18" s="16">
        <v>11.385092093460344</v>
      </c>
      <c r="C18" s="16">
        <v>3.5349393939393936</v>
      </c>
      <c r="D18" s="16">
        <v>440</v>
      </c>
      <c r="E18" s="16">
        <f t="shared" si="0"/>
        <v>20.976176963403031</v>
      </c>
    </row>
    <row r="19" spans="1:5" x14ac:dyDescent="0.25">
      <c r="A19" s="15" t="s">
        <v>157</v>
      </c>
      <c r="B19" s="16">
        <v>17.52664062101303</v>
      </c>
      <c r="C19" s="16">
        <v>2.7184545454545459</v>
      </c>
      <c r="D19" s="16">
        <v>2736690</v>
      </c>
      <c r="E19" s="16">
        <f t="shared" si="0"/>
        <v>1654.2944115241398</v>
      </c>
    </row>
    <row r="20" spans="1:5" x14ac:dyDescent="0.25">
      <c r="A20" s="15" t="s">
        <v>158</v>
      </c>
      <c r="B20" s="16">
        <v>15.01908328226887</v>
      </c>
      <c r="C20" s="16"/>
      <c r="D20" s="16">
        <v>28480</v>
      </c>
      <c r="E20" s="16">
        <f t="shared" si="0"/>
        <v>168.7601848778319</v>
      </c>
    </row>
    <row r="21" spans="1:5" x14ac:dyDescent="0.25">
      <c r="A21" s="15" t="s">
        <v>159</v>
      </c>
      <c r="B21" s="16">
        <v>16.939152200140295</v>
      </c>
      <c r="C21" s="16">
        <v>3.2543030303030314</v>
      </c>
      <c r="D21" s="16">
        <v>7682300</v>
      </c>
      <c r="E21" s="16">
        <f t="shared" si="0"/>
        <v>2771.6962315520796</v>
      </c>
    </row>
    <row r="22" spans="1:5" x14ac:dyDescent="0.25">
      <c r="A22" s="15" t="s">
        <v>160</v>
      </c>
      <c r="B22" s="16">
        <v>15.945764028193713</v>
      </c>
      <c r="C22" s="16">
        <v>2.0755151515151518</v>
      </c>
      <c r="D22" s="16">
        <v>82430</v>
      </c>
      <c r="E22" s="16">
        <f t="shared" si="0"/>
        <v>287.1062521088665</v>
      </c>
    </row>
    <row r="23" spans="1:5" x14ac:dyDescent="0.25">
      <c r="A23" s="15" t="s">
        <v>161</v>
      </c>
      <c r="B23" s="16">
        <v>16.026199636253782</v>
      </c>
      <c r="C23" s="16"/>
      <c r="D23" s="16">
        <v>82620</v>
      </c>
      <c r="E23" s="16">
        <f t="shared" si="0"/>
        <v>287.43694960808364</v>
      </c>
    </row>
    <row r="24" spans="1:5" x14ac:dyDescent="0.25">
      <c r="A24" s="17" t="s">
        <v>1</v>
      </c>
      <c r="B24" s="16">
        <v>12.759957758756611</v>
      </c>
      <c r="C24" s="16">
        <v>2.3071818181818173</v>
      </c>
      <c r="D24" s="16">
        <v>10010</v>
      </c>
      <c r="E24" s="16">
        <f t="shared" si="0"/>
        <v>100.0499875062461</v>
      </c>
    </row>
    <row r="25" spans="1:5" x14ac:dyDescent="0.25">
      <c r="A25" s="15" t="s">
        <v>2</v>
      </c>
      <c r="B25" s="16">
        <v>13.936842843131799</v>
      </c>
      <c r="C25" s="16">
        <v>4.7617878787878789</v>
      </c>
      <c r="D25" s="16">
        <v>760</v>
      </c>
      <c r="E25" s="16">
        <f t="shared" si="0"/>
        <v>27.568097504180443</v>
      </c>
    </row>
    <row r="26" spans="1:5" x14ac:dyDescent="0.25">
      <c r="A26" s="15" t="s">
        <v>162</v>
      </c>
      <c r="B26" s="16">
        <v>18.931748338441079</v>
      </c>
      <c r="C26" s="16">
        <v>4.7860606060606061</v>
      </c>
      <c r="D26" s="16">
        <v>130170</v>
      </c>
      <c r="E26" s="16">
        <f t="shared" si="0"/>
        <v>360.79079810882098</v>
      </c>
    </row>
    <row r="27" spans="1:5" x14ac:dyDescent="0.25">
      <c r="A27" s="17" t="s">
        <v>3</v>
      </c>
      <c r="B27" s="16">
        <v>12.531772785169476</v>
      </c>
      <c r="C27" s="16">
        <v>1.0514545454545454</v>
      </c>
      <c r="D27" s="16">
        <v>430</v>
      </c>
      <c r="E27" s="16">
        <f t="shared" si="0"/>
        <v>20.73644135332772</v>
      </c>
    </row>
    <row r="28" spans="1:5" x14ac:dyDescent="0.25">
      <c r="A28" s="15" t="s">
        <v>163</v>
      </c>
      <c r="B28" s="16">
        <v>16.059830742826342</v>
      </c>
      <c r="C28" s="16"/>
      <c r="D28" s="16">
        <v>202820</v>
      </c>
      <c r="E28" s="16">
        <f t="shared" si="0"/>
        <v>450.35541520003954</v>
      </c>
    </row>
    <row r="29" spans="1:5" x14ac:dyDescent="0.25">
      <c r="A29" s="15" t="s">
        <v>164</v>
      </c>
      <c r="B29" s="16">
        <v>16.209032645950423</v>
      </c>
      <c r="C29" s="16">
        <v>1.8994545454545453</v>
      </c>
      <c r="D29" s="16">
        <v>30280</v>
      </c>
      <c r="E29" s="16">
        <f t="shared" si="0"/>
        <v>174.01149387324966</v>
      </c>
    </row>
    <row r="30" spans="1:5" x14ac:dyDescent="0.25">
      <c r="A30" s="15" t="s">
        <v>4</v>
      </c>
      <c r="B30" s="16">
        <v>12.733755386362587</v>
      </c>
      <c r="C30" s="16">
        <v>5.7033939393939388</v>
      </c>
      <c r="D30" s="16">
        <v>22810</v>
      </c>
      <c r="E30" s="16">
        <f t="shared" si="0"/>
        <v>151.02979838429235</v>
      </c>
    </row>
    <row r="31" spans="1:5" x14ac:dyDescent="0.25">
      <c r="A31" s="15" t="s">
        <v>165</v>
      </c>
      <c r="B31" s="16">
        <v>16.109458457562656</v>
      </c>
      <c r="C31" s="16">
        <v>3.6109696969696969</v>
      </c>
      <c r="D31" s="16">
        <v>110620</v>
      </c>
      <c r="E31" s="16">
        <f t="shared" si="0"/>
        <v>332.59585084603805</v>
      </c>
    </row>
    <row r="32" spans="1:5" x14ac:dyDescent="0.25">
      <c r="A32" s="15" t="s">
        <v>5</v>
      </c>
      <c r="B32" s="16">
        <v>13.460263166016727</v>
      </c>
      <c r="C32" s="16">
        <v>7.8006666666666638</v>
      </c>
      <c r="D32" s="16">
        <v>38390</v>
      </c>
      <c r="E32" s="16">
        <f t="shared" si="0"/>
        <v>195.93366224311737</v>
      </c>
    </row>
    <row r="33" spans="1:15" x14ac:dyDescent="0.25">
      <c r="A33" s="15" t="s">
        <v>166</v>
      </c>
      <c r="B33" s="16">
        <v>16.179096672515719</v>
      </c>
      <c r="C33" s="16">
        <v>2.6939696969696971</v>
      </c>
      <c r="D33" s="16">
        <v>1083300</v>
      </c>
      <c r="E33" s="16">
        <f t="shared" si="0"/>
        <v>1040.8169867945085</v>
      </c>
    </row>
    <row r="34" spans="1:15" x14ac:dyDescent="0.25">
      <c r="A34" s="15" t="s">
        <v>167</v>
      </c>
      <c r="B34" s="16">
        <v>15.173919715594629</v>
      </c>
      <c r="C34" s="16"/>
      <c r="D34" s="16">
        <v>51000</v>
      </c>
      <c r="E34" s="16">
        <f t="shared" si="0"/>
        <v>225.83179581272429</v>
      </c>
    </row>
    <row r="35" spans="1:15" x14ac:dyDescent="0.25">
      <c r="A35" s="15" t="s">
        <v>6</v>
      </c>
      <c r="B35" s="16">
        <v>14.432316505267497</v>
      </c>
      <c r="C35" s="16">
        <v>6.9318484848484854</v>
      </c>
      <c r="D35" s="16">
        <v>566730</v>
      </c>
      <c r="E35" s="16">
        <f t="shared" si="0"/>
        <v>752.81471824081655</v>
      </c>
      <c r="K35" s="7"/>
    </row>
    <row r="36" spans="1:15" x14ac:dyDescent="0.25">
      <c r="A36" s="15" t="s">
        <v>169</v>
      </c>
      <c r="B36" s="16">
        <v>19.08816646774395</v>
      </c>
      <c r="C36" s="16">
        <v>2.7501212121212113</v>
      </c>
      <c r="D36" s="16">
        <v>8459420</v>
      </c>
      <c r="E36" s="16">
        <f t="shared" si="0"/>
        <v>2908.508208687058</v>
      </c>
    </row>
    <row r="37" spans="1:15" x14ac:dyDescent="0.25">
      <c r="A37" s="15" t="s">
        <v>7</v>
      </c>
      <c r="B37" s="16">
        <v>12.959844447906553</v>
      </c>
      <c r="C37" s="16">
        <v>1.5291111111111111</v>
      </c>
      <c r="D37" s="16">
        <v>5270</v>
      </c>
      <c r="E37" s="16">
        <f t="shared" si="0"/>
        <v>72.594765651526146</v>
      </c>
    </row>
    <row r="38" spans="1:15" x14ac:dyDescent="0.25">
      <c r="A38" s="15" t="s">
        <v>172</v>
      </c>
      <c r="B38" s="16">
        <v>15.821170997139607</v>
      </c>
      <c r="C38" s="16">
        <v>1.0099393939393941</v>
      </c>
      <c r="D38" s="16">
        <v>108560</v>
      </c>
      <c r="E38" s="16">
        <f t="shared" si="0"/>
        <v>329.48444576337744</v>
      </c>
    </row>
    <row r="39" spans="1:15" x14ac:dyDescent="0.25">
      <c r="A39" s="15" t="s">
        <v>174</v>
      </c>
      <c r="B39" s="16">
        <v>16.525824860719553</v>
      </c>
      <c r="C39" s="16">
        <v>4.9064848484848476</v>
      </c>
      <c r="D39" s="16">
        <v>273600</v>
      </c>
      <c r="E39" s="16">
        <f t="shared" si="0"/>
        <v>523.06787322488083</v>
      </c>
    </row>
    <row r="40" spans="1:15" x14ac:dyDescent="0.25">
      <c r="A40" s="15" t="s">
        <v>175</v>
      </c>
      <c r="B40" s="16">
        <v>15.948018820580803</v>
      </c>
      <c r="C40" s="16">
        <v>2.0588484848484847</v>
      </c>
      <c r="D40" s="16">
        <v>25680</v>
      </c>
      <c r="E40" s="16">
        <f t="shared" si="0"/>
        <v>160.24980499208104</v>
      </c>
      <c r="F40" s="88"/>
      <c r="G40" s="88"/>
      <c r="H40" s="18"/>
      <c r="J40" s="85" t="s">
        <v>818</v>
      </c>
      <c r="K40" s="71"/>
      <c r="L40" s="71"/>
      <c r="M40" s="71"/>
      <c r="N40" s="71"/>
      <c r="O40" s="71"/>
    </row>
    <row r="41" spans="1:15" x14ac:dyDescent="0.25">
      <c r="A41" s="15" t="s">
        <v>176</v>
      </c>
      <c r="B41" s="16">
        <v>16.530403957548479</v>
      </c>
      <c r="C41" s="16">
        <v>7.7193076923076926</v>
      </c>
      <c r="D41" s="16">
        <v>176520</v>
      </c>
      <c r="E41" s="16">
        <f t="shared" si="0"/>
        <v>420.1428328556849</v>
      </c>
      <c r="G41" s="7"/>
      <c r="J41" s="83" t="s">
        <v>807</v>
      </c>
      <c r="K41" s="71"/>
      <c r="L41" s="71"/>
      <c r="M41" s="71"/>
      <c r="N41" s="71"/>
      <c r="O41" s="71"/>
    </row>
    <row r="42" spans="1:15" x14ac:dyDescent="0.25">
      <c r="A42" s="15" t="s">
        <v>177</v>
      </c>
      <c r="B42" s="16">
        <v>16.856885189396966</v>
      </c>
      <c r="C42" s="16">
        <v>3.1044242424242419</v>
      </c>
      <c r="D42" s="16">
        <v>472710</v>
      </c>
      <c r="E42" s="16">
        <f t="shared" si="0"/>
        <v>687.5390897978092</v>
      </c>
    </row>
    <row r="43" spans="1:15" x14ac:dyDescent="0.25">
      <c r="A43" s="15" t="s">
        <v>178</v>
      </c>
      <c r="B43" s="16">
        <v>17.354642125715742</v>
      </c>
      <c r="C43" s="16">
        <v>2.5107878787878786</v>
      </c>
      <c r="D43" s="16">
        <v>9093510</v>
      </c>
      <c r="E43" s="16">
        <f t="shared" si="0"/>
        <v>3015.5447269108777</v>
      </c>
    </row>
    <row r="44" spans="1:15" x14ac:dyDescent="0.25">
      <c r="A44" s="15" t="s">
        <v>8</v>
      </c>
      <c r="B44" s="16">
        <v>13.161584090557611</v>
      </c>
      <c r="C44" s="16">
        <v>5.6799393939393923</v>
      </c>
      <c r="D44" s="16">
        <v>4030</v>
      </c>
      <c r="E44" s="16">
        <f t="shared" si="0"/>
        <v>63.482280992415511</v>
      </c>
    </row>
    <row r="45" spans="1:15" x14ac:dyDescent="0.25">
      <c r="A45" s="15" t="s">
        <v>179</v>
      </c>
      <c r="B45" s="16">
        <v>15.372391219659699</v>
      </c>
      <c r="C45" s="16">
        <v>1.5130000000000001</v>
      </c>
      <c r="D45" s="16">
        <v>622980</v>
      </c>
      <c r="E45" s="16">
        <f t="shared" si="0"/>
        <v>789.29082092724229</v>
      </c>
    </row>
    <row r="46" spans="1:15" x14ac:dyDescent="0.25">
      <c r="A46" s="15" t="s">
        <v>180</v>
      </c>
      <c r="B46" s="16">
        <v>16.164788378950302</v>
      </c>
      <c r="C46" s="16">
        <v>5.4067575757575757</v>
      </c>
      <c r="D46" s="16">
        <v>1259200</v>
      </c>
      <c r="E46" s="16">
        <f t="shared" si="0"/>
        <v>1122.1408111284429</v>
      </c>
    </row>
    <row r="47" spans="1:15" x14ac:dyDescent="0.25">
      <c r="A47" s="15" t="s">
        <v>181</v>
      </c>
      <c r="B47" s="16">
        <v>16.671923291268854</v>
      </c>
      <c r="C47" s="16">
        <v>4.7246060606060594</v>
      </c>
      <c r="D47" s="16">
        <v>743530</v>
      </c>
      <c r="E47" s="16">
        <f t="shared" si="0"/>
        <v>862.2818564715368</v>
      </c>
    </row>
    <row r="48" spans="1:15" x14ac:dyDescent="0.25">
      <c r="A48" s="15" t="s">
        <v>182</v>
      </c>
      <c r="B48" s="16">
        <v>21.02197760801938</v>
      </c>
      <c r="C48" s="16">
        <v>9.9383636363636363</v>
      </c>
      <c r="D48" s="16">
        <v>9327480</v>
      </c>
      <c r="E48" s="16">
        <f t="shared" si="0"/>
        <v>3054.0923365216054</v>
      </c>
    </row>
    <row r="49" spans="1:5" x14ac:dyDescent="0.25">
      <c r="A49" s="15" t="s">
        <v>183</v>
      </c>
      <c r="B49" s="16">
        <v>17.645281750775691</v>
      </c>
      <c r="C49" s="16">
        <v>3.5671818181818171</v>
      </c>
      <c r="D49" s="16">
        <v>1109500</v>
      </c>
      <c r="E49" s="16">
        <f t="shared" si="0"/>
        <v>1053.3280590585252</v>
      </c>
    </row>
    <row r="50" spans="1:5" x14ac:dyDescent="0.25">
      <c r="A50" s="15" t="s">
        <v>9</v>
      </c>
      <c r="B50" s="16">
        <v>13.42984807715229</v>
      </c>
      <c r="C50" s="16">
        <v>2.1801515151515147</v>
      </c>
      <c r="D50" s="16">
        <v>1860</v>
      </c>
      <c r="E50" s="16">
        <f t="shared" si="0"/>
        <v>43.127717305695647</v>
      </c>
    </row>
    <row r="51" spans="1:5" x14ac:dyDescent="0.25">
      <c r="A51" s="15" t="s">
        <v>184</v>
      </c>
      <c r="B51" s="16">
        <v>18.100075950958193</v>
      </c>
      <c r="C51" s="16">
        <v>0.55348484848484825</v>
      </c>
      <c r="D51" s="16">
        <v>2267050</v>
      </c>
      <c r="E51" s="16">
        <f t="shared" si="0"/>
        <v>1505.6726071759424</v>
      </c>
    </row>
    <row r="52" spans="1:5" x14ac:dyDescent="0.25">
      <c r="A52" s="15" t="s">
        <v>185</v>
      </c>
      <c r="B52" s="16">
        <v>15.196038324189828</v>
      </c>
      <c r="C52" s="16">
        <v>4.3250000000000002</v>
      </c>
      <c r="D52" s="16">
        <v>341500</v>
      </c>
      <c r="E52" s="16">
        <f t="shared" si="0"/>
        <v>584.38001334747923</v>
      </c>
    </row>
    <row r="53" spans="1:5" x14ac:dyDescent="0.25">
      <c r="A53" s="15" t="s">
        <v>186</v>
      </c>
      <c r="B53" s="16">
        <v>15.344388962539957</v>
      </c>
      <c r="C53" s="16">
        <v>4.0287575757575755</v>
      </c>
      <c r="D53" s="16">
        <v>51060</v>
      </c>
      <c r="E53" s="16">
        <f t="shared" si="0"/>
        <v>225.96459899727657</v>
      </c>
    </row>
    <row r="54" spans="1:5" x14ac:dyDescent="0.25">
      <c r="A54" s="15" t="s">
        <v>187</v>
      </c>
      <c r="B54" s="16">
        <v>16.937302631178998</v>
      </c>
      <c r="C54" s="16">
        <v>1.9828484848484849</v>
      </c>
      <c r="D54" s="16">
        <v>318000</v>
      </c>
      <c r="E54" s="16">
        <f t="shared" si="0"/>
        <v>563.91488719486733</v>
      </c>
    </row>
    <row r="55" spans="1:5" x14ac:dyDescent="0.25">
      <c r="A55" s="15" t="s">
        <v>188</v>
      </c>
      <c r="B55" s="16">
        <v>15.300744866939068</v>
      </c>
      <c r="C55" s="16"/>
      <c r="D55" s="16">
        <v>55960</v>
      </c>
      <c r="E55" s="16">
        <f t="shared" si="0"/>
        <v>236.5586608010791</v>
      </c>
    </row>
    <row r="56" spans="1:5" x14ac:dyDescent="0.25">
      <c r="A56" s="15" t="s">
        <v>10</v>
      </c>
      <c r="B56" s="16">
        <v>13.612169633946245</v>
      </c>
      <c r="C56" s="16">
        <v>4.2651515151515138</v>
      </c>
      <c r="D56" s="16">
        <v>9240</v>
      </c>
      <c r="E56" s="16">
        <f t="shared" si="0"/>
        <v>96.124918725583328</v>
      </c>
    </row>
    <row r="57" spans="1:5" x14ac:dyDescent="0.25">
      <c r="A57" s="15" t="s">
        <v>189</v>
      </c>
      <c r="B57" s="16">
        <v>16.16973888411016</v>
      </c>
      <c r="C57" s="16"/>
      <c r="D57" s="16">
        <v>77250</v>
      </c>
      <c r="E57" s="16">
        <f t="shared" si="0"/>
        <v>277.93884219374593</v>
      </c>
    </row>
    <row r="58" spans="1:5" x14ac:dyDescent="0.25">
      <c r="A58" s="15" t="s">
        <v>190</v>
      </c>
      <c r="B58" s="16">
        <v>15.531288506169702</v>
      </c>
      <c r="C58" s="16">
        <v>1.6292424242424239</v>
      </c>
      <c r="D58" s="16">
        <v>42430</v>
      </c>
      <c r="E58" s="16">
        <f t="shared" si="0"/>
        <v>205.98543637840029</v>
      </c>
    </row>
    <row r="59" spans="1:5" x14ac:dyDescent="0.25">
      <c r="A59" s="15" t="s">
        <v>11</v>
      </c>
      <c r="B59" s="16">
        <v>13.647091906339311</v>
      </c>
      <c r="C59" s="16"/>
      <c r="D59" s="16">
        <v>23180</v>
      </c>
      <c r="E59" s="16">
        <f t="shared" si="0"/>
        <v>152.24979474534604</v>
      </c>
    </row>
    <row r="60" spans="1:5" x14ac:dyDescent="0.25">
      <c r="A60" s="17" t="s">
        <v>12</v>
      </c>
      <c r="B60" s="16">
        <v>11.170435156023453</v>
      </c>
      <c r="C60" s="16">
        <v>3.2653030303030315</v>
      </c>
      <c r="D60" s="16">
        <v>750</v>
      </c>
      <c r="E60" s="16">
        <f t="shared" si="0"/>
        <v>27.386127875258307</v>
      </c>
    </row>
    <row r="61" spans="1:5" x14ac:dyDescent="0.25">
      <c r="A61" s="15" t="s">
        <v>191</v>
      </c>
      <c r="B61" s="16">
        <v>16.12368002925222</v>
      </c>
      <c r="C61" s="16">
        <v>4.7073030303030308</v>
      </c>
      <c r="D61" s="16">
        <v>48320</v>
      </c>
      <c r="E61" s="16">
        <f t="shared" si="0"/>
        <v>219.81810662454538</v>
      </c>
    </row>
    <row r="62" spans="1:5" x14ac:dyDescent="0.25">
      <c r="A62" s="15" t="s">
        <v>192</v>
      </c>
      <c r="B62" s="16">
        <v>16.523894036856603</v>
      </c>
      <c r="C62" s="16">
        <v>3.1328787878787878</v>
      </c>
      <c r="D62" s="16">
        <v>248360</v>
      </c>
      <c r="E62" s="16">
        <f t="shared" si="0"/>
        <v>498.35730154177537</v>
      </c>
    </row>
    <row r="63" spans="1:5" x14ac:dyDescent="0.25">
      <c r="A63" s="15" t="s">
        <v>193</v>
      </c>
      <c r="B63" s="16">
        <v>18.189454616444799</v>
      </c>
      <c r="C63" s="16">
        <v>4.6293030303030305</v>
      </c>
      <c r="D63" s="16">
        <v>995450</v>
      </c>
      <c r="E63" s="16">
        <f t="shared" si="0"/>
        <v>997.72240628343116</v>
      </c>
    </row>
    <row r="64" spans="1:5" x14ac:dyDescent="0.25">
      <c r="A64" s="15" t="s">
        <v>194</v>
      </c>
      <c r="B64" s="16">
        <v>15.591140645262445</v>
      </c>
      <c r="C64" s="16">
        <v>1.8973636363636364</v>
      </c>
      <c r="D64" s="16">
        <v>20720</v>
      </c>
      <c r="E64" s="16">
        <f t="shared" si="0"/>
        <v>143.94443372357264</v>
      </c>
    </row>
    <row r="65" spans="1:5" x14ac:dyDescent="0.25">
      <c r="A65" s="15" t="s">
        <v>13</v>
      </c>
      <c r="B65" s="16"/>
      <c r="C65" s="16">
        <v>17.535787878787879</v>
      </c>
      <c r="D65" s="16"/>
      <c r="E65" s="16"/>
    </row>
    <row r="66" spans="1:5" x14ac:dyDescent="0.25">
      <c r="A66" s="15" t="s">
        <v>195</v>
      </c>
      <c r="B66" s="16">
        <v>15.518256647532025</v>
      </c>
      <c r="C66" s="16"/>
      <c r="D66" s="16">
        <v>101000</v>
      </c>
      <c r="E66" s="16">
        <f t="shared" si="0"/>
        <v>317.80497164141406</v>
      </c>
    </row>
    <row r="67" spans="1:5" x14ac:dyDescent="0.25">
      <c r="A67" s="15" t="s">
        <v>14</v>
      </c>
      <c r="B67" s="16">
        <v>14.108180171927094</v>
      </c>
      <c r="C67" s="16"/>
      <c r="D67" s="16">
        <v>42390</v>
      </c>
      <c r="E67" s="16">
        <f t="shared" si="0"/>
        <v>205.88831924128186</v>
      </c>
    </row>
    <row r="68" spans="1:5" x14ac:dyDescent="0.25">
      <c r="A68" s="15" t="s">
        <v>196</v>
      </c>
      <c r="B68" s="16">
        <v>18.2795088080033</v>
      </c>
      <c r="C68" s="16">
        <v>5.1007500000000006</v>
      </c>
      <c r="D68" s="16">
        <v>1000000</v>
      </c>
      <c r="E68" s="16">
        <f t="shared" si="0"/>
        <v>1000</v>
      </c>
    </row>
    <row r="69" spans="1:5" x14ac:dyDescent="0.25">
      <c r="A69" s="15" t="s">
        <v>15</v>
      </c>
      <c r="B69" s="16">
        <v>13.703461054155651</v>
      </c>
      <c r="C69" s="16">
        <v>2.2441818181818172</v>
      </c>
      <c r="D69" s="16">
        <v>18270</v>
      </c>
      <c r="E69" s="16">
        <f t="shared" si="0"/>
        <v>135.16656391282572</v>
      </c>
    </row>
    <row r="70" spans="1:5" x14ac:dyDescent="0.25">
      <c r="A70" s="15" t="s">
        <v>197</v>
      </c>
      <c r="B70" s="16">
        <v>15.502094679575029</v>
      </c>
      <c r="C70" s="16">
        <v>2.3426666666666662</v>
      </c>
      <c r="D70" s="16">
        <v>303900</v>
      </c>
      <c r="E70" s="16">
        <f t="shared" si="0"/>
        <v>551.27125809350878</v>
      </c>
    </row>
    <row r="71" spans="1:5" x14ac:dyDescent="0.25">
      <c r="A71" s="15" t="s">
        <v>198</v>
      </c>
      <c r="B71" s="16">
        <v>17.96002528409895</v>
      </c>
      <c r="C71" s="16">
        <v>1.7797878787878791</v>
      </c>
      <c r="D71" s="16">
        <v>547660</v>
      </c>
      <c r="E71" s="16">
        <f t="shared" si="0"/>
        <v>740.04053943010445</v>
      </c>
    </row>
    <row r="72" spans="1:5" x14ac:dyDescent="0.25">
      <c r="A72" s="15" t="s">
        <v>16</v>
      </c>
      <c r="B72" s="16">
        <v>14.232904236937712</v>
      </c>
      <c r="C72" s="16">
        <v>1.9866249999999999</v>
      </c>
      <c r="D72" s="16">
        <v>257670</v>
      </c>
      <c r="E72" s="16">
        <f t="shared" si="0"/>
        <v>507.61205659440361</v>
      </c>
    </row>
    <row r="73" spans="1:5" x14ac:dyDescent="0.25">
      <c r="A73" s="15" t="s">
        <v>17</v>
      </c>
      <c r="B73" s="16">
        <v>14.402741512932669</v>
      </c>
      <c r="C73" s="16">
        <v>3.6655454545454549</v>
      </c>
      <c r="D73" s="16">
        <v>10000</v>
      </c>
      <c r="E73" s="16">
        <f t="shared" si="0"/>
        <v>100</v>
      </c>
    </row>
    <row r="74" spans="1:5" x14ac:dyDescent="0.25">
      <c r="A74" s="15" t="s">
        <v>199</v>
      </c>
      <c r="B74" s="16">
        <v>15.312675227915589</v>
      </c>
      <c r="C74" s="16"/>
      <c r="D74" s="16">
        <v>69490</v>
      </c>
      <c r="E74" s="16">
        <f t="shared" si="0"/>
        <v>263.60955976595386</v>
      </c>
    </row>
    <row r="75" spans="1:5" x14ac:dyDescent="0.25">
      <c r="A75" s="15" t="s">
        <v>200</v>
      </c>
      <c r="B75" s="16">
        <v>18.219506588442137</v>
      </c>
      <c r="C75" s="16">
        <v>1.742515151515152</v>
      </c>
      <c r="D75" s="16">
        <v>348610</v>
      </c>
      <c r="E75" s="16">
        <f t="shared" si="0"/>
        <v>590.43204520080042</v>
      </c>
    </row>
    <row r="76" spans="1:5" x14ac:dyDescent="0.25">
      <c r="A76" s="15" t="s">
        <v>201</v>
      </c>
      <c r="B76" s="16">
        <v>17.006151503817691</v>
      </c>
      <c r="C76" s="16">
        <v>5.0113636363636376</v>
      </c>
      <c r="D76" s="16">
        <v>227540</v>
      </c>
      <c r="E76" s="16">
        <f t="shared" si="0"/>
        <v>477.01153025896554</v>
      </c>
    </row>
    <row r="77" spans="1:5" x14ac:dyDescent="0.25">
      <c r="A77" s="15" t="s">
        <v>202</v>
      </c>
      <c r="B77" s="16">
        <v>16.230888478433442</v>
      </c>
      <c r="C77" s="16">
        <v>1.1761212121212123</v>
      </c>
      <c r="D77" s="16">
        <v>128900</v>
      </c>
      <c r="E77" s="16">
        <f t="shared" si="0"/>
        <v>359.02646142032484</v>
      </c>
    </row>
    <row r="78" spans="1:5" x14ac:dyDescent="0.25">
      <c r="A78" s="17" t="s">
        <v>18</v>
      </c>
      <c r="B78" s="16">
        <v>11.552146178123509</v>
      </c>
      <c r="C78" s="16">
        <v>3.419999999999999</v>
      </c>
      <c r="D78" s="16">
        <v>340</v>
      </c>
      <c r="E78" s="16">
        <f t="shared" si="0"/>
        <v>18.439088914585774</v>
      </c>
    </row>
    <row r="79" spans="1:5" x14ac:dyDescent="0.25">
      <c r="A79" s="15" t="s">
        <v>203</v>
      </c>
      <c r="B79" s="16">
        <v>16.505804037477226</v>
      </c>
      <c r="C79" s="16">
        <v>2.7399090909090904</v>
      </c>
      <c r="D79" s="16">
        <v>107160</v>
      </c>
      <c r="E79" s="16">
        <f t="shared" ref="E79:E142" si="1">+D79^0.5</f>
        <v>327.3530204534548</v>
      </c>
    </row>
    <row r="80" spans="1:5" x14ac:dyDescent="0.25">
      <c r="A80" s="15" t="s">
        <v>204</v>
      </c>
      <c r="B80" s="16">
        <v>16.175326284412591</v>
      </c>
      <c r="C80" s="16">
        <v>3.2639090909090909</v>
      </c>
      <c r="D80" s="16">
        <v>245720</v>
      </c>
      <c r="E80" s="16">
        <f t="shared" si="1"/>
        <v>495.70152309630845</v>
      </c>
    </row>
    <row r="81" spans="1:5" x14ac:dyDescent="0.25">
      <c r="A81" s="15" t="s">
        <v>19</v>
      </c>
      <c r="B81" s="16">
        <v>14.336088473172943</v>
      </c>
      <c r="C81" s="16">
        <v>2.0654375000000003</v>
      </c>
      <c r="D81" s="16">
        <v>28120</v>
      </c>
      <c r="E81" s="16">
        <f t="shared" si="1"/>
        <v>167.69019053003666</v>
      </c>
    </row>
    <row r="82" spans="1:5" x14ac:dyDescent="0.25">
      <c r="A82" s="17" t="s">
        <v>20</v>
      </c>
      <c r="B82" s="16">
        <v>13.560618308335483</v>
      </c>
      <c r="C82" s="16">
        <v>1.5257878787878785</v>
      </c>
      <c r="D82" s="16">
        <v>196850</v>
      </c>
      <c r="E82" s="16">
        <f t="shared" si="1"/>
        <v>443.67781102958031</v>
      </c>
    </row>
    <row r="83" spans="1:5" x14ac:dyDescent="0.25">
      <c r="A83" s="15" t="s">
        <v>205</v>
      </c>
      <c r="B83" s="16">
        <v>16.11939480668994</v>
      </c>
      <c r="C83" s="16">
        <v>0.56206060606060604</v>
      </c>
      <c r="D83" s="16">
        <v>27560</v>
      </c>
      <c r="E83" s="16">
        <f t="shared" si="1"/>
        <v>166.01204775557707</v>
      </c>
    </row>
    <row r="84" spans="1:5" x14ac:dyDescent="0.25">
      <c r="A84" s="15" t="s">
        <v>206</v>
      </c>
      <c r="B84" s="16">
        <v>15.921472309453506</v>
      </c>
      <c r="C84" s="16">
        <v>3.2640909090909087</v>
      </c>
      <c r="D84" s="16">
        <v>111890</v>
      </c>
      <c r="E84" s="16">
        <f t="shared" si="1"/>
        <v>334.49962630771353</v>
      </c>
    </row>
    <row r="85" spans="1:5" x14ac:dyDescent="0.25">
      <c r="A85" s="15" t="s">
        <v>207</v>
      </c>
      <c r="B85" s="16">
        <v>15.782063317565493</v>
      </c>
      <c r="C85" s="16">
        <v>5.0242424242424235</v>
      </c>
      <c r="D85" s="16">
        <v>1042</v>
      </c>
      <c r="E85" s="16">
        <f t="shared" si="1"/>
        <v>32.280024783137947</v>
      </c>
    </row>
    <row r="86" spans="1:5" x14ac:dyDescent="0.25">
      <c r="A86" s="15" t="s">
        <v>208</v>
      </c>
      <c r="B86" s="16">
        <v>16.116694670042691</v>
      </c>
      <c r="C86" s="16">
        <v>1.1134242424242424</v>
      </c>
      <c r="D86" s="16">
        <v>90530</v>
      </c>
      <c r="E86" s="16">
        <f t="shared" si="1"/>
        <v>300.88203668547578</v>
      </c>
    </row>
    <row r="87" spans="1:5" x14ac:dyDescent="0.25">
      <c r="A87" s="15" t="s">
        <v>21</v>
      </c>
      <c r="B87" s="16">
        <v>12.694652660348845</v>
      </c>
      <c r="C87" s="16">
        <v>2.6737575757575756</v>
      </c>
      <c r="D87" s="16">
        <v>100250</v>
      </c>
      <c r="E87" s="16">
        <f t="shared" si="1"/>
        <v>316.62280397975127</v>
      </c>
    </row>
    <row r="88" spans="1:5" x14ac:dyDescent="0.25">
      <c r="A88" s="15" t="s">
        <v>209</v>
      </c>
      <c r="B88" s="16">
        <v>20.911335011162965</v>
      </c>
      <c r="C88" s="16">
        <v>6.1140909090909075</v>
      </c>
      <c r="D88" s="16">
        <v>2973190</v>
      </c>
      <c r="E88" s="16">
        <f t="shared" si="1"/>
        <v>1724.2940584482683</v>
      </c>
    </row>
    <row r="89" spans="1:5" x14ac:dyDescent="0.25">
      <c r="A89" s="15" t="s">
        <v>210</v>
      </c>
      <c r="B89" s="16">
        <v>19.300431965035571</v>
      </c>
      <c r="C89" s="16">
        <v>5.1897878787878788</v>
      </c>
      <c r="D89" s="16">
        <v>1811570</v>
      </c>
      <c r="E89" s="16">
        <f t="shared" si="1"/>
        <v>1345.9457641376193</v>
      </c>
    </row>
    <row r="90" spans="1:5" x14ac:dyDescent="0.25">
      <c r="A90" s="15" t="s">
        <v>211</v>
      </c>
      <c r="B90" s="16">
        <v>18.144386911960446</v>
      </c>
      <c r="C90" s="16">
        <v>3.5770303030303032</v>
      </c>
      <c r="D90" s="16">
        <v>1628550</v>
      </c>
      <c r="E90" s="16">
        <f t="shared" si="1"/>
        <v>1276.1465433091921</v>
      </c>
    </row>
    <row r="91" spans="1:5" x14ac:dyDescent="0.25">
      <c r="A91" s="15" t="s">
        <v>212</v>
      </c>
      <c r="B91" s="16">
        <v>17.307370974523671</v>
      </c>
      <c r="C91" s="16"/>
      <c r="D91" s="16">
        <v>434320</v>
      </c>
      <c r="E91" s="16">
        <f t="shared" si="1"/>
        <v>659.02958962401681</v>
      </c>
    </row>
    <row r="92" spans="1:5" x14ac:dyDescent="0.25">
      <c r="A92" s="15" t="s">
        <v>213</v>
      </c>
      <c r="B92" s="16">
        <v>15.337427872868879</v>
      </c>
      <c r="C92" s="16">
        <v>4.0565757575757599</v>
      </c>
      <c r="D92" s="16">
        <v>68890</v>
      </c>
      <c r="E92" s="16">
        <f t="shared" si="1"/>
        <v>262.46904579397551</v>
      </c>
    </row>
    <row r="93" spans="1:5" x14ac:dyDescent="0.25">
      <c r="A93" s="15" t="s">
        <v>214</v>
      </c>
      <c r="B93" s="16">
        <v>15.842869019773884</v>
      </c>
      <c r="C93" s="16">
        <v>4.2937878787878798</v>
      </c>
      <c r="D93" s="16">
        <v>21640</v>
      </c>
      <c r="E93" s="16">
        <f t="shared" si="1"/>
        <v>147.10540438746634</v>
      </c>
    </row>
    <row r="94" spans="1:5" x14ac:dyDescent="0.25">
      <c r="A94" s="15" t="s">
        <v>215</v>
      </c>
      <c r="B94" s="16">
        <v>17.920234401931243</v>
      </c>
      <c r="C94" s="16">
        <v>1.228969696969697</v>
      </c>
      <c r="D94" s="16">
        <v>294140</v>
      </c>
      <c r="E94" s="16">
        <f t="shared" si="1"/>
        <v>542.3467525485886</v>
      </c>
    </row>
    <row r="95" spans="1:5" x14ac:dyDescent="0.25">
      <c r="A95" s="17" t="s">
        <v>22</v>
      </c>
      <c r="B95" s="16">
        <v>14.823833375284924</v>
      </c>
      <c r="C95" s="16">
        <v>1.3410303030303026</v>
      </c>
      <c r="D95" s="16">
        <v>10830</v>
      </c>
      <c r="E95" s="16">
        <f t="shared" si="1"/>
        <v>104.06728592598157</v>
      </c>
    </row>
    <row r="96" spans="1:5" x14ac:dyDescent="0.25">
      <c r="A96" s="15" t="s">
        <v>216</v>
      </c>
      <c r="B96" s="16">
        <v>18.666125758654008</v>
      </c>
      <c r="C96" s="16">
        <v>2.1313636363636363</v>
      </c>
      <c r="D96" s="16">
        <v>364500</v>
      </c>
      <c r="E96" s="16">
        <f t="shared" si="1"/>
        <v>603.73835392494323</v>
      </c>
    </row>
    <row r="97" spans="1:5" x14ac:dyDescent="0.25">
      <c r="A97" s="15" t="s">
        <v>217</v>
      </c>
      <c r="B97" s="16">
        <v>15.648571906549435</v>
      </c>
      <c r="C97" s="16">
        <v>4.5243030303030309</v>
      </c>
      <c r="D97" s="16">
        <v>88780</v>
      </c>
      <c r="E97" s="16">
        <f t="shared" si="1"/>
        <v>297.95972882253739</v>
      </c>
    </row>
    <row r="98" spans="1:5" x14ac:dyDescent="0.25">
      <c r="A98" s="15" t="s">
        <v>218</v>
      </c>
      <c r="B98" s="16">
        <v>16.629361177952696</v>
      </c>
      <c r="C98" s="16"/>
      <c r="D98" s="16">
        <v>2699700</v>
      </c>
      <c r="E98" s="16">
        <f t="shared" si="1"/>
        <v>1643.0763828866873</v>
      </c>
    </row>
    <row r="99" spans="1:5" x14ac:dyDescent="0.25">
      <c r="A99" s="15" t="s">
        <v>219</v>
      </c>
      <c r="B99" s="16">
        <v>17.52688508990558</v>
      </c>
      <c r="C99" s="16">
        <v>3.5875454545454546</v>
      </c>
      <c r="D99" s="16">
        <v>569140</v>
      </c>
      <c r="E99" s="16">
        <f t="shared" si="1"/>
        <v>754.41367962146603</v>
      </c>
    </row>
    <row r="100" spans="1:5" x14ac:dyDescent="0.25">
      <c r="A100" s="15" t="s">
        <v>23</v>
      </c>
      <c r="B100" s="16">
        <v>11.561715629139661</v>
      </c>
      <c r="C100" s="16">
        <v>-0.31812121212121214</v>
      </c>
      <c r="D100" s="16">
        <v>810</v>
      </c>
      <c r="E100" s="16">
        <f t="shared" si="1"/>
        <v>28.460498941515414</v>
      </c>
    </row>
    <row r="101" spans="1:5" x14ac:dyDescent="0.25">
      <c r="A101" s="15" t="s">
        <v>220</v>
      </c>
      <c r="B101" s="16">
        <v>17.707453297558228</v>
      </c>
      <c r="C101" s="16">
        <v>6.341181818181818</v>
      </c>
      <c r="D101" s="16">
        <v>120410</v>
      </c>
      <c r="E101" s="16">
        <f t="shared" si="1"/>
        <v>347.0014409191985</v>
      </c>
    </row>
    <row r="102" spans="1:5" x14ac:dyDescent="0.25">
      <c r="A102" s="15" t="s">
        <v>221</v>
      </c>
      <c r="B102" s="16">
        <v>15.11896664077516</v>
      </c>
      <c r="C102" s="16">
        <v>2.6452424242424253</v>
      </c>
      <c r="D102" s="16">
        <v>17820</v>
      </c>
      <c r="E102" s="16">
        <f t="shared" si="1"/>
        <v>133.49157276772192</v>
      </c>
    </row>
    <row r="103" spans="1:5" x14ac:dyDescent="0.25">
      <c r="A103" s="15" t="s">
        <v>222</v>
      </c>
      <c r="B103" s="16">
        <v>15.526059971766786</v>
      </c>
      <c r="C103" s="16"/>
      <c r="D103" s="16">
        <v>191800</v>
      </c>
      <c r="E103" s="16">
        <f t="shared" si="1"/>
        <v>437.9497688091638</v>
      </c>
    </row>
    <row r="104" spans="1:5" x14ac:dyDescent="0.25">
      <c r="A104" s="15" t="s">
        <v>223</v>
      </c>
      <c r="B104" s="16">
        <v>15.695891218845857</v>
      </c>
      <c r="C104" s="16">
        <v>6.5145757575757575</v>
      </c>
      <c r="D104" s="16">
        <v>230800</v>
      </c>
      <c r="E104" s="16">
        <f t="shared" si="1"/>
        <v>480.41648597857255</v>
      </c>
    </row>
    <row r="105" spans="1:5" x14ac:dyDescent="0.25">
      <c r="A105" s="15" t="s">
        <v>24</v>
      </c>
      <c r="B105" s="16">
        <v>14.617512143436301</v>
      </c>
      <c r="C105" s="16"/>
      <c r="D105" s="16">
        <v>62180</v>
      </c>
      <c r="E105" s="16">
        <f t="shared" si="1"/>
        <v>249.35917869611296</v>
      </c>
    </row>
    <row r="106" spans="1:5" x14ac:dyDescent="0.25">
      <c r="A106" s="15" t="s">
        <v>224</v>
      </c>
      <c r="B106" s="16">
        <v>15.191249405144648</v>
      </c>
      <c r="C106" s="16">
        <v>3.6392121212121222</v>
      </c>
      <c r="D106" s="16">
        <v>10230</v>
      </c>
      <c r="E106" s="16">
        <f t="shared" si="1"/>
        <v>101.14346246792226</v>
      </c>
    </row>
    <row r="107" spans="1:5" x14ac:dyDescent="0.25">
      <c r="A107" s="15" t="s">
        <v>25</v>
      </c>
      <c r="B107" s="16">
        <v>14.478713862151148</v>
      </c>
      <c r="C107" s="16">
        <v>4.1099393939393947</v>
      </c>
      <c r="D107" s="16">
        <v>30360</v>
      </c>
      <c r="E107" s="16">
        <f t="shared" si="1"/>
        <v>174.24121211699602</v>
      </c>
    </row>
    <row r="108" spans="1:5" x14ac:dyDescent="0.25">
      <c r="A108" s="15" t="s">
        <v>225</v>
      </c>
      <c r="B108" s="16">
        <v>15.170314251992794</v>
      </c>
      <c r="C108" s="16"/>
      <c r="D108" s="16">
        <v>96320</v>
      </c>
      <c r="E108" s="16">
        <f t="shared" si="1"/>
        <v>310.35463586033319</v>
      </c>
    </row>
    <row r="109" spans="1:5" x14ac:dyDescent="0.25">
      <c r="A109" s="15" t="s">
        <v>226</v>
      </c>
      <c r="B109" s="16">
        <v>15.684076735432095</v>
      </c>
      <c r="C109" s="16">
        <v>1.6791818181818179</v>
      </c>
      <c r="D109" s="16">
        <v>1759540</v>
      </c>
      <c r="E109" s="16">
        <f t="shared" si="1"/>
        <v>1326.4765357894576</v>
      </c>
    </row>
    <row r="110" spans="1:5" x14ac:dyDescent="0.25">
      <c r="A110" s="15" t="s">
        <v>227</v>
      </c>
      <c r="B110" s="16">
        <v>14.999382690583207</v>
      </c>
      <c r="C110" s="16"/>
      <c r="D110" s="16">
        <v>62670</v>
      </c>
      <c r="E110" s="16">
        <f t="shared" si="1"/>
        <v>250.33976911389848</v>
      </c>
    </row>
    <row r="111" spans="1:5" x14ac:dyDescent="0.25">
      <c r="A111" s="15" t="s">
        <v>26</v>
      </c>
      <c r="B111" s="16">
        <v>13.149978544437301</v>
      </c>
      <c r="C111" s="16">
        <v>4.0897575757575755</v>
      </c>
      <c r="D111" s="16">
        <v>2590</v>
      </c>
      <c r="E111" s="16">
        <f t="shared" si="1"/>
        <v>50.892042599997893</v>
      </c>
    </row>
    <row r="112" spans="1:5" x14ac:dyDescent="0.25">
      <c r="A112" s="15" t="s">
        <v>143</v>
      </c>
      <c r="B112" s="16">
        <v>14.537730986009926</v>
      </c>
      <c r="C112" s="16"/>
      <c r="D112" s="16">
        <v>25220</v>
      </c>
      <c r="E112" s="16">
        <f t="shared" si="1"/>
        <v>158.80806024884254</v>
      </c>
    </row>
    <row r="113" spans="1:5" x14ac:dyDescent="0.25">
      <c r="A113" s="15" t="s">
        <v>228</v>
      </c>
      <c r="B113" s="16">
        <v>16.899757245049003</v>
      </c>
      <c r="C113" s="16">
        <v>1.691121212121212</v>
      </c>
      <c r="D113" s="16">
        <v>581540</v>
      </c>
      <c r="E113" s="16">
        <f t="shared" si="1"/>
        <v>762.58769987457833</v>
      </c>
    </row>
    <row r="114" spans="1:5" x14ac:dyDescent="0.25">
      <c r="A114" s="15" t="s">
        <v>229</v>
      </c>
      <c r="B114" s="16">
        <v>16.598420829275927</v>
      </c>
      <c r="C114" s="16">
        <v>3.4041515151515145</v>
      </c>
      <c r="D114" s="16">
        <v>94280</v>
      </c>
      <c r="E114" s="16">
        <f t="shared" si="1"/>
        <v>307.05048444840469</v>
      </c>
    </row>
    <row r="115" spans="1:5" x14ac:dyDescent="0.25">
      <c r="A115" s="15" t="s">
        <v>230</v>
      </c>
      <c r="B115" s="16">
        <v>17.173487237171866</v>
      </c>
      <c r="C115" s="16">
        <v>5.9701818181818167</v>
      </c>
      <c r="D115" s="16">
        <v>328550</v>
      </c>
      <c r="E115" s="16">
        <f t="shared" si="1"/>
        <v>573.19281223685982</v>
      </c>
    </row>
    <row r="116" spans="1:5" x14ac:dyDescent="0.25">
      <c r="A116" s="15" t="s">
        <v>28</v>
      </c>
      <c r="B116" s="16">
        <v>12.691580461311874</v>
      </c>
      <c r="C116" s="16">
        <v>7.7801212121212115</v>
      </c>
      <c r="D116" s="16">
        <v>300</v>
      </c>
      <c r="E116" s="16">
        <f t="shared" si="1"/>
        <v>17.320508075688775</v>
      </c>
    </row>
    <row r="117" spans="1:5" x14ac:dyDescent="0.25">
      <c r="A117" s="15" t="s">
        <v>231</v>
      </c>
      <c r="B117" s="16">
        <v>16.578680058287564</v>
      </c>
      <c r="C117" s="16">
        <v>3.7652727272727269</v>
      </c>
      <c r="D117" s="16">
        <v>1220190</v>
      </c>
      <c r="E117" s="16">
        <f t="shared" si="1"/>
        <v>1104.6221073290178</v>
      </c>
    </row>
    <row r="118" spans="1:5" x14ac:dyDescent="0.25">
      <c r="A118" s="15" t="s">
        <v>29</v>
      </c>
      <c r="B118" s="16">
        <v>12.955127458028414</v>
      </c>
      <c r="C118" s="16"/>
      <c r="D118" s="16">
        <v>320</v>
      </c>
      <c r="E118" s="16">
        <f t="shared" si="1"/>
        <v>17.888543819998318</v>
      </c>
    </row>
    <row r="119" spans="1:5" x14ac:dyDescent="0.25">
      <c r="A119" s="15" t="s">
        <v>232</v>
      </c>
      <c r="B119" s="16">
        <v>14.996010006104568</v>
      </c>
      <c r="C119" s="16"/>
      <c r="D119" s="16">
        <v>1030700</v>
      </c>
      <c r="E119" s="16">
        <f t="shared" si="1"/>
        <v>1015.2339631828714</v>
      </c>
    </row>
    <row r="120" spans="1:5" x14ac:dyDescent="0.25">
      <c r="A120" s="15" t="s">
        <v>30</v>
      </c>
      <c r="B120" s="16">
        <v>14.069377281921325</v>
      </c>
      <c r="C120" s="16">
        <v>5.0931212121212113</v>
      </c>
      <c r="D120" s="16">
        <v>2030</v>
      </c>
      <c r="E120" s="16">
        <f t="shared" si="1"/>
        <v>45.055521304275238</v>
      </c>
    </row>
    <row r="121" spans="1:5" x14ac:dyDescent="0.25">
      <c r="A121" s="15" t="s">
        <v>233</v>
      </c>
      <c r="B121" s="16">
        <v>18.549381738968098</v>
      </c>
      <c r="C121" s="16">
        <v>2.7074545454545458</v>
      </c>
      <c r="D121" s="16">
        <v>1943950</v>
      </c>
      <c r="E121" s="16">
        <f t="shared" si="1"/>
        <v>1394.2560740409201</v>
      </c>
    </row>
    <row r="122" spans="1:5" x14ac:dyDescent="0.25">
      <c r="A122" s="15" t="s">
        <v>234</v>
      </c>
      <c r="B122" s="16">
        <v>15.084428050930592</v>
      </c>
      <c r="C122" s="16"/>
      <c r="D122" s="16">
        <v>32890</v>
      </c>
      <c r="E122" s="16">
        <f t="shared" si="1"/>
        <v>181.35600348485849</v>
      </c>
    </row>
    <row r="123" spans="1:5" x14ac:dyDescent="0.25">
      <c r="A123" s="15" t="s">
        <v>31</v>
      </c>
      <c r="B123" s="16">
        <v>14.843700382335838</v>
      </c>
      <c r="C123" s="16">
        <v>4.7299090909090902</v>
      </c>
      <c r="D123" s="16">
        <v>1553560</v>
      </c>
      <c r="E123" s="16">
        <f t="shared" si="1"/>
        <v>1246.4188702037529</v>
      </c>
    </row>
    <row r="124" spans="1:5" x14ac:dyDescent="0.25">
      <c r="A124" s="15" t="s">
        <v>32</v>
      </c>
      <c r="B124" s="16">
        <v>13.337474757021274</v>
      </c>
      <c r="C124" s="16"/>
      <c r="D124" s="16">
        <v>13450</v>
      </c>
      <c r="E124" s="16">
        <f t="shared" si="1"/>
        <v>115.97413504743201</v>
      </c>
    </row>
    <row r="125" spans="1:5" x14ac:dyDescent="0.25">
      <c r="A125" s="15" t="s">
        <v>235</v>
      </c>
      <c r="B125" s="16">
        <v>17.287073202286994</v>
      </c>
      <c r="C125" s="16">
        <v>3.8134545454545452</v>
      </c>
      <c r="D125" s="16">
        <v>446300</v>
      </c>
      <c r="E125" s="16">
        <f t="shared" si="1"/>
        <v>668.05688380556342</v>
      </c>
    </row>
    <row r="126" spans="1:5" x14ac:dyDescent="0.25">
      <c r="A126" s="15" t="s">
        <v>236</v>
      </c>
      <c r="B126" s="16">
        <v>16.907325440195308</v>
      </c>
      <c r="C126" s="16">
        <v>5.1661818181818182</v>
      </c>
      <c r="D126" s="16">
        <v>786380</v>
      </c>
      <c r="E126" s="16">
        <f t="shared" si="1"/>
        <v>886.78069442224557</v>
      </c>
    </row>
    <row r="127" spans="1:5" x14ac:dyDescent="0.25">
      <c r="A127" s="15" t="s">
        <v>237</v>
      </c>
      <c r="B127" s="16">
        <v>17.949348232133172</v>
      </c>
      <c r="C127" s="16"/>
      <c r="D127" s="16">
        <v>653520</v>
      </c>
      <c r="E127" s="16">
        <f t="shared" si="1"/>
        <v>808.40583867263103</v>
      </c>
    </row>
    <row r="128" spans="1:5" x14ac:dyDescent="0.25">
      <c r="A128" s="15" t="s">
        <v>33</v>
      </c>
      <c r="B128" s="16">
        <v>14.575381370567127</v>
      </c>
      <c r="C128" s="16"/>
      <c r="D128" s="16">
        <v>823290</v>
      </c>
      <c r="E128" s="16">
        <f t="shared" si="1"/>
        <v>907.35329392690255</v>
      </c>
    </row>
    <row r="129" spans="1:5" x14ac:dyDescent="0.25">
      <c r="A129" s="15" t="s">
        <v>238</v>
      </c>
      <c r="B129" s="16">
        <v>17.16401015062598</v>
      </c>
      <c r="C129" s="16">
        <v>4.3662121212121212</v>
      </c>
      <c r="D129" s="16">
        <v>143350</v>
      </c>
      <c r="E129" s="16">
        <f t="shared" si="1"/>
        <v>378.61590035285099</v>
      </c>
    </row>
    <row r="130" spans="1:5" x14ac:dyDescent="0.25">
      <c r="A130" s="15" t="s">
        <v>239</v>
      </c>
      <c r="B130" s="16">
        <v>16.630320295638018</v>
      </c>
      <c r="C130" s="16">
        <v>2.1033125000000004</v>
      </c>
      <c r="D130" s="16">
        <v>33730</v>
      </c>
      <c r="E130" s="16">
        <f t="shared" si="1"/>
        <v>183.65728953678914</v>
      </c>
    </row>
    <row r="131" spans="1:5" x14ac:dyDescent="0.25">
      <c r="A131" s="15" t="s">
        <v>240</v>
      </c>
      <c r="B131" s="16">
        <v>15.300744866939068</v>
      </c>
      <c r="C131" s="16">
        <v>2.4026060606060606</v>
      </c>
      <c r="D131" s="16">
        <v>263310</v>
      </c>
      <c r="E131" s="16">
        <f t="shared" si="1"/>
        <v>513.13740849795784</v>
      </c>
    </row>
    <row r="132" spans="1:5" x14ac:dyDescent="0.25">
      <c r="A132" s="15" t="s">
        <v>241</v>
      </c>
      <c r="B132" s="16">
        <v>15.588596761926707</v>
      </c>
      <c r="C132" s="16">
        <v>2.0968787878787873</v>
      </c>
      <c r="D132" s="16">
        <v>120340</v>
      </c>
      <c r="E132" s="16">
        <f t="shared" si="1"/>
        <v>346.90056212119345</v>
      </c>
    </row>
    <row r="133" spans="1:5" x14ac:dyDescent="0.25">
      <c r="A133" s="15" t="s">
        <v>242</v>
      </c>
      <c r="B133" s="16">
        <v>16.529211430575298</v>
      </c>
      <c r="C133" s="16">
        <v>2.5883636363636358</v>
      </c>
      <c r="D133" s="16">
        <v>1266700</v>
      </c>
      <c r="E133" s="16">
        <f t="shared" si="1"/>
        <v>1125.4776763667949</v>
      </c>
    </row>
    <row r="134" spans="1:5" x14ac:dyDescent="0.25">
      <c r="A134" s="15" t="s">
        <v>243</v>
      </c>
      <c r="B134" s="16">
        <v>18.892819591995114</v>
      </c>
      <c r="C134" s="16">
        <v>4.6572121212121207</v>
      </c>
      <c r="D134" s="16">
        <v>910770</v>
      </c>
      <c r="E134" s="16">
        <f t="shared" si="1"/>
        <v>954.34270574044831</v>
      </c>
    </row>
    <row r="135" spans="1:5" x14ac:dyDescent="0.25">
      <c r="A135" s="15" t="s">
        <v>244</v>
      </c>
      <c r="B135" s="16">
        <v>15.419533837696875</v>
      </c>
      <c r="C135" s="16">
        <v>2.6108787878787876</v>
      </c>
      <c r="D135" s="16">
        <v>305470</v>
      </c>
      <c r="E135" s="16">
        <f t="shared" si="1"/>
        <v>552.69340506287938</v>
      </c>
    </row>
    <row r="136" spans="1:5" x14ac:dyDescent="0.25">
      <c r="A136" s="15" t="s">
        <v>245</v>
      </c>
      <c r="B136" s="16">
        <v>14.941413706868287</v>
      </c>
      <c r="C136" s="16">
        <v>6.0032424242424245</v>
      </c>
      <c r="D136" s="16">
        <v>309500</v>
      </c>
      <c r="E136" s="16">
        <f t="shared" si="1"/>
        <v>556.32724182804498</v>
      </c>
    </row>
    <row r="137" spans="1:5" x14ac:dyDescent="0.25">
      <c r="A137" s="15" t="s">
        <v>246</v>
      </c>
      <c r="B137" s="16">
        <v>18.982066393330058</v>
      </c>
      <c r="C137" s="16">
        <v>5.0994848484848481</v>
      </c>
      <c r="D137" s="16">
        <v>770880</v>
      </c>
      <c r="E137" s="16">
        <f t="shared" si="1"/>
        <v>877.99772209271703</v>
      </c>
    </row>
    <row r="138" spans="1:5" x14ac:dyDescent="0.25">
      <c r="A138" s="15" t="s">
        <v>247</v>
      </c>
      <c r="B138" s="16">
        <v>15.093662760464461</v>
      </c>
      <c r="C138" s="16">
        <v>4.8802121212121214</v>
      </c>
      <c r="D138" s="16">
        <v>74340</v>
      </c>
      <c r="E138" s="16">
        <f t="shared" si="1"/>
        <v>272.65362642004231</v>
      </c>
    </row>
    <row r="139" spans="1:5" x14ac:dyDescent="0.25">
      <c r="A139" s="15" t="s">
        <v>248</v>
      </c>
      <c r="B139" s="16">
        <v>15.711630042516571</v>
      </c>
      <c r="C139" s="16">
        <v>3.6531212121212127</v>
      </c>
      <c r="D139" s="16">
        <v>452860</v>
      </c>
      <c r="E139" s="16">
        <f t="shared" si="1"/>
        <v>672.9487350459915</v>
      </c>
    </row>
    <row r="140" spans="1:5" x14ac:dyDescent="0.25">
      <c r="A140" s="15" t="s">
        <v>249</v>
      </c>
      <c r="B140" s="16">
        <v>15.691917501252615</v>
      </c>
      <c r="C140" s="16">
        <v>3.1527575757575752</v>
      </c>
      <c r="D140" s="16">
        <v>397300</v>
      </c>
      <c r="E140" s="16">
        <f t="shared" si="1"/>
        <v>630.31738037277694</v>
      </c>
    </row>
    <row r="141" spans="1:5" x14ac:dyDescent="0.25">
      <c r="A141" s="15" t="s">
        <v>250</v>
      </c>
      <c r="B141" s="16">
        <v>17.217007894635426</v>
      </c>
      <c r="C141" s="16">
        <v>3.3945151515151508</v>
      </c>
      <c r="D141" s="16">
        <v>1280000</v>
      </c>
      <c r="E141" s="16">
        <f t="shared" si="1"/>
        <v>1131.3708498984761</v>
      </c>
    </row>
    <row r="142" spans="1:5" x14ac:dyDescent="0.25">
      <c r="A142" s="15" t="s">
        <v>251</v>
      </c>
      <c r="B142" s="16">
        <v>18.378357623305842</v>
      </c>
      <c r="C142" s="16">
        <v>3.3418787878787883</v>
      </c>
      <c r="D142" s="16">
        <v>298170</v>
      </c>
      <c r="E142" s="16">
        <f t="shared" si="1"/>
        <v>546.0494483103156</v>
      </c>
    </row>
    <row r="143" spans="1:5" x14ac:dyDescent="0.25">
      <c r="A143" s="15" t="s">
        <v>252</v>
      </c>
      <c r="B143" s="16">
        <v>17.4517537109976</v>
      </c>
      <c r="C143" s="16">
        <v>2.3590909090909085</v>
      </c>
      <c r="D143" s="16">
        <v>304200</v>
      </c>
      <c r="E143" s="16">
        <f t="shared" ref="E143:E200" si="2">+D143^0.5</f>
        <v>551.54328932550709</v>
      </c>
    </row>
    <row r="144" spans="1:5" x14ac:dyDescent="0.25">
      <c r="A144" s="15" t="s">
        <v>253</v>
      </c>
      <c r="B144" s="16">
        <v>16.181821341838866</v>
      </c>
      <c r="C144" s="16">
        <v>2.3638787878787868</v>
      </c>
      <c r="D144" s="16">
        <v>91470</v>
      </c>
      <c r="E144" s="16">
        <f t="shared" si="2"/>
        <v>302.44007670942023</v>
      </c>
    </row>
    <row r="145" spans="1:5" x14ac:dyDescent="0.25">
      <c r="A145" s="15" t="s">
        <v>34</v>
      </c>
      <c r="B145" s="16">
        <v>14.385359522179726</v>
      </c>
      <c r="C145" s="16">
        <v>6.2878787878787872</v>
      </c>
      <c r="D145" s="16">
        <v>11590</v>
      </c>
      <c r="E145" s="16">
        <f t="shared" si="2"/>
        <v>107.65686229869418</v>
      </c>
    </row>
    <row r="146" spans="1:5" x14ac:dyDescent="0.25">
      <c r="A146" s="15" t="s">
        <v>254</v>
      </c>
      <c r="B146" s="16">
        <v>16.879462070495411</v>
      </c>
      <c r="C146" s="16">
        <v>1.258939393939394</v>
      </c>
      <c r="D146" s="16">
        <v>230060</v>
      </c>
      <c r="E146" s="16">
        <f t="shared" si="2"/>
        <v>479.64570257639127</v>
      </c>
    </row>
    <row r="147" spans="1:5" x14ac:dyDescent="0.25">
      <c r="A147" s="15" t="s">
        <v>255</v>
      </c>
      <c r="B147" s="16">
        <v>18.774227801149749</v>
      </c>
      <c r="C147" s="16"/>
      <c r="D147" s="16">
        <v>16376870</v>
      </c>
      <c r="E147" s="16">
        <f t="shared" si="2"/>
        <v>4046.8345654350637</v>
      </c>
    </row>
    <row r="148" spans="1:5" x14ac:dyDescent="0.25">
      <c r="A148" s="15" t="s">
        <v>256</v>
      </c>
      <c r="B148" s="16">
        <v>16.138682284566709</v>
      </c>
      <c r="C148" s="16">
        <v>4.2270303030303031</v>
      </c>
      <c r="D148" s="16">
        <v>24670</v>
      </c>
      <c r="E148" s="16">
        <f t="shared" si="2"/>
        <v>157.06686474237651</v>
      </c>
    </row>
    <row r="149" spans="1:5" x14ac:dyDescent="0.25">
      <c r="A149" s="15" t="s">
        <v>35</v>
      </c>
      <c r="B149" s="16">
        <v>12.117241431823558</v>
      </c>
      <c r="C149" s="16">
        <v>2.0121212121212122</v>
      </c>
      <c r="D149" s="16">
        <v>2830</v>
      </c>
      <c r="E149" s="16">
        <f t="shared" si="2"/>
        <v>53.197744313081543</v>
      </c>
    </row>
    <row r="150" spans="1:5" x14ac:dyDescent="0.25">
      <c r="A150" s="15" t="s">
        <v>36</v>
      </c>
      <c r="B150" s="16">
        <v>12.037653993905211</v>
      </c>
      <c r="C150" s="16">
        <v>1.8066363636363634</v>
      </c>
      <c r="D150" s="16">
        <v>960</v>
      </c>
      <c r="E150" s="16">
        <f t="shared" si="2"/>
        <v>30.983866769659336</v>
      </c>
    </row>
    <row r="151" spans="1:5" x14ac:dyDescent="0.25">
      <c r="A151" s="15" t="s">
        <v>257</v>
      </c>
      <c r="B151" s="16">
        <v>17.153732640464916</v>
      </c>
      <c r="C151" s="16">
        <v>3.1105151515151519</v>
      </c>
      <c r="D151" s="16">
        <v>2149690</v>
      </c>
      <c r="E151" s="16">
        <f t="shared" si="2"/>
        <v>1466.1821169281802</v>
      </c>
    </row>
    <row r="152" spans="1:5" x14ac:dyDescent="0.25">
      <c r="A152" s="15" t="s">
        <v>258</v>
      </c>
      <c r="B152" s="16">
        <v>16.413969082436388</v>
      </c>
      <c r="C152" s="16">
        <v>3.1463333333333336</v>
      </c>
      <c r="D152" s="16">
        <v>192530</v>
      </c>
      <c r="E152" s="16">
        <f t="shared" si="2"/>
        <v>438.78240621064106</v>
      </c>
    </row>
    <row r="153" spans="1:5" x14ac:dyDescent="0.25">
      <c r="A153" s="15" t="s">
        <v>259</v>
      </c>
      <c r="B153" s="16">
        <v>15.818475940933496</v>
      </c>
      <c r="C153" s="16"/>
      <c r="D153" s="16">
        <v>87460</v>
      </c>
      <c r="E153" s="16">
        <f t="shared" si="2"/>
        <v>295.7363690857112</v>
      </c>
    </row>
    <row r="154" spans="1:5" x14ac:dyDescent="0.25">
      <c r="A154" s="15" t="s">
        <v>37</v>
      </c>
      <c r="B154" s="16">
        <v>11.418614785498987</v>
      </c>
      <c r="C154" s="16">
        <v>3.3573030303030302</v>
      </c>
      <c r="D154" s="16">
        <v>460</v>
      </c>
      <c r="E154" s="16">
        <f t="shared" si="2"/>
        <v>21.447610589527216</v>
      </c>
    </row>
    <row r="155" spans="1:5" x14ac:dyDescent="0.25">
      <c r="A155" s="15" t="s">
        <v>260</v>
      </c>
      <c r="B155" s="16">
        <v>15.60727002719233</v>
      </c>
      <c r="C155" s="16">
        <v>1.4656060606060604</v>
      </c>
      <c r="D155" s="16">
        <v>71620</v>
      </c>
      <c r="E155" s="16">
        <f t="shared" si="2"/>
        <v>267.61913235043568</v>
      </c>
    </row>
    <row r="156" spans="1:5" x14ac:dyDescent="0.25">
      <c r="A156" s="15" t="s">
        <v>261</v>
      </c>
      <c r="B156" s="16">
        <v>15.478299645895369</v>
      </c>
      <c r="C156" s="16">
        <v>6.7952424242424252</v>
      </c>
      <c r="D156" s="16">
        <v>700</v>
      </c>
      <c r="E156" s="16">
        <f t="shared" si="2"/>
        <v>26.457513110645905</v>
      </c>
    </row>
    <row r="157" spans="1:5" x14ac:dyDescent="0.25">
      <c r="A157" s="15" t="s">
        <v>262</v>
      </c>
      <c r="B157" s="16">
        <v>15.510391952215842</v>
      </c>
      <c r="C157" s="16"/>
      <c r="D157" s="16">
        <v>48090</v>
      </c>
      <c r="E157" s="16">
        <f t="shared" si="2"/>
        <v>219.29432277193132</v>
      </c>
    </row>
    <row r="158" spans="1:5" x14ac:dyDescent="0.25">
      <c r="A158" s="15" t="s">
        <v>38</v>
      </c>
      <c r="B158" s="16">
        <v>14.519102996385758</v>
      </c>
      <c r="C158" s="16"/>
      <c r="D158" s="16">
        <v>20140</v>
      </c>
      <c r="E158" s="16">
        <f t="shared" si="2"/>
        <v>141.91546779685433</v>
      </c>
    </row>
    <row r="159" spans="1:5" x14ac:dyDescent="0.25">
      <c r="A159" s="15" t="s">
        <v>39</v>
      </c>
      <c r="B159" s="16">
        <v>13.199324418540456</v>
      </c>
      <c r="C159" s="16">
        <v>2.7776060606060606</v>
      </c>
      <c r="D159" s="16">
        <v>27990</v>
      </c>
      <c r="E159" s="16">
        <f t="shared" si="2"/>
        <v>167.30212192318422</v>
      </c>
    </row>
    <row r="160" spans="1:5" x14ac:dyDescent="0.25">
      <c r="A160" s="15" t="s">
        <v>263</v>
      </c>
      <c r="B160" s="16">
        <v>17.739284252825083</v>
      </c>
      <c r="C160" s="16">
        <v>2.4840303030303028</v>
      </c>
      <c r="D160" s="16">
        <v>1214470</v>
      </c>
      <c r="E160" s="16">
        <f t="shared" si="2"/>
        <v>1102.0299451466824</v>
      </c>
    </row>
    <row r="161" spans="1:5" x14ac:dyDescent="0.25">
      <c r="A161" s="15" t="s">
        <v>264</v>
      </c>
      <c r="B161" s="16">
        <v>17.647472522217491</v>
      </c>
      <c r="C161" s="16">
        <v>2.400818181818182</v>
      </c>
      <c r="D161" s="16">
        <v>498800</v>
      </c>
      <c r="E161" s="16">
        <f t="shared" si="2"/>
        <v>706.25774332038304</v>
      </c>
    </row>
    <row r="162" spans="1:5" x14ac:dyDescent="0.25">
      <c r="A162" s="15" t="s">
        <v>265</v>
      </c>
      <c r="B162" s="16">
        <v>16.837933446771309</v>
      </c>
      <c r="C162" s="16">
        <v>5.0675151515151509</v>
      </c>
      <c r="D162" s="16">
        <v>62710</v>
      </c>
      <c r="E162" s="16">
        <f t="shared" si="2"/>
        <v>250.41964779146224</v>
      </c>
    </row>
    <row r="163" spans="1:5" x14ac:dyDescent="0.25">
      <c r="A163" s="17" t="s">
        <v>40</v>
      </c>
      <c r="B163" s="16">
        <v>10.933106969717286</v>
      </c>
      <c r="C163" s="16">
        <v>3.8945151515151526</v>
      </c>
      <c r="D163" s="16">
        <v>260</v>
      </c>
      <c r="E163" s="16">
        <f t="shared" si="2"/>
        <v>16.124515496597098</v>
      </c>
    </row>
    <row r="164" spans="1:5" x14ac:dyDescent="0.25">
      <c r="A164" s="17" t="s">
        <v>41</v>
      </c>
      <c r="B164" s="16">
        <v>12.025749091398891</v>
      </c>
      <c r="C164" s="16">
        <v>3.952151515151515</v>
      </c>
      <c r="D164" s="16">
        <v>610</v>
      </c>
      <c r="E164" s="16">
        <f t="shared" si="2"/>
        <v>24.698178070456937</v>
      </c>
    </row>
    <row r="165" spans="1:5" x14ac:dyDescent="0.25">
      <c r="A165" s="17" t="s">
        <v>42</v>
      </c>
      <c r="B165" s="16">
        <v>11.608235644774552</v>
      </c>
      <c r="C165" s="16">
        <v>3.7047878787878794</v>
      </c>
      <c r="D165" s="16">
        <v>390</v>
      </c>
      <c r="E165" s="16">
        <f t="shared" si="2"/>
        <v>19.748417658131498</v>
      </c>
    </row>
    <row r="166" spans="1:5" x14ac:dyDescent="0.25">
      <c r="A166" s="15" t="s">
        <v>266</v>
      </c>
      <c r="B166" s="16">
        <v>17.301692263531425</v>
      </c>
      <c r="C166" s="16">
        <v>7.0309090909090912</v>
      </c>
      <c r="D166" s="16">
        <v>2376000</v>
      </c>
      <c r="E166" s="16">
        <f t="shared" si="2"/>
        <v>1541.4279094398155</v>
      </c>
    </row>
    <row r="167" spans="1:5" x14ac:dyDescent="0.25">
      <c r="A167" s="17" t="s">
        <v>43</v>
      </c>
      <c r="B167" s="16">
        <v>13.188151117942333</v>
      </c>
      <c r="C167" s="16">
        <v>1.4065454545454548</v>
      </c>
      <c r="D167" s="16">
        <v>156000</v>
      </c>
      <c r="E167" s="16">
        <f t="shared" si="2"/>
        <v>394.96835316262997</v>
      </c>
    </row>
    <row r="168" spans="1:5" x14ac:dyDescent="0.25">
      <c r="A168" s="15" t="s">
        <v>44</v>
      </c>
      <c r="B168" s="16">
        <v>13.977629407440709</v>
      </c>
      <c r="C168" s="16">
        <v>3.9506060606060598</v>
      </c>
      <c r="D168" s="16">
        <v>17200</v>
      </c>
      <c r="E168" s="16">
        <f t="shared" si="2"/>
        <v>131.14877048604001</v>
      </c>
    </row>
    <row r="169" spans="1:5" x14ac:dyDescent="0.25">
      <c r="A169" s="15" t="s">
        <v>267</v>
      </c>
      <c r="B169" s="16">
        <v>16.061525299469924</v>
      </c>
      <c r="C169" s="16">
        <v>2.2847575757575749</v>
      </c>
      <c r="D169" s="16">
        <v>410340</v>
      </c>
      <c r="E169" s="16">
        <f t="shared" si="2"/>
        <v>640.57786411957761</v>
      </c>
    </row>
    <row r="170" spans="1:5" x14ac:dyDescent="0.25">
      <c r="A170" s="15" t="s">
        <v>268</v>
      </c>
      <c r="B170" s="16">
        <v>15.874366666035002</v>
      </c>
      <c r="C170" s="16">
        <v>1.7765454545454546</v>
      </c>
      <c r="D170" s="16">
        <v>40000</v>
      </c>
      <c r="E170" s="16">
        <f t="shared" si="2"/>
        <v>200</v>
      </c>
    </row>
    <row r="171" spans="1:5" x14ac:dyDescent="0.25">
      <c r="A171" s="15" t="s">
        <v>269</v>
      </c>
      <c r="B171" s="16">
        <v>16.878574323678549</v>
      </c>
      <c r="C171" s="16">
        <v>4.2451290322580659</v>
      </c>
      <c r="D171" s="16">
        <v>183630</v>
      </c>
      <c r="E171" s="16">
        <f t="shared" si="2"/>
        <v>428.52071128476393</v>
      </c>
    </row>
    <row r="172" spans="1:5" x14ac:dyDescent="0.25">
      <c r="A172" s="15" t="s">
        <v>270</v>
      </c>
      <c r="B172" s="16"/>
      <c r="C172" s="16">
        <v>5.7855151515151526</v>
      </c>
      <c r="D172" s="16"/>
      <c r="E172" s="16">
        <f t="shared" si="2"/>
        <v>0</v>
      </c>
    </row>
    <row r="173" spans="1:5" x14ac:dyDescent="0.25">
      <c r="A173" s="15" t="s">
        <v>271</v>
      </c>
      <c r="B173" s="16">
        <v>15.875896693108951</v>
      </c>
      <c r="C173" s="16"/>
      <c r="D173" s="16">
        <v>139960</v>
      </c>
      <c r="E173" s="16">
        <f t="shared" si="2"/>
        <v>374.1122826104484</v>
      </c>
    </row>
    <row r="174" spans="1:5" x14ac:dyDescent="0.25">
      <c r="A174" s="15" t="s">
        <v>272</v>
      </c>
      <c r="B174" s="16">
        <v>17.557361896844316</v>
      </c>
      <c r="C174" s="16">
        <v>4.5124848484848483</v>
      </c>
      <c r="D174" s="16">
        <v>885800</v>
      </c>
      <c r="E174" s="16">
        <f t="shared" si="2"/>
        <v>941.16948526819544</v>
      </c>
    </row>
    <row r="175" spans="1:5" x14ac:dyDescent="0.25">
      <c r="A175" s="15" t="s">
        <v>273</v>
      </c>
      <c r="B175" s="16">
        <v>17.975580436803511</v>
      </c>
      <c r="C175" s="16">
        <v>5.4586363636363631</v>
      </c>
      <c r="D175" s="16">
        <v>510890</v>
      </c>
      <c r="E175" s="16">
        <f t="shared" si="2"/>
        <v>714.76569587522874</v>
      </c>
    </row>
    <row r="176" spans="1:5" x14ac:dyDescent="0.25">
      <c r="A176" s="15" t="s">
        <v>134</v>
      </c>
      <c r="B176" s="16">
        <v>13.904436767158675</v>
      </c>
      <c r="C176" s="16"/>
      <c r="D176" s="16">
        <v>14870</v>
      </c>
      <c r="E176" s="16">
        <f t="shared" si="2"/>
        <v>121.94260945215171</v>
      </c>
    </row>
    <row r="177" spans="1:5" x14ac:dyDescent="0.25">
      <c r="A177" s="15" t="s">
        <v>274</v>
      </c>
      <c r="B177" s="16">
        <v>15.781083268484597</v>
      </c>
      <c r="C177" s="16">
        <v>1.8312121212121211</v>
      </c>
      <c r="D177" s="16">
        <v>54390</v>
      </c>
      <c r="E177" s="16">
        <f t="shared" si="2"/>
        <v>233.21663748540755</v>
      </c>
    </row>
    <row r="178" spans="1:5" x14ac:dyDescent="0.25">
      <c r="A178" s="15" t="s">
        <v>46</v>
      </c>
      <c r="B178" s="16">
        <v>11.552146178123509</v>
      </c>
      <c r="C178" s="16">
        <v>4.2194848484848482</v>
      </c>
      <c r="D178" s="16">
        <v>720</v>
      </c>
      <c r="E178" s="16">
        <f t="shared" si="2"/>
        <v>26.832815729997478</v>
      </c>
    </row>
    <row r="179" spans="1:5" x14ac:dyDescent="0.25">
      <c r="A179" s="17" t="s">
        <v>47</v>
      </c>
      <c r="B179" s="16">
        <v>14.095412443097093</v>
      </c>
      <c r="C179" s="16">
        <v>2.6836060606060603</v>
      </c>
      <c r="D179" s="16">
        <v>5130</v>
      </c>
      <c r="E179" s="16">
        <f t="shared" si="2"/>
        <v>71.62401831787993</v>
      </c>
    </row>
    <row r="180" spans="1:5" x14ac:dyDescent="0.25">
      <c r="A180" s="15" t="s">
        <v>275</v>
      </c>
      <c r="B180" s="16">
        <v>16.181539823514854</v>
      </c>
      <c r="C180" s="16">
        <v>4.1479696969696969</v>
      </c>
      <c r="D180" s="16">
        <v>155360</v>
      </c>
      <c r="E180" s="16">
        <f t="shared" si="2"/>
        <v>394.15732899440042</v>
      </c>
    </row>
    <row r="181" spans="1:5" x14ac:dyDescent="0.25">
      <c r="A181" s="15" t="s">
        <v>276</v>
      </c>
      <c r="B181" s="16">
        <v>18.118899747121084</v>
      </c>
      <c r="C181" s="16">
        <v>4.2474545454545458</v>
      </c>
      <c r="D181" s="16">
        <v>769630</v>
      </c>
      <c r="E181" s="16">
        <f t="shared" si="2"/>
        <v>877.28558634004696</v>
      </c>
    </row>
    <row r="182" spans="1:5" x14ac:dyDescent="0.25">
      <c r="A182" s="15" t="s">
        <v>277</v>
      </c>
      <c r="B182" s="16">
        <v>15.524974784465499</v>
      </c>
      <c r="C182" s="16"/>
      <c r="D182" s="16">
        <v>469930</v>
      </c>
      <c r="E182" s="16">
        <f t="shared" si="2"/>
        <v>685.51440539203838</v>
      </c>
    </row>
    <row r="183" spans="1:5" x14ac:dyDescent="0.25">
      <c r="A183" s="15" t="s">
        <v>48</v>
      </c>
      <c r="B183" s="16">
        <v>9.3056505517805075</v>
      </c>
      <c r="C183" s="16"/>
      <c r="D183" s="16">
        <v>30</v>
      </c>
      <c r="E183" s="16">
        <f t="shared" si="2"/>
        <v>5.4772255750516612</v>
      </c>
    </row>
    <row r="184" spans="1:5" x14ac:dyDescent="0.25">
      <c r="A184" s="15" t="s">
        <v>278</v>
      </c>
      <c r="B184" s="16">
        <v>17.376585049255706</v>
      </c>
      <c r="C184" s="16">
        <v>5.4190303030303042</v>
      </c>
      <c r="D184" s="16">
        <v>199810</v>
      </c>
      <c r="E184" s="16">
        <f t="shared" si="2"/>
        <v>447.0011185668331</v>
      </c>
    </row>
    <row r="185" spans="1:5" x14ac:dyDescent="0.25">
      <c r="A185" s="15" t="s">
        <v>279</v>
      </c>
      <c r="B185" s="16">
        <v>17.634408993401944</v>
      </c>
      <c r="C185" s="16"/>
      <c r="D185" s="16">
        <v>579320</v>
      </c>
      <c r="E185" s="16">
        <f t="shared" si="2"/>
        <v>761.13073778425212</v>
      </c>
    </row>
    <row r="186" spans="1:5" x14ac:dyDescent="0.25">
      <c r="A186" s="15" t="s">
        <v>280</v>
      </c>
      <c r="B186" s="16">
        <v>15.497269131978001</v>
      </c>
      <c r="C186" s="16">
        <v>3.5510909090909095</v>
      </c>
      <c r="D186" s="16">
        <v>83600</v>
      </c>
      <c r="E186" s="16">
        <f t="shared" si="2"/>
        <v>289.13664589601922</v>
      </c>
    </row>
    <row r="187" spans="1:5" x14ac:dyDescent="0.25">
      <c r="A187" s="15" t="s">
        <v>281</v>
      </c>
      <c r="B187" s="16">
        <v>17.95297846456846</v>
      </c>
      <c r="C187" s="16">
        <v>2.3572424242424246</v>
      </c>
      <c r="D187" s="16">
        <v>241930</v>
      </c>
      <c r="E187" s="16">
        <f t="shared" si="2"/>
        <v>491.86380228677126</v>
      </c>
    </row>
    <row r="188" spans="1:5" x14ac:dyDescent="0.25">
      <c r="A188" s="15" t="s">
        <v>123</v>
      </c>
      <c r="B188" s="16">
        <v>19.558340653871142</v>
      </c>
      <c r="C188" s="16">
        <v>2.7018787878787878</v>
      </c>
      <c r="D188" s="16">
        <v>9147420</v>
      </c>
      <c r="E188" s="16">
        <f t="shared" si="2"/>
        <v>3024.4702015394364</v>
      </c>
    </row>
    <row r="189" spans="1:5" x14ac:dyDescent="0.25">
      <c r="A189" s="15" t="s">
        <v>282</v>
      </c>
      <c r="B189" s="16">
        <v>15.03012652238869</v>
      </c>
      <c r="C189" s="16">
        <v>2.6714545454545457</v>
      </c>
      <c r="D189" s="16">
        <v>175020</v>
      </c>
      <c r="E189" s="16">
        <f t="shared" si="2"/>
        <v>418.35391715627571</v>
      </c>
    </row>
    <row r="190" spans="1:5" x14ac:dyDescent="0.25">
      <c r="A190" s="15" t="s">
        <v>283</v>
      </c>
      <c r="B190" s="16">
        <v>17.177343216104152</v>
      </c>
      <c r="C190" s="16"/>
      <c r="D190" s="16">
        <v>425400</v>
      </c>
      <c r="E190" s="16">
        <f t="shared" si="2"/>
        <v>652.22695436481308</v>
      </c>
    </row>
    <row r="191" spans="1:5" x14ac:dyDescent="0.25">
      <c r="A191" s="15" t="s">
        <v>49</v>
      </c>
      <c r="B191" s="16">
        <v>12.409013489526863</v>
      </c>
      <c r="C191" s="16">
        <v>2.9939696969696974</v>
      </c>
      <c r="D191" s="16">
        <v>12190</v>
      </c>
      <c r="E191" s="16">
        <f t="shared" si="2"/>
        <v>110.40833301884419</v>
      </c>
    </row>
    <row r="192" spans="1:5" x14ac:dyDescent="0.25">
      <c r="A192" s="15" t="s">
        <v>284</v>
      </c>
      <c r="B192" s="16">
        <v>17.208910955324203</v>
      </c>
      <c r="C192" s="16">
        <v>2.0860000000000003</v>
      </c>
      <c r="D192" s="16">
        <v>882050</v>
      </c>
      <c r="E192" s="16">
        <f t="shared" si="2"/>
        <v>939.17517002953184</v>
      </c>
    </row>
    <row r="193" spans="1:5" x14ac:dyDescent="0.25">
      <c r="A193" s="15" t="s">
        <v>285</v>
      </c>
      <c r="B193" s="16">
        <v>18.307691201130048</v>
      </c>
      <c r="C193" s="16">
        <v>6.3915151515151516</v>
      </c>
      <c r="D193" s="16">
        <v>310070</v>
      </c>
      <c r="E193" s="16">
        <f t="shared" si="2"/>
        <v>556.83929459045896</v>
      </c>
    </row>
    <row r="194" spans="1:5" x14ac:dyDescent="0.25">
      <c r="A194" s="15" t="s">
        <v>286</v>
      </c>
      <c r="B194" s="16">
        <v>17.039572909519777</v>
      </c>
      <c r="C194" s="16"/>
      <c r="D194" s="16">
        <v>527970</v>
      </c>
      <c r="E194" s="16">
        <f t="shared" si="2"/>
        <v>726.61544161956806</v>
      </c>
    </row>
    <row r="195" spans="1:5" x14ac:dyDescent="0.25">
      <c r="A195" s="15" t="s">
        <v>287</v>
      </c>
      <c r="B195" s="16">
        <v>16.424476800842584</v>
      </c>
      <c r="C195" s="16">
        <v>2.5408787878787882</v>
      </c>
      <c r="D195" s="16">
        <v>743390</v>
      </c>
      <c r="E195" s="16">
        <f t="shared" si="2"/>
        <v>862.20067269748756</v>
      </c>
    </row>
    <row r="196" spans="1:5" x14ac:dyDescent="0.25">
      <c r="A196" s="15" t="s">
        <v>288</v>
      </c>
      <c r="B196" s="16">
        <v>16.347221273950076</v>
      </c>
      <c r="C196" s="16"/>
      <c r="D196" s="16">
        <v>386850</v>
      </c>
      <c r="E196" s="16">
        <f t="shared" si="2"/>
        <v>621.97266820978552</v>
      </c>
    </row>
    <row r="197" spans="1:5" x14ac:dyDescent="0.25">
      <c r="A197" s="19" t="s">
        <v>289</v>
      </c>
      <c r="B197" s="20">
        <v>9.3056505517805075</v>
      </c>
      <c r="C197" s="20">
        <v>-1.5882499999999999</v>
      </c>
      <c r="D197" s="21">
        <v>30</v>
      </c>
      <c r="E197" s="16">
        <f t="shared" si="2"/>
        <v>5.4772255750516612</v>
      </c>
    </row>
    <row r="198" spans="1:5" x14ac:dyDescent="0.25">
      <c r="A198" s="22" t="s">
        <v>290</v>
      </c>
      <c r="B198" s="23">
        <v>21.02197760801938</v>
      </c>
      <c r="C198" s="23">
        <v>10.006343750000001</v>
      </c>
      <c r="D198" s="24">
        <v>16376870</v>
      </c>
      <c r="E198" s="16">
        <f t="shared" si="2"/>
        <v>4046.8345654350637</v>
      </c>
    </row>
    <row r="199" spans="1:5" x14ac:dyDescent="0.25">
      <c r="A199" s="22" t="s">
        <v>291</v>
      </c>
      <c r="B199" s="23">
        <v>15.721265574661084</v>
      </c>
      <c r="C199" s="23">
        <v>3.4694098291098285</v>
      </c>
      <c r="D199" s="24">
        <v>709137.02762430941</v>
      </c>
      <c r="E199" s="16">
        <f t="shared" si="2"/>
        <v>842.10274172710626</v>
      </c>
    </row>
    <row r="200" spans="1:5" x14ac:dyDescent="0.25">
      <c r="A200" s="25" t="s">
        <v>292</v>
      </c>
      <c r="B200" s="26">
        <v>2.0088584826628817</v>
      </c>
      <c r="C200" s="26">
        <v>1.7474480742373273</v>
      </c>
      <c r="D200" s="27">
        <v>1909664.8816763174</v>
      </c>
      <c r="E200" s="16">
        <f t="shared" si="2"/>
        <v>1381.9062492355686</v>
      </c>
    </row>
  </sheetData>
  <mergeCells count="1">
    <mergeCell ref="F40:G40"/>
  </mergeCells>
  <hyperlinks>
    <hyperlink ref="A1" location="Contents!A1" display="BACK"/>
  </hyperlink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1</xdr:col>
                    <xdr:colOff>76200</xdr:colOff>
                    <xdr:row>1</xdr:row>
                    <xdr:rowOff>38100</xdr:rowOff>
                  </from>
                  <to>
                    <xdr:col>2</xdr:col>
                    <xdr:colOff>714375</xdr:colOff>
                    <xdr:row>2</xdr:row>
                    <xdr:rowOff>123825</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xdr:col>
                    <xdr:colOff>66675</xdr:colOff>
                    <xdr:row>4</xdr:row>
                    <xdr:rowOff>9525</xdr:rowOff>
                  </from>
                  <to>
                    <xdr:col>2</xdr:col>
                    <xdr:colOff>723900</xdr:colOff>
                    <xdr:row>5</xdr:row>
                    <xdr:rowOff>104775</xdr:rowOff>
                  </to>
                </anchor>
              </controlPr>
            </control>
          </mc:Choice>
        </mc:AlternateContent>
        <mc:AlternateContent xmlns:mc="http://schemas.openxmlformats.org/markup-compatibility/2006">
          <mc:Choice Requires="x14">
            <control shapeId="11267" r:id="rId6" name="Button 3">
              <controlPr defaultSize="0" print="0" autoFill="0" autoPict="0" macro="[1]!threedim_graph">
                <anchor moveWithCells="1" sizeWithCells="1">
                  <from>
                    <xdr:col>1</xdr:col>
                    <xdr:colOff>952500</xdr:colOff>
                    <xdr:row>9</xdr:row>
                    <xdr:rowOff>66675</xdr:rowOff>
                  </from>
                  <to>
                    <xdr:col>2</xdr:col>
                    <xdr:colOff>0</xdr:colOff>
                    <xdr:row>11</xdr:row>
                    <xdr:rowOff>38100</xdr:rowOff>
                  </to>
                </anchor>
              </controlPr>
            </control>
          </mc:Choice>
        </mc:AlternateContent>
        <mc:AlternateContent xmlns:mc="http://schemas.openxmlformats.org/markup-compatibility/2006">
          <mc:Choice Requires="x14">
            <control shapeId="11268" r:id="rId7" name="Drop Down 4">
              <controlPr defaultSize="0" autoLine="0" autoPict="0">
                <anchor moveWithCells="1">
                  <from>
                    <xdr:col>1</xdr:col>
                    <xdr:colOff>66675</xdr:colOff>
                    <xdr:row>7</xdr:row>
                    <xdr:rowOff>85725</xdr:rowOff>
                  </from>
                  <to>
                    <xdr:col>2</xdr:col>
                    <xdr:colOff>695325</xdr:colOff>
                    <xdr:row>8</xdr:row>
                    <xdr:rowOff>180975</xdr:rowOff>
                  </to>
                </anchor>
              </controlPr>
            </control>
          </mc:Choice>
        </mc:AlternateContent>
        <mc:AlternateContent xmlns:mc="http://schemas.openxmlformats.org/markup-compatibility/2006">
          <mc:Choice Requires="x14">
            <control shapeId="11269" r:id="rId8" name="Group Box 5">
              <controlPr defaultSize="0" autoFill="0" autoPict="0">
                <anchor moveWithCells="1">
                  <from>
                    <xdr:col>3</xdr:col>
                    <xdr:colOff>2047875</xdr:colOff>
                    <xdr:row>0</xdr:row>
                    <xdr:rowOff>142875</xdr:rowOff>
                  </from>
                  <to>
                    <xdr:col>9</xdr:col>
                    <xdr:colOff>238125</xdr:colOff>
                    <xdr:row>4</xdr:row>
                    <xdr:rowOff>180975</xdr:rowOff>
                  </to>
                </anchor>
              </controlPr>
            </control>
          </mc:Choice>
        </mc:AlternateContent>
        <mc:AlternateContent xmlns:mc="http://schemas.openxmlformats.org/markup-compatibility/2006">
          <mc:Choice Requires="x14">
            <control shapeId="11270" r:id="rId9" name="Check Box 6">
              <controlPr defaultSize="0" autoFill="0" autoLine="0" autoPict="0" macro="[1]!small">
                <anchor moveWithCells="1">
                  <from>
                    <xdr:col>6</xdr:col>
                    <xdr:colOff>381000</xdr:colOff>
                    <xdr:row>2</xdr:row>
                    <xdr:rowOff>180975</xdr:rowOff>
                  </from>
                  <to>
                    <xdr:col>7</xdr:col>
                    <xdr:colOff>123825</xdr:colOff>
                    <xdr:row>4</xdr:row>
                    <xdr:rowOff>38100</xdr:rowOff>
                  </to>
                </anchor>
              </controlPr>
            </control>
          </mc:Choice>
        </mc:AlternateContent>
        <mc:AlternateContent xmlns:mc="http://schemas.openxmlformats.org/markup-compatibility/2006">
          <mc:Choice Requires="x14">
            <control shapeId="11271" r:id="rId10" name="Button 7">
              <controlPr defaultSize="0" print="0" autoFill="0" autoPict="0" macro="[1]!ajusta_mas">
                <anchor moveWithCells="1" sizeWithCells="1">
                  <from>
                    <xdr:col>10</xdr:col>
                    <xdr:colOff>28575</xdr:colOff>
                    <xdr:row>11</xdr:row>
                    <xdr:rowOff>104775</xdr:rowOff>
                  </from>
                  <to>
                    <xdr:col>12</xdr:col>
                    <xdr:colOff>9525</xdr:colOff>
                    <xdr:row>13</xdr:row>
                    <xdr:rowOff>85725</xdr:rowOff>
                  </to>
                </anchor>
              </controlPr>
            </control>
          </mc:Choice>
        </mc:AlternateContent>
        <mc:AlternateContent xmlns:mc="http://schemas.openxmlformats.org/markup-compatibility/2006">
          <mc:Choice Requires="x14">
            <control shapeId="11272" r:id="rId11" name="Button 8">
              <controlPr defaultSize="0" print="0" autoFill="0" autoPict="0" macro="[1]!Two_dim">
                <anchor moveWithCells="1" sizeWithCells="1">
                  <from>
                    <xdr:col>12</xdr:col>
                    <xdr:colOff>333375</xdr:colOff>
                    <xdr:row>11</xdr:row>
                    <xdr:rowOff>104775</xdr:rowOff>
                  </from>
                  <to>
                    <xdr:col>14</xdr:col>
                    <xdr:colOff>314325</xdr:colOff>
                    <xdr:row>13</xdr:row>
                    <xdr:rowOff>76200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08"/>
  <sheetViews>
    <sheetView topLeftCell="B7" zoomScale="85" zoomScaleNormal="85" zoomScalePageLayoutView="85" workbookViewId="0">
      <selection activeCell="F46" sqref="F46"/>
    </sheetView>
  </sheetViews>
  <sheetFormatPr defaultColWidth="9.140625" defaultRowHeight="15" x14ac:dyDescent="0.25"/>
  <cols>
    <col min="1" max="1" width="11" style="8" customWidth="1"/>
    <col min="2" max="2" width="35.140625" style="8" customWidth="1"/>
    <col min="3" max="3" width="27.28515625" style="8" customWidth="1"/>
    <col min="4" max="4" width="31.28515625" style="8" customWidth="1"/>
    <col min="5" max="5" width="13.28515625" style="8" customWidth="1"/>
    <col min="6" max="16384" width="9.140625" style="8"/>
  </cols>
  <sheetData>
    <row r="1" spans="1:10" x14ac:dyDescent="0.25">
      <c r="A1" s="28" t="s">
        <v>298</v>
      </c>
    </row>
    <row r="2" spans="1:10" x14ac:dyDescent="0.25">
      <c r="A2" s="7" t="s">
        <v>145</v>
      </c>
      <c r="E2" s="9" t="b">
        <v>0</v>
      </c>
    </row>
    <row r="3" spans="1:10" x14ac:dyDescent="0.25">
      <c r="A3" s="9">
        <v>0</v>
      </c>
      <c r="E3" s="10" t="s">
        <v>146</v>
      </c>
    </row>
    <row r="4" spans="1:10" x14ac:dyDescent="0.25">
      <c r="E4" s="11">
        <v>3</v>
      </c>
      <c r="F4" s="8" t="s">
        <v>147</v>
      </c>
    </row>
    <row r="5" spans="1:10" x14ac:dyDescent="0.25">
      <c r="A5" s="7" t="s">
        <v>148</v>
      </c>
    </row>
    <row r="6" spans="1:10" x14ac:dyDescent="0.25">
      <c r="A6" s="12">
        <v>0</v>
      </c>
    </row>
    <row r="7" spans="1:10" x14ac:dyDescent="0.25">
      <c r="A7" s="12"/>
    </row>
    <row r="8" spans="1:10" x14ac:dyDescent="0.25">
      <c r="A8" s="7" t="s">
        <v>149</v>
      </c>
      <c r="F8" s="80"/>
    </row>
    <row r="9" spans="1:10" ht="21" x14ac:dyDescent="0.35">
      <c r="A9" s="12">
        <v>0</v>
      </c>
      <c r="E9" s="3"/>
      <c r="F9" s="87" t="s">
        <v>829</v>
      </c>
      <c r="G9" s="81"/>
      <c r="H9" s="81"/>
      <c r="I9" s="81"/>
      <c r="J9" s="81"/>
    </row>
    <row r="10" spans="1:10" x14ac:dyDescent="0.25">
      <c r="F10" s="74"/>
    </row>
    <row r="12" spans="1:10" x14ac:dyDescent="0.25">
      <c r="B12" s="7"/>
      <c r="C12" s="13"/>
      <c r="D12" s="13"/>
    </row>
    <row r="13" spans="1:10" x14ac:dyDescent="0.25">
      <c r="B13" s="14" t="s">
        <v>150</v>
      </c>
      <c r="C13" s="14" t="s">
        <v>151</v>
      </c>
      <c r="D13" s="14" t="s">
        <v>152</v>
      </c>
    </row>
    <row r="14" spans="1:10" x14ac:dyDescent="0.25">
      <c r="A14" s="15" t="s">
        <v>153</v>
      </c>
      <c r="B14" s="16">
        <v>17.252203775311269</v>
      </c>
      <c r="C14" s="16">
        <v>-1.8456682722277735</v>
      </c>
      <c r="D14" s="16">
        <v>31.084</v>
      </c>
      <c r="F14" s="7"/>
    </row>
    <row r="15" spans="1:10" x14ac:dyDescent="0.25">
      <c r="A15" s="15" t="s">
        <v>154</v>
      </c>
      <c r="B15" s="16">
        <v>14.984270606534466</v>
      </c>
      <c r="C15" s="16">
        <v>-0.74559365593248783</v>
      </c>
      <c r="D15" s="16">
        <v>3.218</v>
      </c>
    </row>
    <row r="16" spans="1:10" x14ac:dyDescent="0.25">
      <c r="A16" s="15" t="s">
        <v>155</v>
      </c>
      <c r="B16" s="16">
        <v>17.397750901588498</v>
      </c>
      <c r="C16" s="16">
        <v>-4.0867071378706674</v>
      </c>
      <c r="D16" s="16">
        <v>35.954000000000001</v>
      </c>
    </row>
    <row r="17" spans="1:4" x14ac:dyDescent="0.25">
      <c r="A17" s="15" t="s">
        <v>156</v>
      </c>
      <c r="B17" s="16">
        <v>16.792314821632747</v>
      </c>
      <c r="C17" s="16">
        <v>-3.3670552236573665</v>
      </c>
      <c r="D17" s="16">
        <v>19.625</v>
      </c>
    </row>
    <row r="18" spans="1:4" x14ac:dyDescent="0.25">
      <c r="A18" s="17" t="s">
        <v>0</v>
      </c>
      <c r="B18" s="16">
        <v>11.385092093460344</v>
      </c>
      <c r="C18" s="16">
        <v>1.5141277326297755</v>
      </c>
      <c r="D18" s="16">
        <v>8.7999999999999995E-2</v>
      </c>
    </row>
    <row r="19" spans="1:4" x14ac:dyDescent="0.25">
      <c r="A19" s="15" t="s">
        <v>157</v>
      </c>
      <c r="B19" s="16">
        <v>17.52664062101303</v>
      </c>
      <c r="C19" s="16">
        <v>-4.1078419501592727</v>
      </c>
      <c r="D19" s="16">
        <v>40.9</v>
      </c>
    </row>
    <row r="20" spans="1:4" x14ac:dyDescent="0.25">
      <c r="A20" s="15" t="s">
        <v>158</v>
      </c>
      <c r="B20" s="16">
        <v>15.01908328226887</v>
      </c>
      <c r="C20" s="16">
        <v>-2.6560549059838294</v>
      </c>
      <c r="D20" s="16">
        <v>3.3319999999999999</v>
      </c>
    </row>
    <row r="21" spans="1:4" x14ac:dyDescent="0.25">
      <c r="A21" s="15" t="s">
        <v>159</v>
      </c>
      <c r="B21" s="16">
        <v>16.939152200140295</v>
      </c>
      <c r="C21" s="16">
        <v>-4.6159409201871187</v>
      </c>
      <c r="D21" s="16">
        <v>22.728999999999999</v>
      </c>
    </row>
    <row r="22" spans="1:4" x14ac:dyDescent="0.25">
      <c r="A22" s="15" t="s">
        <v>160</v>
      </c>
      <c r="B22" s="16">
        <v>15.945764028193713</v>
      </c>
      <c r="C22" s="16">
        <v>-1.5215776904289715</v>
      </c>
      <c r="D22" s="16">
        <v>8.4169999999999998</v>
      </c>
    </row>
    <row r="23" spans="1:4" x14ac:dyDescent="0.25">
      <c r="A23" s="15" t="s">
        <v>161</v>
      </c>
      <c r="B23" s="16">
        <v>16.026199636253782</v>
      </c>
      <c r="C23" s="16">
        <v>-2.2170272046323993</v>
      </c>
      <c r="D23" s="16">
        <v>9.1219999999999999</v>
      </c>
    </row>
    <row r="24" spans="1:4" x14ac:dyDescent="0.25">
      <c r="A24" s="17" t="s">
        <v>1</v>
      </c>
      <c r="B24" s="16">
        <v>12.759957758756611</v>
      </c>
      <c r="C24" s="16">
        <v>-9.9950033308349932E-4</v>
      </c>
      <c r="D24" s="16">
        <v>0.34799999999999998</v>
      </c>
    </row>
    <row r="25" spans="1:4" x14ac:dyDescent="0.25">
      <c r="A25" s="15" t="s">
        <v>2</v>
      </c>
      <c r="B25" s="16"/>
      <c r="C25" s="16"/>
      <c r="D25" s="16"/>
    </row>
    <row r="26" spans="1:4" x14ac:dyDescent="0.25">
      <c r="A26" s="15" t="s">
        <v>162</v>
      </c>
      <c r="B26" s="16">
        <v>18.931748338441079</v>
      </c>
      <c r="C26" s="16">
        <v>-0.26367110249027764</v>
      </c>
      <c r="D26" s="16">
        <v>166.70699999999999</v>
      </c>
    </row>
    <row r="27" spans="1:4" x14ac:dyDescent="0.25">
      <c r="A27" s="17" t="s">
        <v>3</v>
      </c>
      <c r="B27" s="16">
        <v>12.531772785169476</v>
      </c>
      <c r="C27" s="16">
        <v>2.4534079827286295</v>
      </c>
      <c r="D27" s="16">
        <v>0.27700000000000002</v>
      </c>
    </row>
    <row r="28" spans="1:4" x14ac:dyDescent="0.25">
      <c r="A28" s="15" t="s">
        <v>163</v>
      </c>
      <c r="B28" s="16">
        <v>16.059830742826342</v>
      </c>
      <c r="C28" s="16">
        <v>-3.9260245250639598</v>
      </c>
      <c r="D28" s="16">
        <v>9.4339999999999993</v>
      </c>
    </row>
    <row r="29" spans="1:4" x14ac:dyDescent="0.25">
      <c r="A29" s="15" t="s">
        <v>164</v>
      </c>
      <c r="B29" s="16">
        <v>16.209032645950423</v>
      </c>
      <c r="C29" s="16">
        <v>-0.414755155015257</v>
      </c>
      <c r="D29" s="16">
        <v>10.952</v>
      </c>
    </row>
    <row r="30" spans="1:4" x14ac:dyDescent="0.25">
      <c r="A30" s="15" t="s">
        <v>4</v>
      </c>
      <c r="B30" s="16">
        <v>12.733755386362587</v>
      </c>
      <c r="C30" s="16">
        <v>-0.92997445896007724</v>
      </c>
      <c r="D30" s="16">
        <v>0.33900000000000002</v>
      </c>
    </row>
    <row r="31" spans="1:4" x14ac:dyDescent="0.25">
      <c r="A31" s="15" t="s">
        <v>165</v>
      </c>
      <c r="B31" s="16">
        <v>16.109458457562656</v>
      </c>
      <c r="C31" s="16">
        <v>-1.5706066886373822</v>
      </c>
      <c r="D31" s="16">
        <v>9.9139999999999997</v>
      </c>
    </row>
    <row r="32" spans="1:4" x14ac:dyDescent="0.25">
      <c r="A32" s="15" t="s">
        <v>5</v>
      </c>
      <c r="B32" s="16">
        <v>13.460263166016727</v>
      </c>
      <c r="C32" s="16">
        <v>-2.0383590965786058</v>
      </c>
      <c r="D32" s="16">
        <v>0.70099999999999996</v>
      </c>
    </row>
    <row r="33" spans="1:14" x14ac:dyDescent="0.25">
      <c r="A33" s="15" t="s">
        <v>166</v>
      </c>
      <c r="B33" s="16">
        <v>16.179096672515719</v>
      </c>
      <c r="C33" s="16">
        <v>-3.4614066923353604</v>
      </c>
      <c r="D33" s="16">
        <v>10.629</v>
      </c>
    </row>
    <row r="34" spans="1:14" x14ac:dyDescent="0.25">
      <c r="A34" s="15" t="s">
        <v>167</v>
      </c>
      <c r="B34" s="16">
        <v>15.173919715594629</v>
      </c>
      <c r="C34" s="16">
        <v>-1.041453874828161</v>
      </c>
      <c r="D34" s="16">
        <v>3.89</v>
      </c>
    </row>
    <row r="35" spans="1:14" x14ac:dyDescent="0.25">
      <c r="A35" s="15" t="s">
        <v>6</v>
      </c>
      <c r="B35" s="16">
        <v>14.432316505267497</v>
      </c>
      <c r="C35" s="16">
        <v>-4.1426584225006513</v>
      </c>
      <c r="D35" s="16">
        <v>1.853</v>
      </c>
      <c r="G35" s="18"/>
      <c r="J35" s="7"/>
    </row>
    <row r="36" spans="1:14" x14ac:dyDescent="0.25">
      <c r="A36" s="15" t="s">
        <v>169</v>
      </c>
      <c r="B36" s="16">
        <v>19.08816646774395</v>
      </c>
      <c r="C36" s="16">
        <v>-4.7803560152891302</v>
      </c>
      <c r="D36" s="16">
        <v>194.93299999999999</v>
      </c>
      <c r="G36" s="83" t="s">
        <v>828</v>
      </c>
      <c r="H36" s="71"/>
      <c r="I36" s="71"/>
      <c r="J36" s="71"/>
      <c r="K36" s="71"/>
      <c r="L36" s="71"/>
      <c r="M36" s="71"/>
      <c r="N36" s="71"/>
    </row>
    <row r="37" spans="1:14" x14ac:dyDescent="0.25">
      <c r="A37" s="15" t="s">
        <v>7</v>
      </c>
      <c r="B37" s="16"/>
      <c r="C37" s="16"/>
      <c r="D37" s="16"/>
      <c r="G37" s="83" t="s">
        <v>835</v>
      </c>
      <c r="H37" s="83"/>
      <c r="I37" s="83"/>
      <c r="J37" s="83"/>
      <c r="K37" s="83"/>
      <c r="L37" s="83"/>
      <c r="M37" s="71"/>
      <c r="N37" s="71"/>
    </row>
    <row r="38" spans="1:14" x14ac:dyDescent="0.25">
      <c r="A38" s="15" t="s">
        <v>172</v>
      </c>
      <c r="B38" s="16">
        <v>15.821170997139607</v>
      </c>
      <c r="C38" s="16">
        <v>-1.2861056338644583</v>
      </c>
      <c r="D38" s="16">
        <v>7.431</v>
      </c>
    </row>
    <row r="39" spans="1:14" x14ac:dyDescent="0.25">
      <c r="A39" s="15" t="s">
        <v>174</v>
      </c>
      <c r="B39" s="16">
        <v>16.525824860719553</v>
      </c>
      <c r="C39" s="16">
        <v>-2.392791360880195</v>
      </c>
      <c r="D39" s="16">
        <v>15.034000000000001</v>
      </c>
    </row>
    <row r="40" spans="1:14" x14ac:dyDescent="0.25">
      <c r="A40" s="15" t="s">
        <v>175</v>
      </c>
      <c r="B40" s="16">
        <v>15.948018820580803</v>
      </c>
      <c r="C40" s="16">
        <v>0.41784916730788602</v>
      </c>
      <c r="D40" s="16">
        <v>8.4359999999999999</v>
      </c>
    </row>
    <row r="41" spans="1:14" x14ac:dyDescent="0.25">
      <c r="A41" s="15" t="s">
        <v>176</v>
      </c>
      <c r="B41" s="16">
        <v>16.530403957548479</v>
      </c>
      <c r="C41" s="16">
        <v>-2.2289952052349058</v>
      </c>
      <c r="D41" s="16">
        <v>15.103</v>
      </c>
      <c r="F41" s="7"/>
    </row>
    <row r="42" spans="1:14" x14ac:dyDescent="0.25">
      <c r="A42" s="15" t="s">
        <v>177</v>
      </c>
      <c r="B42" s="16">
        <v>16.856885189396966</v>
      </c>
      <c r="C42" s="16">
        <v>-3.1627498190880732</v>
      </c>
      <c r="D42" s="16">
        <v>20.934000000000001</v>
      </c>
    </row>
    <row r="43" spans="1:14" x14ac:dyDescent="0.25">
      <c r="A43" s="15" t="s">
        <v>178</v>
      </c>
      <c r="B43" s="16">
        <v>17.354642125715742</v>
      </c>
      <c r="C43" s="16">
        <v>-5.3086537614827378</v>
      </c>
      <c r="D43" s="16">
        <v>34.436999999999998</v>
      </c>
      <c r="F43" s="8" t="s">
        <v>806</v>
      </c>
    </row>
    <row r="44" spans="1:14" x14ac:dyDescent="0.25">
      <c r="A44" s="15" t="s">
        <v>8</v>
      </c>
      <c r="B44" s="16">
        <v>13.161584090557611</v>
      </c>
      <c r="C44" s="16">
        <v>-7.4720148387009541E-3</v>
      </c>
      <c r="D44" s="16">
        <v>0.52</v>
      </c>
      <c r="F44" s="8" t="s">
        <v>168</v>
      </c>
    </row>
    <row r="45" spans="1:14" x14ac:dyDescent="0.25">
      <c r="A45" s="15" t="s">
        <v>179</v>
      </c>
      <c r="B45" s="16">
        <v>15.372391219659699</v>
      </c>
      <c r="C45" s="16">
        <v>-3.2990201996142678</v>
      </c>
      <c r="D45" s="16">
        <v>4.7439999999999998</v>
      </c>
      <c r="E45" s="8" t="s">
        <v>170</v>
      </c>
      <c r="F45" s="8" t="s">
        <v>797</v>
      </c>
    </row>
    <row r="46" spans="1:14" x14ac:dyDescent="0.25">
      <c r="A46" s="15" t="s">
        <v>180</v>
      </c>
      <c r="B46" s="16">
        <v>16.164788378950302</v>
      </c>
      <c r="C46" s="16">
        <v>-3.6724959748634123</v>
      </c>
      <c r="D46" s="16">
        <v>10.478</v>
      </c>
      <c r="E46" s="8" t="s">
        <v>171</v>
      </c>
      <c r="F46" s="8" t="s">
        <v>798</v>
      </c>
    </row>
    <row r="47" spans="1:14" x14ac:dyDescent="0.25">
      <c r="A47" s="15" t="s">
        <v>181</v>
      </c>
      <c r="B47" s="16">
        <v>16.671923291268854</v>
      </c>
      <c r="C47" s="16">
        <v>-3.0278901763274497</v>
      </c>
      <c r="D47" s="16">
        <v>17.399000000000001</v>
      </c>
      <c r="E47" s="8" t="s">
        <v>173</v>
      </c>
      <c r="F47" s="8" t="s">
        <v>799</v>
      </c>
    </row>
    <row r="48" spans="1:14" x14ac:dyDescent="0.25">
      <c r="A48" s="15" t="s">
        <v>182</v>
      </c>
      <c r="B48" s="16">
        <v>21.02197760801938</v>
      </c>
      <c r="C48" s="16">
        <v>-3.2518422025628668</v>
      </c>
      <c r="D48" s="16">
        <v>1348.1210000000001</v>
      </c>
    </row>
    <row r="49" spans="1:4" x14ac:dyDescent="0.25">
      <c r="A49" s="15" t="s">
        <v>183</v>
      </c>
      <c r="B49" s="16">
        <v>17.645281750775691</v>
      </c>
      <c r="C49" s="16">
        <v>-2.8527816590129769</v>
      </c>
      <c r="D49" s="16">
        <v>46.052</v>
      </c>
    </row>
    <row r="50" spans="1:4" x14ac:dyDescent="0.25">
      <c r="A50" s="15" t="s">
        <v>9</v>
      </c>
      <c r="B50" s="16">
        <v>13.42984807715229</v>
      </c>
      <c r="C50" s="16">
        <v>1.5766480896111095</v>
      </c>
      <c r="D50" s="16">
        <v>0.68</v>
      </c>
    </row>
    <row r="51" spans="1:4" x14ac:dyDescent="0.25">
      <c r="A51" s="15" t="s">
        <v>184</v>
      </c>
      <c r="B51" s="16">
        <v>18.100075950958193</v>
      </c>
      <c r="C51" s="16">
        <v>-3.3567868533773484</v>
      </c>
      <c r="D51" s="16">
        <v>72.570999999999998</v>
      </c>
    </row>
    <row r="52" spans="1:4" x14ac:dyDescent="0.25">
      <c r="A52" s="15" t="s">
        <v>185</v>
      </c>
      <c r="B52" s="16">
        <v>15.196038324189828</v>
      </c>
      <c r="C52" s="16">
        <v>-2.8376154054568539</v>
      </c>
      <c r="D52" s="16">
        <v>3.9769999999999999</v>
      </c>
    </row>
    <row r="53" spans="1:4" x14ac:dyDescent="0.25">
      <c r="A53" s="15" t="s">
        <v>186</v>
      </c>
      <c r="B53" s="16">
        <v>15.344388962539957</v>
      </c>
      <c r="C53" s="16">
        <v>-0.67490487379185571</v>
      </c>
      <c r="D53" s="16">
        <v>4.6130000000000004</v>
      </c>
    </row>
    <row r="54" spans="1:4" x14ac:dyDescent="0.25">
      <c r="A54" s="15" t="s">
        <v>187</v>
      </c>
      <c r="B54" s="16">
        <v>16.937302631178998</v>
      </c>
      <c r="C54" s="16">
        <v>-3.0540011816779669</v>
      </c>
      <c r="D54" s="16">
        <v>22.687000000000001</v>
      </c>
    </row>
    <row r="55" spans="1:4" x14ac:dyDescent="0.25">
      <c r="A55" s="15" t="s">
        <v>188</v>
      </c>
      <c r="B55" s="16">
        <v>15.300744866939068</v>
      </c>
      <c r="C55" s="16">
        <v>-1.0801981706308399</v>
      </c>
      <c r="D55" s="16">
        <v>4.4160000000000004</v>
      </c>
    </row>
    <row r="56" spans="1:4" x14ac:dyDescent="0.25">
      <c r="A56" s="15" t="s">
        <v>10</v>
      </c>
      <c r="B56" s="16">
        <v>13.612169633946245</v>
      </c>
      <c r="C56" s="16">
        <v>-0.43178241642553777</v>
      </c>
      <c r="D56" s="16">
        <v>0.81599999999999995</v>
      </c>
    </row>
    <row r="57" spans="1:4" x14ac:dyDescent="0.25">
      <c r="A57" s="15" t="s">
        <v>189</v>
      </c>
      <c r="B57" s="16">
        <v>16.16973888411016</v>
      </c>
      <c r="C57" s="16">
        <v>-1.351314642223864</v>
      </c>
      <c r="D57" s="16">
        <v>10.53</v>
      </c>
    </row>
    <row r="58" spans="1:4" x14ac:dyDescent="0.25">
      <c r="A58" s="15" t="s">
        <v>190</v>
      </c>
      <c r="B58" s="16">
        <v>15.531288506169702</v>
      </c>
      <c r="C58" s="16">
        <v>-2.361561298094343</v>
      </c>
      <c r="D58" s="16">
        <v>5.5609999999999999</v>
      </c>
    </row>
    <row r="59" spans="1:4" x14ac:dyDescent="0.25">
      <c r="A59" s="15" t="s">
        <v>11</v>
      </c>
      <c r="B59" s="16">
        <v>13.647091906339311</v>
      </c>
      <c r="C59" s="16">
        <v>-1.0638482962317697</v>
      </c>
      <c r="D59" s="16">
        <v>0.84499999999999997</v>
      </c>
    </row>
    <row r="60" spans="1:4" x14ac:dyDescent="0.25">
      <c r="A60" s="17" t="s">
        <v>12</v>
      </c>
      <c r="B60" s="16">
        <v>11.170435156023453</v>
      </c>
      <c r="C60" s="16">
        <v>1.6739764335716716</v>
      </c>
      <c r="D60" s="16">
        <v>7.0999999999999994E-2</v>
      </c>
    </row>
    <row r="61" spans="1:4" x14ac:dyDescent="0.25">
      <c r="A61" s="15" t="s">
        <v>191</v>
      </c>
      <c r="B61" s="16">
        <v>16.12368002925222</v>
      </c>
      <c r="C61" s="16">
        <v>-0.26692764098233507</v>
      </c>
      <c r="D61" s="16">
        <v>10.055999999999999</v>
      </c>
    </row>
    <row r="62" spans="1:4" x14ac:dyDescent="0.25">
      <c r="A62" s="15" t="s">
        <v>192</v>
      </c>
      <c r="B62" s="16">
        <v>16.523894036856603</v>
      </c>
      <c r="C62" s="16">
        <v>-2.0808921020115458</v>
      </c>
      <c r="D62" s="16">
        <v>15.005000000000001</v>
      </c>
    </row>
    <row r="63" spans="1:4" x14ac:dyDescent="0.25">
      <c r="A63" s="15" t="s">
        <v>193</v>
      </c>
      <c r="B63" s="16">
        <v>18.189454616444799</v>
      </c>
      <c r="C63" s="16">
        <v>-4.505299623427435</v>
      </c>
      <c r="D63" s="16">
        <v>79.355999999999995</v>
      </c>
    </row>
    <row r="64" spans="1:4" x14ac:dyDescent="0.25">
      <c r="A64" s="15" t="s">
        <v>194</v>
      </c>
      <c r="B64" s="16">
        <v>15.591140645262445</v>
      </c>
      <c r="C64" s="16">
        <v>0.37009796427087305</v>
      </c>
      <c r="D64" s="16">
        <v>5.9039999999999999</v>
      </c>
    </row>
    <row r="65" spans="1:4" x14ac:dyDescent="0.25">
      <c r="A65" s="15" t="s">
        <v>13</v>
      </c>
      <c r="B65" s="16">
        <v>14.116355616942336</v>
      </c>
      <c r="C65" s="16">
        <v>-3.3339886319687051</v>
      </c>
      <c r="D65" s="16">
        <v>1.351</v>
      </c>
    </row>
    <row r="66" spans="1:4" x14ac:dyDescent="0.25">
      <c r="A66" s="15" t="s">
        <v>195</v>
      </c>
      <c r="B66" s="16">
        <v>15.518256647532025</v>
      </c>
      <c r="C66" s="16">
        <v>-3.2288261557213689</v>
      </c>
      <c r="D66" s="16">
        <v>5.4889999999999999</v>
      </c>
    </row>
    <row r="67" spans="1:4" x14ac:dyDescent="0.25">
      <c r="A67" s="15" t="s">
        <v>14</v>
      </c>
      <c r="B67" s="16">
        <v>14.108180171927094</v>
      </c>
      <c r="C67" s="16">
        <v>-2.6483001966964359</v>
      </c>
      <c r="D67" s="16">
        <v>1.34</v>
      </c>
    </row>
    <row r="68" spans="1:4" x14ac:dyDescent="0.25">
      <c r="A68" s="15" t="s">
        <v>196</v>
      </c>
      <c r="B68" s="16">
        <v>18.2795088080033</v>
      </c>
      <c r="C68" s="16">
        <v>-2.9565115604007097</v>
      </c>
      <c r="D68" s="16">
        <v>86.834000000000003</v>
      </c>
    </row>
    <row r="69" spans="1:4" x14ac:dyDescent="0.25">
      <c r="A69" s="15" t="s">
        <v>15</v>
      </c>
      <c r="B69" s="16">
        <v>13.703461054155651</v>
      </c>
      <c r="C69" s="16">
        <v>3.9178608776525105E-2</v>
      </c>
      <c r="D69" s="16">
        <v>0.89400000000000002</v>
      </c>
    </row>
    <row r="70" spans="1:4" x14ac:dyDescent="0.25">
      <c r="A70" s="15" t="s">
        <v>197</v>
      </c>
      <c r="B70" s="16">
        <v>15.502094679575029</v>
      </c>
      <c r="C70" s="16">
        <v>-5.7166986999227474</v>
      </c>
      <c r="D70" s="16">
        <v>5.4009999999999998</v>
      </c>
    </row>
    <row r="71" spans="1:4" x14ac:dyDescent="0.25">
      <c r="A71" s="15" t="s">
        <v>198</v>
      </c>
      <c r="B71" s="16">
        <v>17.96002528409895</v>
      </c>
      <c r="C71" s="16">
        <v>-2.3353627428884125</v>
      </c>
      <c r="D71" s="16">
        <v>63.087000000000003</v>
      </c>
    </row>
    <row r="72" spans="1:4" x14ac:dyDescent="0.25">
      <c r="A72" s="15" t="s">
        <v>16</v>
      </c>
      <c r="B72" s="16">
        <v>14.232904236937712</v>
      </c>
      <c r="C72" s="16">
        <v>-3.4722381547664072</v>
      </c>
      <c r="D72" s="16">
        <v>1.518</v>
      </c>
    </row>
    <row r="73" spans="1:4" x14ac:dyDescent="0.25">
      <c r="A73" s="15" t="s">
        <v>17</v>
      </c>
      <c r="B73" s="16">
        <v>14.402741512932669</v>
      </c>
      <c r="C73" s="16">
        <v>0.33647223662121289</v>
      </c>
      <c r="D73" s="16">
        <v>1.7989999999999999</v>
      </c>
    </row>
    <row r="74" spans="1:4" x14ac:dyDescent="0.25">
      <c r="A74" s="15" t="s">
        <v>199</v>
      </c>
      <c r="B74" s="16">
        <v>15.312675227915589</v>
      </c>
      <c r="C74" s="16">
        <v>-1.8432875845278656</v>
      </c>
      <c r="D74" s="16">
        <v>4.4690000000000003</v>
      </c>
    </row>
    <row r="75" spans="1:4" x14ac:dyDescent="0.25">
      <c r="A75" s="15" t="s">
        <v>200</v>
      </c>
      <c r="B75" s="16">
        <v>18.219506588442137</v>
      </c>
      <c r="C75" s="16">
        <v>-2.2163676591213588</v>
      </c>
      <c r="D75" s="16">
        <v>81.777000000000001</v>
      </c>
    </row>
    <row r="76" spans="1:4" x14ac:dyDescent="0.25">
      <c r="A76" s="15" t="s">
        <v>201</v>
      </c>
      <c r="B76" s="16">
        <v>17.006151503817691</v>
      </c>
      <c r="C76" s="16">
        <v>-2.536954289215406</v>
      </c>
      <c r="D76" s="16">
        <v>24.303999999999998</v>
      </c>
    </row>
    <row r="77" spans="1:4" x14ac:dyDescent="0.25">
      <c r="A77" s="15" t="s">
        <v>202</v>
      </c>
      <c r="B77" s="16">
        <v>16.230888478433442</v>
      </c>
      <c r="C77" s="16">
        <v>-1.3326763853289805</v>
      </c>
      <c r="D77" s="16">
        <v>11.194000000000001</v>
      </c>
    </row>
    <row r="78" spans="1:4" x14ac:dyDescent="0.25">
      <c r="A78" s="17" t="s">
        <v>18</v>
      </c>
      <c r="B78" s="16">
        <v>11.552146178123509</v>
      </c>
      <c r="C78" s="16">
        <v>2.1774219500400398</v>
      </c>
      <c r="D78" s="16">
        <v>0.104</v>
      </c>
    </row>
    <row r="79" spans="1:4" x14ac:dyDescent="0.25">
      <c r="A79" s="15" t="s">
        <v>203</v>
      </c>
      <c r="B79" s="16">
        <v>16.505804037477226</v>
      </c>
      <c r="C79" s="16">
        <v>-0.86766055490608829</v>
      </c>
      <c r="D79" s="16">
        <v>14.736000000000001</v>
      </c>
    </row>
    <row r="80" spans="1:4" x14ac:dyDescent="0.25">
      <c r="A80" s="15" t="s">
        <v>204</v>
      </c>
      <c r="B80" s="16">
        <v>16.175326284412591</v>
      </c>
      <c r="C80" s="16">
        <v>-2.5084604027417354</v>
      </c>
      <c r="D80" s="16">
        <v>10.589</v>
      </c>
    </row>
    <row r="81" spans="1:4" x14ac:dyDescent="0.25">
      <c r="A81" s="15" t="s">
        <v>19</v>
      </c>
      <c r="B81" s="16">
        <v>14.336088473172943</v>
      </c>
      <c r="C81" s="16">
        <v>-1.1392564896062447</v>
      </c>
      <c r="D81" s="16">
        <v>1.6830000000000001</v>
      </c>
    </row>
    <row r="82" spans="1:4" x14ac:dyDescent="0.25">
      <c r="A82" s="17" t="s">
        <v>20</v>
      </c>
      <c r="B82" s="16">
        <v>13.560618308335483</v>
      </c>
      <c r="C82" s="16">
        <v>-3.6730041049556461</v>
      </c>
      <c r="D82" s="16">
        <v>0.77500000000000002</v>
      </c>
    </row>
    <row r="83" spans="1:4" x14ac:dyDescent="0.25">
      <c r="A83" s="15" t="s">
        <v>205</v>
      </c>
      <c r="B83" s="16">
        <v>16.11939480668994</v>
      </c>
      <c r="C83" s="16">
        <v>0.74407756440096162</v>
      </c>
      <c r="D83" s="16">
        <v>10.013</v>
      </c>
    </row>
    <row r="84" spans="1:4" x14ac:dyDescent="0.25">
      <c r="A84" s="15" t="s">
        <v>206</v>
      </c>
      <c r="B84" s="16">
        <v>15.921472309453506</v>
      </c>
      <c r="C84" s="16">
        <v>-1.1911557212034682</v>
      </c>
      <c r="D84" s="16">
        <v>8.2149999999999999</v>
      </c>
    </row>
    <row r="85" spans="1:4" x14ac:dyDescent="0.25">
      <c r="A85" s="15" t="s">
        <v>207</v>
      </c>
      <c r="B85" s="16">
        <v>15.782063317565493</v>
      </c>
      <c r="C85" s="16">
        <v>2.1560826340050445</v>
      </c>
      <c r="D85" s="16">
        <v>7.1459999999999999</v>
      </c>
    </row>
    <row r="86" spans="1:4" x14ac:dyDescent="0.25">
      <c r="A86" s="15" t="s">
        <v>208</v>
      </c>
      <c r="B86" s="16">
        <v>16.116694670042691</v>
      </c>
      <c r="C86" s="16">
        <v>-1.6153095295911843</v>
      </c>
      <c r="D86" s="16">
        <v>9.9860000000000007</v>
      </c>
    </row>
    <row r="87" spans="1:4" x14ac:dyDescent="0.25">
      <c r="A87" s="15" t="s">
        <v>21</v>
      </c>
      <c r="B87" s="16">
        <v>12.694652660348845</v>
      </c>
      <c r="C87" s="16">
        <v>-3.509054777518569</v>
      </c>
      <c r="D87" s="16">
        <v>0.32600000000000001</v>
      </c>
    </row>
    <row r="88" spans="1:4" x14ac:dyDescent="0.25">
      <c r="A88" s="15" t="s">
        <v>209</v>
      </c>
      <c r="B88" s="16">
        <v>20.911335011162965</v>
      </c>
      <c r="C88" s="16">
        <v>-2.572440711984556</v>
      </c>
      <c r="D88" s="16">
        <v>1206.9169999999999</v>
      </c>
    </row>
    <row r="89" spans="1:4" x14ac:dyDescent="0.25">
      <c r="A89" s="15" t="s">
        <v>210</v>
      </c>
      <c r="B89" s="16">
        <v>19.300431965035571</v>
      </c>
      <c r="C89" s="16">
        <v>-2.2444537795701516</v>
      </c>
      <c r="D89" s="16">
        <v>241.03</v>
      </c>
    </row>
    <row r="90" spans="1:4" x14ac:dyDescent="0.25">
      <c r="A90" s="15" t="s">
        <v>211</v>
      </c>
      <c r="B90" s="16">
        <v>18.144386911960446</v>
      </c>
      <c r="C90" s="16">
        <v>-3.2365622439862989</v>
      </c>
      <c r="D90" s="16">
        <v>75.858999999999995</v>
      </c>
    </row>
    <row r="91" spans="1:4" x14ac:dyDescent="0.25">
      <c r="A91" s="15" t="s">
        <v>212</v>
      </c>
      <c r="B91" s="16">
        <v>17.307370974523671</v>
      </c>
      <c r="C91" s="16">
        <v>-3.5888749398091955</v>
      </c>
      <c r="D91" s="16">
        <v>32.847000000000001</v>
      </c>
    </row>
    <row r="92" spans="1:4" x14ac:dyDescent="0.25">
      <c r="A92" s="15" t="s">
        <v>213</v>
      </c>
      <c r="B92" s="16">
        <v>15.337427872868879</v>
      </c>
      <c r="C92" s="16">
        <v>-2.0352864522688852</v>
      </c>
      <c r="D92" s="16">
        <v>4.5810000000000004</v>
      </c>
    </row>
    <row r="93" spans="1:4" x14ac:dyDescent="0.25">
      <c r="A93" s="15" t="s">
        <v>214</v>
      </c>
      <c r="B93" s="16">
        <v>15.842869019773884</v>
      </c>
      <c r="C93" s="16">
        <v>-1.4651055415441803</v>
      </c>
      <c r="D93" s="16">
        <v>7.5940000000000003</v>
      </c>
    </row>
    <row r="94" spans="1:4" x14ac:dyDescent="0.25">
      <c r="A94" s="15" t="s">
        <v>215</v>
      </c>
      <c r="B94" s="16">
        <v>17.920234401931243</v>
      </c>
      <c r="C94" s="16">
        <v>-1.833908242762109</v>
      </c>
      <c r="D94" s="16">
        <v>60.625999999999998</v>
      </c>
    </row>
    <row r="95" spans="1:4" x14ac:dyDescent="0.25">
      <c r="A95" s="17" t="s">
        <v>22</v>
      </c>
      <c r="B95" s="16">
        <v>14.823833375284924</v>
      </c>
      <c r="C95" s="16">
        <v>0.50805169688326535</v>
      </c>
      <c r="D95" s="16">
        <v>2.7410000000000001</v>
      </c>
    </row>
    <row r="96" spans="1:4" x14ac:dyDescent="0.25">
      <c r="A96" s="15" t="s">
        <v>216</v>
      </c>
      <c r="B96" s="16">
        <v>18.666125758654008</v>
      </c>
      <c r="C96" s="16">
        <v>-1.4918073041844597</v>
      </c>
      <c r="D96" s="16">
        <v>127.819</v>
      </c>
    </row>
    <row r="97" spans="1:4" x14ac:dyDescent="0.25">
      <c r="A97" s="15" t="s">
        <v>217</v>
      </c>
      <c r="B97" s="16">
        <v>15.648571906549435</v>
      </c>
      <c r="C97" s="16">
        <v>-3.0998670382859985</v>
      </c>
      <c r="D97" s="16">
        <v>6.2530000000000001</v>
      </c>
    </row>
    <row r="98" spans="1:4" x14ac:dyDescent="0.25">
      <c r="A98" s="15" t="s">
        <v>218</v>
      </c>
      <c r="B98" s="16">
        <v>16.629361177952696</v>
      </c>
      <c r="C98" s="16">
        <v>-5.3359465772464763</v>
      </c>
      <c r="D98" s="16">
        <v>16.673999999999999</v>
      </c>
    </row>
    <row r="99" spans="1:4" x14ac:dyDescent="0.25">
      <c r="A99" s="15" t="s">
        <v>219</v>
      </c>
      <c r="B99" s="16">
        <v>17.52688508990558</v>
      </c>
      <c r="C99" s="16">
        <v>-2.1697391796606165</v>
      </c>
      <c r="D99" s="16">
        <v>40.909999999999997</v>
      </c>
    </row>
    <row r="100" spans="1:4" x14ac:dyDescent="0.25">
      <c r="A100" s="15" t="s">
        <v>23</v>
      </c>
      <c r="B100" s="16">
        <v>11.561715629139661</v>
      </c>
      <c r="C100" s="16">
        <v>0.21072103131565253</v>
      </c>
      <c r="D100" s="16">
        <v>0.105</v>
      </c>
    </row>
    <row r="101" spans="1:4" x14ac:dyDescent="0.25">
      <c r="A101" s="15" t="s">
        <v>220</v>
      </c>
      <c r="B101" s="16">
        <v>17.707453297558228</v>
      </c>
      <c r="C101" s="16">
        <v>-1.1273409397744811</v>
      </c>
      <c r="D101" s="16">
        <v>49.006</v>
      </c>
    </row>
    <row r="102" spans="1:4" x14ac:dyDescent="0.25">
      <c r="A102" s="15" t="s">
        <v>221</v>
      </c>
      <c r="B102" s="16">
        <v>15.11896664077516</v>
      </c>
      <c r="C102" s="16">
        <v>-2.8803214220426634</v>
      </c>
      <c r="D102" s="16">
        <v>3.6819999999999999</v>
      </c>
    </row>
    <row r="103" spans="1:4" x14ac:dyDescent="0.25">
      <c r="A103" s="15" t="s">
        <v>222</v>
      </c>
      <c r="B103" s="16"/>
      <c r="C103" s="16"/>
      <c r="D103" s="16"/>
    </row>
    <row r="104" spans="1:4" x14ac:dyDescent="0.25">
      <c r="A104" s="15" t="s">
        <v>223</v>
      </c>
      <c r="B104" s="16">
        <v>15.695891218845857</v>
      </c>
      <c r="C104" s="16">
        <v>-3.043656261835574</v>
      </c>
      <c r="D104" s="16">
        <v>6.556</v>
      </c>
    </row>
    <row r="105" spans="1:4" x14ac:dyDescent="0.25">
      <c r="A105" s="15" t="s">
        <v>24</v>
      </c>
      <c r="B105" s="16">
        <v>14.617512143436301</v>
      </c>
      <c r="C105" s="16">
        <v>-2.1841232555752943</v>
      </c>
      <c r="D105" s="16">
        <v>2.23</v>
      </c>
    </row>
    <row r="106" spans="1:4" x14ac:dyDescent="0.25">
      <c r="A106" s="15" t="s">
        <v>224</v>
      </c>
      <c r="B106" s="16">
        <v>15.191249405144648</v>
      </c>
      <c r="C106" s="16">
        <v>-1.2267122912954254</v>
      </c>
      <c r="D106" s="16">
        <v>3.9580000000000002</v>
      </c>
    </row>
    <row r="107" spans="1:4" x14ac:dyDescent="0.25">
      <c r="A107" s="15" t="s">
        <v>25</v>
      </c>
      <c r="B107" s="16">
        <v>14.478713862151148</v>
      </c>
      <c r="C107" s="16">
        <v>-1.1105408595333834</v>
      </c>
      <c r="D107" s="16">
        <v>1.9410000000000001</v>
      </c>
    </row>
    <row r="108" spans="1:4" x14ac:dyDescent="0.25">
      <c r="A108" s="15" t="s">
        <v>225</v>
      </c>
      <c r="B108" s="16">
        <v>15.170314251992794</v>
      </c>
      <c r="C108" s="16">
        <v>-2.0827693317725107</v>
      </c>
      <c r="D108" s="16">
        <v>3.8759999999999999</v>
      </c>
    </row>
    <row r="109" spans="1:4" x14ac:dyDescent="0.25">
      <c r="A109" s="15" t="s">
        <v>226</v>
      </c>
      <c r="B109" s="16"/>
      <c r="C109" s="16"/>
      <c r="D109" s="16"/>
    </row>
    <row r="110" spans="1:4" x14ac:dyDescent="0.25">
      <c r="A110" s="15" t="s">
        <v>227</v>
      </c>
      <c r="B110" s="16">
        <v>14.999382690583207</v>
      </c>
      <c r="C110" s="16">
        <v>-2.0584413225567482</v>
      </c>
      <c r="D110" s="16">
        <v>3.2669999999999999</v>
      </c>
    </row>
    <row r="111" spans="1:4" x14ac:dyDescent="0.25">
      <c r="A111" s="15" t="s">
        <v>26</v>
      </c>
      <c r="B111" s="16">
        <v>13.149978544437301</v>
      </c>
      <c r="C111" s="16">
        <v>-0.25851069515150105</v>
      </c>
      <c r="D111" s="16">
        <v>0.51400000000000001</v>
      </c>
    </row>
    <row r="112" spans="1:4" x14ac:dyDescent="0.25">
      <c r="A112" s="15" t="s">
        <v>143</v>
      </c>
      <c r="B112" s="16">
        <v>14.537730986009926</v>
      </c>
      <c r="C112" s="16">
        <v>-0.58858000092151486</v>
      </c>
      <c r="D112" s="16">
        <v>2.0590000000000002</v>
      </c>
    </row>
    <row r="113" spans="1:4" x14ac:dyDescent="0.25">
      <c r="A113" s="15" t="s">
        <v>228</v>
      </c>
      <c r="B113" s="16">
        <v>16.899757245049003</v>
      </c>
      <c r="C113" s="16">
        <v>-2.7021181110815418</v>
      </c>
      <c r="D113" s="16">
        <v>21.850999999999999</v>
      </c>
    </row>
    <row r="114" spans="1:4" x14ac:dyDescent="0.25">
      <c r="A114" s="15" t="s">
        <v>229</v>
      </c>
      <c r="B114" s="16">
        <v>16.598420829275927</v>
      </c>
      <c r="C114" s="16">
        <v>-0.90868291834154458</v>
      </c>
      <c r="D114" s="16">
        <v>16.166</v>
      </c>
    </row>
    <row r="115" spans="1:4" x14ac:dyDescent="0.25">
      <c r="A115" s="15" t="s">
        <v>230</v>
      </c>
      <c r="B115" s="16">
        <v>17.173487237171866</v>
      </c>
      <c r="C115" s="16">
        <v>-2.2111700948877671</v>
      </c>
      <c r="D115" s="16">
        <v>28.731000000000002</v>
      </c>
    </row>
    <row r="116" spans="1:4" x14ac:dyDescent="0.25">
      <c r="A116" s="15" t="s">
        <v>28</v>
      </c>
      <c r="B116" s="16">
        <v>12.691580461311874</v>
      </c>
      <c r="C116" s="16">
        <v>2.3025850929940459</v>
      </c>
      <c r="D116" s="16">
        <v>0.32500000000000001</v>
      </c>
    </row>
    <row r="117" spans="1:4" x14ac:dyDescent="0.25">
      <c r="A117" s="15" t="s">
        <v>231</v>
      </c>
      <c r="B117" s="16">
        <v>16.578680058287564</v>
      </c>
      <c r="C117" s="16">
        <v>-3.8109249973020338</v>
      </c>
      <c r="D117" s="16">
        <v>15.85</v>
      </c>
    </row>
    <row r="118" spans="1:4" x14ac:dyDescent="0.25">
      <c r="A118" s="15" t="s">
        <v>29</v>
      </c>
      <c r="B118" s="16"/>
      <c r="C118" s="16"/>
      <c r="D118" s="16"/>
    </row>
    <row r="119" spans="1:4" x14ac:dyDescent="0.25">
      <c r="A119" s="15" t="s">
        <v>232</v>
      </c>
      <c r="B119" s="16">
        <v>14.996010006104568</v>
      </c>
      <c r="C119" s="16">
        <v>-4.2299432609405372</v>
      </c>
      <c r="D119" s="16">
        <v>3.2559999999999998</v>
      </c>
    </row>
    <row r="120" spans="1:4" x14ac:dyDescent="0.25">
      <c r="A120" s="15" t="s">
        <v>30</v>
      </c>
      <c r="B120" s="16">
        <v>14.069377281921325</v>
      </c>
      <c r="C120" s="16">
        <v>0.39057649561441388</v>
      </c>
      <c r="D120" s="16">
        <v>1.2889999999999999</v>
      </c>
    </row>
    <row r="121" spans="1:4" x14ac:dyDescent="0.25">
      <c r="A121" s="15" t="s">
        <v>233</v>
      </c>
      <c r="B121" s="16">
        <v>18.549381738968098</v>
      </c>
      <c r="C121" s="16">
        <v>-3.072667594194741</v>
      </c>
      <c r="D121" s="16">
        <v>113.735</v>
      </c>
    </row>
    <row r="122" spans="1:4" x14ac:dyDescent="0.25">
      <c r="A122" s="15" t="s">
        <v>234</v>
      </c>
      <c r="B122" s="16">
        <v>15.084428050930592</v>
      </c>
      <c r="C122" s="16">
        <v>-1.1905835672069198</v>
      </c>
      <c r="D122" s="16">
        <v>3.5569999999999999</v>
      </c>
    </row>
    <row r="123" spans="1:4" x14ac:dyDescent="0.25">
      <c r="A123" s="15" t="s">
        <v>31</v>
      </c>
      <c r="B123" s="16">
        <v>14.843700382335838</v>
      </c>
      <c r="C123" s="16">
        <v>-4.7833549930911383</v>
      </c>
      <c r="D123" s="16">
        <v>2.7959999999999998</v>
      </c>
    </row>
    <row r="124" spans="1:4" x14ac:dyDescent="0.25">
      <c r="A124" s="15" t="s">
        <v>32</v>
      </c>
      <c r="B124" s="16">
        <v>13.337474757021274</v>
      </c>
      <c r="C124" s="16">
        <v>-0.98954119361374782</v>
      </c>
      <c r="D124" s="16">
        <v>0.62</v>
      </c>
    </row>
    <row r="125" spans="1:4" x14ac:dyDescent="0.25">
      <c r="A125" s="15" t="s">
        <v>235</v>
      </c>
      <c r="B125" s="16">
        <v>17.287073202286994</v>
      </c>
      <c r="C125" s="16">
        <v>-3.1052590980812331</v>
      </c>
      <c r="D125" s="16">
        <v>32.186999999999998</v>
      </c>
    </row>
    <row r="126" spans="1:4" x14ac:dyDescent="0.25">
      <c r="A126" s="15" t="s">
        <v>236</v>
      </c>
      <c r="B126" s="16">
        <v>16.907325440195308</v>
      </c>
      <c r="C126" s="16">
        <v>-2.6601069509271289</v>
      </c>
      <c r="D126" s="16">
        <v>22.016999999999999</v>
      </c>
    </row>
    <row r="127" spans="1:4" x14ac:dyDescent="0.25">
      <c r="A127" s="15" t="s">
        <v>237</v>
      </c>
      <c r="B127" s="16">
        <v>17.949348232133172</v>
      </c>
      <c r="C127" s="16">
        <v>-3.4866408634796229</v>
      </c>
      <c r="D127" s="16">
        <v>62.417000000000002</v>
      </c>
    </row>
    <row r="128" spans="1:4" x14ac:dyDescent="0.25">
      <c r="A128" s="15" t="s">
        <v>33</v>
      </c>
      <c r="B128" s="16">
        <v>14.575381370567127</v>
      </c>
      <c r="C128" s="16">
        <v>-3.7688695288234353</v>
      </c>
      <c r="D128" s="16">
        <v>2.1379999999999999</v>
      </c>
    </row>
    <row r="129" spans="1:4" x14ac:dyDescent="0.25">
      <c r="A129" s="15" t="s">
        <v>238</v>
      </c>
      <c r="B129" s="16">
        <v>17.16401015062598</v>
      </c>
      <c r="C129" s="16">
        <v>-1.2764097382154427</v>
      </c>
      <c r="D129" s="16">
        <v>28.46</v>
      </c>
    </row>
    <row r="130" spans="1:4" x14ac:dyDescent="0.25">
      <c r="A130" s="15" t="s">
        <v>239</v>
      </c>
      <c r="B130" s="16">
        <v>16.630320295638018</v>
      </c>
      <c r="C130" s="16">
        <v>-1.2158025560795132</v>
      </c>
      <c r="D130" s="16">
        <v>16.690000000000001</v>
      </c>
    </row>
    <row r="131" spans="1:4" x14ac:dyDescent="0.25">
      <c r="A131" s="15" t="s">
        <v>240</v>
      </c>
      <c r="B131" s="16">
        <v>15.300744866939068</v>
      </c>
      <c r="C131" s="16">
        <v>-2.8007433230323548</v>
      </c>
      <c r="D131" s="16">
        <v>4.4160000000000004</v>
      </c>
    </row>
    <row r="132" spans="1:4" x14ac:dyDescent="0.25">
      <c r="A132" s="15" t="s">
        <v>241</v>
      </c>
      <c r="B132" s="16">
        <v>15.588596761926707</v>
      </c>
      <c r="C132" s="16">
        <v>-1.3891236881300504</v>
      </c>
      <c r="D132" s="16">
        <v>5.8890000000000002</v>
      </c>
    </row>
    <row r="133" spans="1:4" x14ac:dyDescent="0.25">
      <c r="A133" s="15" t="s">
        <v>242</v>
      </c>
      <c r="B133" s="16">
        <v>16.529211430575298</v>
      </c>
      <c r="C133" s="16">
        <v>-3.4552909183756508</v>
      </c>
      <c r="D133" s="16">
        <v>15.085000000000001</v>
      </c>
    </row>
    <row r="134" spans="1:4" x14ac:dyDescent="0.25">
      <c r="A134" s="15" t="s">
        <v>243</v>
      </c>
      <c r="B134" s="16">
        <v>18.892819591995114</v>
      </c>
      <c r="C134" s="16">
        <v>-2.5657951535213388</v>
      </c>
      <c r="D134" s="16">
        <v>160.34200000000001</v>
      </c>
    </row>
    <row r="135" spans="1:4" x14ac:dyDescent="0.25">
      <c r="A135" s="15" t="s">
        <v>244</v>
      </c>
      <c r="B135" s="16">
        <v>15.419533837696875</v>
      </c>
      <c r="C135" s="16">
        <v>-4.1124136616829787</v>
      </c>
      <c r="D135" s="16">
        <v>4.9729999999999999</v>
      </c>
    </row>
    <row r="136" spans="1:4" x14ac:dyDescent="0.25">
      <c r="A136" s="15" t="s">
        <v>245</v>
      </c>
      <c r="B136" s="16">
        <v>14.941413706868287</v>
      </c>
      <c r="C136" s="16">
        <v>-4.1255201796905503</v>
      </c>
      <c r="D136" s="16">
        <v>3.0830000000000002</v>
      </c>
    </row>
    <row r="137" spans="1:4" x14ac:dyDescent="0.25">
      <c r="A137" s="15" t="s">
        <v>246</v>
      </c>
      <c r="B137" s="16">
        <v>18.982066393330058</v>
      </c>
      <c r="C137" s="16">
        <v>-2.2408134721622535</v>
      </c>
      <c r="D137" s="16">
        <v>175.31</v>
      </c>
    </row>
    <row r="138" spans="1:4" x14ac:dyDescent="0.25">
      <c r="A138" s="15" t="s">
        <v>247</v>
      </c>
      <c r="B138" s="16">
        <v>15.093662760464461</v>
      </c>
      <c r="C138" s="16">
        <v>-1.0128122988647772</v>
      </c>
      <c r="D138" s="16">
        <v>3.59</v>
      </c>
    </row>
    <row r="139" spans="1:4" x14ac:dyDescent="0.25">
      <c r="A139" s="15" t="s">
        <v>248</v>
      </c>
      <c r="B139" s="16">
        <v>15.711630042516571</v>
      </c>
      <c r="C139" s="16">
        <v>-2.6498471241446491</v>
      </c>
      <c r="D139" s="16">
        <v>6.66</v>
      </c>
    </row>
    <row r="140" spans="1:4" x14ac:dyDescent="0.25">
      <c r="A140" s="15" t="s">
        <v>249</v>
      </c>
      <c r="B140" s="16">
        <v>15.691917501252615</v>
      </c>
      <c r="C140" s="16">
        <v>-2.7658158379523523</v>
      </c>
      <c r="D140" s="16">
        <v>6.53</v>
      </c>
    </row>
    <row r="141" spans="1:4" x14ac:dyDescent="0.25">
      <c r="A141" s="15" t="s">
        <v>250</v>
      </c>
      <c r="B141" s="16">
        <v>17.217007894635426</v>
      </c>
      <c r="C141" s="16">
        <v>-3.1656313103493883</v>
      </c>
      <c r="D141" s="16">
        <v>30.009</v>
      </c>
    </row>
    <row r="142" spans="1:4" x14ac:dyDescent="0.25">
      <c r="A142" s="15" t="s">
        <v>251</v>
      </c>
      <c r="B142" s="16">
        <v>18.378357623305842</v>
      </c>
      <c r="C142" s="16">
        <v>-0.31316873085893487</v>
      </c>
      <c r="D142" s="16">
        <v>95.855999999999995</v>
      </c>
    </row>
    <row r="143" spans="1:4" x14ac:dyDescent="0.25">
      <c r="A143" s="15" t="s">
        <v>252</v>
      </c>
      <c r="B143" s="16">
        <v>17.4517537109976</v>
      </c>
      <c r="C143" s="16">
        <v>-2.4218485138208634</v>
      </c>
      <c r="D143" s="16">
        <v>37.948999999999998</v>
      </c>
    </row>
    <row r="144" spans="1:4" x14ac:dyDescent="0.25">
      <c r="A144" s="15" t="s">
        <v>253</v>
      </c>
      <c r="B144" s="16">
        <v>16.181821341838866</v>
      </c>
      <c r="C144" s="16">
        <v>-1.6827977056120569</v>
      </c>
      <c r="D144" s="16">
        <v>10.657999999999999</v>
      </c>
    </row>
    <row r="145" spans="1:4" x14ac:dyDescent="0.25">
      <c r="A145" s="15" t="s">
        <v>34</v>
      </c>
      <c r="B145" s="16"/>
      <c r="C145" s="16"/>
      <c r="D145" s="16"/>
    </row>
    <row r="146" spans="1:4" x14ac:dyDescent="0.25">
      <c r="A146" s="15" t="s">
        <v>254</v>
      </c>
      <c r="B146" s="16">
        <v>16.879462070495411</v>
      </c>
      <c r="C146" s="16">
        <v>-1.4870964258864368</v>
      </c>
      <c r="D146" s="16">
        <v>21.411999999999999</v>
      </c>
    </row>
    <row r="147" spans="1:4" x14ac:dyDescent="0.25">
      <c r="A147" s="15" t="s">
        <v>255</v>
      </c>
      <c r="B147" s="16">
        <v>18.774227801149749</v>
      </c>
      <c r="C147" s="16">
        <v>-5.1289142739532032</v>
      </c>
      <c r="D147" s="16">
        <v>142.411</v>
      </c>
    </row>
    <row r="148" spans="1:4" x14ac:dyDescent="0.25">
      <c r="A148" s="15" t="s">
        <v>256</v>
      </c>
      <c r="B148" s="16">
        <v>16.138682284566709</v>
      </c>
      <c r="C148" s="16">
        <v>-0.20985565698727435</v>
      </c>
      <c r="D148" s="16">
        <v>10.208</v>
      </c>
    </row>
    <row r="149" spans="1:4" x14ac:dyDescent="0.25">
      <c r="A149" s="15" t="s">
        <v>35</v>
      </c>
      <c r="B149" s="16">
        <v>12.117241431823558</v>
      </c>
      <c r="C149" s="16">
        <v>0.56916120077895405</v>
      </c>
      <c r="D149" s="16">
        <v>0.183</v>
      </c>
    </row>
    <row r="150" spans="1:4" x14ac:dyDescent="0.25">
      <c r="A150" s="15" t="s">
        <v>36</v>
      </c>
      <c r="B150" s="16"/>
      <c r="C150" s="16"/>
      <c r="D150" s="16"/>
    </row>
    <row r="151" spans="1:4" x14ac:dyDescent="0.25">
      <c r="A151" s="15" t="s">
        <v>257</v>
      </c>
      <c r="B151" s="16">
        <v>17.153732640464916</v>
      </c>
      <c r="C151" s="16">
        <v>-5.0340215950641305</v>
      </c>
      <c r="D151" s="16">
        <v>28.169</v>
      </c>
    </row>
    <row r="152" spans="1:4" x14ac:dyDescent="0.25">
      <c r="A152" s="15" t="s">
        <v>258</v>
      </c>
      <c r="B152" s="16">
        <v>16.413969082436388</v>
      </c>
      <c r="C152" s="16">
        <v>-2.2645197121872531</v>
      </c>
      <c r="D152" s="16">
        <v>13.443</v>
      </c>
    </row>
    <row r="153" spans="1:4" x14ac:dyDescent="0.25">
      <c r="A153" s="15" t="s">
        <v>259</v>
      </c>
      <c r="B153" s="16">
        <v>15.818475940933496</v>
      </c>
      <c r="C153" s="16">
        <v>-1.9062321885232378</v>
      </c>
      <c r="D153" s="16">
        <v>7.4109999999999996</v>
      </c>
    </row>
    <row r="154" spans="1:4" x14ac:dyDescent="0.25">
      <c r="A154" s="15" t="s">
        <v>37</v>
      </c>
      <c r="B154" s="16">
        <v>11.418614785498987</v>
      </c>
      <c r="C154" s="16">
        <v>1.8751410781671061</v>
      </c>
      <c r="D154" s="16">
        <v>9.0999999999999998E-2</v>
      </c>
    </row>
    <row r="155" spans="1:4" x14ac:dyDescent="0.25">
      <c r="A155" s="15" t="s">
        <v>260</v>
      </c>
      <c r="B155" s="16">
        <v>15.60727002719233</v>
      </c>
      <c r="C155" s="16">
        <v>-1.632317034955028</v>
      </c>
      <c r="D155" s="16">
        <v>6</v>
      </c>
    </row>
    <row r="156" spans="1:4" x14ac:dyDescent="0.25">
      <c r="A156" s="15" t="s">
        <v>261</v>
      </c>
      <c r="B156" s="16">
        <v>15.478299645895369</v>
      </c>
      <c r="C156" s="16">
        <v>1.0498221244986776</v>
      </c>
      <c r="D156" s="16">
        <v>5.274</v>
      </c>
    </row>
    <row r="157" spans="1:4" x14ac:dyDescent="0.25">
      <c r="A157" s="15" t="s">
        <v>262</v>
      </c>
      <c r="B157" s="16">
        <v>15.510391952215842</v>
      </c>
      <c r="C157" s="16">
        <v>-1.1650240541873613</v>
      </c>
      <c r="D157" s="16">
        <v>5.4459999999999997</v>
      </c>
    </row>
    <row r="158" spans="1:4" x14ac:dyDescent="0.25">
      <c r="A158" s="15" t="s">
        <v>38</v>
      </c>
      <c r="B158" s="16">
        <v>14.519102996385758</v>
      </c>
      <c r="C158" s="16">
        <v>-1.2109484180623613</v>
      </c>
      <c r="D158" s="16">
        <v>2.0209999999999999</v>
      </c>
    </row>
    <row r="159" spans="1:4" x14ac:dyDescent="0.25">
      <c r="A159" s="15" t="s">
        <v>39</v>
      </c>
      <c r="B159" s="16">
        <v>13.199324418540456</v>
      </c>
      <c r="C159" s="16">
        <v>-0.93395203072899158</v>
      </c>
      <c r="D159" s="16">
        <v>0.54</v>
      </c>
    </row>
    <row r="160" spans="1:4" x14ac:dyDescent="0.25">
      <c r="A160" s="15" t="s">
        <v>263</v>
      </c>
      <c r="B160" s="16">
        <v>17.739284252825083</v>
      </c>
      <c r="C160" s="16">
        <v>-3.2519154449038203</v>
      </c>
      <c r="D160" s="16">
        <v>50.591000000000001</v>
      </c>
    </row>
    <row r="161" spans="1:4" x14ac:dyDescent="0.25">
      <c r="A161" s="15" t="s">
        <v>264</v>
      </c>
      <c r="B161" s="16">
        <v>17.647472522217491</v>
      </c>
      <c r="C161" s="16">
        <v>-2.7782180093207351</v>
      </c>
      <c r="D161" s="16">
        <v>46.152999999999999</v>
      </c>
    </row>
    <row r="162" spans="1:4" x14ac:dyDescent="0.25">
      <c r="A162" s="15" t="s">
        <v>265</v>
      </c>
      <c r="B162" s="16">
        <v>16.837933446771309</v>
      </c>
      <c r="C162" s="16">
        <v>-0.61216039993876803</v>
      </c>
      <c r="D162" s="16">
        <v>20.541</v>
      </c>
    </row>
    <row r="163" spans="1:4" x14ac:dyDescent="0.25">
      <c r="A163" s="17" t="s">
        <v>40</v>
      </c>
      <c r="B163" s="16"/>
      <c r="C163" s="16"/>
      <c r="D163" s="16"/>
    </row>
    <row r="164" spans="1:4" x14ac:dyDescent="0.25">
      <c r="A164" s="17" t="s">
        <v>41</v>
      </c>
      <c r="B164" s="16">
        <v>12.025749091398891</v>
      </c>
      <c r="C164" s="16">
        <v>2.286055791042835</v>
      </c>
      <c r="D164" s="16">
        <v>0.16700000000000001</v>
      </c>
    </row>
    <row r="165" spans="1:4" x14ac:dyDescent="0.25">
      <c r="A165" s="17" t="s">
        <v>42</v>
      </c>
      <c r="B165" s="16">
        <v>11.608235644774552</v>
      </c>
      <c r="C165" s="16">
        <v>2.5510464522925451</v>
      </c>
      <c r="D165" s="16">
        <v>0.11</v>
      </c>
    </row>
    <row r="166" spans="1:4" x14ac:dyDescent="0.25">
      <c r="A166" s="15" t="s">
        <v>266</v>
      </c>
      <c r="B166" s="16">
        <v>17.301692263531425</v>
      </c>
      <c r="C166" s="16">
        <v>-4.0355040621991671</v>
      </c>
      <c r="D166" s="16">
        <v>32.661000000000001</v>
      </c>
    </row>
    <row r="167" spans="1:4" x14ac:dyDescent="0.25">
      <c r="A167" s="17" t="s">
        <v>43</v>
      </c>
      <c r="B167" s="16">
        <v>13.188151117942333</v>
      </c>
      <c r="C167" s="16">
        <v>-4.3567088266895917</v>
      </c>
      <c r="D167" s="16">
        <v>0.53400000000000003</v>
      </c>
    </row>
    <row r="168" spans="1:4" x14ac:dyDescent="0.25">
      <c r="A168" s="15" t="s">
        <v>44</v>
      </c>
      <c r="B168" s="16">
        <v>13.977629407440709</v>
      </c>
      <c r="C168" s="16">
        <v>-0.76546784213957131</v>
      </c>
      <c r="D168" s="16">
        <v>1.1759999999999999</v>
      </c>
    </row>
    <row r="169" spans="1:4" x14ac:dyDescent="0.25">
      <c r="A169" s="15" t="s">
        <v>267</v>
      </c>
      <c r="B169" s="16">
        <v>16.061525299469924</v>
      </c>
      <c r="C169" s="16">
        <v>-4.4075481719039589</v>
      </c>
      <c r="D169" s="16">
        <v>9.4499999999999993</v>
      </c>
    </row>
    <row r="170" spans="1:4" x14ac:dyDescent="0.25">
      <c r="A170" s="15" t="s">
        <v>268</v>
      </c>
      <c r="B170" s="16">
        <v>15.874366666035002</v>
      </c>
      <c r="C170" s="16">
        <v>-0.64435701639051324</v>
      </c>
      <c r="D170" s="16">
        <v>7.8369999999999997</v>
      </c>
    </row>
    <row r="171" spans="1:4" x14ac:dyDescent="0.25">
      <c r="A171" s="15" t="s">
        <v>269</v>
      </c>
      <c r="B171" s="16">
        <v>16.878574323678549</v>
      </c>
      <c r="C171" s="16">
        <v>-3.4211633943030333</v>
      </c>
      <c r="D171" s="16">
        <v>21.393000000000001</v>
      </c>
    </row>
    <row r="172" spans="1:4" x14ac:dyDescent="0.25">
      <c r="A172" s="15" t="s">
        <v>270</v>
      </c>
      <c r="B172" s="16"/>
      <c r="C172" s="16"/>
      <c r="D172" s="16"/>
    </row>
    <row r="173" spans="1:4" x14ac:dyDescent="0.25">
      <c r="A173" s="15" t="s">
        <v>271</v>
      </c>
      <c r="B173" s="16">
        <v>15.875896693108951</v>
      </c>
      <c r="C173" s="16">
        <v>-1.2777950213698408</v>
      </c>
      <c r="D173" s="16">
        <v>7.8490000000000002</v>
      </c>
    </row>
    <row r="174" spans="1:4" x14ac:dyDescent="0.25">
      <c r="A174" s="15" t="s">
        <v>272</v>
      </c>
      <c r="B174" s="16">
        <v>17.557361896844316</v>
      </c>
      <c r="C174" s="16">
        <v>-2.9798287017187781</v>
      </c>
      <c r="D174" s="16">
        <v>42.176000000000002</v>
      </c>
    </row>
    <row r="175" spans="1:4" x14ac:dyDescent="0.25">
      <c r="A175" s="15" t="s">
        <v>273</v>
      </c>
      <c r="B175" s="16">
        <v>17.975580436803511</v>
      </c>
      <c r="C175" s="16">
        <v>-2.0772712194835048</v>
      </c>
      <c r="D175" s="16">
        <v>64.075999999999993</v>
      </c>
    </row>
    <row r="176" spans="1:4" x14ac:dyDescent="0.25">
      <c r="A176" s="15" t="s">
        <v>134</v>
      </c>
      <c r="B176" s="16">
        <v>13.904436767158675</v>
      </c>
      <c r="C176" s="16">
        <v>-0.61990421879222779</v>
      </c>
      <c r="D176" s="16">
        <v>1.093</v>
      </c>
    </row>
    <row r="177" spans="1:4" x14ac:dyDescent="0.25">
      <c r="A177" s="15" t="s">
        <v>274</v>
      </c>
      <c r="B177" s="16">
        <v>15.781083268484597</v>
      </c>
      <c r="C177" s="16">
        <v>-1.5112736636468691</v>
      </c>
      <c r="D177" s="16">
        <v>7.1390000000000002</v>
      </c>
    </row>
    <row r="178" spans="1:4" x14ac:dyDescent="0.25">
      <c r="A178" s="15" t="s">
        <v>46</v>
      </c>
      <c r="B178" s="16">
        <v>11.552146178123509</v>
      </c>
      <c r="C178" s="16">
        <v>1.7147984280919266</v>
      </c>
      <c r="D178" s="16">
        <v>0.104</v>
      </c>
    </row>
    <row r="179" spans="1:4" x14ac:dyDescent="0.25">
      <c r="A179" s="17" t="s">
        <v>47</v>
      </c>
      <c r="B179" s="16">
        <v>14.095412443097093</v>
      </c>
      <c r="C179" s="16">
        <v>-0.24881129806278759</v>
      </c>
      <c r="D179" s="16">
        <v>1.323</v>
      </c>
    </row>
    <row r="180" spans="1:4" x14ac:dyDescent="0.25">
      <c r="A180" s="15" t="s">
        <v>275</v>
      </c>
      <c r="B180" s="16">
        <v>16.181539823514854</v>
      </c>
      <c r="C180" s="16">
        <v>-3.4363070921089145</v>
      </c>
      <c r="D180" s="16">
        <v>10.654999999999999</v>
      </c>
    </row>
    <row r="181" spans="1:4" x14ac:dyDescent="0.25">
      <c r="A181" s="15" t="s">
        <v>276</v>
      </c>
      <c r="B181" s="16">
        <v>18.118899747121084</v>
      </c>
      <c r="C181" s="16">
        <v>-2.5683724359750078</v>
      </c>
      <c r="D181" s="16">
        <v>73.95</v>
      </c>
    </row>
    <row r="182" spans="1:4" x14ac:dyDescent="0.25">
      <c r="A182" s="15" t="s">
        <v>277</v>
      </c>
      <c r="B182" s="16">
        <v>15.524974784465499</v>
      </c>
      <c r="C182" s="16">
        <v>-6.152583747441799</v>
      </c>
      <c r="D182" s="16">
        <v>5.5259999999999998</v>
      </c>
    </row>
    <row r="183" spans="1:4" x14ac:dyDescent="0.25">
      <c r="A183" s="15" t="s">
        <v>48</v>
      </c>
      <c r="B183" s="16">
        <v>9.3056505517805075</v>
      </c>
      <c r="C183" s="16">
        <v>3.5065578973199818</v>
      </c>
      <c r="D183" s="16">
        <v>1.0999999999999999E-2</v>
      </c>
    </row>
    <row r="184" spans="1:4" x14ac:dyDescent="0.25">
      <c r="A184" s="15" t="s">
        <v>278</v>
      </c>
      <c r="B184" s="16">
        <v>17.376585049255706</v>
      </c>
      <c r="C184" s="16">
        <v>-1.4261659041041503</v>
      </c>
      <c r="D184" s="16">
        <v>35.201000000000001</v>
      </c>
    </row>
    <row r="185" spans="1:4" x14ac:dyDescent="0.25">
      <c r="A185" s="15" t="s">
        <v>279</v>
      </c>
      <c r="B185" s="16">
        <v>17.634408993401944</v>
      </c>
      <c r="C185" s="16">
        <v>-3.4174160227662154</v>
      </c>
      <c r="D185" s="16">
        <v>45.554000000000002</v>
      </c>
    </row>
    <row r="186" spans="1:4" x14ac:dyDescent="0.25">
      <c r="A186" s="15" t="s">
        <v>280</v>
      </c>
      <c r="B186" s="16"/>
      <c r="C186" s="16"/>
      <c r="D186" s="16"/>
    </row>
    <row r="187" spans="1:4" x14ac:dyDescent="0.25">
      <c r="A187" s="15" t="s">
        <v>281</v>
      </c>
      <c r="B187" s="16">
        <v>17.95297846456846</v>
      </c>
      <c r="C187" s="16">
        <v>-1.8510622683893103</v>
      </c>
      <c r="D187" s="16">
        <v>62.643999999999998</v>
      </c>
    </row>
    <row r="188" spans="1:4" x14ac:dyDescent="0.25">
      <c r="A188" s="15" t="s">
        <v>123</v>
      </c>
      <c r="B188" s="16">
        <v>19.558340653871142</v>
      </c>
      <c r="C188" s="16">
        <v>-3.3976420493438426</v>
      </c>
      <c r="D188" s="16">
        <v>311.94600000000003</v>
      </c>
    </row>
    <row r="189" spans="1:4" x14ac:dyDescent="0.25">
      <c r="A189" s="15" t="s">
        <v>282</v>
      </c>
      <c r="B189" s="16">
        <v>15.03012652238869</v>
      </c>
      <c r="C189" s="16">
        <v>-2.4568500520054748</v>
      </c>
      <c r="D189" s="16">
        <v>3.3690000000000002</v>
      </c>
    </row>
    <row r="190" spans="1:4" x14ac:dyDescent="0.25">
      <c r="A190" s="15" t="s">
        <v>283</v>
      </c>
      <c r="B190" s="16">
        <v>17.177343216104152</v>
      </c>
      <c r="C190" s="16">
        <v>-4.9544176140980269</v>
      </c>
      <c r="D190" s="16">
        <v>28.841999999999999</v>
      </c>
    </row>
    <row r="191" spans="1:4" x14ac:dyDescent="0.25">
      <c r="A191" s="15" t="s">
        <v>49</v>
      </c>
      <c r="B191" s="16">
        <v>12.409013489526863</v>
      </c>
      <c r="C191" s="16">
        <v>0.13844138612207854</v>
      </c>
      <c r="D191" s="16">
        <v>0.245</v>
      </c>
    </row>
    <row r="192" spans="1:4" x14ac:dyDescent="0.25">
      <c r="A192" s="15" t="s">
        <v>284</v>
      </c>
      <c r="B192" s="16">
        <v>17.208910955324203</v>
      </c>
      <c r="C192" s="16">
        <v>-3.7377263060189918</v>
      </c>
      <c r="D192" s="16">
        <v>29.766999999999999</v>
      </c>
    </row>
    <row r="193" spans="1:4" x14ac:dyDescent="0.25">
      <c r="A193" s="15" t="s">
        <v>285</v>
      </c>
      <c r="B193" s="16">
        <v>18.307691201130048</v>
      </c>
      <c r="C193" s="16">
        <v>-1.1518305997697933</v>
      </c>
      <c r="D193" s="16">
        <v>89.316000000000003</v>
      </c>
    </row>
    <row r="194" spans="1:4" x14ac:dyDescent="0.25">
      <c r="A194" s="15" t="s">
        <v>286</v>
      </c>
      <c r="B194" s="16">
        <v>17.039572909519777</v>
      </c>
      <c r="C194" s="16">
        <v>-3.1335452479810795</v>
      </c>
      <c r="D194" s="16">
        <v>25.13</v>
      </c>
    </row>
    <row r="195" spans="1:4" x14ac:dyDescent="0.25">
      <c r="A195" s="15" t="s">
        <v>287</v>
      </c>
      <c r="B195" s="16">
        <v>16.424476800842584</v>
      </c>
      <c r="C195" s="16">
        <v>-3.3923449811961088</v>
      </c>
      <c r="D195" s="16">
        <v>13.585000000000001</v>
      </c>
    </row>
    <row r="196" spans="1:4" x14ac:dyDescent="0.25">
      <c r="A196" s="15" t="s">
        <v>288</v>
      </c>
      <c r="B196" s="16">
        <v>16.347221273950076</v>
      </c>
      <c r="C196" s="16">
        <v>-2.6622001549911345</v>
      </c>
      <c r="D196" s="16">
        <v>12.574999999999999</v>
      </c>
    </row>
    <row r="197" spans="1:4" x14ac:dyDescent="0.25">
      <c r="A197" s="19" t="s">
        <v>289</v>
      </c>
      <c r="B197" s="20">
        <v>9.3056505517805075</v>
      </c>
      <c r="C197" s="20">
        <v>-6.152583747441799</v>
      </c>
      <c r="D197" s="21">
        <v>1.0999999999999999E-2</v>
      </c>
    </row>
    <row r="198" spans="1:4" x14ac:dyDescent="0.25">
      <c r="A198" s="22" t="s">
        <v>290</v>
      </c>
      <c r="B198" s="23">
        <v>21.02197760801938</v>
      </c>
      <c r="C198" s="23">
        <v>3.5065578973199818</v>
      </c>
      <c r="D198" s="24">
        <v>1348.1210000000001</v>
      </c>
    </row>
    <row r="199" spans="1:4" x14ac:dyDescent="0.25">
      <c r="A199" s="22" t="s">
        <v>291</v>
      </c>
      <c r="B199" s="23">
        <v>15.813584298014757</v>
      </c>
      <c r="C199" s="23">
        <v>-2.0062907041189151</v>
      </c>
      <c r="D199" s="24">
        <v>39.549312138728311</v>
      </c>
    </row>
    <row r="200" spans="1:4" x14ac:dyDescent="0.25">
      <c r="A200" s="25" t="s">
        <v>292</v>
      </c>
      <c r="B200" s="26">
        <v>1.9744284492906559</v>
      </c>
      <c r="C200" s="26">
        <v>1.8252339049026294</v>
      </c>
      <c r="D200" s="27">
        <v>142.36057054921218</v>
      </c>
    </row>
    <row r="205" spans="1:4" x14ac:dyDescent="0.25">
      <c r="B205" s="14" t="s">
        <v>150</v>
      </c>
      <c r="C205" s="14" t="s">
        <v>151</v>
      </c>
      <c r="D205" s="14" t="s">
        <v>152</v>
      </c>
    </row>
    <row r="206" spans="1:4" x14ac:dyDescent="0.25">
      <c r="A206" s="15" t="s">
        <v>153</v>
      </c>
      <c r="B206" s="16"/>
      <c r="C206" s="16"/>
      <c r="D206" s="16"/>
    </row>
    <row r="207" spans="1:4" x14ac:dyDescent="0.25">
      <c r="A207" s="15" t="s">
        <v>154</v>
      </c>
      <c r="B207" s="16"/>
      <c r="C207" s="16"/>
      <c r="D207" s="16"/>
    </row>
    <row r="208" spans="1:4" x14ac:dyDescent="0.25">
      <c r="A208" s="15" t="s">
        <v>155</v>
      </c>
      <c r="B208" s="16"/>
      <c r="C208" s="16"/>
      <c r="D208" s="16"/>
    </row>
    <row r="209" spans="1:4" x14ac:dyDescent="0.25">
      <c r="A209" s="15" t="s">
        <v>156</v>
      </c>
      <c r="B209" s="16"/>
      <c r="C209" s="16"/>
      <c r="D209" s="16"/>
    </row>
    <row r="210" spans="1:4" x14ac:dyDescent="0.25">
      <c r="A210" s="17" t="s">
        <v>0</v>
      </c>
      <c r="B210" s="16">
        <v>11.385092093460344</v>
      </c>
      <c r="C210" s="16">
        <f>+VLOOKUP(A210,$A$14:$C$196,3,0)</f>
        <v>1.5141277326297755</v>
      </c>
      <c r="D210" s="16">
        <v>8.7999999999999995E-2</v>
      </c>
    </row>
    <row r="211" spans="1:4" x14ac:dyDescent="0.25">
      <c r="A211" s="15" t="s">
        <v>157</v>
      </c>
      <c r="B211" s="16"/>
      <c r="C211" s="16"/>
      <c r="D211" s="16"/>
    </row>
    <row r="212" spans="1:4" x14ac:dyDescent="0.25">
      <c r="A212" s="15" t="s">
        <v>158</v>
      </c>
      <c r="B212" s="16"/>
      <c r="C212" s="16"/>
      <c r="D212" s="16"/>
    </row>
    <row r="213" spans="1:4" x14ac:dyDescent="0.25">
      <c r="A213" s="15" t="s">
        <v>159</v>
      </c>
      <c r="B213" s="16"/>
      <c r="C213" s="16"/>
      <c r="D213" s="16"/>
    </row>
    <row r="214" spans="1:4" x14ac:dyDescent="0.25">
      <c r="A214" s="15" t="s">
        <v>160</v>
      </c>
      <c r="B214" s="16"/>
      <c r="C214" s="16"/>
      <c r="D214" s="16"/>
    </row>
    <row r="215" spans="1:4" x14ac:dyDescent="0.25">
      <c r="A215" s="15" t="s">
        <v>161</v>
      </c>
      <c r="B215" s="16"/>
      <c r="C215" s="59"/>
      <c r="D215" s="16"/>
    </row>
    <row r="216" spans="1:4" x14ac:dyDescent="0.25">
      <c r="A216" s="17" t="s">
        <v>1</v>
      </c>
      <c r="B216" s="16">
        <v>12.759957758756611</v>
      </c>
      <c r="C216" s="59">
        <f>+VLOOKUP(A216,$A$14:$C$196,3,0)</f>
        <v>-9.9950033308349932E-4</v>
      </c>
      <c r="D216" s="16">
        <v>0.34799999999999998</v>
      </c>
    </row>
    <row r="217" spans="1:4" x14ac:dyDescent="0.25">
      <c r="A217" s="15" t="s">
        <v>2</v>
      </c>
      <c r="B217" s="16"/>
      <c r="C217" s="16"/>
      <c r="D217" s="16"/>
    </row>
    <row r="218" spans="1:4" x14ac:dyDescent="0.25">
      <c r="A218" s="15" t="s">
        <v>162</v>
      </c>
      <c r="B218" s="16"/>
      <c r="C218" s="16"/>
      <c r="D218" s="16"/>
    </row>
    <row r="219" spans="1:4" x14ac:dyDescent="0.25">
      <c r="A219" s="17" t="s">
        <v>3</v>
      </c>
      <c r="B219" s="16">
        <v>12.531772785169476</v>
      </c>
      <c r="C219" s="59">
        <f>+VLOOKUP(A219,$A$14:$C$196,3,0)</f>
        <v>2.4534079827286295</v>
      </c>
      <c r="D219" s="16">
        <v>0.27700000000000002</v>
      </c>
    </row>
    <row r="220" spans="1:4" x14ac:dyDescent="0.25">
      <c r="A220" s="15" t="s">
        <v>163</v>
      </c>
      <c r="B220" s="16"/>
      <c r="C220" s="16"/>
      <c r="D220" s="16"/>
    </row>
    <row r="221" spans="1:4" x14ac:dyDescent="0.25">
      <c r="A221" s="15" t="s">
        <v>164</v>
      </c>
      <c r="B221" s="16"/>
      <c r="C221" s="16"/>
      <c r="D221" s="16"/>
    </row>
    <row r="222" spans="1:4" x14ac:dyDescent="0.25">
      <c r="A222" s="15" t="s">
        <v>4</v>
      </c>
      <c r="B222" s="16">
        <v>12.733755386362587</v>
      </c>
      <c r="C222" s="59">
        <f>+VLOOKUP(A222,$A$14:$C$196,3,0)</f>
        <v>-0.92997445896007724</v>
      </c>
      <c r="D222" s="16">
        <v>0.33900000000000002</v>
      </c>
    </row>
    <row r="223" spans="1:4" x14ac:dyDescent="0.25">
      <c r="A223" s="15" t="s">
        <v>165</v>
      </c>
      <c r="B223" s="16"/>
      <c r="C223" s="16"/>
      <c r="D223" s="16"/>
    </row>
    <row r="224" spans="1:4" x14ac:dyDescent="0.25">
      <c r="A224" s="15" t="s">
        <v>5</v>
      </c>
      <c r="B224" s="16">
        <v>13.460263166016727</v>
      </c>
      <c r="C224" s="59">
        <f>+VLOOKUP(A224,$A$14:$C$196,3,0)</f>
        <v>-2.0383590965786058</v>
      </c>
      <c r="D224" s="16">
        <v>0.70099999999999996</v>
      </c>
    </row>
    <row r="225" spans="1:4" x14ac:dyDescent="0.25">
      <c r="A225" s="15" t="s">
        <v>166</v>
      </c>
      <c r="B225" s="16"/>
      <c r="C225" s="16"/>
      <c r="D225" s="16"/>
    </row>
    <row r="226" spans="1:4" x14ac:dyDescent="0.25">
      <c r="A226" s="15" t="s">
        <v>167</v>
      </c>
      <c r="B226" s="16"/>
      <c r="C226" s="16"/>
      <c r="D226" s="16"/>
    </row>
    <row r="227" spans="1:4" x14ac:dyDescent="0.25">
      <c r="A227" s="15" t="s">
        <v>6</v>
      </c>
      <c r="B227" s="16">
        <v>14.432316505267497</v>
      </c>
      <c r="C227" s="59">
        <f>+VLOOKUP(A227,$A$14:$C$196,3,0)</f>
        <v>-4.1426584225006513</v>
      </c>
      <c r="D227" s="16">
        <v>1.853</v>
      </c>
    </row>
    <row r="228" spans="1:4" x14ac:dyDescent="0.25">
      <c r="A228" s="15" t="s">
        <v>169</v>
      </c>
      <c r="B228" s="16"/>
      <c r="C228" s="16"/>
      <c r="D228" s="16"/>
    </row>
    <row r="229" spans="1:4" x14ac:dyDescent="0.25">
      <c r="A229" s="15" t="s">
        <v>7</v>
      </c>
      <c r="B229" s="16"/>
      <c r="C229" s="16"/>
      <c r="D229" s="16"/>
    </row>
    <row r="230" spans="1:4" x14ac:dyDescent="0.25">
      <c r="A230" s="15" t="s">
        <v>172</v>
      </c>
      <c r="B230" s="16"/>
      <c r="C230" s="16"/>
      <c r="D230" s="16"/>
    </row>
    <row r="231" spans="1:4" x14ac:dyDescent="0.25">
      <c r="A231" s="15" t="s">
        <v>174</v>
      </c>
      <c r="B231" s="16"/>
      <c r="C231" s="16"/>
      <c r="D231" s="16"/>
    </row>
    <row r="232" spans="1:4" x14ac:dyDescent="0.25">
      <c r="A232" s="15" t="s">
        <v>175</v>
      </c>
      <c r="B232" s="16"/>
      <c r="C232" s="16"/>
      <c r="D232" s="16"/>
    </row>
    <row r="233" spans="1:4" x14ac:dyDescent="0.25">
      <c r="A233" s="15" t="s">
        <v>176</v>
      </c>
      <c r="B233" s="16"/>
      <c r="C233" s="16"/>
      <c r="D233" s="16"/>
    </row>
    <row r="234" spans="1:4" x14ac:dyDescent="0.25">
      <c r="A234" s="15" t="s">
        <v>177</v>
      </c>
      <c r="B234" s="16"/>
      <c r="C234" s="16"/>
      <c r="D234" s="16"/>
    </row>
    <row r="235" spans="1:4" x14ac:dyDescent="0.25">
      <c r="A235" s="15" t="s">
        <v>178</v>
      </c>
      <c r="B235" s="16"/>
      <c r="C235" s="16"/>
      <c r="D235" s="16"/>
    </row>
    <row r="236" spans="1:4" x14ac:dyDescent="0.25">
      <c r="A236" s="15" t="s">
        <v>8</v>
      </c>
      <c r="B236" s="16">
        <v>13.161584090557611</v>
      </c>
      <c r="C236" s="59">
        <f>+VLOOKUP(A236,$A$14:$C$196,3,0)</f>
        <v>-7.4720148387009541E-3</v>
      </c>
      <c r="D236" s="16">
        <v>0.52</v>
      </c>
    </row>
    <row r="237" spans="1:4" x14ac:dyDescent="0.25">
      <c r="A237" s="15" t="s">
        <v>179</v>
      </c>
      <c r="B237" s="16"/>
      <c r="C237" s="16"/>
      <c r="D237" s="16"/>
    </row>
    <row r="238" spans="1:4" x14ac:dyDescent="0.25">
      <c r="A238" s="15" t="s">
        <v>180</v>
      </c>
      <c r="B238" s="16"/>
      <c r="C238" s="16"/>
      <c r="D238" s="16"/>
    </row>
    <row r="239" spans="1:4" x14ac:dyDescent="0.25">
      <c r="A239" s="15" t="s">
        <v>181</v>
      </c>
      <c r="B239" s="16"/>
      <c r="C239" s="16"/>
      <c r="D239" s="16"/>
    </row>
    <row r="240" spans="1:4" x14ac:dyDescent="0.25">
      <c r="A240" s="15" t="s">
        <v>182</v>
      </c>
      <c r="B240" s="16"/>
      <c r="C240" s="16"/>
      <c r="D240" s="16"/>
    </row>
    <row r="241" spans="1:4" x14ac:dyDescent="0.25">
      <c r="A241" s="15" t="s">
        <v>183</v>
      </c>
      <c r="B241" s="16"/>
      <c r="C241" s="16"/>
      <c r="D241" s="16"/>
    </row>
    <row r="242" spans="1:4" x14ac:dyDescent="0.25">
      <c r="A242" s="15" t="s">
        <v>9</v>
      </c>
      <c r="B242" s="16">
        <v>13.42984807715229</v>
      </c>
      <c r="C242" s="59">
        <f>+VLOOKUP(A242,$A$14:$C$196,3,0)</f>
        <v>1.5766480896111095</v>
      </c>
      <c r="D242" s="16">
        <v>0.68</v>
      </c>
    </row>
    <row r="243" spans="1:4" x14ac:dyDescent="0.25">
      <c r="A243" s="15" t="s">
        <v>184</v>
      </c>
      <c r="B243" s="16"/>
      <c r="C243" s="16"/>
      <c r="D243" s="16"/>
    </row>
    <row r="244" spans="1:4" x14ac:dyDescent="0.25">
      <c r="A244" s="15" t="s">
        <v>185</v>
      </c>
      <c r="B244" s="16"/>
      <c r="C244" s="16"/>
      <c r="D244" s="16"/>
    </row>
    <row r="245" spans="1:4" x14ac:dyDescent="0.25">
      <c r="A245" s="15" t="s">
        <v>186</v>
      </c>
      <c r="B245" s="16"/>
      <c r="C245" s="16"/>
      <c r="D245" s="16"/>
    </row>
    <row r="246" spans="1:4" x14ac:dyDescent="0.25">
      <c r="A246" s="15" t="s">
        <v>187</v>
      </c>
      <c r="B246" s="16"/>
      <c r="C246" s="16"/>
      <c r="D246" s="16"/>
    </row>
    <row r="247" spans="1:4" x14ac:dyDescent="0.25">
      <c r="A247" s="15" t="s">
        <v>188</v>
      </c>
      <c r="B247" s="16"/>
      <c r="C247" s="16"/>
      <c r="D247" s="16"/>
    </row>
    <row r="248" spans="1:4" x14ac:dyDescent="0.25">
      <c r="A248" s="15" t="s">
        <v>10</v>
      </c>
      <c r="B248" s="16">
        <v>13.612169633946245</v>
      </c>
      <c r="C248" s="59">
        <f>+VLOOKUP(A248,$A$14:$C$196,3,0)</f>
        <v>-0.43178241642553777</v>
      </c>
      <c r="D248" s="16">
        <v>0.81599999999999995</v>
      </c>
    </row>
    <row r="249" spans="1:4" x14ac:dyDescent="0.25">
      <c r="A249" s="15" t="s">
        <v>189</v>
      </c>
      <c r="B249" s="16"/>
      <c r="C249" s="16"/>
      <c r="D249" s="16"/>
    </row>
    <row r="250" spans="1:4" x14ac:dyDescent="0.25">
      <c r="A250" s="15" t="s">
        <v>190</v>
      </c>
      <c r="B250" s="16"/>
      <c r="C250" s="16"/>
      <c r="D250" s="16"/>
    </row>
    <row r="251" spans="1:4" x14ac:dyDescent="0.25">
      <c r="A251" s="15" t="s">
        <v>11</v>
      </c>
      <c r="B251" s="16">
        <v>13.647091906339311</v>
      </c>
      <c r="C251" s="59">
        <f>+VLOOKUP(A251,$A$14:$C$196,3,0)</f>
        <v>-1.0638482962317697</v>
      </c>
      <c r="D251" s="16">
        <v>0.84499999999999997</v>
      </c>
    </row>
    <row r="252" spans="1:4" x14ac:dyDescent="0.25">
      <c r="A252" s="17" t="s">
        <v>12</v>
      </c>
      <c r="B252" s="16">
        <v>11.170435156023453</v>
      </c>
      <c r="C252" s="59">
        <f>+VLOOKUP(A252,$A$14:$C$196,3,0)</f>
        <v>1.6739764335716716</v>
      </c>
      <c r="D252" s="16">
        <v>7.0999999999999994E-2</v>
      </c>
    </row>
    <row r="253" spans="1:4" x14ac:dyDescent="0.25">
      <c r="A253" s="15" t="s">
        <v>191</v>
      </c>
      <c r="B253" s="16"/>
      <c r="C253" s="59"/>
      <c r="D253" s="16"/>
    </row>
    <row r="254" spans="1:4" x14ac:dyDescent="0.25">
      <c r="A254" s="15" t="s">
        <v>192</v>
      </c>
      <c r="B254" s="16"/>
      <c r="C254" s="16"/>
      <c r="D254" s="16"/>
    </row>
    <row r="255" spans="1:4" x14ac:dyDescent="0.25">
      <c r="A255" s="15" t="s">
        <v>193</v>
      </c>
      <c r="B255" s="16"/>
      <c r="C255" s="16"/>
      <c r="D255" s="16"/>
    </row>
    <row r="256" spans="1:4" x14ac:dyDescent="0.25">
      <c r="A256" s="15" t="s">
        <v>194</v>
      </c>
      <c r="B256" s="16"/>
      <c r="C256" s="16"/>
      <c r="D256" s="16"/>
    </row>
    <row r="257" spans="1:4" x14ac:dyDescent="0.25">
      <c r="A257" s="15" t="s">
        <v>13</v>
      </c>
      <c r="B257" s="16">
        <v>14.116355616942336</v>
      </c>
      <c r="C257" s="59">
        <f>+VLOOKUP(A257,$A$14:$C$196,3,0)</f>
        <v>-3.3339886319687051</v>
      </c>
      <c r="D257" s="16">
        <v>1.351</v>
      </c>
    </row>
    <row r="258" spans="1:4" x14ac:dyDescent="0.25">
      <c r="A258" s="15" t="s">
        <v>195</v>
      </c>
      <c r="B258" s="16"/>
      <c r="C258" s="16"/>
      <c r="D258" s="16"/>
    </row>
    <row r="259" spans="1:4" x14ac:dyDescent="0.25">
      <c r="A259" s="15" t="s">
        <v>14</v>
      </c>
      <c r="B259" s="16">
        <v>14.108180171927094</v>
      </c>
      <c r="C259" s="59">
        <f>+VLOOKUP(A259,$A$14:$C$196,3,0)</f>
        <v>-2.6483001966964359</v>
      </c>
      <c r="D259" s="16">
        <v>1.34</v>
      </c>
    </row>
    <row r="260" spans="1:4" x14ac:dyDescent="0.25">
      <c r="A260" s="15" t="s">
        <v>196</v>
      </c>
      <c r="B260" s="16"/>
      <c r="C260" s="16"/>
      <c r="D260" s="16"/>
    </row>
    <row r="261" spans="1:4" x14ac:dyDescent="0.25">
      <c r="A261" s="15" t="s">
        <v>15</v>
      </c>
      <c r="B261" s="16">
        <v>13.703461054155651</v>
      </c>
      <c r="C261" s="59">
        <f>+VLOOKUP(A261,$A$14:$C$196,3,0)</f>
        <v>3.9178608776525105E-2</v>
      </c>
      <c r="D261" s="16">
        <v>0.89400000000000002</v>
      </c>
    </row>
    <row r="262" spans="1:4" x14ac:dyDescent="0.25">
      <c r="A262" s="15" t="s">
        <v>197</v>
      </c>
      <c r="B262" s="16"/>
      <c r="C262" s="16"/>
      <c r="D262" s="16"/>
    </row>
    <row r="263" spans="1:4" x14ac:dyDescent="0.25">
      <c r="A263" s="15" t="s">
        <v>198</v>
      </c>
      <c r="B263" s="16"/>
      <c r="C263" s="16"/>
      <c r="D263" s="16"/>
    </row>
    <row r="264" spans="1:4" x14ac:dyDescent="0.25">
      <c r="A264" s="15" t="s">
        <v>16</v>
      </c>
      <c r="B264" s="16">
        <v>14.232904236937712</v>
      </c>
      <c r="C264" s="59">
        <f>+VLOOKUP(A264,$A$14:$C$196,3,0)</f>
        <v>-3.4722381547664072</v>
      </c>
      <c r="D264" s="16">
        <v>1.518</v>
      </c>
    </row>
    <row r="265" spans="1:4" x14ac:dyDescent="0.25">
      <c r="A265" s="15" t="s">
        <v>17</v>
      </c>
      <c r="B265" s="16">
        <v>14.402741512932669</v>
      </c>
      <c r="C265" s="59">
        <f>+VLOOKUP(A265,$A$14:$C$196,3,0)</f>
        <v>0.33647223662121289</v>
      </c>
      <c r="D265" s="16">
        <v>1.7989999999999999</v>
      </c>
    </row>
    <row r="266" spans="1:4" x14ac:dyDescent="0.25">
      <c r="A266" s="15" t="s">
        <v>199</v>
      </c>
      <c r="B266" s="16"/>
      <c r="C266" s="16"/>
      <c r="D266" s="16"/>
    </row>
    <row r="267" spans="1:4" x14ac:dyDescent="0.25">
      <c r="A267" s="15" t="s">
        <v>200</v>
      </c>
      <c r="B267" s="16"/>
      <c r="C267" s="16"/>
      <c r="D267" s="16"/>
    </row>
    <row r="268" spans="1:4" x14ac:dyDescent="0.25">
      <c r="A268" s="15" t="s">
        <v>201</v>
      </c>
      <c r="B268" s="16"/>
      <c r="C268" s="16"/>
      <c r="D268" s="16"/>
    </row>
    <row r="269" spans="1:4" x14ac:dyDescent="0.25">
      <c r="A269" s="15" t="s">
        <v>202</v>
      </c>
      <c r="B269" s="16"/>
      <c r="C269" s="16"/>
      <c r="D269" s="16"/>
    </row>
    <row r="270" spans="1:4" x14ac:dyDescent="0.25">
      <c r="A270" s="17" t="s">
        <v>18</v>
      </c>
      <c r="B270" s="16">
        <v>11.552146178123509</v>
      </c>
      <c r="C270" s="59">
        <f>+VLOOKUP(A270,$A$14:$C$196,3,0)</f>
        <v>2.1774219500400398</v>
      </c>
      <c r="D270" s="16">
        <v>0.104</v>
      </c>
    </row>
    <row r="271" spans="1:4" x14ac:dyDescent="0.25">
      <c r="A271" s="15" t="s">
        <v>203</v>
      </c>
      <c r="B271" s="16"/>
      <c r="C271" s="16"/>
      <c r="D271" s="16"/>
    </row>
    <row r="272" spans="1:4" x14ac:dyDescent="0.25">
      <c r="A272" s="15" t="s">
        <v>204</v>
      </c>
      <c r="B272" s="16"/>
      <c r="C272" s="16"/>
      <c r="D272" s="16"/>
    </row>
    <row r="273" spans="1:4" x14ac:dyDescent="0.25">
      <c r="A273" s="15" t="s">
        <v>19</v>
      </c>
      <c r="B273" s="16">
        <v>14.336088473172943</v>
      </c>
      <c r="C273" s="59">
        <f>+VLOOKUP(A273,$A$14:$C$196,3,0)</f>
        <v>-1.1392564896062447</v>
      </c>
      <c r="D273" s="16">
        <v>1.6830000000000001</v>
      </c>
    </row>
    <row r="274" spans="1:4" x14ac:dyDescent="0.25">
      <c r="A274" s="17" t="s">
        <v>20</v>
      </c>
      <c r="B274" s="16">
        <v>13.560618308335483</v>
      </c>
      <c r="C274" s="59">
        <f>+VLOOKUP(A274,$A$14:$C$196,3,0)</f>
        <v>-3.6730041049556461</v>
      </c>
      <c r="D274" s="16">
        <v>0.77500000000000002</v>
      </c>
    </row>
    <row r="275" spans="1:4" x14ac:dyDescent="0.25">
      <c r="A275" s="15" t="s">
        <v>205</v>
      </c>
      <c r="B275" s="16"/>
      <c r="C275" s="16"/>
      <c r="D275" s="16"/>
    </row>
    <row r="276" spans="1:4" x14ac:dyDescent="0.25">
      <c r="A276" s="15" t="s">
        <v>206</v>
      </c>
      <c r="B276" s="16"/>
      <c r="C276" s="16"/>
      <c r="D276" s="16"/>
    </row>
    <row r="277" spans="1:4" x14ac:dyDescent="0.25">
      <c r="A277" s="15" t="s">
        <v>207</v>
      </c>
      <c r="B277" s="16"/>
      <c r="C277" s="16"/>
      <c r="D277" s="16"/>
    </row>
    <row r="278" spans="1:4" x14ac:dyDescent="0.25">
      <c r="A278" s="15" t="s">
        <v>208</v>
      </c>
      <c r="B278" s="16"/>
      <c r="C278" s="16"/>
      <c r="D278" s="16"/>
    </row>
    <row r="279" spans="1:4" x14ac:dyDescent="0.25">
      <c r="A279" s="15" t="s">
        <v>21</v>
      </c>
      <c r="B279" s="16">
        <v>12.694652660348845</v>
      </c>
      <c r="C279" s="59">
        <f>+VLOOKUP(A279,$A$14:$C$196,3,0)</f>
        <v>-3.509054777518569</v>
      </c>
      <c r="D279" s="16">
        <v>0.32600000000000001</v>
      </c>
    </row>
    <row r="280" spans="1:4" x14ac:dyDescent="0.25">
      <c r="A280" s="15" t="s">
        <v>209</v>
      </c>
      <c r="B280" s="16"/>
      <c r="C280" s="16"/>
      <c r="D280" s="16"/>
    </row>
    <row r="281" spans="1:4" x14ac:dyDescent="0.25">
      <c r="A281" s="15" t="s">
        <v>210</v>
      </c>
      <c r="B281" s="16"/>
      <c r="C281" s="16"/>
      <c r="D281" s="16"/>
    </row>
    <row r="282" spans="1:4" x14ac:dyDescent="0.25">
      <c r="A282" s="15" t="s">
        <v>211</v>
      </c>
      <c r="B282" s="16"/>
      <c r="C282" s="16"/>
      <c r="D282" s="16"/>
    </row>
    <row r="283" spans="1:4" x14ac:dyDescent="0.25">
      <c r="A283" s="15" t="s">
        <v>212</v>
      </c>
      <c r="B283" s="16"/>
      <c r="C283" s="16"/>
      <c r="D283" s="16"/>
    </row>
    <row r="284" spans="1:4" x14ac:dyDescent="0.25">
      <c r="A284" s="15" t="s">
        <v>213</v>
      </c>
      <c r="B284" s="16"/>
      <c r="C284" s="16"/>
      <c r="D284" s="16"/>
    </row>
    <row r="285" spans="1:4" x14ac:dyDescent="0.25">
      <c r="A285" s="15" t="s">
        <v>214</v>
      </c>
      <c r="B285" s="16"/>
      <c r="C285" s="16"/>
      <c r="D285" s="16"/>
    </row>
    <row r="286" spans="1:4" x14ac:dyDescent="0.25">
      <c r="A286" s="15" t="s">
        <v>215</v>
      </c>
      <c r="B286" s="16"/>
      <c r="C286" s="16"/>
      <c r="D286" s="16"/>
    </row>
    <row r="287" spans="1:4" x14ac:dyDescent="0.25">
      <c r="A287" s="17" t="s">
        <v>22</v>
      </c>
      <c r="B287" s="16">
        <v>14.823833375284924</v>
      </c>
      <c r="C287" s="59">
        <f>+VLOOKUP(A287,$A$14:$C$196,3,0)</f>
        <v>0.50805169688326535</v>
      </c>
      <c r="D287" s="16">
        <v>2.7410000000000001</v>
      </c>
    </row>
    <row r="288" spans="1:4" x14ac:dyDescent="0.25">
      <c r="A288" s="15" t="s">
        <v>216</v>
      </c>
      <c r="B288" s="16"/>
      <c r="C288" s="16"/>
      <c r="D288" s="16"/>
    </row>
    <row r="289" spans="1:4" x14ac:dyDescent="0.25">
      <c r="A289" s="15" t="s">
        <v>217</v>
      </c>
      <c r="B289" s="16"/>
      <c r="C289" s="16"/>
      <c r="D289" s="16"/>
    </row>
    <row r="290" spans="1:4" x14ac:dyDescent="0.25">
      <c r="A290" s="15" t="s">
        <v>218</v>
      </c>
      <c r="B290" s="16"/>
      <c r="C290" s="16"/>
      <c r="D290" s="16"/>
    </row>
    <row r="291" spans="1:4" x14ac:dyDescent="0.25">
      <c r="A291" s="15" t="s">
        <v>219</v>
      </c>
      <c r="B291" s="16"/>
      <c r="C291" s="16"/>
      <c r="D291" s="16"/>
    </row>
    <row r="292" spans="1:4" x14ac:dyDescent="0.25">
      <c r="A292" s="15" t="s">
        <v>23</v>
      </c>
      <c r="B292" s="16">
        <v>11.561715629139661</v>
      </c>
      <c r="C292" s="59">
        <f>+VLOOKUP(A292,$A$14:$C$196,3,0)</f>
        <v>0.21072103131565253</v>
      </c>
      <c r="D292" s="16">
        <v>0.105</v>
      </c>
    </row>
    <row r="293" spans="1:4" x14ac:dyDescent="0.25">
      <c r="A293" s="15" t="s">
        <v>220</v>
      </c>
      <c r="B293" s="16"/>
      <c r="C293" s="16"/>
      <c r="D293" s="16"/>
    </row>
    <row r="294" spans="1:4" x14ac:dyDescent="0.25">
      <c r="A294" s="15" t="s">
        <v>221</v>
      </c>
      <c r="B294" s="16"/>
      <c r="C294" s="16"/>
      <c r="D294" s="16"/>
    </row>
    <row r="295" spans="1:4" x14ac:dyDescent="0.25">
      <c r="A295" s="15" t="s">
        <v>222</v>
      </c>
      <c r="B295" s="16"/>
      <c r="C295" s="16"/>
      <c r="D295" s="16"/>
    </row>
    <row r="296" spans="1:4" x14ac:dyDescent="0.25">
      <c r="A296" s="15" t="s">
        <v>223</v>
      </c>
      <c r="B296" s="16"/>
      <c r="C296" s="16"/>
      <c r="D296" s="16"/>
    </row>
    <row r="297" spans="1:4" x14ac:dyDescent="0.25">
      <c r="A297" s="15" t="s">
        <v>24</v>
      </c>
      <c r="B297" s="16">
        <v>14.617512143436301</v>
      </c>
      <c r="C297" s="59">
        <f>+VLOOKUP(A297,$A$14:$C$196,3,0)</f>
        <v>-2.1841232555752943</v>
      </c>
      <c r="D297" s="16">
        <v>2.23</v>
      </c>
    </row>
    <row r="298" spans="1:4" x14ac:dyDescent="0.25">
      <c r="A298" s="15" t="s">
        <v>224</v>
      </c>
      <c r="B298" s="16"/>
      <c r="C298" s="16"/>
      <c r="D298" s="16"/>
    </row>
    <row r="299" spans="1:4" x14ac:dyDescent="0.25">
      <c r="A299" s="15" t="s">
        <v>25</v>
      </c>
      <c r="B299" s="16">
        <v>14.478713862151148</v>
      </c>
      <c r="C299" s="59">
        <f>+VLOOKUP(A299,$A$14:$C$196,3,0)</f>
        <v>-1.1105408595333834</v>
      </c>
      <c r="D299" s="16">
        <v>1.9410000000000001</v>
      </c>
    </row>
    <row r="300" spans="1:4" x14ac:dyDescent="0.25">
      <c r="A300" s="15" t="s">
        <v>225</v>
      </c>
      <c r="B300" s="16"/>
      <c r="C300" s="16"/>
      <c r="D300" s="16"/>
    </row>
    <row r="301" spans="1:4" x14ac:dyDescent="0.25">
      <c r="A301" s="15" t="s">
        <v>226</v>
      </c>
      <c r="B301" s="16"/>
      <c r="C301" s="16"/>
      <c r="D301" s="16"/>
    </row>
    <row r="302" spans="1:4" x14ac:dyDescent="0.25">
      <c r="A302" s="15" t="s">
        <v>227</v>
      </c>
      <c r="B302" s="16"/>
      <c r="C302" s="16"/>
      <c r="D302" s="16"/>
    </row>
    <row r="303" spans="1:4" x14ac:dyDescent="0.25">
      <c r="A303" s="15" t="s">
        <v>26</v>
      </c>
      <c r="B303" s="16">
        <v>13.149978544437301</v>
      </c>
      <c r="C303" s="59">
        <f>+VLOOKUP(A303,$A$14:$C$196,3,0)</f>
        <v>-0.25851069515150105</v>
      </c>
      <c r="D303" s="16">
        <v>0.51400000000000001</v>
      </c>
    </row>
    <row r="304" spans="1:4" x14ac:dyDescent="0.25">
      <c r="A304" s="15" t="s">
        <v>143</v>
      </c>
      <c r="B304" s="16">
        <v>14.537730986009926</v>
      </c>
      <c r="C304" s="59">
        <f>+VLOOKUP(A304,$A$14:$C$196,3,0)</f>
        <v>-0.58858000092151486</v>
      </c>
      <c r="D304" s="16">
        <v>2.0590000000000002</v>
      </c>
    </row>
    <row r="305" spans="1:4" x14ac:dyDescent="0.25">
      <c r="A305" s="15" t="s">
        <v>228</v>
      </c>
      <c r="B305" s="16"/>
      <c r="C305" s="16"/>
      <c r="D305" s="16"/>
    </row>
    <row r="306" spans="1:4" x14ac:dyDescent="0.25">
      <c r="A306" s="15" t="s">
        <v>229</v>
      </c>
      <c r="B306" s="16"/>
      <c r="C306" s="16"/>
      <c r="D306" s="16"/>
    </row>
    <row r="307" spans="1:4" x14ac:dyDescent="0.25">
      <c r="A307" s="15" t="s">
        <v>230</v>
      </c>
      <c r="B307" s="16"/>
      <c r="C307" s="16"/>
      <c r="D307" s="16"/>
    </row>
    <row r="308" spans="1:4" x14ac:dyDescent="0.25">
      <c r="A308" s="15" t="s">
        <v>28</v>
      </c>
      <c r="B308" s="16">
        <v>12.691580461311874</v>
      </c>
      <c r="C308" s="59">
        <f>+VLOOKUP(A308,$A$14:$C$196,3,0)</f>
        <v>2.3025850929940459</v>
      </c>
      <c r="D308" s="16">
        <v>0.32500000000000001</v>
      </c>
    </row>
    <row r="309" spans="1:4" x14ac:dyDescent="0.25">
      <c r="A309" s="15" t="s">
        <v>231</v>
      </c>
      <c r="B309" s="16"/>
      <c r="C309" s="16"/>
      <c r="D309" s="16"/>
    </row>
    <row r="310" spans="1:4" x14ac:dyDescent="0.25">
      <c r="A310" s="15" t="s">
        <v>29</v>
      </c>
      <c r="B310" s="16"/>
      <c r="C310" s="16"/>
      <c r="D310" s="16"/>
    </row>
    <row r="311" spans="1:4" x14ac:dyDescent="0.25">
      <c r="A311" s="15" t="s">
        <v>232</v>
      </c>
      <c r="B311" s="16"/>
      <c r="C311" s="16"/>
      <c r="D311" s="16"/>
    </row>
    <row r="312" spans="1:4" x14ac:dyDescent="0.25">
      <c r="A312" s="15" t="s">
        <v>30</v>
      </c>
      <c r="B312" s="16">
        <v>14.069377281921325</v>
      </c>
      <c r="C312" s="59">
        <f>+VLOOKUP(A312,$A$14:$C$196,3,0)</f>
        <v>0.39057649561441388</v>
      </c>
      <c r="D312" s="16">
        <v>1.2889999999999999</v>
      </c>
    </row>
    <row r="313" spans="1:4" x14ac:dyDescent="0.25">
      <c r="A313" s="15" t="s">
        <v>233</v>
      </c>
      <c r="B313" s="16"/>
      <c r="C313" s="16"/>
      <c r="D313" s="16"/>
    </row>
    <row r="314" spans="1:4" x14ac:dyDescent="0.25">
      <c r="A314" s="15" t="s">
        <v>234</v>
      </c>
      <c r="B314" s="16"/>
      <c r="C314" s="16"/>
      <c r="D314" s="16"/>
    </row>
    <row r="315" spans="1:4" x14ac:dyDescent="0.25">
      <c r="A315" s="15" t="s">
        <v>31</v>
      </c>
      <c r="B315" s="16">
        <v>14.843700382335838</v>
      </c>
      <c r="C315" s="59">
        <f>+VLOOKUP(A315,$A$14:$C$196,3,0)</f>
        <v>-4.7833549930911383</v>
      </c>
      <c r="D315" s="16">
        <v>2.7959999999999998</v>
      </c>
    </row>
    <row r="316" spans="1:4" x14ac:dyDescent="0.25">
      <c r="A316" s="15" t="s">
        <v>32</v>
      </c>
      <c r="B316" s="16">
        <v>13.337474757021274</v>
      </c>
      <c r="C316" s="59">
        <f>+VLOOKUP(A316,$A$14:$C$196,3,0)</f>
        <v>-0.98954119361374782</v>
      </c>
      <c r="D316" s="16">
        <v>0.62</v>
      </c>
    </row>
    <row r="317" spans="1:4" x14ac:dyDescent="0.25">
      <c r="A317" s="15" t="s">
        <v>235</v>
      </c>
      <c r="B317" s="16"/>
      <c r="C317" s="16"/>
      <c r="D317" s="16"/>
    </row>
    <row r="318" spans="1:4" x14ac:dyDescent="0.25">
      <c r="A318" s="15" t="s">
        <v>236</v>
      </c>
      <c r="B318" s="16"/>
      <c r="C318" s="16"/>
      <c r="D318" s="16"/>
    </row>
    <row r="319" spans="1:4" x14ac:dyDescent="0.25">
      <c r="A319" s="15" t="s">
        <v>237</v>
      </c>
      <c r="B319" s="16"/>
      <c r="C319" s="16"/>
      <c r="D319" s="16"/>
    </row>
    <row r="320" spans="1:4" x14ac:dyDescent="0.25">
      <c r="A320" s="15" t="s">
        <v>33</v>
      </c>
      <c r="B320" s="16">
        <v>14.575381370567127</v>
      </c>
      <c r="C320" s="59">
        <f>+VLOOKUP(A320,$A$14:$C$196,3,0)</f>
        <v>-3.7688695288234353</v>
      </c>
      <c r="D320" s="16">
        <v>2.1379999999999999</v>
      </c>
    </row>
    <row r="321" spans="1:4" x14ac:dyDescent="0.25">
      <c r="A321" s="15" t="s">
        <v>238</v>
      </c>
      <c r="B321" s="16"/>
      <c r="C321" s="16"/>
      <c r="D321" s="16"/>
    </row>
    <row r="322" spans="1:4" x14ac:dyDescent="0.25">
      <c r="A322" s="15" t="s">
        <v>239</v>
      </c>
      <c r="B322" s="16"/>
      <c r="C322" s="16"/>
      <c r="D322" s="16"/>
    </row>
    <row r="323" spans="1:4" x14ac:dyDescent="0.25">
      <c r="A323" s="15" t="s">
        <v>240</v>
      </c>
      <c r="B323" s="16"/>
      <c r="C323" s="16"/>
      <c r="D323" s="16"/>
    </row>
    <row r="324" spans="1:4" x14ac:dyDescent="0.25">
      <c r="A324" s="15" t="s">
        <v>241</v>
      </c>
      <c r="B324" s="16"/>
      <c r="C324" s="16"/>
      <c r="D324" s="16"/>
    </row>
    <row r="325" spans="1:4" x14ac:dyDescent="0.25">
      <c r="A325" s="15" t="s">
        <v>242</v>
      </c>
      <c r="B325" s="16"/>
      <c r="C325" s="16"/>
      <c r="D325" s="16"/>
    </row>
    <row r="326" spans="1:4" x14ac:dyDescent="0.25">
      <c r="A326" s="15" t="s">
        <v>243</v>
      </c>
      <c r="B326" s="16"/>
      <c r="C326" s="16"/>
      <c r="D326" s="16"/>
    </row>
    <row r="327" spans="1:4" x14ac:dyDescent="0.25">
      <c r="A327" s="15" t="s">
        <v>244</v>
      </c>
      <c r="B327" s="16"/>
      <c r="C327" s="16"/>
      <c r="D327" s="16"/>
    </row>
    <row r="328" spans="1:4" x14ac:dyDescent="0.25">
      <c r="A328" s="15" t="s">
        <v>245</v>
      </c>
      <c r="B328" s="16"/>
      <c r="C328" s="16"/>
      <c r="D328" s="16"/>
    </row>
    <row r="329" spans="1:4" x14ac:dyDescent="0.25">
      <c r="A329" s="15" t="s">
        <v>246</v>
      </c>
      <c r="B329" s="16"/>
      <c r="C329" s="16"/>
      <c r="D329" s="16"/>
    </row>
    <row r="330" spans="1:4" x14ac:dyDescent="0.25">
      <c r="A330" s="15" t="s">
        <v>247</v>
      </c>
      <c r="B330" s="16"/>
      <c r="C330" s="16"/>
      <c r="D330" s="16"/>
    </row>
    <row r="331" spans="1:4" x14ac:dyDescent="0.25">
      <c r="A331" s="15" t="s">
        <v>248</v>
      </c>
      <c r="B331" s="16"/>
      <c r="C331" s="16"/>
      <c r="D331" s="16"/>
    </row>
    <row r="332" spans="1:4" x14ac:dyDescent="0.25">
      <c r="A332" s="15" t="s">
        <v>249</v>
      </c>
      <c r="B332" s="16"/>
      <c r="C332" s="16"/>
      <c r="D332" s="16"/>
    </row>
    <row r="333" spans="1:4" x14ac:dyDescent="0.25">
      <c r="A333" s="15" t="s">
        <v>250</v>
      </c>
      <c r="B333" s="16"/>
      <c r="C333" s="16"/>
      <c r="D333" s="16"/>
    </row>
    <row r="334" spans="1:4" x14ac:dyDescent="0.25">
      <c r="A334" s="15" t="s">
        <v>251</v>
      </c>
      <c r="B334" s="16"/>
      <c r="C334" s="16"/>
      <c r="D334" s="16"/>
    </row>
    <row r="335" spans="1:4" x14ac:dyDescent="0.25">
      <c r="A335" s="15" t="s">
        <v>252</v>
      </c>
      <c r="B335" s="16"/>
      <c r="C335" s="16"/>
      <c r="D335" s="16"/>
    </row>
    <row r="336" spans="1:4" x14ac:dyDescent="0.25">
      <c r="A336" s="15" t="s">
        <v>253</v>
      </c>
      <c r="B336" s="16"/>
      <c r="C336" s="16"/>
      <c r="D336" s="16"/>
    </row>
    <row r="337" spans="1:4" x14ac:dyDescent="0.25">
      <c r="A337" s="15" t="s">
        <v>34</v>
      </c>
      <c r="B337" s="16"/>
      <c r="C337" s="16"/>
      <c r="D337" s="16"/>
    </row>
    <row r="338" spans="1:4" x14ac:dyDescent="0.25">
      <c r="A338" s="15" t="s">
        <v>254</v>
      </c>
      <c r="B338" s="16"/>
      <c r="C338" s="16"/>
      <c r="D338" s="16"/>
    </row>
    <row r="339" spans="1:4" x14ac:dyDescent="0.25">
      <c r="A339" s="15" t="s">
        <v>255</v>
      </c>
      <c r="B339" s="16"/>
      <c r="C339" s="16"/>
      <c r="D339" s="16"/>
    </row>
    <row r="340" spans="1:4" x14ac:dyDescent="0.25">
      <c r="A340" s="15" t="s">
        <v>256</v>
      </c>
      <c r="B340" s="16"/>
      <c r="C340" s="16"/>
      <c r="D340" s="16"/>
    </row>
    <row r="341" spans="1:4" x14ac:dyDescent="0.25">
      <c r="A341" s="15" t="s">
        <v>35</v>
      </c>
      <c r="B341" s="16">
        <v>12.117241431823558</v>
      </c>
      <c r="C341" s="59">
        <f>+VLOOKUP(A341,$A$14:$C$196,3,0)</f>
        <v>0.56916120077895405</v>
      </c>
      <c r="D341" s="16">
        <v>0.183</v>
      </c>
    </row>
    <row r="342" spans="1:4" x14ac:dyDescent="0.25">
      <c r="A342" s="15" t="s">
        <v>36</v>
      </c>
      <c r="B342" s="16"/>
      <c r="C342" s="16"/>
      <c r="D342" s="16"/>
    </row>
    <row r="343" spans="1:4" x14ac:dyDescent="0.25">
      <c r="A343" s="15" t="s">
        <v>257</v>
      </c>
      <c r="B343" s="16"/>
      <c r="C343" s="16"/>
      <c r="D343" s="16"/>
    </row>
    <row r="344" spans="1:4" x14ac:dyDescent="0.25">
      <c r="A344" s="15" t="s">
        <v>258</v>
      </c>
      <c r="B344" s="16"/>
      <c r="C344" s="16"/>
      <c r="D344" s="16"/>
    </row>
    <row r="345" spans="1:4" x14ac:dyDescent="0.25">
      <c r="A345" s="15" t="s">
        <v>259</v>
      </c>
      <c r="B345" s="16"/>
      <c r="C345" s="16"/>
      <c r="D345" s="16"/>
    </row>
    <row r="346" spans="1:4" x14ac:dyDescent="0.25">
      <c r="A346" s="15" t="s">
        <v>37</v>
      </c>
      <c r="B346" s="16">
        <v>11.418614785498987</v>
      </c>
      <c r="C346" s="59">
        <f>+VLOOKUP(A346,$A$14:$C$196,3,0)</f>
        <v>1.8751410781671061</v>
      </c>
      <c r="D346" s="16">
        <v>9.0999999999999998E-2</v>
      </c>
    </row>
    <row r="347" spans="1:4" x14ac:dyDescent="0.25">
      <c r="A347" s="15" t="s">
        <v>260</v>
      </c>
      <c r="B347" s="16"/>
      <c r="C347" s="16"/>
      <c r="D347" s="16"/>
    </row>
    <row r="348" spans="1:4" x14ac:dyDescent="0.25">
      <c r="A348" s="15" t="s">
        <v>261</v>
      </c>
      <c r="B348" s="16"/>
      <c r="C348" s="16"/>
      <c r="D348" s="16"/>
    </row>
    <row r="349" spans="1:4" x14ac:dyDescent="0.25">
      <c r="A349" s="15" t="s">
        <v>262</v>
      </c>
      <c r="B349" s="16"/>
      <c r="C349" s="16"/>
      <c r="D349" s="16"/>
    </row>
    <row r="350" spans="1:4" x14ac:dyDescent="0.25">
      <c r="A350" s="15" t="s">
        <v>38</v>
      </c>
      <c r="B350" s="16">
        <v>14.519102996385758</v>
      </c>
      <c r="C350" s="59">
        <f>+VLOOKUP(A350,$A$14:$C$196,3,0)</f>
        <v>-1.2109484180623613</v>
      </c>
      <c r="D350" s="16">
        <v>2.0209999999999999</v>
      </c>
    </row>
    <row r="351" spans="1:4" x14ac:dyDescent="0.25">
      <c r="A351" s="15" t="s">
        <v>39</v>
      </c>
      <c r="B351" s="16">
        <v>13.199324418540456</v>
      </c>
      <c r="C351" s="59">
        <f>+VLOOKUP(A351,$A$14:$C$196,3,0)</f>
        <v>-0.93395203072899158</v>
      </c>
      <c r="D351" s="16">
        <v>0.54</v>
      </c>
    </row>
    <row r="352" spans="1:4" x14ac:dyDescent="0.25">
      <c r="A352" s="15" t="s">
        <v>263</v>
      </c>
      <c r="B352" s="16"/>
      <c r="C352" s="16"/>
      <c r="D352" s="16"/>
    </row>
    <row r="353" spans="1:4" x14ac:dyDescent="0.25">
      <c r="A353" s="15" t="s">
        <v>264</v>
      </c>
      <c r="B353" s="16"/>
      <c r="C353" s="16"/>
      <c r="D353" s="16"/>
    </row>
    <row r="354" spans="1:4" x14ac:dyDescent="0.25">
      <c r="A354" s="15" t="s">
        <v>265</v>
      </c>
      <c r="B354" s="16"/>
      <c r="C354" s="16"/>
      <c r="D354" s="16"/>
    </row>
    <row r="355" spans="1:4" x14ac:dyDescent="0.25">
      <c r="A355" s="17" t="s">
        <v>40</v>
      </c>
      <c r="B355" s="16"/>
      <c r="C355" s="16"/>
      <c r="D355" s="16"/>
    </row>
    <row r="356" spans="1:4" x14ac:dyDescent="0.25">
      <c r="A356" s="17" t="s">
        <v>41</v>
      </c>
      <c r="B356" s="16">
        <v>12.025749091398891</v>
      </c>
      <c r="C356" s="59">
        <f>+VLOOKUP(A356,$A$14:$C$196,3,0)</f>
        <v>2.286055791042835</v>
      </c>
      <c r="D356" s="16">
        <v>0.16700000000000001</v>
      </c>
    </row>
    <row r="357" spans="1:4" x14ac:dyDescent="0.25">
      <c r="A357" s="17" t="s">
        <v>42</v>
      </c>
      <c r="B357" s="16">
        <v>11.608235644774552</v>
      </c>
      <c r="C357" s="59">
        <f>+VLOOKUP(A357,$A$14:$C$196,3,0)</f>
        <v>2.5510464522925451</v>
      </c>
      <c r="D357" s="16">
        <v>0.11</v>
      </c>
    </row>
    <row r="358" spans="1:4" x14ac:dyDescent="0.25">
      <c r="A358" s="15" t="s">
        <v>266</v>
      </c>
      <c r="B358" s="16"/>
      <c r="C358" s="16"/>
      <c r="D358" s="16"/>
    </row>
    <row r="359" spans="1:4" x14ac:dyDescent="0.25">
      <c r="A359" s="17" t="s">
        <v>43</v>
      </c>
      <c r="B359" s="16">
        <v>13.188151117942333</v>
      </c>
      <c r="C359" s="59">
        <f>+VLOOKUP(A359,$A$14:$C$196,3,0)</f>
        <v>-4.3567088266895917</v>
      </c>
      <c r="D359" s="16">
        <v>0.53400000000000003</v>
      </c>
    </row>
    <row r="360" spans="1:4" x14ac:dyDescent="0.25">
      <c r="A360" s="15" t="s">
        <v>44</v>
      </c>
      <c r="B360" s="16">
        <v>13.977629407440709</v>
      </c>
      <c r="C360" s="59">
        <f>+VLOOKUP(A360,$A$14:$C$196,3,0)</f>
        <v>-0.76546784213957131</v>
      </c>
      <c r="D360" s="16">
        <v>1.1759999999999999</v>
      </c>
    </row>
    <row r="361" spans="1:4" x14ac:dyDescent="0.25">
      <c r="A361" s="15" t="s">
        <v>267</v>
      </c>
      <c r="B361" s="16"/>
      <c r="C361" s="16"/>
      <c r="D361" s="16"/>
    </row>
    <row r="362" spans="1:4" x14ac:dyDescent="0.25">
      <c r="A362" s="15" t="s">
        <v>268</v>
      </c>
      <c r="B362" s="16"/>
      <c r="C362" s="16"/>
      <c r="D362" s="16"/>
    </row>
    <row r="363" spans="1:4" x14ac:dyDescent="0.25">
      <c r="A363" s="15" t="s">
        <v>269</v>
      </c>
      <c r="B363" s="16"/>
      <c r="C363" s="16"/>
      <c r="D363" s="16"/>
    </row>
    <row r="364" spans="1:4" x14ac:dyDescent="0.25">
      <c r="A364" s="15" t="s">
        <v>270</v>
      </c>
      <c r="B364" s="16"/>
      <c r="C364" s="16"/>
      <c r="D364" s="16"/>
    </row>
    <row r="365" spans="1:4" x14ac:dyDescent="0.25">
      <c r="A365" s="15" t="s">
        <v>271</v>
      </c>
      <c r="B365" s="16"/>
      <c r="C365" s="16"/>
      <c r="D365" s="16"/>
    </row>
    <row r="366" spans="1:4" x14ac:dyDescent="0.25">
      <c r="A366" s="15" t="s">
        <v>272</v>
      </c>
      <c r="B366" s="16"/>
      <c r="C366" s="16"/>
      <c r="D366" s="16"/>
    </row>
    <row r="367" spans="1:4" x14ac:dyDescent="0.25">
      <c r="A367" s="15" t="s">
        <v>273</v>
      </c>
      <c r="B367" s="16"/>
      <c r="C367" s="16"/>
      <c r="D367" s="16"/>
    </row>
    <row r="368" spans="1:4" x14ac:dyDescent="0.25">
      <c r="A368" s="15" t="s">
        <v>134</v>
      </c>
      <c r="B368" s="16">
        <v>13.904436767158675</v>
      </c>
      <c r="C368" s="59">
        <f>+VLOOKUP(A368,$A$14:$C$196,3,0)</f>
        <v>-0.61990421879222779</v>
      </c>
      <c r="D368" s="16">
        <v>1.093</v>
      </c>
    </row>
    <row r="369" spans="1:4" x14ac:dyDescent="0.25">
      <c r="A369" s="15" t="s">
        <v>274</v>
      </c>
      <c r="B369" s="16"/>
      <c r="C369" s="16"/>
      <c r="D369" s="16"/>
    </row>
    <row r="370" spans="1:4" x14ac:dyDescent="0.25">
      <c r="A370" s="15" t="s">
        <v>46</v>
      </c>
      <c r="B370" s="16">
        <v>11.552146178123509</v>
      </c>
      <c r="C370" s="59">
        <f>+VLOOKUP(A370,$A$14:$C$196,3,0)</f>
        <v>1.7147984280919266</v>
      </c>
      <c r="D370" s="16">
        <v>0.104</v>
      </c>
    </row>
    <row r="371" spans="1:4" x14ac:dyDescent="0.25">
      <c r="A371" s="17" t="s">
        <v>47</v>
      </c>
      <c r="B371" s="16">
        <v>14.095412443097093</v>
      </c>
      <c r="C371" s="59">
        <f>+VLOOKUP(A371,$A$14:$C$196,3,0)</f>
        <v>-0.24881129806278759</v>
      </c>
      <c r="D371" s="16">
        <v>1.323</v>
      </c>
    </row>
    <row r="372" spans="1:4" x14ac:dyDescent="0.25">
      <c r="A372" s="15" t="s">
        <v>275</v>
      </c>
      <c r="B372" s="16"/>
      <c r="C372" s="16"/>
      <c r="D372" s="16"/>
    </row>
    <row r="373" spans="1:4" x14ac:dyDescent="0.25">
      <c r="A373" s="15" t="s">
        <v>276</v>
      </c>
      <c r="B373" s="16"/>
      <c r="C373" s="16"/>
      <c r="D373" s="16"/>
    </row>
    <row r="374" spans="1:4" x14ac:dyDescent="0.25">
      <c r="A374" s="15" t="s">
        <v>277</v>
      </c>
      <c r="B374" s="16"/>
      <c r="C374" s="16"/>
      <c r="D374" s="16"/>
    </row>
    <row r="375" spans="1:4" x14ac:dyDescent="0.25">
      <c r="A375" s="15" t="s">
        <v>48</v>
      </c>
      <c r="B375" s="16">
        <v>9.3056505517805075</v>
      </c>
      <c r="C375" s="59">
        <f>+VLOOKUP(A375,$A$14:$C$196,3,0)</f>
        <v>3.5065578973199818</v>
      </c>
      <c r="D375" s="16">
        <v>1.0999999999999999E-2</v>
      </c>
    </row>
    <row r="376" spans="1:4" x14ac:dyDescent="0.25">
      <c r="A376" s="15" t="s">
        <v>278</v>
      </c>
      <c r="B376" s="16"/>
      <c r="C376" s="16"/>
      <c r="D376" s="16"/>
    </row>
    <row r="377" spans="1:4" x14ac:dyDescent="0.25">
      <c r="A377" s="15" t="s">
        <v>279</v>
      </c>
      <c r="B377" s="16"/>
      <c r="C377" s="16"/>
      <c r="D377" s="16"/>
    </row>
    <row r="378" spans="1:4" x14ac:dyDescent="0.25">
      <c r="A378" s="15" t="s">
        <v>280</v>
      </c>
      <c r="B378" s="16"/>
      <c r="C378" s="16"/>
      <c r="D378" s="16"/>
    </row>
    <row r="379" spans="1:4" x14ac:dyDescent="0.25">
      <c r="A379" s="15" t="s">
        <v>281</v>
      </c>
      <c r="B379" s="16"/>
      <c r="C379" s="16"/>
      <c r="D379" s="16"/>
    </row>
    <row r="380" spans="1:4" x14ac:dyDescent="0.25">
      <c r="A380" s="15" t="s">
        <v>123</v>
      </c>
      <c r="B380" s="16"/>
      <c r="C380" s="16"/>
      <c r="D380" s="16"/>
    </row>
    <row r="381" spans="1:4" x14ac:dyDescent="0.25">
      <c r="A381" s="15" t="s">
        <v>282</v>
      </c>
      <c r="B381" s="16"/>
      <c r="C381" s="16"/>
      <c r="D381" s="16"/>
    </row>
    <row r="382" spans="1:4" x14ac:dyDescent="0.25">
      <c r="A382" s="15" t="s">
        <v>283</v>
      </c>
      <c r="B382" s="16"/>
      <c r="C382" s="16"/>
      <c r="D382" s="16"/>
    </row>
    <row r="383" spans="1:4" x14ac:dyDescent="0.25">
      <c r="A383" s="15" t="s">
        <v>49</v>
      </c>
      <c r="B383" s="16">
        <v>12.409013489526863</v>
      </c>
      <c r="C383" s="59">
        <f>+VLOOKUP(A383,$A$14:$C$196,3,0)</f>
        <v>0.13844138612207854</v>
      </c>
      <c r="D383" s="16">
        <v>0.245</v>
      </c>
    </row>
    <row r="384" spans="1:4" x14ac:dyDescent="0.25">
      <c r="A384" s="15" t="s">
        <v>284</v>
      </c>
      <c r="B384" s="16"/>
      <c r="C384" s="16"/>
      <c r="D384" s="16"/>
    </row>
    <row r="385" spans="1:4" x14ac:dyDescent="0.25">
      <c r="A385" s="15" t="s">
        <v>285</v>
      </c>
      <c r="B385" s="16"/>
      <c r="C385" s="16"/>
      <c r="D385" s="16"/>
    </row>
    <row r="386" spans="1:4" x14ac:dyDescent="0.25">
      <c r="A386" s="15" t="s">
        <v>286</v>
      </c>
      <c r="B386" s="16"/>
      <c r="C386" s="16"/>
      <c r="D386" s="16"/>
    </row>
    <row r="387" spans="1:4" x14ac:dyDescent="0.25">
      <c r="A387" s="15" t="s">
        <v>287</v>
      </c>
      <c r="B387" s="16"/>
      <c r="C387" s="16"/>
      <c r="D387" s="16"/>
    </row>
    <row r="388" spans="1:4" x14ac:dyDescent="0.25">
      <c r="A388" s="15" t="s">
        <v>288</v>
      </c>
      <c r="B388" s="16"/>
      <c r="C388" s="16"/>
      <c r="D388" s="16"/>
    </row>
    <row r="389" spans="1:4" x14ac:dyDescent="0.25">
      <c r="A389" s="19" t="s">
        <v>289</v>
      </c>
      <c r="B389" s="20">
        <v>9.3056505517805075</v>
      </c>
      <c r="C389" s="20">
        <v>-4.7833549930911383</v>
      </c>
      <c r="D389" s="21">
        <v>1.0999999999999999E-2</v>
      </c>
    </row>
    <row r="390" spans="1:4" x14ac:dyDescent="0.25">
      <c r="A390" s="22" t="s">
        <v>290</v>
      </c>
      <c r="B390" s="23">
        <v>14.843700382335838</v>
      </c>
      <c r="C390" s="23">
        <v>3.5065578973199818</v>
      </c>
      <c r="D390" s="24">
        <v>2.7959999999999998</v>
      </c>
    </row>
    <row r="391" spans="1:4" x14ac:dyDescent="0.25">
      <c r="A391" s="22" t="s">
        <v>291</v>
      </c>
      <c r="B391" s="23">
        <v>13.205435042932661</v>
      </c>
      <c r="C391" s="23">
        <v>-0.57906892711230373</v>
      </c>
      <c r="D391" s="24">
        <v>0.9246363636363637</v>
      </c>
    </row>
    <row r="392" spans="1:4" x14ac:dyDescent="0.25">
      <c r="A392" s="25" t="s">
        <v>292</v>
      </c>
      <c r="B392" s="26">
        <v>1.2379164565411518</v>
      </c>
      <c r="C392" s="26">
        <v>2.0981455484997169</v>
      </c>
      <c r="D392" s="27">
        <v>0.78808767930658619</v>
      </c>
    </row>
    <row r="397" spans="1:4" x14ac:dyDescent="0.25">
      <c r="A397" s="17" t="s">
        <v>0</v>
      </c>
      <c r="B397" s="16">
        <v>11.385092093460344</v>
      </c>
      <c r="C397" s="16">
        <v>1.5141277326297755</v>
      </c>
      <c r="D397" s="16">
        <v>8.7999999999999995E-2</v>
      </c>
    </row>
    <row r="398" spans="1:4" x14ac:dyDescent="0.25">
      <c r="A398" s="17" t="s">
        <v>1</v>
      </c>
      <c r="B398" s="16">
        <v>12.759957758756611</v>
      </c>
      <c r="C398" s="16">
        <v>-0.10636001599090986</v>
      </c>
      <c r="D398" s="16">
        <v>0.34799999999999998</v>
      </c>
    </row>
    <row r="399" spans="1:4" x14ac:dyDescent="0.25">
      <c r="A399" s="17" t="s">
        <v>3</v>
      </c>
      <c r="B399" s="16">
        <v>12.531772785169476</v>
      </c>
      <c r="C399" s="16">
        <v>2.4534079827286295</v>
      </c>
      <c r="D399" s="16">
        <v>0.27700000000000002</v>
      </c>
    </row>
    <row r="400" spans="1:4" x14ac:dyDescent="0.25">
      <c r="A400" s="17" t="s">
        <v>12</v>
      </c>
      <c r="B400" s="16">
        <v>11.170435156023453</v>
      </c>
      <c r="C400" s="16">
        <v>1.6739764335716716</v>
      </c>
      <c r="D400" s="16">
        <v>7.0999999999999994E-2</v>
      </c>
    </row>
    <row r="401" spans="1:4" x14ac:dyDescent="0.25">
      <c r="A401" s="17" t="s">
        <v>18</v>
      </c>
      <c r="B401" s="16">
        <v>11.552146178123509</v>
      </c>
      <c r="C401" s="16">
        <v>2.1774219500400398</v>
      </c>
      <c r="D401" s="16">
        <v>0.104</v>
      </c>
    </row>
    <row r="402" spans="1:4" x14ac:dyDescent="0.25">
      <c r="A402" s="17" t="s">
        <v>20</v>
      </c>
      <c r="B402" s="16">
        <v>13.560618308335483</v>
      </c>
      <c r="C402" s="16">
        <v>-3.6730041049556461</v>
      </c>
      <c r="D402" s="16">
        <v>0.77500000000000002</v>
      </c>
    </row>
    <row r="403" spans="1:4" x14ac:dyDescent="0.25">
      <c r="A403" s="17" t="s">
        <v>22</v>
      </c>
      <c r="B403" s="16">
        <v>14.823833375284924</v>
      </c>
      <c r="C403" s="16">
        <v>0.45089328304331688</v>
      </c>
      <c r="D403" s="16">
        <v>2.7410000000000001</v>
      </c>
    </row>
    <row r="404" spans="1:4" x14ac:dyDescent="0.25">
      <c r="A404" s="17" t="s">
        <v>40</v>
      </c>
      <c r="B404" s="16"/>
      <c r="C404" s="16"/>
      <c r="D404" s="16"/>
    </row>
    <row r="405" spans="1:4" x14ac:dyDescent="0.25">
      <c r="A405" s="17" t="s">
        <v>41</v>
      </c>
      <c r="B405" s="16">
        <v>12.025749091398891</v>
      </c>
      <c r="C405" s="16">
        <v>2.286055791042835</v>
      </c>
      <c r="D405" s="16">
        <v>0.16700000000000001</v>
      </c>
    </row>
    <row r="406" spans="1:4" x14ac:dyDescent="0.25">
      <c r="A406" s="17" t="s">
        <v>42</v>
      </c>
      <c r="B406" s="16">
        <v>11.608235644774552</v>
      </c>
      <c r="C406" s="16">
        <v>1.6347557204183902</v>
      </c>
      <c r="D406" s="16">
        <v>0.11</v>
      </c>
    </row>
    <row r="407" spans="1:4" x14ac:dyDescent="0.25">
      <c r="A407" s="17" t="s">
        <v>43</v>
      </c>
      <c r="B407" s="16">
        <v>13.188151117942333</v>
      </c>
      <c r="C407" s="16">
        <v>-4.3567088266895917</v>
      </c>
      <c r="D407" s="16">
        <v>0.53400000000000003</v>
      </c>
    </row>
    <row r="408" spans="1:4" x14ac:dyDescent="0.25">
      <c r="A408" s="17" t="s">
        <v>47</v>
      </c>
      <c r="B408" s="16">
        <v>14.095412443097093</v>
      </c>
      <c r="C408" s="16">
        <v>-0.24881129806278759</v>
      </c>
      <c r="D408" s="16">
        <v>1.323</v>
      </c>
    </row>
  </sheetData>
  <hyperlinks>
    <hyperlink ref="A1" location="Contents!A1" display="BACK"/>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Drop Down 1">
              <controlPr defaultSize="0" autoLine="0" autoPict="0">
                <anchor moveWithCells="1">
                  <from>
                    <xdr:col>1</xdr:col>
                    <xdr:colOff>76200</xdr:colOff>
                    <xdr:row>1</xdr:row>
                    <xdr:rowOff>38100</xdr:rowOff>
                  </from>
                  <to>
                    <xdr:col>2</xdr:col>
                    <xdr:colOff>714375</xdr:colOff>
                    <xdr:row>2</xdr:row>
                    <xdr:rowOff>123825</xdr:rowOff>
                  </to>
                </anchor>
              </controlPr>
            </control>
          </mc:Choice>
        </mc:AlternateContent>
        <mc:AlternateContent xmlns:mc="http://schemas.openxmlformats.org/markup-compatibility/2006">
          <mc:Choice Requires="x14">
            <control shapeId="6146" r:id="rId4" name="Drop Down 2">
              <controlPr defaultSize="0" autoLine="0" autoPict="0">
                <anchor moveWithCells="1">
                  <from>
                    <xdr:col>1</xdr:col>
                    <xdr:colOff>66675</xdr:colOff>
                    <xdr:row>4</xdr:row>
                    <xdr:rowOff>9525</xdr:rowOff>
                  </from>
                  <to>
                    <xdr:col>2</xdr:col>
                    <xdr:colOff>723900</xdr:colOff>
                    <xdr:row>5</xdr:row>
                    <xdr:rowOff>104775</xdr:rowOff>
                  </to>
                </anchor>
              </controlPr>
            </control>
          </mc:Choice>
        </mc:AlternateContent>
        <mc:AlternateContent xmlns:mc="http://schemas.openxmlformats.org/markup-compatibility/2006">
          <mc:Choice Requires="x14">
            <control shapeId="6147" r:id="rId5" name="Button 3">
              <controlPr defaultSize="0" print="0" autoFill="0" autoPict="0" macro="[3]!threedim_graph">
                <anchor moveWithCells="1" sizeWithCells="1">
                  <from>
                    <xdr:col>1</xdr:col>
                    <xdr:colOff>952500</xdr:colOff>
                    <xdr:row>9</xdr:row>
                    <xdr:rowOff>66675</xdr:rowOff>
                  </from>
                  <to>
                    <xdr:col>2</xdr:col>
                    <xdr:colOff>0</xdr:colOff>
                    <xdr:row>11</xdr:row>
                    <xdr:rowOff>38100</xdr:rowOff>
                  </to>
                </anchor>
              </controlPr>
            </control>
          </mc:Choice>
        </mc:AlternateContent>
        <mc:AlternateContent xmlns:mc="http://schemas.openxmlformats.org/markup-compatibility/2006">
          <mc:Choice Requires="x14">
            <control shapeId="6148" r:id="rId6" name="Drop Down 4">
              <controlPr defaultSize="0" autoLine="0" autoPict="0">
                <anchor moveWithCells="1">
                  <from>
                    <xdr:col>1</xdr:col>
                    <xdr:colOff>66675</xdr:colOff>
                    <xdr:row>7</xdr:row>
                    <xdr:rowOff>85725</xdr:rowOff>
                  </from>
                  <to>
                    <xdr:col>2</xdr:col>
                    <xdr:colOff>695325</xdr:colOff>
                    <xdr:row>8</xdr:row>
                    <xdr:rowOff>180975</xdr:rowOff>
                  </to>
                </anchor>
              </controlPr>
            </control>
          </mc:Choice>
        </mc:AlternateContent>
        <mc:AlternateContent xmlns:mc="http://schemas.openxmlformats.org/markup-compatibility/2006">
          <mc:Choice Requires="x14">
            <control shapeId="6149" r:id="rId7" name="Group Box 5">
              <controlPr defaultSize="0" autoFill="0" autoPict="0">
                <anchor moveWithCells="1">
                  <from>
                    <xdr:col>3</xdr:col>
                    <xdr:colOff>2047875</xdr:colOff>
                    <xdr:row>0</xdr:row>
                    <xdr:rowOff>142875</xdr:rowOff>
                  </from>
                  <to>
                    <xdr:col>8</xdr:col>
                    <xdr:colOff>123825</xdr:colOff>
                    <xdr:row>4</xdr:row>
                    <xdr:rowOff>180975</xdr:rowOff>
                  </to>
                </anchor>
              </controlPr>
            </control>
          </mc:Choice>
        </mc:AlternateContent>
        <mc:AlternateContent xmlns:mc="http://schemas.openxmlformats.org/markup-compatibility/2006">
          <mc:Choice Requires="x14">
            <control shapeId="6150" r:id="rId8" name="Check Box 6">
              <controlPr defaultSize="0" autoFill="0" autoLine="0" autoPict="0" macro="[3]!small">
                <anchor moveWithCells="1">
                  <from>
                    <xdr:col>5</xdr:col>
                    <xdr:colOff>381000</xdr:colOff>
                    <xdr:row>2</xdr:row>
                    <xdr:rowOff>180975</xdr:rowOff>
                  </from>
                  <to>
                    <xdr:col>6</xdr:col>
                    <xdr:colOff>123825</xdr:colOff>
                    <xdr:row>4</xdr:row>
                    <xdr:rowOff>38100</xdr:rowOff>
                  </to>
                </anchor>
              </controlPr>
            </control>
          </mc:Choice>
        </mc:AlternateContent>
        <mc:AlternateContent xmlns:mc="http://schemas.openxmlformats.org/markup-compatibility/2006">
          <mc:Choice Requires="x14">
            <control shapeId="6151" r:id="rId9" name="Button 7">
              <controlPr defaultSize="0" print="0" autoFill="0" autoPict="0" macro="[3]!ajusta_mas">
                <anchor moveWithCells="1" sizeWithCells="1">
                  <from>
                    <xdr:col>9</xdr:col>
                    <xdr:colOff>28575</xdr:colOff>
                    <xdr:row>11</xdr:row>
                    <xdr:rowOff>104775</xdr:rowOff>
                  </from>
                  <to>
                    <xdr:col>11</xdr:col>
                    <xdr:colOff>9525</xdr:colOff>
                    <xdr:row>13</xdr:row>
                    <xdr:rowOff>85725</xdr:rowOff>
                  </to>
                </anchor>
              </controlPr>
            </control>
          </mc:Choice>
        </mc:AlternateContent>
        <mc:AlternateContent xmlns:mc="http://schemas.openxmlformats.org/markup-compatibility/2006">
          <mc:Choice Requires="x14">
            <control shapeId="6152" r:id="rId10" name="Button 8">
              <controlPr defaultSize="0" print="0" autoFill="0" autoPict="0" macro="[3]!Two_dim">
                <anchor moveWithCells="1" sizeWithCells="1">
                  <from>
                    <xdr:col>11</xdr:col>
                    <xdr:colOff>333375</xdr:colOff>
                    <xdr:row>11</xdr:row>
                    <xdr:rowOff>104775</xdr:rowOff>
                  </from>
                  <to>
                    <xdr:col>13</xdr:col>
                    <xdr:colOff>314325</xdr:colOff>
                    <xdr:row>13</xdr:row>
                    <xdr:rowOff>76200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09"/>
  <sheetViews>
    <sheetView topLeftCell="C10" zoomScale="85" zoomScaleNormal="85" zoomScalePageLayoutView="85" workbookViewId="0">
      <selection activeCell="G46" sqref="G46"/>
    </sheetView>
  </sheetViews>
  <sheetFormatPr defaultColWidth="9.140625" defaultRowHeight="15" x14ac:dyDescent="0.25"/>
  <cols>
    <col min="1" max="1" width="11" style="8" customWidth="1"/>
    <col min="2" max="2" width="35.140625" style="8" customWidth="1"/>
    <col min="3" max="3" width="27.28515625" style="8" customWidth="1"/>
    <col min="4" max="4" width="31.28515625" style="8" customWidth="1"/>
    <col min="5" max="5" width="5" style="8" customWidth="1"/>
    <col min="6" max="6" width="11.42578125" style="8" customWidth="1"/>
    <col min="7" max="16384" width="9.140625" style="8"/>
  </cols>
  <sheetData>
    <row r="1" spans="1:13" x14ac:dyDescent="0.25">
      <c r="A1" s="28" t="s">
        <v>298</v>
      </c>
    </row>
    <row r="2" spans="1:13" x14ac:dyDescent="0.25">
      <c r="A2" s="7" t="s">
        <v>145</v>
      </c>
      <c r="E2" s="9" t="b">
        <v>0</v>
      </c>
    </row>
    <row r="3" spans="1:13" x14ac:dyDescent="0.25">
      <c r="A3" s="9">
        <v>0</v>
      </c>
      <c r="E3" s="10" t="s">
        <v>146</v>
      </c>
    </row>
    <row r="4" spans="1:13" x14ac:dyDescent="0.25">
      <c r="E4" s="11">
        <v>3</v>
      </c>
      <c r="F4" s="8" t="s">
        <v>147</v>
      </c>
    </row>
    <row r="5" spans="1:13" x14ac:dyDescent="0.25">
      <c r="A5" s="7" t="s">
        <v>148</v>
      </c>
    </row>
    <row r="6" spans="1:13" x14ac:dyDescent="0.25">
      <c r="A6" s="12">
        <v>0</v>
      </c>
    </row>
    <row r="7" spans="1:13" x14ac:dyDescent="0.25">
      <c r="A7" s="12"/>
    </row>
    <row r="8" spans="1:13" x14ac:dyDescent="0.25">
      <c r="A8" s="7" t="s">
        <v>149</v>
      </c>
    </row>
    <row r="9" spans="1:13" x14ac:dyDescent="0.25">
      <c r="A9" s="12">
        <v>0</v>
      </c>
    </row>
    <row r="10" spans="1:13" ht="21" x14ac:dyDescent="0.35">
      <c r="F10" s="3" t="s">
        <v>748</v>
      </c>
    </row>
    <row r="12" spans="1:13" x14ac:dyDescent="0.25">
      <c r="B12" s="7"/>
      <c r="C12" s="13"/>
      <c r="D12" s="13"/>
    </row>
    <row r="13" spans="1:13" x14ac:dyDescent="0.25">
      <c r="B13" s="14" t="s">
        <v>150</v>
      </c>
      <c r="C13" s="14" t="s">
        <v>293</v>
      </c>
      <c r="D13" s="14" t="s">
        <v>152</v>
      </c>
    </row>
    <row r="14" spans="1:13" x14ac:dyDescent="0.25">
      <c r="A14" s="15" t="s">
        <v>153</v>
      </c>
      <c r="B14" s="16">
        <v>17.252203775311269</v>
      </c>
      <c r="C14" s="16">
        <v>-1.3617449822421182</v>
      </c>
      <c r="D14" s="16">
        <v>31.084</v>
      </c>
      <c r="F14" s="7"/>
    </row>
    <row r="15" spans="1:13" x14ac:dyDescent="0.25">
      <c r="A15" s="15" t="s">
        <v>154</v>
      </c>
      <c r="B15" s="16">
        <v>14.984270606534466</v>
      </c>
      <c r="C15" s="16">
        <v>-0.43850496218636453</v>
      </c>
      <c r="D15" s="16">
        <v>3.218</v>
      </c>
      <c r="G15" s="83" t="s">
        <v>830</v>
      </c>
      <c r="H15" s="71"/>
      <c r="I15" s="71"/>
      <c r="J15" s="71"/>
      <c r="K15" s="71"/>
      <c r="L15" s="71"/>
      <c r="M15" s="71"/>
    </row>
    <row r="16" spans="1:13" x14ac:dyDescent="0.25">
      <c r="A16" s="15" t="s">
        <v>155</v>
      </c>
      <c r="B16" s="16">
        <v>17.397750901588498</v>
      </c>
      <c r="C16" s="16">
        <v>1.0008918208150659</v>
      </c>
      <c r="D16" s="16">
        <v>35.954000000000001</v>
      </c>
      <c r="G16" s="73"/>
      <c r="H16" s="71"/>
      <c r="I16" s="71"/>
      <c r="J16" s="71"/>
      <c r="K16" s="71"/>
      <c r="L16" s="71"/>
      <c r="M16" s="71"/>
    </row>
    <row r="17" spans="1:4" x14ac:dyDescent="0.25">
      <c r="A17" s="15" t="s">
        <v>156</v>
      </c>
      <c r="B17" s="16">
        <v>16.792314821632747</v>
      </c>
      <c r="C17" s="16">
        <v>-4.8256702463568839</v>
      </c>
      <c r="D17" s="16">
        <v>19.625</v>
      </c>
    </row>
    <row r="18" spans="1:4" x14ac:dyDescent="0.25">
      <c r="A18" s="17" t="s">
        <v>0</v>
      </c>
      <c r="B18" s="16">
        <v>11.385092093460344</v>
      </c>
      <c r="C18" s="16">
        <v>3.3546773660272624</v>
      </c>
      <c r="D18" s="16">
        <v>8.7999999999999995E-2</v>
      </c>
    </row>
    <row r="19" spans="1:4" x14ac:dyDescent="0.25">
      <c r="A19" s="15" t="s">
        <v>157</v>
      </c>
      <c r="B19" s="16">
        <v>17.52664062101303</v>
      </c>
      <c r="C19" s="16">
        <v>-0.18775818677578687</v>
      </c>
      <c r="D19" s="16">
        <v>40.9</v>
      </c>
    </row>
    <row r="20" spans="1:4" x14ac:dyDescent="0.25">
      <c r="A20" s="15" t="s">
        <v>158</v>
      </c>
      <c r="B20" s="16">
        <v>15.01908328226887</v>
      </c>
      <c r="C20" s="16">
        <v>1.2559680994443163</v>
      </c>
      <c r="D20" s="16">
        <v>3.3319999999999999</v>
      </c>
    </row>
    <row r="21" spans="1:4" x14ac:dyDescent="0.25">
      <c r="A21" s="15" t="s">
        <v>159</v>
      </c>
      <c r="B21" s="16">
        <v>16.939152200140295</v>
      </c>
      <c r="C21" s="16">
        <v>1.097290369971802</v>
      </c>
      <c r="D21" s="16">
        <v>22.728999999999999</v>
      </c>
    </row>
    <row r="22" spans="1:4" x14ac:dyDescent="0.25">
      <c r="A22" s="15" t="s">
        <v>160</v>
      </c>
      <c r="B22" s="16">
        <v>15.945764028193713</v>
      </c>
      <c r="C22" s="16">
        <v>4.1062432434241849</v>
      </c>
      <c r="D22" s="16">
        <v>8.4169999999999998</v>
      </c>
    </row>
    <row r="23" spans="1:4" x14ac:dyDescent="0.25">
      <c r="A23" s="15" t="s">
        <v>161</v>
      </c>
      <c r="B23" s="16">
        <v>16.026199636253782</v>
      </c>
      <c r="C23" s="16">
        <v>0.69169369193196206</v>
      </c>
      <c r="D23" s="16">
        <v>9.1219999999999999</v>
      </c>
    </row>
    <row r="24" spans="1:4" x14ac:dyDescent="0.25">
      <c r="A24" s="17" t="s">
        <v>1</v>
      </c>
      <c r="B24" s="16">
        <v>12.759957758756611</v>
      </c>
      <c r="C24" s="16">
        <v>5.240747514726559</v>
      </c>
      <c r="D24" s="16">
        <v>0.34799999999999998</v>
      </c>
    </row>
    <row r="25" spans="1:4" x14ac:dyDescent="0.25">
      <c r="A25" s="15" t="s">
        <v>2</v>
      </c>
      <c r="B25" s="16"/>
      <c r="C25" s="16"/>
      <c r="D25" s="16"/>
    </row>
    <row r="26" spans="1:4" x14ac:dyDescent="0.25">
      <c r="A26" s="15" t="s">
        <v>162</v>
      </c>
      <c r="B26" s="16">
        <v>18.931748338441079</v>
      </c>
      <c r="C26" s="16">
        <v>3.8111507932429589</v>
      </c>
      <c r="D26" s="16">
        <v>166.70699999999999</v>
      </c>
    </row>
    <row r="27" spans="1:4" x14ac:dyDescent="0.25">
      <c r="A27" s="17" t="s">
        <v>3</v>
      </c>
      <c r="B27" s="16">
        <v>12.531772785169476</v>
      </c>
      <c r="C27" s="16">
        <v>2.4926286958819106</v>
      </c>
      <c r="D27" s="16">
        <v>0.27700000000000002</v>
      </c>
    </row>
    <row r="28" spans="1:4" x14ac:dyDescent="0.25">
      <c r="A28" s="15" t="s">
        <v>163</v>
      </c>
      <c r="B28" s="16">
        <v>16.059830742826342</v>
      </c>
      <c r="C28" s="16">
        <v>-1.6159674172312131</v>
      </c>
      <c r="D28" s="16">
        <v>9.4339999999999993</v>
      </c>
    </row>
    <row r="29" spans="1:4" x14ac:dyDescent="0.25">
      <c r="A29" s="15" t="s">
        <v>164</v>
      </c>
      <c r="B29" s="16">
        <v>16.209032645950423</v>
      </c>
      <c r="C29" s="16">
        <v>3.4482309558080062</v>
      </c>
      <c r="D29" s="16">
        <v>10.952</v>
      </c>
    </row>
    <row r="30" spans="1:4" x14ac:dyDescent="0.25">
      <c r="A30" s="15" t="s">
        <v>4</v>
      </c>
      <c r="B30" s="16">
        <v>12.733755386362587</v>
      </c>
      <c r="C30" s="16">
        <v>3.1863562563313552</v>
      </c>
      <c r="D30" s="16">
        <v>0.33900000000000002</v>
      </c>
    </row>
    <row r="31" spans="1:4" x14ac:dyDescent="0.25">
      <c r="A31" s="15" t="s">
        <v>165</v>
      </c>
      <c r="B31" s="16">
        <v>16.109458457562656</v>
      </c>
      <c r="C31" s="16"/>
      <c r="D31" s="16">
        <v>9.9139999999999997</v>
      </c>
    </row>
    <row r="32" spans="1:4" x14ac:dyDescent="0.25">
      <c r="A32" s="15" t="s">
        <v>5</v>
      </c>
      <c r="B32" s="16">
        <v>13.460263166016727</v>
      </c>
      <c r="C32" s="16"/>
      <c r="D32" s="16">
        <v>0.70099999999999996</v>
      </c>
    </row>
    <row r="33" spans="1:14" x14ac:dyDescent="0.25">
      <c r="A33" s="15" t="s">
        <v>166</v>
      </c>
      <c r="B33" s="16">
        <v>16.179096672515719</v>
      </c>
      <c r="C33" s="16">
        <v>-0.11356872149822747</v>
      </c>
      <c r="D33" s="16">
        <v>10.629</v>
      </c>
    </row>
    <row r="34" spans="1:14" x14ac:dyDescent="0.25">
      <c r="A34" s="15" t="s">
        <v>167</v>
      </c>
      <c r="B34" s="16">
        <v>15.173919715594629</v>
      </c>
      <c r="C34" s="16">
        <v>2.0214177015634585</v>
      </c>
      <c r="D34" s="16">
        <v>3.89</v>
      </c>
    </row>
    <row r="35" spans="1:14" x14ac:dyDescent="0.25">
      <c r="A35" s="15" t="s">
        <v>6</v>
      </c>
      <c r="B35" s="16">
        <v>14.432316505267497</v>
      </c>
      <c r="C35" s="16">
        <v>-4.7304450874027699</v>
      </c>
      <c r="D35" s="16">
        <v>1.853</v>
      </c>
      <c r="E35" s="88"/>
      <c r="F35" s="88"/>
      <c r="G35" s="18"/>
      <c r="J35" s="7"/>
    </row>
    <row r="36" spans="1:14" x14ac:dyDescent="0.25">
      <c r="A36" s="15" t="s">
        <v>169</v>
      </c>
      <c r="B36" s="16">
        <v>19.08816646774395</v>
      </c>
      <c r="C36" s="16">
        <v>-0.32382146329935108</v>
      </c>
      <c r="D36" s="16">
        <v>194.93299999999999</v>
      </c>
    </row>
    <row r="37" spans="1:14" x14ac:dyDescent="0.25">
      <c r="A37" s="15" t="s">
        <v>7</v>
      </c>
      <c r="B37" s="16"/>
      <c r="C37" s="16"/>
      <c r="D37" s="16"/>
    </row>
    <row r="38" spans="1:14" x14ac:dyDescent="0.25">
      <c r="A38" s="15" t="s">
        <v>172</v>
      </c>
      <c r="B38" s="16">
        <v>15.821170997139607</v>
      </c>
      <c r="C38" s="16">
        <v>1.4825252665209789</v>
      </c>
      <c r="D38" s="16">
        <v>7.431</v>
      </c>
    </row>
    <row r="39" spans="1:14" x14ac:dyDescent="0.25">
      <c r="A39" s="15" t="s">
        <v>174</v>
      </c>
      <c r="B39" s="16">
        <v>16.525824860719553</v>
      </c>
      <c r="C39" s="16">
        <v>-0.5998592461363883</v>
      </c>
      <c r="D39" s="16">
        <v>15.034000000000001</v>
      </c>
    </row>
    <row r="40" spans="1:14" x14ac:dyDescent="0.25">
      <c r="A40" s="15" t="s">
        <v>175</v>
      </c>
      <c r="B40" s="16">
        <v>15.948018820580803</v>
      </c>
      <c r="C40" s="16"/>
      <c r="D40" s="16">
        <v>8.4359999999999999</v>
      </c>
    </row>
    <row r="41" spans="1:14" x14ac:dyDescent="0.25">
      <c r="A41" s="15" t="s">
        <v>176</v>
      </c>
      <c r="B41" s="16">
        <v>16.530403957548479</v>
      </c>
      <c r="C41" s="16">
        <v>1.5175323089045887</v>
      </c>
      <c r="D41" s="16">
        <v>15.103</v>
      </c>
      <c r="G41" s="83" t="s">
        <v>828</v>
      </c>
      <c r="H41" s="71"/>
      <c r="I41" s="71"/>
      <c r="J41" s="71"/>
      <c r="K41" s="71"/>
      <c r="L41" s="71"/>
      <c r="M41" s="71"/>
      <c r="N41" s="71"/>
    </row>
    <row r="42" spans="1:14" x14ac:dyDescent="0.25">
      <c r="A42" s="15" t="s">
        <v>177</v>
      </c>
      <c r="B42" s="16">
        <v>16.856885189396966</v>
      </c>
      <c r="C42" s="16"/>
      <c r="D42" s="16">
        <v>20.934000000000001</v>
      </c>
      <c r="G42" s="83" t="s">
        <v>835</v>
      </c>
      <c r="H42" s="83"/>
      <c r="I42" s="83"/>
      <c r="J42" s="83"/>
      <c r="K42" s="83"/>
      <c r="L42" s="83"/>
      <c r="M42" s="71"/>
      <c r="N42" s="71"/>
    </row>
    <row r="43" spans="1:14" x14ac:dyDescent="0.25">
      <c r="A43" s="15" t="s">
        <v>178</v>
      </c>
      <c r="B43" s="16">
        <v>17.354642125715742</v>
      </c>
      <c r="C43" s="16">
        <v>-0.78204589799774826</v>
      </c>
      <c r="D43" s="16">
        <v>34.436999999999998</v>
      </c>
    </row>
    <row r="44" spans="1:14" x14ac:dyDescent="0.25">
      <c r="A44" s="15" t="s">
        <v>8</v>
      </c>
      <c r="B44" s="16">
        <v>13.161584090557611</v>
      </c>
      <c r="C44" s="16"/>
      <c r="D44" s="16">
        <v>0.52</v>
      </c>
      <c r="G44" s="8" t="s">
        <v>294</v>
      </c>
    </row>
    <row r="45" spans="1:14" x14ac:dyDescent="0.25">
      <c r="A45" s="15" t="s">
        <v>179</v>
      </c>
      <c r="B45" s="16">
        <v>15.372391219659699</v>
      </c>
      <c r="C45" s="16"/>
      <c r="D45" s="16">
        <v>4.7439999999999998</v>
      </c>
      <c r="F45" s="8" t="s">
        <v>170</v>
      </c>
      <c r="G45" s="8" t="s">
        <v>295</v>
      </c>
    </row>
    <row r="46" spans="1:14" x14ac:dyDescent="0.25">
      <c r="A46" s="15" t="s">
        <v>180</v>
      </c>
      <c r="B46" s="16">
        <v>16.164788378950302</v>
      </c>
      <c r="C46" s="16">
        <v>-7.1382318776631388</v>
      </c>
      <c r="D46" s="16">
        <v>10.478</v>
      </c>
      <c r="F46" s="8" t="s">
        <v>171</v>
      </c>
      <c r="G46" s="8" t="s">
        <v>296</v>
      </c>
    </row>
    <row r="47" spans="1:14" x14ac:dyDescent="0.25">
      <c r="A47" s="15" t="s">
        <v>181</v>
      </c>
      <c r="B47" s="16">
        <v>16.671923291268854</v>
      </c>
      <c r="C47" s="16">
        <v>3.7126587336695795</v>
      </c>
      <c r="D47" s="16">
        <v>17.399000000000001</v>
      </c>
      <c r="F47" s="8" t="s">
        <v>173</v>
      </c>
      <c r="G47" s="8" t="s">
        <v>297</v>
      </c>
    </row>
    <row r="48" spans="1:14" x14ac:dyDescent="0.25">
      <c r="A48" s="15" t="s">
        <v>182</v>
      </c>
      <c r="B48" s="16">
        <v>21.02197760801938</v>
      </c>
      <c r="C48" s="16">
        <v>3.1609909878074616</v>
      </c>
      <c r="D48" s="16">
        <v>1348.1210000000001</v>
      </c>
      <c r="G48" s="8" t="s">
        <v>806</v>
      </c>
    </row>
    <row r="49" spans="1:4" x14ac:dyDescent="0.25">
      <c r="A49" s="15" t="s">
        <v>183</v>
      </c>
      <c r="B49" s="16">
        <v>17.645281750775691</v>
      </c>
      <c r="C49" s="16">
        <v>1.1020613435980975</v>
      </c>
      <c r="D49" s="16">
        <v>46.052</v>
      </c>
    </row>
    <row r="50" spans="1:4" x14ac:dyDescent="0.25">
      <c r="A50" s="15" t="s">
        <v>9</v>
      </c>
      <c r="B50" s="16">
        <v>13.42984807715229</v>
      </c>
      <c r="C50" s="16"/>
      <c r="D50" s="16">
        <v>0.68</v>
      </c>
    </row>
    <row r="51" spans="1:4" x14ac:dyDescent="0.25">
      <c r="A51" s="15" t="s">
        <v>184</v>
      </c>
      <c r="B51" s="16">
        <v>18.100075950958193</v>
      </c>
      <c r="C51" s="16">
        <v>-4.9536459836045887</v>
      </c>
      <c r="D51" s="16">
        <v>72.570999999999998</v>
      </c>
    </row>
    <row r="52" spans="1:4" x14ac:dyDescent="0.25">
      <c r="A52" s="15" t="s">
        <v>185</v>
      </c>
      <c r="B52" s="16">
        <v>15.196038324189828</v>
      </c>
      <c r="C52" s="16"/>
      <c r="D52" s="16">
        <v>3.9769999999999999</v>
      </c>
    </row>
    <row r="53" spans="1:4" x14ac:dyDescent="0.25">
      <c r="A53" s="15" t="s">
        <v>186</v>
      </c>
      <c r="B53" s="16">
        <v>15.344388962539957</v>
      </c>
      <c r="C53" s="16">
        <v>1.8569587590839156</v>
      </c>
      <c r="D53" s="16">
        <v>4.6130000000000004</v>
      </c>
    </row>
    <row r="54" spans="1:4" x14ac:dyDescent="0.25">
      <c r="A54" s="15" t="s">
        <v>187</v>
      </c>
      <c r="B54" s="16">
        <v>16.937302631178998</v>
      </c>
      <c r="C54" s="16"/>
      <c r="D54" s="16">
        <v>22.687000000000001</v>
      </c>
    </row>
    <row r="55" spans="1:4" x14ac:dyDescent="0.25">
      <c r="A55" s="15" t="s">
        <v>188</v>
      </c>
      <c r="B55" s="16">
        <v>15.300744866939068</v>
      </c>
      <c r="C55" s="16">
        <v>2.5087882500074037</v>
      </c>
      <c r="D55" s="16">
        <v>4.4160000000000004</v>
      </c>
    </row>
    <row r="56" spans="1:4" x14ac:dyDescent="0.25">
      <c r="A56" s="15" t="s">
        <v>10</v>
      </c>
      <c r="B56" s="16">
        <v>13.612169633946245</v>
      </c>
      <c r="C56" s="16">
        <v>7.9043207340452878E-2</v>
      </c>
      <c r="D56" s="16">
        <v>0.81599999999999995</v>
      </c>
    </row>
    <row r="57" spans="1:4" x14ac:dyDescent="0.25">
      <c r="A57" s="15" t="s">
        <v>189</v>
      </c>
      <c r="B57" s="16">
        <v>16.16973888411016</v>
      </c>
      <c r="C57" s="16">
        <v>3.7230963821589795</v>
      </c>
      <c r="D57" s="16">
        <v>10.53</v>
      </c>
    </row>
    <row r="58" spans="1:4" x14ac:dyDescent="0.25">
      <c r="A58" s="15" t="s">
        <v>190</v>
      </c>
      <c r="B58" s="16">
        <v>15.531288506169702</v>
      </c>
      <c r="C58" s="16">
        <v>3.4963718563891164</v>
      </c>
      <c r="D58" s="16">
        <v>5.5609999999999999</v>
      </c>
    </row>
    <row r="59" spans="1:4" x14ac:dyDescent="0.25">
      <c r="A59" s="15" t="s">
        <v>11</v>
      </c>
      <c r="B59" s="16">
        <v>13.647091906339311</v>
      </c>
      <c r="C59" s="16"/>
      <c r="D59" s="16">
        <v>0.84499999999999997</v>
      </c>
    </row>
    <row r="60" spans="1:4" x14ac:dyDescent="0.25">
      <c r="A60" s="17" t="s">
        <v>12</v>
      </c>
      <c r="B60" s="16">
        <v>11.170435156023453</v>
      </c>
      <c r="C60" s="16">
        <v>3.2834143460057721</v>
      </c>
      <c r="D60" s="16">
        <v>7.0999999999999994E-2</v>
      </c>
    </row>
    <row r="61" spans="1:4" x14ac:dyDescent="0.25">
      <c r="A61" s="15" t="s">
        <v>191</v>
      </c>
      <c r="B61" s="16">
        <v>16.12368002925222</v>
      </c>
      <c r="C61" s="16">
        <v>2.4977463966644047</v>
      </c>
      <c r="D61" s="16">
        <v>10.055999999999999</v>
      </c>
    </row>
    <row r="62" spans="1:4" x14ac:dyDescent="0.25">
      <c r="A62" s="15" t="s">
        <v>192</v>
      </c>
      <c r="B62" s="16">
        <v>16.523894036856603</v>
      </c>
      <c r="C62" s="16">
        <v>1.5596396303634503</v>
      </c>
      <c r="D62" s="16">
        <v>15.005000000000001</v>
      </c>
    </row>
    <row r="63" spans="1:4" x14ac:dyDescent="0.25">
      <c r="A63" s="15" t="s">
        <v>193</v>
      </c>
      <c r="B63" s="16">
        <v>18.189454616444799</v>
      </c>
      <c r="C63" s="16"/>
      <c r="D63" s="16">
        <v>79.355999999999995</v>
      </c>
    </row>
    <row r="64" spans="1:4" x14ac:dyDescent="0.25">
      <c r="A64" s="15" t="s">
        <v>194</v>
      </c>
      <c r="B64" s="16">
        <v>15.591140645262445</v>
      </c>
      <c r="C64" s="16">
        <v>5.3147358958599762</v>
      </c>
      <c r="D64" s="16">
        <v>5.9039999999999999</v>
      </c>
    </row>
    <row r="65" spans="1:4" x14ac:dyDescent="0.25">
      <c r="A65" s="15" t="s">
        <v>13</v>
      </c>
      <c r="B65" s="16">
        <v>14.116355616942336</v>
      </c>
      <c r="C65" s="16"/>
      <c r="D65" s="16">
        <v>1.351</v>
      </c>
    </row>
    <row r="66" spans="1:4" x14ac:dyDescent="0.25">
      <c r="A66" s="15" t="s">
        <v>195</v>
      </c>
      <c r="B66" s="16">
        <v>15.518256647532025</v>
      </c>
      <c r="C66" s="16"/>
      <c r="D66" s="16">
        <v>5.4889999999999999</v>
      </c>
    </row>
    <row r="67" spans="1:4" x14ac:dyDescent="0.25">
      <c r="A67" s="15" t="s">
        <v>14</v>
      </c>
      <c r="B67" s="16">
        <v>14.108180171927094</v>
      </c>
      <c r="C67" s="16">
        <v>1.1206219650910367</v>
      </c>
      <c r="D67" s="16">
        <v>1.34</v>
      </c>
    </row>
    <row r="68" spans="1:4" x14ac:dyDescent="0.25">
      <c r="A68" s="15" t="s">
        <v>196</v>
      </c>
      <c r="B68" s="16">
        <v>18.2795088080033</v>
      </c>
      <c r="C68" s="16">
        <v>-4.6670455897061789</v>
      </c>
      <c r="D68" s="16">
        <v>86.834000000000003</v>
      </c>
    </row>
    <row r="69" spans="1:4" x14ac:dyDescent="0.25">
      <c r="A69" s="15" t="s">
        <v>15</v>
      </c>
      <c r="B69" s="16">
        <v>13.703461054155651</v>
      </c>
      <c r="C69" s="16">
        <v>2.2194533279038895</v>
      </c>
      <c r="D69" s="16">
        <v>0.89400000000000002</v>
      </c>
    </row>
    <row r="70" spans="1:4" x14ac:dyDescent="0.25">
      <c r="A70" s="15" t="s">
        <v>197</v>
      </c>
      <c r="B70" s="16">
        <v>15.502094679575029</v>
      </c>
      <c r="C70" s="16"/>
      <c r="D70" s="16">
        <v>5.4009999999999998</v>
      </c>
    </row>
    <row r="71" spans="1:4" x14ac:dyDescent="0.25">
      <c r="A71" s="15" t="s">
        <v>198</v>
      </c>
      <c r="B71" s="16">
        <v>17.96002528409895</v>
      </c>
      <c r="C71" s="16">
        <v>3.4050609234267979</v>
      </c>
      <c r="D71" s="16">
        <v>63.087000000000003</v>
      </c>
    </row>
    <row r="72" spans="1:4" x14ac:dyDescent="0.25">
      <c r="A72" s="15" t="s">
        <v>16</v>
      </c>
      <c r="B72" s="16">
        <v>14.232904236937712</v>
      </c>
      <c r="C72" s="16"/>
      <c r="D72" s="16">
        <v>1.518</v>
      </c>
    </row>
    <row r="73" spans="1:4" x14ac:dyDescent="0.25">
      <c r="A73" s="15" t="s">
        <v>17</v>
      </c>
      <c r="B73" s="16">
        <v>14.402741512932669</v>
      </c>
      <c r="C73" s="16"/>
      <c r="D73" s="16">
        <v>1.7989999999999999</v>
      </c>
    </row>
    <row r="74" spans="1:4" x14ac:dyDescent="0.25">
      <c r="A74" s="15" t="s">
        <v>199</v>
      </c>
      <c r="B74" s="16">
        <v>15.312675227915589</v>
      </c>
      <c r="C74" s="16">
        <v>2.0726477577201963</v>
      </c>
      <c r="D74" s="16">
        <v>4.4690000000000003</v>
      </c>
    </row>
    <row r="75" spans="1:4" x14ac:dyDescent="0.25">
      <c r="A75" s="15" t="s">
        <v>200</v>
      </c>
      <c r="B75" s="16">
        <v>18.219506588442137</v>
      </c>
      <c r="C75" s="16">
        <v>4.3158133998797288</v>
      </c>
      <c r="D75" s="16">
        <v>81.777000000000001</v>
      </c>
    </row>
    <row r="76" spans="1:4" x14ac:dyDescent="0.25">
      <c r="A76" s="15" t="s">
        <v>201</v>
      </c>
      <c r="B76" s="16">
        <v>17.006151503817691</v>
      </c>
      <c r="C76" s="16"/>
      <c r="D76" s="16">
        <v>24.303999999999998</v>
      </c>
    </row>
    <row r="77" spans="1:4" x14ac:dyDescent="0.25">
      <c r="A77" s="15" t="s">
        <v>202</v>
      </c>
      <c r="B77" s="16">
        <v>16.230888478433442</v>
      </c>
      <c r="C77" s="16">
        <v>3.0414733520008692</v>
      </c>
      <c r="D77" s="16">
        <v>11.194000000000001</v>
      </c>
    </row>
    <row r="78" spans="1:4" x14ac:dyDescent="0.25">
      <c r="A78" s="17" t="s">
        <v>18</v>
      </c>
      <c r="B78" s="16">
        <v>11.552146178123509</v>
      </c>
      <c r="C78" s="16">
        <v>7.8689068968858349</v>
      </c>
      <c r="D78" s="16">
        <v>0.104</v>
      </c>
    </row>
    <row r="79" spans="1:4" x14ac:dyDescent="0.25">
      <c r="A79" s="15" t="s">
        <v>203</v>
      </c>
      <c r="B79" s="16">
        <v>16.505804037477226</v>
      </c>
      <c r="C79" s="16">
        <v>3.0284421704867532</v>
      </c>
      <c r="D79" s="16">
        <v>14.736000000000001</v>
      </c>
    </row>
    <row r="80" spans="1:4" x14ac:dyDescent="0.25">
      <c r="A80" s="15" t="s">
        <v>204</v>
      </c>
      <c r="B80" s="16">
        <v>16.175326284412591</v>
      </c>
      <c r="C80" s="16"/>
      <c r="D80" s="16">
        <v>10.589</v>
      </c>
    </row>
    <row r="81" spans="1:4" x14ac:dyDescent="0.25">
      <c r="A81" s="15" t="s">
        <v>19</v>
      </c>
      <c r="B81" s="16">
        <v>14.336088473172943</v>
      </c>
      <c r="C81" s="16"/>
      <c r="D81" s="16">
        <v>1.6830000000000001</v>
      </c>
    </row>
    <row r="82" spans="1:4" x14ac:dyDescent="0.25">
      <c r="A82" s="17" t="s">
        <v>20</v>
      </c>
      <c r="B82" s="16">
        <v>13.560618308335483</v>
      </c>
      <c r="C82" s="16">
        <v>1.1926824854114566</v>
      </c>
      <c r="D82" s="16">
        <v>0.77500000000000002</v>
      </c>
    </row>
    <row r="83" spans="1:4" x14ac:dyDescent="0.25">
      <c r="A83" s="15" t="s">
        <v>205</v>
      </c>
      <c r="B83" s="16">
        <v>16.11939480668994</v>
      </c>
      <c r="C83" s="16">
        <v>5.6835649572411571</v>
      </c>
      <c r="D83" s="16">
        <v>10.013</v>
      </c>
    </row>
    <row r="84" spans="1:4" x14ac:dyDescent="0.25">
      <c r="A84" s="15" t="s">
        <v>206</v>
      </c>
      <c r="B84" s="16">
        <v>15.921472309453506</v>
      </c>
      <c r="C84" s="16">
        <v>1.3807355486802515</v>
      </c>
      <c r="D84" s="16">
        <v>8.2149999999999999</v>
      </c>
    </row>
    <row r="85" spans="1:4" x14ac:dyDescent="0.25">
      <c r="A85" s="15" t="s">
        <v>207</v>
      </c>
      <c r="B85" s="16">
        <v>15.782063317565493</v>
      </c>
      <c r="C85" s="16">
        <v>-1.0087259695928807</v>
      </c>
      <c r="D85" s="16">
        <v>7.1459999999999999</v>
      </c>
    </row>
    <row r="86" spans="1:4" x14ac:dyDescent="0.25">
      <c r="A86" s="15" t="s">
        <v>208</v>
      </c>
      <c r="B86" s="16">
        <v>16.116694670042691</v>
      </c>
      <c r="C86" s="16">
        <v>2.0281075504459944</v>
      </c>
      <c r="D86" s="16">
        <v>9.9860000000000007</v>
      </c>
    </row>
    <row r="87" spans="1:4" x14ac:dyDescent="0.25">
      <c r="A87" s="15" t="s">
        <v>21</v>
      </c>
      <c r="B87" s="16">
        <v>12.694652660348845</v>
      </c>
      <c r="C87" s="16">
        <v>-2.1227604163986782</v>
      </c>
      <c r="D87" s="16">
        <v>0.32600000000000001</v>
      </c>
    </row>
    <row r="88" spans="1:4" x14ac:dyDescent="0.25">
      <c r="A88" s="15" t="s">
        <v>209</v>
      </c>
      <c r="B88" s="16">
        <v>20.911335011162965</v>
      </c>
      <c r="C88" s="16">
        <v>2.2397404200024154</v>
      </c>
      <c r="D88" s="16">
        <v>1206.9169999999999</v>
      </c>
    </row>
    <row r="89" spans="1:4" x14ac:dyDescent="0.25">
      <c r="A89" s="15" t="s">
        <v>210</v>
      </c>
      <c r="B89" s="16">
        <v>19.300431965035571</v>
      </c>
      <c r="C89" s="16">
        <v>1.9440234228376374</v>
      </c>
      <c r="D89" s="16">
        <v>241.03</v>
      </c>
    </row>
    <row r="90" spans="1:4" x14ac:dyDescent="0.25">
      <c r="A90" s="15" t="s">
        <v>211</v>
      </c>
      <c r="B90" s="16">
        <v>18.144386911960446</v>
      </c>
      <c r="C90" s="16">
        <v>-0.34284020178755481</v>
      </c>
      <c r="D90" s="16">
        <v>75.858999999999995</v>
      </c>
    </row>
    <row r="91" spans="1:4" x14ac:dyDescent="0.25">
      <c r="A91" s="15" t="s">
        <v>212</v>
      </c>
      <c r="B91" s="16">
        <v>17.307370974523671</v>
      </c>
      <c r="C91" s="16">
        <v>-5.811417325129705</v>
      </c>
      <c r="D91" s="16">
        <v>32.847000000000001</v>
      </c>
    </row>
    <row r="92" spans="1:4" x14ac:dyDescent="0.25">
      <c r="A92" s="15" t="s">
        <v>213</v>
      </c>
      <c r="B92" s="16">
        <v>15.337427872868879</v>
      </c>
      <c r="C92" s="16">
        <v>1.8195781393193122</v>
      </c>
      <c r="D92" s="16">
        <v>4.5810000000000004</v>
      </c>
    </row>
    <row r="93" spans="1:4" x14ac:dyDescent="0.25">
      <c r="A93" s="15" t="s">
        <v>214</v>
      </c>
      <c r="B93" s="16">
        <v>15.842869019773884</v>
      </c>
      <c r="C93" s="16">
        <v>2.5340121707348993</v>
      </c>
      <c r="D93" s="16">
        <v>7.5940000000000003</v>
      </c>
    </row>
    <row r="94" spans="1:4" x14ac:dyDescent="0.25">
      <c r="A94" s="15" t="s">
        <v>215</v>
      </c>
      <c r="B94" s="16">
        <v>17.920234401931243</v>
      </c>
      <c r="C94" s="16">
        <v>4.2375884718656627</v>
      </c>
      <c r="D94" s="16">
        <v>60.625999999999998</v>
      </c>
    </row>
    <row r="95" spans="1:4" x14ac:dyDescent="0.25">
      <c r="A95" s="17" t="s">
        <v>22</v>
      </c>
      <c r="B95" s="16">
        <v>14.823833375284924</v>
      </c>
      <c r="C95" s="16">
        <v>4.9495356056215751</v>
      </c>
      <c r="D95" s="16">
        <v>2.7410000000000001</v>
      </c>
    </row>
    <row r="96" spans="1:4" x14ac:dyDescent="0.25">
      <c r="A96" s="15" t="s">
        <v>216</v>
      </c>
      <c r="B96" s="16">
        <v>18.666125758654008</v>
      </c>
      <c r="C96" s="16">
        <v>6.6796887931233115</v>
      </c>
      <c r="D96" s="16">
        <v>127.819</v>
      </c>
    </row>
    <row r="97" spans="1:4" x14ac:dyDescent="0.25">
      <c r="A97" s="15" t="s">
        <v>217</v>
      </c>
      <c r="B97" s="16">
        <v>15.648571906549435</v>
      </c>
      <c r="C97" s="16"/>
      <c r="D97" s="16">
        <v>6.2530000000000001</v>
      </c>
    </row>
    <row r="98" spans="1:4" x14ac:dyDescent="0.25">
      <c r="A98" s="15" t="s">
        <v>218</v>
      </c>
      <c r="B98" s="16">
        <v>16.629361177952696</v>
      </c>
      <c r="C98" s="16">
        <v>-2.4171867295088032</v>
      </c>
      <c r="D98" s="16">
        <v>16.673999999999999</v>
      </c>
    </row>
    <row r="99" spans="1:4" x14ac:dyDescent="0.25">
      <c r="A99" s="15" t="s">
        <v>219</v>
      </c>
      <c r="B99" s="16">
        <v>17.52688508990558</v>
      </c>
      <c r="C99" s="16">
        <v>-1.7335906840697519</v>
      </c>
      <c r="D99" s="16">
        <v>40.909999999999997</v>
      </c>
    </row>
    <row r="100" spans="1:4" x14ac:dyDescent="0.25">
      <c r="A100" s="15" t="s">
        <v>23</v>
      </c>
      <c r="B100" s="16">
        <v>11.561715629139661</v>
      </c>
      <c r="C100" s="16"/>
      <c r="D100" s="16">
        <v>0.105</v>
      </c>
    </row>
    <row r="101" spans="1:4" x14ac:dyDescent="0.25">
      <c r="A101" s="15" t="s">
        <v>220</v>
      </c>
      <c r="B101" s="16">
        <v>17.707453297558228</v>
      </c>
      <c r="C101" s="16">
        <v>4.4841383253339808</v>
      </c>
      <c r="D101" s="16">
        <v>49.006</v>
      </c>
    </row>
    <row r="102" spans="1:4" x14ac:dyDescent="0.25">
      <c r="A102" s="15" t="s">
        <v>221</v>
      </c>
      <c r="B102" s="16">
        <v>15.11896664077516</v>
      </c>
      <c r="C102" s="16"/>
      <c r="D102" s="16">
        <v>3.6819999999999999</v>
      </c>
    </row>
    <row r="103" spans="1:4" x14ac:dyDescent="0.25">
      <c r="A103" s="15" t="s">
        <v>222</v>
      </c>
      <c r="B103" s="16"/>
      <c r="C103" s="16"/>
      <c r="D103" s="16"/>
    </row>
    <row r="104" spans="1:4" x14ac:dyDescent="0.25">
      <c r="A104" s="15" t="s">
        <v>223</v>
      </c>
      <c r="B104" s="16">
        <v>15.695891218845857</v>
      </c>
      <c r="C104" s="16">
        <v>-0.82643101779268502</v>
      </c>
      <c r="D104" s="16">
        <v>6.556</v>
      </c>
    </row>
    <row r="105" spans="1:4" x14ac:dyDescent="0.25">
      <c r="A105" s="15" t="s">
        <v>24</v>
      </c>
      <c r="B105" s="16">
        <v>14.617512143436301</v>
      </c>
      <c r="C105" s="16">
        <v>1.6537917776991298</v>
      </c>
      <c r="D105" s="16">
        <v>2.23</v>
      </c>
    </row>
    <row r="106" spans="1:4" x14ac:dyDescent="0.25">
      <c r="A106" s="15" t="s">
        <v>224</v>
      </c>
      <c r="B106" s="16">
        <v>15.191249405144648</v>
      </c>
      <c r="C106" s="16"/>
      <c r="D106" s="16">
        <v>3.9580000000000002</v>
      </c>
    </row>
    <row r="107" spans="1:4" x14ac:dyDescent="0.25">
      <c r="A107" s="15" t="s">
        <v>25</v>
      </c>
      <c r="B107" s="16">
        <v>14.478713862151148</v>
      </c>
      <c r="C107" s="16"/>
      <c r="D107" s="16">
        <v>1.9410000000000001</v>
      </c>
    </row>
    <row r="108" spans="1:4" x14ac:dyDescent="0.25">
      <c r="A108" s="15" t="s">
        <v>225</v>
      </c>
      <c r="B108" s="16">
        <v>15.170314251992794</v>
      </c>
      <c r="C108" s="16"/>
      <c r="D108" s="16">
        <v>3.8759999999999999</v>
      </c>
    </row>
    <row r="109" spans="1:4" x14ac:dyDescent="0.25">
      <c r="A109" s="15" t="s">
        <v>226</v>
      </c>
      <c r="B109" s="16"/>
      <c r="C109" s="16"/>
      <c r="D109" s="16"/>
    </row>
    <row r="110" spans="1:4" x14ac:dyDescent="0.25">
      <c r="A110" s="15" t="s">
        <v>227</v>
      </c>
      <c r="B110" s="16">
        <v>14.999382690583207</v>
      </c>
      <c r="C110" s="16">
        <v>1.4056252188843357</v>
      </c>
      <c r="D110" s="16">
        <v>3.2669999999999999</v>
      </c>
    </row>
    <row r="111" spans="1:4" x14ac:dyDescent="0.25">
      <c r="A111" s="15" t="s">
        <v>26</v>
      </c>
      <c r="B111" s="16">
        <v>13.149978544437301</v>
      </c>
      <c r="C111" s="16">
        <v>2.4823293287736998</v>
      </c>
      <c r="D111" s="16">
        <v>0.51400000000000001</v>
      </c>
    </row>
    <row r="112" spans="1:4" x14ac:dyDescent="0.25">
      <c r="A112" s="15" t="s">
        <v>143</v>
      </c>
      <c r="B112" s="16">
        <v>14.537730986009926</v>
      </c>
      <c r="C112" s="16">
        <v>-0.38488142658227209</v>
      </c>
      <c r="D112" s="16">
        <v>2.0590000000000002</v>
      </c>
    </row>
    <row r="113" spans="1:4" x14ac:dyDescent="0.25">
      <c r="A113" s="15" t="s">
        <v>228</v>
      </c>
      <c r="B113" s="16">
        <v>16.899757245049003</v>
      </c>
      <c r="C113" s="16">
        <v>0.20545667440290563</v>
      </c>
      <c r="D113" s="16">
        <v>21.850999999999999</v>
      </c>
    </row>
    <row r="114" spans="1:4" x14ac:dyDescent="0.25">
      <c r="A114" s="15" t="s">
        <v>229</v>
      </c>
      <c r="B114" s="16">
        <v>16.598420829275927</v>
      </c>
      <c r="C114" s="16">
        <v>-2.5050487492082922</v>
      </c>
      <c r="D114" s="16">
        <v>16.166</v>
      </c>
    </row>
    <row r="115" spans="1:4" x14ac:dyDescent="0.25">
      <c r="A115" s="15" t="s">
        <v>230</v>
      </c>
      <c r="B115" s="16">
        <v>17.173487237171866</v>
      </c>
      <c r="C115" s="16">
        <v>1.519197798289585</v>
      </c>
      <c r="D115" s="16">
        <v>28.731000000000002</v>
      </c>
    </row>
    <row r="116" spans="1:4" x14ac:dyDescent="0.25">
      <c r="A116" s="15" t="s">
        <v>28</v>
      </c>
      <c r="B116" s="16">
        <v>12.691580461311874</v>
      </c>
      <c r="C116" s="16">
        <v>7.3569182423560209</v>
      </c>
      <c r="D116" s="16">
        <v>0.32500000000000001</v>
      </c>
    </row>
    <row r="117" spans="1:4" x14ac:dyDescent="0.25">
      <c r="A117" s="15" t="s">
        <v>231</v>
      </c>
      <c r="B117" s="16">
        <v>16.578680058287564</v>
      </c>
      <c r="C117" s="16"/>
      <c r="D117" s="16">
        <v>15.85</v>
      </c>
    </row>
    <row r="118" spans="1:4" x14ac:dyDescent="0.25">
      <c r="A118" s="15" t="s">
        <v>29</v>
      </c>
      <c r="B118" s="16"/>
      <c r="C118" s="16"/>
      <c r="D118" s="16"/>
    </row>
    <row r="119" spans="1:4" x14ac:dyDescent="0.25">
      <c r="A119" s="15" t="s">
        <v>232</v>
      </c>
      <c r="B119" s="16">
        <v>14.996010006104568</v>
      </c>
      <c r="C119" s="16"/>
      <c r="D119" s="16">
        <v>3.2559999999999998</v>
      </c>
    </row>
    <row r="120" spans="1:4" x14ac:dyDescent="0.25">
      <c r="A120" s="15" t="s">
        <v>30</v>
      </c>
      <c r="B120" s="16">
        <v>14.069377281921325</v>
      </c>
      <c r="C120" s="16">
        <v>3.2039872123744502</v>
      </c>
      <c r="D120" s="16">
        <v>1.2889999999999999</v>
      </c>
    </row>
    <row r="121" spans="1:4" x14ac:dyDescent="0.25">
      <c r="A121" s="15" t="s">
        <v>233</v>
      </c>
      <c r="B121" s="16">
        <v>18.549381738968098</v>
      </c>
      <c r="C121" s="16">
        <v>2.3780513042652554</v>
      </c>
      <c r="D121" s="16">
        <v>113.735</v>
      </c>
    </row>
    <row r="122" spans="1:4" x14ac:dyDescent="0.25">
      <c r="A122" s="15" t="s">
        <v>234</v>
      </c>
      <c r="B122" s="16">
        <v>15.084428050930592</v>
      </c>
      <c r="C122" s="16">
        <v>2.6075627627950602</v>
      </c>
      <c r="D122" s="16">
        <v>3.5569999999999999</v>
      </c>
    </row>
    <row r="123" spans="1:4" x14ac:dyDescent="0.25">
      <c r="A123" s="15" t="s">
        <v>31</v>
      </c>
      <c r="B123" s="16">
        <v>14.843700382335838</v>
      </c>
      <c r="C123" s="16">
        <v>-2.3899171925251426</v>
      </c>
      <c r="D123" s="16">
        <v>2.7959999999999998</v>
      </c>
    </row>
    <row r="124" spans="1:4" x14ac:dyDescent="0.25">
      <c r="A124" s="15" t="s">
        <v>32</v>
      </c>
      <c r="B124" s="16">
        <v>13.337474757021274</v>
      </c>
      <c r="C124" s="16"/>
      <c r="D124" s="16">
        <v>0.62</v>
      </c>
    </row>
    <row r="125" spans="1:4" x14ac:dyDescent="0.25">
      <c r="A125" s="15" t="s">
        <v>235</v>
      </c>
      <c r="B125" s="16">
        <v>17.287073202286994</v>
      </c>
      <c r="C125" s="16">
        <v>0.34799137258475932</v>
      </c>
      <c r="D125" s="16">
        <v>32.186999999999998</v>
      </c>
    </row>
    <row r="126" spans="1:4" x14ac:dyDescent="0.25">
      <c r="A126" s="15" t="s">
        <v>236</v>
      </c>
      <c r="B126" s="16">
        <v>16.907325440195308</v>
      </c>
      <c r="C126" s="16">
        <v>-0.19016012828979501</v>
      </c>
      <c r="D126" s="16">
        <v>22.016999999999999</v>
      </c>
    </row>
    <row r="127" spans="1:4" x14ac:dyDescent="0.25">
      <c r="A127" s="15" t="s">
        <v>237</v>
      </c>
      <c r="B127" s="16">
        <v>17.949348232133172</v>
      </c>
      <c r="C127" s="16">
        <v>1.9433598140415469</v>
      </c>
      <c r="D127" s="16">
        <v>62.417000000000002</v>
      </c>
    </row>
    <row r="128" spans="1:4" x14ac:dyDescent="0.25">
      <c r="A128" s="15" t="s">
        <v>33</v>
      </c>
      <c r="B128" s="16">
        <v>14.575381370567127</v>
      </c>
      <c r="C128" s="16">
        <v>-3.6933715457390672</v>
      </c>
      <c r="D128" s="16">
        <v>2.1379999999999999</v>
      </c>
    </row>
    <row r="129" spans="1:4" x14ac:dyDescent="0.25">
      <c r="A129" s="15" t="s">
        <v>238</v>
      </c>
      <c r="B129" s="16">
        <v>17.16401015062598</v>
      </c>
      <c r="C129" s="16">
        <v>-0.73332991892011934</v>
      </c>
      <c r="D129" s="16">
        <v>28.46</v>
      </c>
    </row>
    <row r="130" spans="1:4" x14ac:dyDescent="0.25">
      <c r="A130" s="15" t="s">
        <v>239</v>
      </c>
      <c r="B130" s="16">
        <v>16.630320295638018</v>
      </c>
      <c r="C130" s="16">
        <v>3.3671220209612587</v>
      </c>
      <c r="D130" s="16">
        <v>16.690000000000001</v>
      </c>
    </row>
    <row r="131" spans="1:4" x14ac:dyDescent="0.25">
      <c r="A131" s="15" t="s">
        <v>240</v>
      </c>
      <c r="B131" s="16">
        <v>15.300744866939068</v>
      </c>
      <c r="C131" s="16">
        <v>4.55467810725332</v>
      </c>
      <c r="D131" s="16">
        <v>4.4160000000000004</v>
      </c>
    </row>
    <row r="132" spans="1:4" x14ac:dyDescent="0.25">
      <c r="A132" s="15" t="s">
        <v>241</v>
      </c>
      <c r="B132" s="16">
        <v>15.588596761926707</v>
      </c>
      <c r="C132" s="16">
        <v>-3.6751794791728853</v>
      </c>
      <c r="D132" s="16">
        <v>5.8890000000000002</v>
      </c>
    </row>
    <row r="133" spans="1:4" x14ac:dyDescent="0.25">
      <c r="A133" s="15" t="s">
        <v>242</v>
      </c>
      <c r="B133" s="16">
        <v>16.529211430575298</v>
      </c>
      <c r="C133" s="16"/>
      <c r="D133" s="16">
        <v>15.085000000000001</v>
      </c>
    </row>
    <row r="134" spans="1:4" x14ac:dyDescent="0.25">
      <c r="A134" s="15" t="s">
        <v>243</v>
      </c>
      <c r="B134" s="16">
        <v>18.892819591995114</v>
      </c>
      <c r="C134" s="16">
        <v>-2.9658037469479237</v>
      </c>
      <c r="D134" s="16">
        <v>160.34200000000001</v>
      </c>
    </row>
    <row r="135" spans="1:4" x14ac:dyDescent="0.25">
      <c r="A135" s="15" t="s">
        <v>244</v>
      </c>
      <c r="B135" s="16">
        <v>15.419533837696875</v>
      </c>
      <c r="C135" s="16">
        <v>-0.85431712366149637</v>
      </c>
      <c r="D135" s="16">
        <v>4.9729999999999999</v>
      </c>
    </row>
    <row r="136" spans="1:4" x14ac:dyDescent="0.25">
      <c r="A136" s="15" t="s">
        <v>245</v>
      </c>
      <c r="B136" s="16">
        <v>14.941413706868287</v>
      </c>
      <c r="C136" s="16">
        <v>2.7723867632367725</v>
      </c>
      <c r="D136" s="16">
        <v>3.0830000000000002</v>
      </c>
    </row>
    <row r="137" spans="1:4" x14ac:dyDescent="0.25">
      <c r="A137" s="15" t="s">
        <v>246</v>
      </c>
      <c r="B137" s="16">
        <v>18.982066393330058</v>
      </c>
      <c r="C137" s="16">
        <v>3.2375183202540416</v>
      </c>
      <c r="D137" s="16">
        <v>175.31</v>
      </c>
    </row>
    <row r="138" spans="1:4" x14ac:dyDescent="0.25">
      <c r="A138" s="15" t="s">
        <v>247</v>
      </c>
      <c r="B138" s="16">
        <v>15.093662760464461</v>
      </c>
      <c r="C138" s="16">
        <v>-1.3747922950332025</v>
      </c>
      <c r="D138" s="16">
        <v>3.59</v>
      </c>
    </row>
    <row r="139" spans="1:4" x14ac:dyDescent="0.25">
      <c r="A139" s="15" t="s">
        <v>248</v>
      </c>
      <c r="B139" s="16">
        <v>15.711630042516571</v>
      </c>
      <c r="C139" s="16"/>
      <c r="D139" s="16">
        <v>6.66</v>
      </c>
    </row>
    <row r="140" spans="1:4" x14ac:dyDescent="0.25">
      <c r="A140" s="15" t="s">
        <v>249</v>
      </c>
      <c r="B140" s="16">
        <v>15.691917501252615</v>
      </c>
      <c r="C140" s="16">
        <v>-2.5565278329285834</v>
      </c>
      <c r="D140" s="16">
        <v>6.53</v>
      </c>
    </row>
    <row r="141" spans="1:4" x14ac:dyDescent="0.25">
      <c r="A141" s="15" t="s">
        <v>250</v>
      </c>
      <c r="B141" s="16">
        <v>17.217007894635426</v>
      </c>
      <c r="C141" s="16">
        <v>-0.35216503957694933</v>
      </c>
      <c r="D141" s="16">
        <v>30.009</v>
      </c>
    </row>
    <row r="142" spans="1:4" x14ac:dyDescent="0.25">
      <c r="A142" s="15" t="s">
        <v>251</v>
      </c>
      <c r="B142" s="16">
        <v>18.378357623305842</v>
      </c>
      <c r="C142" s="16">
        <v>2.3958421707022857</v>
      </c>
      <c r="D142" s="16">
        <v>95.855999999999995</v>
      </c>
    </row>
    <row r="143" spans="1:4" x14ac:dyDescent="0.25">
      <c r="A143" s="15" t="s">
        <v>252</v>
      </c>
      <c r="B143" s="16">
        <v>17.4517537109976</v>
      </c>
      <c r="C143" s="16">
        <v>2.5838734952665301</v>
      </c>
      <c r="D143" s="16">
        <v>37.948999999999998</v>
      </c>
    </row>
    <row r="144" spans="1:4" x14ac:dyDescent="0.25">
      <c r="A144" s="15" t="s">
        <v>253</v>
      </c>
      <c r="B144" s="16">
        <v>16.181821341838866</v>
      </c>
      <c r="C144" s="16">
        <v>4.2383289482255222</v>
      </c>
      <c r="D144" s="16">
        <v>10.657999999999999</v>
      </c>
    </row>
    <row r="145" spans="1:4" x14ac:dyDescent="0.25">
      <c r="A145" s="15" t="s">
        <v>34</v>
      </c>
      <c r="B145" s="16"/>
      <c r="C145" s="16"/>
      <c r="D145" s="16"/>
    </row>
    <row r="146" spans="1:4" x14ac:dyDescent="0.25">
      <c r="A146" s="15" t="s">
        <v>254</v>
      </c>
      <c r="B146" s="16">
        <v>16.879462070495411</v>
      </c>
      <c r="C146" s="16">
        <v>2.1866645094996437</v>
      </c>
      <c r="D146" s="16">
        <v>21.411999999999999</v>
      </c>
    </row>
    <row r="147" spans="1:4" x14ac:dyDescent="0.25">
      <c r="A147" s="15" t="s">
        <v>255</v>
      </c>
      <c r="B147" s="16">
        <v>18.774227801149749</v>
      </c>
      <c r="C147" s="16">
        <v>-0.88125295831617978</v>
      </c>
      <c r="D147" s="16">
        <v>142.411</v>
      </c>
    </row>
    <row r="148" spans="1:4" x14ac:dyDescent="0.25">
      <c r="A148" s="15" t="s">
        <v>256</v>
      </c>
      <c r="B148" s="16">
        <v>16.138682284566709</v>
      </c>
      <c r="C148" s="16">
        <v>-7.9161186321871826</v>
      </c>
      <c r="D148" s="16">
        <v>10.208</v>
      </c>
    </row>
    <row r="149" spans="1:4" x14ac:dyDescent="0.25">
      <c r="A149" s="15" t="s">
        <v>35</v>
      </c>
      <c r="B149" s="16">
        <v>12.117241431823558</v>
      </c>
      <c r="C149" s="16">
        <v>3.9803089132942775</v>
      </c>
      <c r="D149" s="16">
        <v>0.183</v>
      </c>
    </row>
    <row r="150" spans="1:4" x14ac:dyDescent="0.25">
      <c r="A150" s="15" t="s">
        <v>36</v>
      </c>
      <c r="B150" s="16"/>
      <c r="C150" s="16"/>
      <c r="D150" s="16"/>
    </row>
    <row r="151" spans="1:4" x14ac:dyDescent="0.25">
      <c r="A151" s="15" t="s">
        <v>257</v>
      </c>
      <c r="B151" s="16">
        <v>17.153732640464916</v>
      </c>
      <c r="C151" s="16">
        <v>-0.58300208890329785</v>
      </c>
      <c r="D151" s="16">
        <v>28.169</v>
      </c>
    </row>
    <row r="152" spans="1:4" x14ac:dyDescent="0.25">
      <c r="A152" s="15" t="s">
        <v>258</v>
      </c>
      <c r="B152" s="16">
        <v>16.413969082436388</v>
      </c>
      <c r="C152" s="16">
        <v>-1.5471922453756166</v>
      </c>
      <c r="D152" s="16">
        <v>13.443</v>
      </c>
    </row>
    <row r="153" spans="1:4" x14ac:dyDescent="0.25">
      <c r="A153" s="15" t="s">
        <v>259</v>
      </c>
      <c r="B153" s="16">
        <v>15.818475940933496</v>
      </c>
      <c r="C153" s="16">
        <v>0.41358813626174179</v>
      </c>
      <c r="D153" s="16">
        <v>7.4109999999999996</v>
      </c>
    </row>
    <row r="154" spans="1:4" x14ac:dyDescent="0.25">
      <c r="A154" s="15" t="s">
        <v>37</v>
      </c>
      <c r="B154" s="16">
        <v>11.418614785498987</v>
      </c>
      <c r="C154" s="16">
        <v>4.1777261711611517</v>
      </c>
      <c r="D154" s="16">
        <v>9.0999999999999998E-2</v>
      </c>
    </row>
    <row r="155" spans="1:4" x14ac:dyDescent="0.25">
      <c r="A155" s="15" t="s">
        <v>260</v>
      </c>
      <c r="B155" s="16">
        <v>15.60727002719233</v>
      </c>
      <c r="C155" s="16"/>
      <c r="D155" s="16">
        <v>6</v>
      </c>
    </row>
    <row r="156" spans="1:4" x14ac:dyDescent="0.25">
      <c r="A156" s="15" t="s">
        <v>261</v>
      </c>
      <c r="B156" s="16">
        <v>15.478299645895369</v>
      </c>
      <c r="C156" s="16"/>
      <c r="D156" s="16">
        <v>5.274</v>
      </c>
    </row>
    <row r="157" spans="1:4" x14ac:dyDescent="0.25">
      <c r="A157" s="15" t="s">
        <v>262</v>
      </c>
      <c r="B157" s="16">
        <v>15.510391952215842</v>
      </c>
      <c r="C157" s="16">
        <v>2.4678140090429501</v>
      </c>
      <c r="D157" s="16">
        <v>5.4459999999999997</v>
      </c>
    </row>
    <row r="158" spans="1:4" x14ac:dyDescent="0.25">
      <c r="A158" s="15" t="s">
        <v>38</v>
      </c>
      <c r="B158" s="16">
        <v>14.519102996385758</v>
      </c>
      <c r="C158" s="16">
        <v>3.1855562357921734</v>
      </c>
      <c r="D158" s="16">
        <v>2.0209999999999999</v>
      </c>
    </row>
    <row r="159" spans="1:4" x14ac:dyDescent="0.25">
      <c r="A159" s="15" t="s">
        <v>39</v>
      </c>
      <c r="B159" s="16">
        <v>13.199324418540456</v>
      </c>
      <c r="C159" s="16"/>
      <c r="D159" s="16">
        <v>0.54</v>
      </c>
    </row>
    <row r="160" spans="1:4" x14ac:dyDescent="0.25">
      <c r="A160" s="15" t="s">
        <v>263</v>
      </c>
      <c r="B160" s="16">
        <v>17.739284252825083</v>
      </c>
      <c r="C160" s="16">
        <v>-0.11060561007388925</v>
      </c>
      <c r="D160" s="16">
        <v>50.591000000000001</v>
      </c>
    </row>
    <row r="161" spans="1:4" x14ac:dyDescent="0.25">
      <c r="A161" s="15" t="s">
        <v>264</v>
      </c>
      <c r="B161" s="16">
        <v>17.647472522217491</v>
      </c>
      <c r="C161" s="16">
        <v>2.5947107164853573</v>
      </c>
      <c r="D161" s="16">
        <v>46.152999999999999</v>
      </c>
    </row>
    <row r="162" spans="1:4" x14ac:dyDescent="0.25">
      <c r="A162" s="15" t="s">
        <v>265</v>
      </c>
      <c r="B162" s="16">
        <v>16.837933446771309</v>
      </c>
      <c r="C162" s="16">
        <v>3.4404170726085019</v>
      </c>
      <c r="D162" s="16">
        <v>20.541</v>
      </c>
    </row>
    <row r="163" spans="1:4" x14ac:dyDescent="0.25">
      <c r="A163" s="17" t="s">
        <v>40</v>
      </c>
      <c r="B163" s="16"/>
      <c r="C163" s="16"/>
      <c r="D163" s="16"/>
    </row>
    <row r="164" spans="1:4" x14ac:dyDescent="0.25">
      <c r="A164" s="17" t="s">
        <v>41</v>
      </c>
      <c r="B164" s="16">
        <v>12.025749091398891</v>
      </c>
      <c r="C164" s="16">
        <v>4.2078683885190875</v>
      </c>
      <c r="D164" s="16">
        <v>0.16700000000000001</v>
      </c>
    </row>
    <row r="165" spans="1:4" x14ac:dyDescent="0.25">
      <c r="A165" s="17" t="s">
        <v>42</v>
      </c>
      <c r="B165" s="16">
        <v>11.608235644774552</v>
      </c>
      <c r="C165" s="16">
        <v>3.7141972620982262</v>
      </c>
      <c r="D165" s="16">
        <v>0.11</v>
      </c>
    </row>
    <row r="166" spans="1:4" x14ac:dyDescent="0.25">
      <c r="A166" s="15" t="s">
        <v>266</v>
      </c>
      <c r="B166" s="16">
        <v>17.301692263531425</v>
      </c>
      <c r="C166" s="16">
        <v>-1.5869650565820417</v>
      </c>
      <c r="D166" s="16">
        <v>32.661000000000001</v>
      </c>
    </row>
    <row r="167" spans="1:4" x14ac:dyDescent="0.25">
      <c r="A167" s="17" t="s">
        <v>43</v>
      </c>
      <c r="B167" s="16">
        <v>13.188151117942333</v>
      </c>
      <c r="C167" s="16"/>
      <c r="D167" s="16">
        <v>0.53400000000000003</v>
      </c>
    </row>
    <row r="168" spans="1:4" x14ac:dyDescent="0.25">
      <c r="A168" s="15" t="s">
        <v>44</v>
      </c>
      <c r="B168" s="16">
        <v>13.977629407440709</v>
      </c>
      <c r="C168" s="16">
        <v>-5.8406416573733981</v>
      </c>
      <c r="D168" s="16">
        <v>1.1759999999999999</v>
      </c>
    </row>
    <row r="169" spans="1:4" x14ac:dyDescent="0.25">
      <c r="A169" s="15" t="s">
        <v>267</v>
      </c>
      <c r="B169" s="16">
        <v>16.061525299469924</v>
      </c>
      <c r="C169" s="16">
        <v>1.9203886118252356</v>
      </c>
      <c r="D169" s="16">
        <v>9.4499999999999993</v>
      </c>
    </row>
    <row r="170" spans="1:4" x14ac:dyDescent="0.25">
      <c r="A170" s="15" t="s">
        <v>268</v>
      </c>
      <c r="B170" s="16">
        <v>15.874366666035002</v>
      </c>
      <c r="C170" s="16">
        <v>4.6911184981244558</v>
      </c>
      <c r="D170" s="16">
        <v>7.8369999999999997</v>
      </c>
    </row>
    <row r="171" spans="1:4" x14ac:dyDescent="0.25">
      <c r="A171" s="15" t="s">
        <v>269</v>
      </c>
      <c r="B171" s="16">
        <v>16.878574323678549</v>
      </c>
      <c r="C171" s="16"/>
      <c r="D171" s="16">
        <v>21.393000000000001</v>
      </c>
    </row>
    <row r="172" spans="1:4" x14ac:dyDescent="0.25">
      <c r="A172" s="15" t="s">
        <v>270</v>
      </c>
      <c r="B172" s="16"/>
      <c r="C172" s="16"/>
      <c r="D172" s="16"/>
    </row>
    <row r="173" spans="1:4" x14ac:dyDescent="0.25">
      <c r="A173" s="15" t="s">
        <v>271</v>
      </c>
      <c r="B173" s="16">
        <v>15.875896693108951</v>
      </c>
      <c r="C173" s="16">
        <v>2.1912766576905174</v>
      </c>
      <c r="D173" s="16">
        <v>7.8490000000000002</v>
      </c>
    </row>
    <row r="174" spans="1:4" x14ac:dyDescent="0.25">
      <c r="A174" s="15" t="s">
        <v>272</v>
      </c>
      <c r="B174" s="16">
        <v>17.557361896844316</v>
      </c>
      <c r="C174" s="16"/>
      <c r="D174" s="16">
        <v>42.176000000000002</v>
      </c>
    </row>
    <row r="175" spans="1:4" x14ac:dyDescent="0.25">
      <c r="A175" s="15" t="s">
        <v>273</v>
      </c>
      <c r="B175" s="16">
        <v>17.975580436803511</v>
      </c>
      <c r="C175" s="16">
        <v>4.426984510600211</v>
      </c>
      <c r="D175" s="16">
        <v>64.075999999999993</v>
      </c>
    </row>
    <row r="176" spans="1:4" x14ac:dyDescent="0.25">
      <c r="A176" s="15" t="s">
        <v>134</v>
      </c>
      <c r="B176" s="16">
        <v>13.904436767158675</v>
      </c>
      <c r="C176" s="16"/>
      <c r="D176" s="16">
        <v>1.093</v>
      </c>
    </row>
    <row r="177" spans="1:4" x14ac:dyDescent="0.25">
      <c r="A177" s="15" t="s">
        <v>274</v>
      </c>
      <c r="B177" s="16">
        <v>15.781083268484597</v>
      </c>
      <c r="C177" s="16"/>
      <c r="D177" s="16">
        <v>7.1390000000000002</v>
      </c>
    </row>
    <row r="178" spans="1:4" x14ac:dyDescent="0.25">
      <c r="A178" s="15" t="s">
        <v>46</v>
      </c>
      <c r="B178" s="16">
        <v>11.552146178123509</v>
      </c>
      <c r="C178" s="16">
        <v>4.4842572573227804</v>
      </c>
      <c r="D178" s="16">
        <v>0.104</v>
      </c>
    </row>
    <row r="179" spans="1:4" x14ac:dyDescent="0.25">
      <c r="A179" s="17" t="s">
        <v>47</v>
      </c>
      <c r="B179" s="16">
        <v>14.095412443097093</v>
      </c>
      <c r="C179" s="16">
        <v>-1.6351056591826783</v>
      </c>
      <c r="D179" s="16">
        <v>1.323</v>
      </c>
    </row>
    <row r="180" spans="1:4" x14ac:dyDescent="0.25">
      <c r="A180" s="15" t="s">
        <v>275</v>
      </c>
      <c r="B180" s="16">
        <v>16.181539823514854</v>
      </c>
      <c r="C180" s="16"/>
      <c r="D180" s="16">
        <v>10.654999999999999</v>
      </c>
    </row>
    <row r="181" spans="1:4" x14ac:dyDescent="0.25">
      <c r="A181" s="15" t="s">
        <v>276</v>
      </c>
      <c r="B181" s="16">
        <v>18.118899747121084</v>
      </c>
      <c r="C181" s="16">
        <v>1.3289670206781485</v>
      </c>
      <c r="D181" s="16">
        <v>73.95</v>
      </c>
    </row>
    <row r="182" spans="1:4" x14ac:dyDescent="0.25">
      <c r="A182" s="15" t="s">
        <v>277</v>
      </c>
      <c r="B182" s="16">
        <v>15.524974784465499</v>
      </c>
      <c r="C182" s="16"/>
      <c r="D182" s="16">
        <v>5.5259999999999998</v>
      </c>
    </row>
    <row r="183" spans="1:4" x14ac:dyDescent="0.25">
      <c r="A183" s="15" t="s">
        <v>48</v>
      </c>
      <c r="B183" s="16">
        <v>9.3056505517805075</v>
      </c>
      <c r="C183" s="16"/>
      <c r="D183" s="16">
        <v>1.0999999999999999E-2</v>
      </c>
    </row>
    <row r="184" spans="1:4" x14ac:dyDescent="0.25">
      <c r="A184" s="15" t="s">
        <v>278</v>
      </c>
      <c r="B184" s="16">
        <v>17.376585049255706</v>
      </c>
      <c r="C184" s="16">
        <v>-7.9424423169528628</v>
      </c>
      <c r="D184" s="16">
        <v>35.201000000000001</v>
      </c>
    </row>
    <row r="185" spans="1:4" x14ac:dyDescent="0.25">
      <c r="A185" s="15" t="s">
        <v>279</v>
      </c>
      <c r="B185" s="16">
        <v>17.634408993401944</v>
      </c>
      <c r="C185" s="16">
        <v>0.84285547090184332</v>
      </c>
      <c r="D185" s="16">
        <v>45.554000000000002</v>
      </c>
    </row>
    <row r="186" spans="1:4" x14ac:dyDescent="0.25">
      <c r="A186" s="15" t="s">
        <v>280</v>
      </c>
      <c r="B186" s="16"/>
      <c r="C186" s="16"/>
      <c r="D186" s="16"/>
    </row>
    <row r="187" spans="1:4" x14ac:dyDescent="0.25">
      <c r="A187" s="15" t="s">
        <v>281</v>
      </c>
      <c r="B187" s="16">
        <v>17.95297846456846</v>
      </c>
      <c r="C187" s="16">
        <v>4.3534795450888764</v>
      </c>
      <c r="D187" s="16">
        <v>62.643999999999998</v>
      </c>
    </row>
    <row r="188" spans="1:4" x14ac:dyDescent="0.25">
      <c r="A188" s="15" t="s">
        <v>123</v>
      </c>
      <c r="B188" s="16">
        <v>19.558340653871142</v>
      </c>
      <c r="C188" s="16">
        <v>3.8096058944004003</v>
      </c>
      <c r="D188" s="16">
        <v>311.94600000000003</v>
      </c>
    </row>
    <row r="189" spans="1:4" x14ac:dyDescent="0.25">
      <c r="A189" s="15" t="s">
        <v>282</v>
      </c>
      <c r="B189" s="16">
        <v>15.03012652238869</v>
      </c>
      <c r="C189" s="16">
        <v>-0.91640501105832617</v>
      </c>
      <c r="D189" s="16">
        <v>3.3690000000000002</v>
      </c>
    </row>
    <row r="190" spans="1:4" x14ac:dyDescent="0.25">
      <c r="A190" s="15" t="s">
        <v>283</v>
      </c>
      <c r="B190" s="16">
        <v>17.177343216104152</v>
      </c>
      <c r="C190" s="16">
        <v>-2.141006897337991</v>
      </c>
      <c r="D190" s="16">
        <v>28.841999999999999</v>
      </c>
    </row>
    <row r="191" spans="1:4" x14ac:dyDescent="0.25">
      <c r="A191" s="15" t="s">
        <v>49</v>
      </c>
      <c r="B191" s="16">
        <v>12.409013489526863</v>
      </c>
      <c r="C191" s="16"/>
      <c r="D191" s="16">
        <v>0.245</v>
      </c>
    </row>
    <row r="192" spans="1:4" x14ac:dyDescent="0.25">
      <c r="A192" s="15" t="s">
        <v>284</v>
      </c>
      <c r="B192" s="16">
        <v>17.208910955324203</v>
      </c>
      <c r="C192" s="16">
        <v>-1.3016098204004236</v>
      </c>
      <c r="D192" s="16">
        <v>29.766999999999999</v>
      </c>
    </row>
    <row r="193" spans="1:4" x14ac:dyDescent="0.25">
      <c r="A193" s="15" t="s">
        <v>285</v>
      </c>
      <c r="B193" s="16">
        <v>18.307691201130048</v>
      </c>
      <c r="C193" s="16">
        <v>2.9591949758790257</v>
      </c>
      <c r="D193" s="16">
        <v>89.316000000000003</v>
      </c>
    </row>
    <row r="194" spans="1:4" x14ac:dyDescent="0.25">
      <c r="A194" s="15" t="s">
        <v>286</v>
      </c>
      <c r="B194" s="16">
        <v>17.039572909519777</v>
      </c>
      <c r="C194" s="16">
        <v>-0.27757491680224727</v>
      </c>
      <c r="D194" s="16">
        <v>25.13</v>
      </c>
    </row>
    <row r="195" spans="1:4" x14ac:dyDescent="0.25">
      <c r="A195" s="15" t="s">
        <v>287</v>
      </c>
      <c r="B195" s="16">
        <v>16.424476800842584</v>
      </c>
      <c r="C195" s="16"/>
      <c r="D195" s="16">
        <v>13.585000000000001</v>
      </c>
    </row>
    <row r="196" spans="1:4" x14ac:dyDescent="0.25">
      <c r="A196" s="15" t="s">
        <v>288</v>
      </c>
      <c r="B196" s="16">
        <v>16.347221273950076</v>
      </c>
      <c r="C196" s="16">
        <v>-0.33149562668270965</v>
      </c>
      <c r="D196" s="16">
        <v>12.574999999999999</v>
      </c>
    </row>
    <row r="197" spans="1:4" x14ac:dyDescent="0.25">
      <c r="A197" s="19" t="s">
        <v>289</v>
      </c>
      <c r="B197" s="20">
        <v>9.3056505517805075</v>
      </c>
      <c r="C197" s="20">
        <v>-7.9424423169528628</v>
      </c>
      <c r="D197" s="21">
        <v>1.0999999999999999E-2</v>
      </c>
    </row>
    <row r="198" spans="1:4" x14ac:dyDescent="0.25">
      <c r="A198" s="22" t="s">
        <v>290</v>
      </c>
      <c r="B198" s="23">
        <v>21.02197760801938</v>
      </c>
      <c r="C198" s="23">
        <v>7.8689068968858349</v>
      </c>
      <c r="D198" s="24">
        <v>1348.1210000000001</v>
      </c>
    </row>
    <row r="199" spans="1:4" x14ac:dyDescent="0.25">
      <c r="A199" s="22" t="s">
        <v>291</v>
      </c>
      <c r="B199" s="23">
        <v>15.813584298014757</v>
      </c>
      <c r="C199" s="23">
        <v>1.0937807828077037</v>
      </c>
      <c r="D199" s="24">
        <v>39.549312138728311</v>
      </c>
    </row>
    <row r="200" spans="1:4" x14ac:dyDescent="0.25">
      <c r="A200" s="25" t="s">
        <v>292</v>
      </c>
      <c r="B200" s="26">
        <v>1.9744284492906559</v>
      </c>
      <c r="C200" s="26">
        <v>3.0322830281336031</v>
      </c>
      <c r="D200" s="27">
        <v>142.36057054921218</v>
      </c>
    </row>
    <row r="204" spans="1:4" x14ac:dyDescent="0.25">
      <c r="B204" s="14" t="s">
        <v>150</v>
      </c>
      <c r="C204" s="14" t="s">
        <v>293</v>
      </c>
      <c r="D204" s="14" t="s">
        <v>152</v>
      </c>
    </row>
    <row r="205" spans="1:4" x14ac:dyDescent="0.25">
      <c r="A205" s="15" t="s">
        <v>153</v>
      </c>
      <c r="B205" s="16"/>
      <c r="C205" s="16"/>
      <c r="D205" s="16"/>
    </row>
    <row r="206" spans="1:4" x14ac:dyDescent="0.25">
      <c r="A206" s="15" t="s">
        <v>154</v>
      </c>
      <c r="B206" s="16"/>
      <c r="C206" s="16"/>
      <c r="D206" s="16"/>
    </row>
    <row r="207" spans="1:4" x14ac:dyDescent="0.25">
      <c r="A207" s="15" t="s">
        <v>155</v>
      </c>
      <c r="B207" s="16"/>
      <c r="C207" s="16"/>
      <c r="D207" s="16"/>
    </row>
    <row r="208" spans="1:4" x14ac:dyDescent="0.25">
      <c r="A208" s="15" t="s">
        <v>156</v>
      </c>
      <c r="B208" s="16"/>
      <c r="C208" s="16"/>
      <c r="D208" s="16"/>
    </row>
    <row r="209" spans="1:4" x14ac:dyDescent="0.25">
      <c r="A209" s="17" t="s">
        <v>0</v>
      </c>
      <c r="B209" s="16">
        <v>11.385092093460344</v>
      </c>
      <c r="C209" s="16">
        <f>+VLOOKUP(A209,$A$14:$C$196,3,0)</f>
        <v>3.3546773660272624</v>
      </c>
      <c r="D209" s="16">
        <v>8.7999999999999995E-2</v>
      </c>
    </row>
    <row r="210" spans="1:4" x14ac:dyDescent="0.25">
      <c r="A210" s="15" t="s">
        <v>157</v>
      </c>
      <c r="B210" s="16"/>
      <c r="C210" s="16"/>
      <c r="D210" s="16"/>
    </row>
    <row r="211" spans="1:4" x14ac:dyDescent="0.25">
      <c r="A211" s="15" t="s">
        <v>158</v>
      </c>
      <c r="B211" s="16"/>
      <c r="C211" s="16"/>
      <c r="D211" s="16"/>
    </row>
    <row r="212" spans="1:4" x14ac:dyDescent="0.25">
      <c r="A212" s="15" t="s">
        <v>159</v>
      </c>
      <c r="B212" s="16"/>
      <c r="C212" s="16"/>
      <c r="D212" s="16"/>
    </row>
    <row r="213" spans="1:4" x14ac:dyDescent="0.25">
      <c r="A213" s="15" t="s">
        <v>160</v>
      </c>
      <c r="B213" s="16"/>
      <c r="C213" s="16"/>
      <c r="D213" s="16"/>
    </row>
    <row r="214" spans="1:4" x14ac:dyDescent="0.25">
      <c r="A214" s="15" t="s">
        <v>161</v>
      </c>
      <c r="B214" s="16"/>
      <c r="C214" s="16"/>
      <c r="D214" s="16"/>
    </row>
    <row r="215" spans="1:4" x14ac:dyDescent="0.25">
      <c r="A215" s="17" t="s">
        <v>1</v>
      </c>
      <c r="B215" s="16">
        <v>12.759957758756611</v>
      </c>
      <c r="C215" s="59">
        <f>+VLOOKUP(A215,$A$14:$C$196,3,0)</f>
        <v>5.240747514726559</v>
      </c>
      <c r="D215" s="16">
        <v>0.34799999999999998</v>
      </c>
    </row>
    <row r="216" spans="1:4" x14ac:dyDescent="0.25">
      <c r="A216" s="15" t="s">
        <v>2</v>
      </c>
      <c r="B216" s="16"/>
      <c r="C216" s="16"/>
      <c r="D216" s="16"/>
    </row>
    <row r="217" spans="1:4" x14ac:dyDescent="0.25">
      <c r="A217" s="15" t="s">
        <v>162</v>
      </c>
      <c r="B217" s="16"/>
      <c r="C217" s="16"/>
      <c r="D217" s="16"/>
    </row>
    <row r="218" spans="1:4" x14ac:dyDescent="0.25">
      <c r="A218" s="17" t="s">
        <v>3</v>
      </c>
      <c r="B218" s="16">
        <v>12.531772785169476</v>
      </c>
      <c r="C218" s="59">
        <f>+VLOOKUP(A218,$A$14:$C$196,3,0)</f>
        <v>2.4926286958819106</v>
      </c>
      <c r="D218" s="16">
        <v>0.27700000000000002</v>
      </c>
    </row>
    <row r="219" spans="1:4" x14ac:dyDescent="0.25">
      <c r="A219" s="15" t="s">
        <v>163</v>
      </c>
      <c r="B219" s="16"/>
      <c r="C219" s="16"/>
      <c r="D219" s="16"/>
    </row>
    <row r="220" spans="1:4" x14ac:dyDescent="0.25">
      <c r="A220" s="15" t="s">
        <v>164</v>
      </c>
      <c r="B220" s="16"/>
      <c r="C220" s="16"/>
      <c r="D220" s="16"/>
    </row>
    <row r="221" spans="1:4" x14ac:dyDescent="0.25">
      <c r="A221" s="15" t="s">
        <v>4</v>
      </c>
      <c r="B221" s="16">
        <v>12.733755386362587</v>
      </c>
      <c r="C221" s="59">
        <f>+VLOOKUP(A221,$A$14:$C$196,3,0)</f>
        <v>3.1863562563313552</v>
      </c>
      <c r="D221" s="16">
        <v>0.33900000000000002</v>
      </c>
    </row>
    <row r="222" spans="1:4" x14ac:dyDescent="0.25">
      <c r="A222" s="15" t="s">
        <v>165</v>
      </c>
      <c r="B222" s="16"/>
      <c r="C222" s="16"/>
      <c r="D222" s="16"/>
    </row>
    <row r="223" spans="1:4" x14ac:dyDescent="0.25">
      <c r="A223" s="15" t="s">
        <v>5</v>
      </c>
      <c r="B223" s="16">
        <v>13.460263166016727</v>
      </c>
      <c r="C223" s="16"/>
      <c r="D223" s="16">
        <v>0.70099999999999996</v>
      </c>
    </row>
    <row r="224" spans="1:4" x14ac:dyDescent="0.25">
      <c r="A224" s="15" t="s">
        <v>166</v>
      </c>
      <c r="B224" s="16"/>
      <c r="C224" s="16"/>
      <c r="D224" s="16"/>
    </row>
    <row r="225" spans="1:4" x14ac:dyDescent="0.25">
      <c r="A225" s="15" t="s">
        <v>167</v>
      </c>
      <c r="B225" s="16"/>
      <c r="C225" s="16"/>
      <c r="D225" s="16"/>
    </row>
    <row r="226" spans="1:4" x14ac:dyDescent="0.25">
      <c r="A226" s="15" t="s">
        <v>6</v>
      </c>
      <c r="B226" s="16">
        <v>14.432316505267497</v>
      </c>
      <c r="C226" s="59">
        <f>+VLOOKUP(A226,$A$14:$C$196,3,0)</f>
        <v>-4.7304450874027699</v>
      </c>
      <c r="D226" s="16">
        <v>1.853</v>
      </c>
    </row>
    <row r="227" spans="1:4" x14ac:dyDescent="0.25">
      <c r="A227" s="15" t="s">
        <v>169</v>
      </c>
      <c r="B227" s="16"/>
      <c r="C227" s="16"/>
      <c r="D227" s="16"/>
    </row>
    <row r="228" spans="1:4" x14ac:dyDescent="0.25">
      <c r="A228" s="15" t="s">
        <v>7</v>
      </c>
      <c r="B228" s="16"/>
      <c r="C228" s="16"/>
      <c r="D228" s="16"/>
    </row>
    <row r="229" spans="1:4" x14ac:dyDescent="0.25">
      <c r="A229" s="15" t="s">
        <v>172</v>
      </c>
      <c r="B229" s="16"/>
      <c r="C229" s="16"/>
      <c r="D229" s="16"/>
    </row>
    <row r="230" spans="1:4" x14ac:dyDescent="0.25">
      <c r="A230" s="15" t="s">
        <v>174</v>
      </c>
      <c r="B230" s="16"/>
      <c r="C230" s="16"/>
      <c r="D230" s="16"/>
    </row>
    <row r="231" spans="1:4" x14ac:dyDescent="0.25">
      <c r="A231" s="15" t="s">
        <v>175</v>
      </c>
      <c r="B231" s="16"/>
      <c r="C231" s="16"/>
      <c r="D231" s="16"/>
    </row>
    <row r="232" spans="1:4" x14ac:dyDescent="0.25">
      <c r="A232" s="15" t="s">
        <v>176</v>
      </c>
      <c r="B232" s="16"/>
      <c r="C232" s="16"/>
      <c r="D232" s="16"/>
    </row>
    <row r="233" spans="1:4" x14ac:dyDescent="0.25">
      <c r="A233" s="15" t="s">
        <v>177</v>
      </c>
      <c r="B233" s="16"/>
      <c r="C233" s="16"/>
      <c r="D233" s="16"/>
    </row>
    <row r="234" spans="1:4" x14ac:dyDescent="0.25">
      <c r="A234" s="15" t="s">
        <v>178</v>
      </c>
      <c r="B234" s="16"/>
      <c r="C234" s="16"/>
      <c r="D234" s="16"/>
    </row>
    <row r="235" spans="1:4" x14ac:dyDescent="0.25">
      <c r="A235" s="15" t="s">
        <v>8</v>
      </c>
      <c r="B235" s="16">
        <v>13.161584090557611</v>
      </c>
      <c r="C235" s="16"/>
      <c r="D235" s="16">
        <v>0.52</v>
      </c>
    </row>
    <row r="236" spans="1:4" x14ac:dyDescent="0.25">
      <c r="A236" s="15" t="s">
        <v>179</v>
      </c>
      <c r="B236" s="16"/>
      <c r="C236" s="16"/>
      <c r="D236" s="16"/>
    </row>
    <row r="237" spans="1:4" x14ac:dyDescent="0.25">
      <c r="A237" s="15" t="s">
        <v>180</v>
      </c>
      <c r="B237" s="16"/>
      <c r="C237" s="16"/>
      <c r="D237" s="16"/>
    </row>
    <row r="238" spans="1:4" x14ac:dyDescent="0.25">
      <c r="A238" s="15" t="s">
        <v>181</v>
      </c>
      <c r="B238" s="16"/>
      <c r="C238" s="16"/>
      <c r="D238" s="16"/>
    </row>
    <row r="239" spans="1:4" x14ac:dyDescent="0.25">
      <c r="A239" s="15" t="s">
        <v>182</v>
      </c>
      <c r="B239" s="16"/>
      <c r="C239" s="16"/>
      <c r="D239" s="16"/>
    </row>
    <row r="240" spans="1:4" x14ac:dyDescent="0.25">
      <c r="A240" s="15" t="s">
        <v>183</v>
      </c>
      <c r="B240" s="16"/>
      <c r="C240" s="16"/>
      <c r="D240" s="16"/>
    </row>
    <row r="241" spans="1:4" x14ac:dyDescent="0.25">
      <c r="A241" s="15" t="s">
        <v>9</v>
      </c>
      <c r="B241" s="16">
        <v>13.42984807715229</v>
      </c>
      <c r="C241" s="16"/>
      <c r="D241" s="16">
        <v>0.68</v>
      </c>
    </row>
    <row r="242" spans="1:4" x14ac:dyDescent="0.25">
      <c r="A242" s="15" t="s">
        <v>184</v>
      </c>
      <c r="B242" s="16"/>
      <c r="C242" s="16"/>
      <c r="D242" s="16"/>
    </row>
    <row r="243" spans="1:4" x14ac:dyDescent="0.25">
      <c r="A243" s="15" t="s">
        <v>185</v>
      </c>
      <c r="B243" s="16"/>
      <c r="C243" s="16"/>
      <c r="D243" s="16"/>
    </row>
    <row r="244" spans="1:4" x14ac:dyDescent="0.25">
      <c r="A244" s="15" t="s">
        <v>186</v>
      </c>
      <c r="B244" s="16"/>
      <c r="C244" s="16"/>
      <c r="D244" s="16"/>
    </row>
    <row r="245" spans="1:4" x14ac:dyDescent="0.25">
      <c r="A245" s="15" t="s">
        <v>187</v>
      </c>
      <c r="B245" s="16"/>
      <c r="C245" s="16"/>
      <c r="D245" s="16"/>
    </row>
    <row r="246" spans="1:4" x14ac:dyDescent="0.25">
      <c r="A246" s="15" t="s">
        <v>188</v>
      </c>
      <c r="B246" s="16"/>
      <c r="C246" s="16"/>
      <c r="D246" s="16"/>
    </row>
    <row r="247" spans="1:4" x14ac:dyDescent="0.25">
      <c r="A247" s="15" t="s">
        <v>10</v>
      </c>
      <c r="B247" s="16">
        <v>13.612169633946245</v>
      </c>
      <c r="C247" s="59">
        <f>+VLOOKUP(A247,$A$14:$C$196,3,0)</f>
        <v>7.9043207340452878E-2</v>
      </c>
      <c r="D247" s="16">
        <v>0.81599999999999995</v>
      </c>
    </row>
    <row r="248" spans="1:4" x14ac:dyDescent="0.25">
      <c r="A248" s="15" t="s">
        <v>189</v>
      </c>
      <c r="B248" s="16"/>
      <c r="C248" s="16"/>
      <c r="D248" s="16"/>
    </row>
    <row r="249" spans="1:4" x14ac:dyDescent="0.25">
      <c r="A249" s="15" t="s">
        <v>190</v>
      </c>
      <c r="B249" s="16"/>
      <c r="C249" s="16"/>
      <c r="D249" s="16"/>
    </row>
    <row r="250" spans="1:4" x14ac:dyDescent="0.25">
      <c r="A250" s="15" t="s">
        <v>11</v>
      </c>
      <c r="B250" s="16">
        <v>13.647091906339311</v>
      </c>
      <c r="C250" s="16"/>
      <c r="D250" s="16">
        <v>0.84499999999999997</v>
      </c>
    </row>
    <row r="251" spans="1:4" x14ac:dyDescent="0.25">
      <c r="A251" s="17" t="s">
        <v>12</v>
      </c>
      <c r="B251" s="16">
        <v>11.170435156023453</v>
      </c>
      <c r="C251" s="59">
        <f>+VLOOKUP(A251,$A$14:$C$196,3,0)</f>
        <v>3.2834143460057721</v>
      </c>
      <c r="D251" s="16">
        <v>7.0999999999999994E-2</v>
      </c>
    </row>
    <row r="252" spans="1:4" x14ac:dyDescent="0.25">
      <c r="A252" s="15" t="s">
        <v>191</v>
      </c>
      <c r="B252" s="16"/>
      <c r="C252" s="16"/>
      <c r="D252" s="16"/>
    </row>
    <row r="253" spans="1:4" x14ac:dyDescent="0.25">
      <c r="A253" s="15" t="s">
        <v>192</v>
      </c>
      <c r="B253" s="16"/>
      <c r="C253" s="16"/>
      <c r="D253" s="16"/>
    </row>
    <row r="254" spans="1:4" x14ac:dyDescent="0.25">
      <c r="A254" s="15" t="s">
        <v>193</v>
      </c>
      <c r="B254" s="16"/>
      <c r="C254" s="16"/>
      <c r="D254" s="16"/>
    </row>
    <row r="255" spans="1:4" x14ac:dyDescent="0.25">
      <c r="A255" s="15" t="s">
        <v>194</v>
      </c>
      <c r="B255" s="16"/>
      <c r="C255" s="16"/>
      <c r="D255" s="16"/>
    </row>
    <row r="256" spans="1:4" x14ac:dyDescent="0.25">
      <c r="A256" s="15" t="s">
        <v>13</v>
      </c>
      <c r="B256" s="16">
        <v>14.116355616942336</v>
      </c>
      <c r="C256" s="16"/>
      <c r="D256" s="16">
        <v>1.351</v>
      </c>
    </row>
    <row r="257" spans="1:4" x14ac:dyDescent="0.25">
      <c r="A257" s="15" t="s">
        <v>195</v>
      </c>
      <c r="B257" s="16"/>
      <c r="C257" s="16"/>
      <c r="D257" s="16"/>
    </row>
    <row r="258" spans="1:4" x14ac:dyDescent="0.25">
      <c r="A258" s="15" t="s">
        <v>14</v>
      </c>
      <c r="B258" s="16">
        <v>14.108180171927094</v>
      </c>
      <c r="C258" s="59">
        <f>+VLOOKUP(A258,$A$14:$C$196,3,0)</f>
        <v>1.1206219650910367</v>
      </c>
      <c r="D258" s="16">
        <v>1.34</v>
      </c>
    </row>
    <row r="259" spans="1:4" x14ac:dyDescent="0.25">
      <c r="A259" s="15" t="s">
        <v>196</v>
      </c>
      <c r="B259" s="16"/>
      <c r="C259" s="16"/>
      <c r="D259" s="16"/>
    </row>
    <row r="260" spans="1:4" x14ac:dyDescent="0.25">
      <c r="A260" s="15" t="s">
        <v>15</v>
      </c>
      <c r="B260" s="16">
        <v>13.703461054155651</v>
      </c>
      <c r="C260" s="59">
        <f>+VLOOKUP(A260,$A$14:$C$196,3,0)</f>
        <v>2.2194533279038895</v>
      </c>
      <c r="D260" s="16">
        <v>0.89400000000000002</v>
      </c>
    </row>
    <row r="261" spans="1:4" x14ac:dyDescent="0.25">
      <c r="A261" s="15" t="s">
        <v>197</v>
      </c>
      <c r="B261" s="16"/>
      <c r="C261" s="16"/>
      <c r="D261" s="16"/>
    </row>
    <row r="262" spans="1:4" x14ac:dyDescent="0.25">
      <c r="A262" s="15" t="s">
        <v>198</v>
      </c>
      <c r="B262" s="16"/>
      <c r="C262" s="16"/>
      <c r="D262" s="16"/>
    </row>
    <row r="263" spans="1:4" x14ac:dyDescent="0.25">
      <c r="A263" s="15" t="s">
        <v>16</v>
      </c>
      <c r="B263" s="16">
        <v>14.232904236937712</v>
      </c>
      <c r="C263" s="16"/>
      <c r="D263" s="16">
        <v>1.518</v>
      </c>
    </row>
    <row r="264" spans="1:4" x14ac:dyDescent="0.25">
      <c r="A264" s="15" t="s">
        <v>17</v>
      </c>
      <c r="B264" s="16">
        <v>14.402741512932669</v>
      </c>
      <c r="C264" s="16"/>
      <c r="D264" s="16">
        <v>1.7989999999999999</v>
      </c>
    </row>
    <row r="265" spans="1:4" x14ac:dyDescent="0.25">
      <c r="A265" s="15" t="s">
        <v>199</v>
      </c>
      <c r="B265" s="16"/>
      <c r="C265" s="16"/>
      <c r="D265" s="16"/>
    </row>
    <row r="266" spans="1:4" x14ac:dyDescent="0.25">
      <c r="A266" s="15" t="s">
        <v>200</v>
      </c>
      <c r="B266" s="16"/>
      <c r="C266" s="16"/>
      <c r="D266" s="16"/>
    </row>
    <row r="267" spans="1:4" x14ac:dyDescent="0.25">
      <c r="A267" s="15" t="s">
        <v>201</v>
      </c>
      <c r="B267" s="16"/>
      <c r="C267" s="16"/>
      <c r="D267" s="16"/>
    </row>
    <row r="268" spans="1:4" x14ac:dyDescent="0.25">
      <c r="A268" s="15" t="s">
        <v>202</v>
      </c>
      <c r="B268" s="16"/>
      <c r="C268" s="16"/>
      <c r="D268" s="16"/>
    </row>
    <row r="269" spans="1:4" x14ac:dyDescent="0.25">
      <c r="A269" s="17" t="s">
        <v>18</v>
      </c>
      <c r="B269" s="16">
        <v>11.552146178123509</v>
      </c>
      <c r="C269" s="59">
        <f>+VLOOKUP(A269,$A$14:$C$196,3,0)</f>
        <v>7.8689068968858349</v>
      </c>
      <c r="D269" s="16">
        <v>0.104</v>
      </c>
    </row>
    <row r="270" spans="1:4" x14ac:dyDescent="0.25">
      <c r="A270" s="15" t="s">
        <v>203</v>
      </c>
      <c r="B270" s="16"/>
      <c r="C270" s="16"/>
      <c r="D270" s="16"/>
    </row>
    <row r="271" spans="1:4" x14ac:dyDescent="0.25">
      <c r="A271" s="15" t="s">
        <v>204</v>
      </c>
      <c r="B271" s="16"/>
      <c r="C271" s="16"/>
      <c r="D271" s="16"/>
    </row>
    <row r="272" spans="1:4" x14ac:dyDescent="0.25">
      <c r="A272" s="15" t="s">
        <v>19</v>
      </c>
      <c r="B272" s="16">
        <v>14.336088473172943</v>
      </c>
      <c r="C272" s="16"/>
      <c r="D272" s="16">
        <v>1.6830000000000001</v>
      </c>
    </row>
    <row r="273" spans="1:4" x14ac:dyDescent="0.25">
      <c r="A273" s="17" t="s">
        <v>20</v>
      </c>
      <c r="B273" s="16">
        <v>13.560618308335483</v>
      </c>
      <c r="C273" s="59">
        <f>+VLOOKUP(A273,$A$14:$C$196,3,0)</f>
        <v>1.1926824854114566</v>
      </c>
      <c r="D273" s="16">
        <v>0.77500000000000002</v>
      </c>
    </row>
    <row r="274" spans="1:4" x14ac:dyDescent="0.25">
      <c r="A274" s="15" t="s">
        <v>205</v>
      </c>
      <c r="B274" s="16"/>
      <c r="C274" s="16"/>
      <c r="D274" s="16"/>
    </row>
    <row r="275" spans="1:4" x14ac:dyDescent="0.25">
      <c r="A275" s="15" t="s">
        <v>206</v>
      </c>
      <c r="B275" s="16"/>
      <c r="C275" s="16"/>
      <c r="D275" s="16"/>
    </row>
    <row r="276" spans="1:4" x14ac:dyDescent="0.25">
      <c r="A276" s="15" t="s">
        <v>207</v>
      </c>
      <c r="B276" s="16"/>
      <c r="C276" s="16"/>
      <c r="D276" s="16"/>
    </row>
    <row r="277" spans="1:4" x14ac:dyDescent="0.25">
      <c r="A277" s="15" t="s">
        <v>208</v>
      </c>
      <c r="B277" s="16"/>
      <c r="C277" s="16"/>
      <c r="D277" s="16"/>
    </row>
    <row r="278" spans="1:4" x14ac:dyDescent="0.25">
      <c r="A278" s="15" t="s">
        <v>21</v>
      </c>
      <c r="B278" s="16">
        <v>12.694652660348845</v>
      </c>
      <c r="C278" s="59">
        <f>+VLOOKUP(A278,$A$14:$C$196,3,0)</f>
        <v>-2.1227604163986782</v>
      </c>
      <c r="D278" s="16">
        <v>0.32600000000000001</v>
      </c>
    </row>
    <row r="279" spans="1:4" x14ac:dyDescent="0.25">
      <c r="A279" s="15" t="s">
        <v>209</v>
      </c>
      <c r="B279" s="16"/>
      <c r="C279" s="16"/>
      <c r="D279" s="16"/>
    </row>
    <row r="280" spans="1:4" x14ac:dyDescent="0.25">
      <c r="A280" s="15" t="s">
        <v>210</v>
      </c>
      <c r="B280" s="16"/>
      <c r="C280" s="16"/>
      <c r="D280" s="16"/>
    </row>
    <row r="281" spans="1:4" x14ac:dyDescent="0.25">
      <c r="A281" s="15" t="s">
        <v>211</v>
      </c>
      <c r="B281" s="16"/>
      <c r="C281" s="16"/>
      <c r="D281" s="16"/>
    </row>
    <row r="282" spans="1:4" x14ac:dyDescent="0.25">
      <c r="A282" s="15" t="s">
        <v>212</v>
      </c>
      <c r="B282" s="16"/>
      <c r="C282" s="16"/>
      <c r="D282" s="16"/>
    </row>
    <row r="283" spans="1:4" x14ac:dyDescent="0.25">
      <c r="A283" s="15" t="s">
        <v>213</v>
      </c>
      <c r="B283" s="16"/>
      <c r="C283" s="16"/>
      <c r="D283" s="16"/>
    </row>
    <row r="284" spans="1:4" x14ac:dyDescent="0.25">
      <c r="A284" s="15" t="s">
        <v>214</v>
      </c>
      <c r="B284" s="16"/>
      <c r="C284" s="16"/>
      <c r="D284" s="16"/>
    </row>
    <row r="285" spans="1:4" x14ac:dyDescent="0.25">
      <c r="A285" s="15" t="s">
        <v>215</v>
      </c>
      <c r="B285" s="16"/>
      <c r="C285" s="16"/>
      <c r="D285" s="16"/>
    </row>
    <row r="286" spans="1:4" x14ac:dyDescent="0.25">
      <c r="A286" s="17" t="s">
        <v>22</v>
      </c>
      <c r="B286" s="16">
        <v>14.823833375284924</v>
      </c>
      <c r="C286" s="59">
        <f>+VLOOKUP(A286,$A$14:$C$196,3,0)</f>
        <v>4.9495356056215751</v>
      </c>
      <c r="D286" s="16">
        <v>2.7410000000000001</v>
      </c>
    </row>
    <row r="287" spans="1:4" x14ac:dyDescent="0.25">
      <c r="A287" s="15" t="s">
        <v>216</v>
      </c>
      <c r="B287" s="16"/>
      <c r="C287" s="16"/>
      <c r="D287" s="16"/>
    </row>
    <row r="288" spans="1:4" x14ac:dyDescent="0.25">
      <c r="A288" s="15" t="s">
        <v>217</v>
      </c>
      <c r="B288" s="16"/>
      <c r="C288" s="16"/>
      <c r="D288" s="16"/>
    </row>
    <row r="289" spans="1:4" x14ac:dyDescent="0.25">
      <c r="A289" s="15" t="s">
        <v>218</v>
      </c>
      <c r="B289" s="16"/>
      <c r="C289" s="16"/>
      <c r="D289" s="16"/>
    </row>
    <row r="290" spans="1:4" x14ac:dyDescent="0.25">
      <c r="A290" s="15" t="s">
        <v>219</v>
      </c>
      <c r="B290" s="16"/>
      <c r="C290" s="16"/>
      <c r="D290" s="16"/>
    </row>
    <row r="291" spans="1:4" x14ac:dyDescent="0.25">
      <c r="A291" s="15" t="s">
        <v>23</v>
      </c>
      <c r="B291" s="16">
        <v>11.561715629139661</v>
      </c>
      <c r="C291" s="16"/>
      <c r="D291" s="16">
        <v>0.105</v>
      </c>
    </row>
    <row r="292" spans="1:4" x14ac:dyDescent="0.25">
      <c r="A292" s="15" t="s">
        <v>220</v>
      </c>
      <c r="B292" s="16"/>
      <c r="C292" s="16"/>
      <c r="D292" s="16"/>
    </row>
    <row r="293" spans="1:4" x14ac:dyDescent="0.25">
      <c r="A293" s="15" t="s">
        <v>221</v>
      </c>
      <c r="B293" s="16"/>
      <c r="C293" s="16"/>
      <c r="D293" s="16"/>
    </row>
    <row r="294" spans="1:4" x14ac:dyDescent="0.25">
      <c r="A294" s="15" t="s">
        <v>222</v>
      </c>
      <c r="B294" s="16"/>
      <c r="C294" s="16"/>
      <c r="D294" s="16"/>
    </row>
    <row r="295" spans="1:4" x14ac:dyDescent="0.25">
      <c r="A295" s="15" t="s">
        <v>223</v>
      </c>
      <c r="B295" s="16"/>
      <c r="C295" s="16"/>
      <c r="D295" s="16"/>
    </row>
    <row r="296" spans="1:4" x14ac:dyDescent="0.25">
      <c r="A296" s="15" t="s">
        <v>24</v>
      </c>
      <c r="B296" s="16">
        <v>14.617512143436301</v>
      </c>
      <c r="C296" s="59">
        <f>+VLOOKUP(A296,$A$14:$C$196,3,0)</f>
        <v>1.6537917776991298</v>
      </c>
      <c r="D296" s="16">
        <v>2.23</v>
      </c>
    </row>
    <row r="297" spans="1:4" x14ac:dyDescent="0.25">
      <c r="A297" s="15" t="s">
        <v>224</v>
      </c>
      <c r="B297" s="16"/>
      <c r="C297" s="16"/>
      <c r="D297" s="16"/>
    </row>
    <row r="298" spans="1:4" x14ac:dyDescent="0.25">
      <c r="A298" s="15" t="s">
        <v>25</v>
      </c>
      <c r="B298" s="16">
        <v>14.478713862151148</v>
      </c>
      <c r="C298" s="16"/>
      <c r="D298" s="16">
        <v>1.9410000000000001</v>
      </c>
    </row>
    <row r="299" spans="1:4" x14ac:dyDescent="0.25">
      <c r="A299" s="15" t="s">
        <v>225</v>
      </c>
      <c r="B299" s="16"/>
      <c r="C299" s="16"/>
      <c r="D299" s="16"/>
    </row>
    <row r="300" spans="1:4" x14ac:dyDescent="0.25">
      <c r="A300" s="15" t="s">
        <v>226</v>
      </c>
      <c r="B300" s="16"/>
      <c r="C300" s="16"/>
      <c r="D300" s="16"/>
    </row>
    <row r="301" spans="1:4" x14ac:dyDescent="0.25">
      <c r="A301" s="15" t="s">
        <v>227</v>
      </c>
      <c r="B301" s="16"/>
      <c r="C301" s="16"/>
      <c r="D301" s="16"/>
    </row>
    <row r="302" spans="1:4" x14ac:dyDescent="0.25">
      <c r="A302" s="15" t="s">
        <v>26</v>
      </c>
      <c r="B302" s="16">
        <v>13.149978544437301</v>
      </c>
      <c r="C302" s="59">
        <f>+VLOOKUP(A302,$A$14:$C$196,3,0)</f>
        <v>2.4823293287736998</v>
      </c>
      <c r="D302" s="16">
        <v>0.51400000000000001</v>
      </c>
    </row>
    <row r="303" spans="1:4" x14ac:dyDescent="0.25">
      <c r="A303" s="15" t="s">
        <v>143</v>
      </c>
      <c r="B303" s="16">
        <v>14.537730986009926</v>
      </c>
      <c r="C303" s="59">
        <f>+VLOOKUP(A303,$A$14:$C$196,3,0)</f>
        <v>-0.38488142658227209</v>
      </c>
      <c r="D303" s="16">
        <v>2.0590000000000002</v>
      </c>
    </row>
    <row r="304" spans="1:4" x14ac:dyDescent="0.25">
      <c r="A304" s="15" t="s">
        <v>228</v>
      </c>
      <c r="B304" s="16"/>
      <c r="C304" s="16"/>
      <c r="D304" s="16"/>
    </row>
    <row r="305" spans="1:4" x14ac:dyDescent="0.25">
      <c r="A305" s="15" t="s">
        <v>229</v>
      </c>
      <c r="B305" s="16"/>
      <c r="C305" s="16"/>
      <c r="D305" s="16"/>
    </row>
    <row r="306" spans="1:4" x14ac:dyDescent="0.25">
      <c r="A306" s="15" t="s">
        <v>230</v>
      </c>
      <c r="B306" s="16"/>
      <c r="C306" s="16"/>
      <c r="D306" s="16"/>
    </row>
    <row r="307" spans="1:4" x14ac:dyDescent="0.25">
      <c r="A307" s="15" t="s">
        <v>28</v>
      </c>
      <c r="B307" s="16">
        <v>12.691580461311874</v>
      </c>
      <c r="C307" s="59">
        <f>+VLOOKUP(A307,$A$14:$C$196,3,0)</f>
        <v>7.3569182423560209</v>
      </c>
      <c r="D307" s="16">
        <v>0.32500000000000001</v>
      </c>
    </row>
    <row r="308" spans="1:4" x14ac:dyDescent="0.25">
      <c r="A308" s="15" t="s">
        <v>231</v>
      </c>
      <c r="B308" s="16"/>
      <c r="C308" s="16"/>
      <c r="D308" s="16"/>
    </row>
    <row r="309" spans="1:4" x14ac:dyDescent="0.25">
      <c r="A309" s="15" t="s">
        <v>29</v>
      </c>
      <c r="B309" s="16"/>
      <c r="C309" s="16"/>
      <c r="D309" s="16"/>
    </row>
    <row r="310" spans="1:4" x14ac:dyDescent="0.25">
      <c r="A310" s="15" t="s">
        <v>232</v>
      </c>
      <c r="B310" s="16"/>
      <c r="C310" s="16"/>
      <c r="D310" s="16"/>
    </row>
    <row r="311" spans="1:4" x14ac:dyDescent="0.25">
      <c r="A311" s="15" t="s">
        <v>30</v>
      </c>
      <c r="B311" s="16">
        <v>14.069377281921325</v>
      </c>
      <c r="C311" s="59">
        <f>+VLOOKUP(A311,$A$14:$C$196,3,0)</f>
        <v>3.2039872123744502</v>
      </c>
      <c r="D311" s="16">
        <v>1.2889999999999999</v>
      </c>
    </row>
    <row r="312" spans="1:4" x14ac:dyDescent="0.25">
      <c r="A312" s="15" t="s">
        <v>233</v>
      </c>
      <c r="B312" s="16"/>
      <c r="C312" s="16"/>
      <c r="D312" s="16"/>
    </row>
    <row r="313" spans="1:4" x14ac:dyDescent="0.25">
      <c r="A313" s="15" t="s">
        <v>234</v>
      </c>
      <c r="B313" s="16"/>
      <c r="C313" s="16"/>
      <c r="D313" s="16"/>
    </row>
    <row r="314" spans="1:4" x14ac:dyDescent="0.25">
      <c r="A314" s="15" t="s">
        <v>31</v>
      </c>
      <c r="B314" s="16">
        <v>14.843700382335838</v>
      </c>
      <c r="C314" s="59">
        <f>+VLOOKUP(A314,$A$14:$C$196,3,0)</f>
        <v>-2.3899171925251426</v>
      </c>
      <c r="D314" s="16">
        <v>2.7959999999999998</v>
      </c>
    </row>
    <row r="315" spans="1:4" x14ac:dyDescent="0.25">
      <c r="A315" s="15" t="s">
        <v>32</v>
      </c>
      <c r="B315" s="16">
        <v>13.337474757021274</v>
      </c>
      <c r="C315" s="16"/>
      <c r="D315" s="16">
        <v>0.62</v>
      </c>
    </row>
    <row r="316" spans="1:4" x14ac:dyDescent="0.25">
      <c r="A316" s="15" t="s">
        <v>235</v>
      </c>
      <c r="B316" s="16"/>
      <c r="C316" s="16"/>
      <c r="D316" s="16"/>
    </row>
    <row r="317" spans="1:4" x14ac:dyDescent="0.25">
      <c r="A317" s="15" t="s">
        <v>236</v>
      </c>
      <c r="B317" s="16"/>
      <c r="C317" s="16"/>
      <c r="D317" s="16"/>
    </row>
    <row r="318" spans="1:4" x14ac:dyDescent="0.25">
      <c r="A318" s="15" t="s">
        <v>237</v>
      </c>
      <c r="B318" s="16"/>
      <c r="C318" s="16"/>
      <c r="D318" s="16"/>
    </row>
    <row r="319" spans="1:4" x14ac:dyDescent="0.25">
      <c r="A319" s="15" t="s">
        <v>33</v>
      </c>
      <c r="B319" s="16">
        <v>14.575381370567127</v>
      </c>
      <c r="C319" s="59">
        <f>+VLOOKUP(A319,$A$14:$C$196,3,0)</f>
        <v>-3.6933715457390672</v>
      </c>
      <c r="D319" s="16">
        <v>2.1379999999999999</v>
      </c>
    </row>
    <row r="320" spans="1:4" x14ac:dyDescent="0.25">
      <c r="A320" s="15" t="s">
        <v>238</v>
      </c>
      <c r="B320" s="16"/>
      <c r="C320" s="16"/>
      <c r="D320" s="16"/>
    </row>
    <row r="321" spans="1:4" x14ac:dyDescent="0.25">
      <c r="A321" s="15" t="s">
        <v>239</v>
      </c>
      <c r="B321" s="16"/>
      <c r="C321" s="16"/>
      <c r="D321" s="16"/>
    </row>
    <row r="322" spans="1:4" x14ac:dyDescent="0.25">
      <c r="A322" s="15" t="s">
        <v>240</v>
      </c>
      <c r="B322" s="16"/>
      <c r="C322" s="16"/>
      <c r="D322" s="16"/>
    </row>
    <row r="323" spans="1:4" x14ac:dyDescent="0.25">
      <c r="A323" s="15" t="s">
        <v>241</v>
      </c>
      <c r="B323" s="16"/>
      <c r="C323" s="16"/>
      <c r="D323" s="16"/>
    </row>
    <row r="324" spans="1:4" x14ac:dyDescent="0.25">
      <c r="A324" s="15" t="s">
        <v>242</v>
      </c>
      <c r="B324" s="16"/>
      <c r="C324" s="16"/>
      <c r="D324" s="16"/>
    </row>
    <row r="325" spans="1:4" x14ac:dyDescent="0.25">
      <c r="A325" s="15" t="s">
        <v>243</v>
      </c>
      <c r="B325" s="16"/>
      <c r="C325" s="16"/>
      <c r="D325" s="16"/>
    </row>
    <row r="326" spans="1:4" x14ac:dyDescent="0.25">
      <c r="A326" s="15" t="s">
        <v>244</v>
      </c>
      <c r="B326" s="16"/>
      <c r="C326" s="16"/>
      <c r="D326" s="16"/>
    </row>
    <row r="327" spans="1:4" x14ac:dyDescent="0.25">
      <c r="A327" s="15" t="s">
        <v>245</v>
      </c>
      <c r="B327" s="16"/>
      <c r="C327" s="16"/>
      <c r="D327" s="16"/>
    </row>
    <row r="328" spans="1:4" x14ac:dyDescent="0.25">
      <c r="A328" s="15" t="s">
        <v>246</v>
      </c>
      <c r="B328" s="16"/>
      <c r="C328" s="16"/>
      <c r="D328" s="16"/>
    </row>
    <row r="329" spans="1:4" x14ac:dyDescent="0.25">
      <c r="A329" s="15" t="s">
        <v>247</v>
      </c>
      <c r="B329" s="16"/>
      <c r="C329" s="16"/>
      <c r="D329" s="16"/>
    </row>
    <row r="330" spans="1:4" x14ac:dyDescent="0.25">
      <c r="A330" s="15" t="s">
        <v>248</v>
      </c>
      <c r="B330" s="16"/>
      <c r="C330" s="16"/>
      <c r="D330" s="16"/>
    </row>
    <row r="331" spans="1:4" x14ac:dyDescent="0.25">
      <c r="A331" s="15" t="s">
        <v>249</v>
      </c>
      <c r="B331" s="16"/>
      <c r="C331" s="16"/>
      <c r="D331" s="16"/>
    </row>
    <row r="332" spans="1:4" x14ac:dyDescent="0.25">
      <c r="A332" s="15" t="s">
        <v>250</v>
      </c>
      <c r="B332" s="16"/>
      <c r="C332" s="16"/>
      <c r="D332" s="16"/>
    </row>
    <row r="333" spans="1:4" x14ac:dyDescent="0.25">
      <c r="A333" s="15" t="s">
        <v>251</v>
      </c>
      <c r="B333" s="16"/>
      <c r="C333" s="16"/>
      <c r="D333" s="16"/>
    </row>
    <row r="334" spans="1:4" x14ac:dyDescent="0.25">
      <c r="A334" s="15" t="s">
        <v>252</v>
      </c>
      <c r="B334" s="16"/>
      <c r="C334" s="16"/>
      <c r="D334" s="16"/>
    </row>
    <row r="335" spans="1:4" x14ac:dyDescent="0.25">
      <c r="A335" s="15" t="s">
        <v>253</v>
      </c>
      <c r="B335" s="16"/>
      <c r="C335" s="16"/>
      <c r="D335" s="16"/>
    </row>
    <row r="336" spans="1:4" x14ac:dyDescent="0.25">
      <c r="A336" s="15" t="s">
        <v>34</v>
      </c>
      <c r="B336" s="16"/>
      <c r="C336" s="16"/>
      <c r="D336" s="16"/>
    </row>
    <row r="337" spans="1:4" x14ac:dyDescent="0.25">
      <c r="A337" s="15" t="s">
        <v>254</v>
      </c>
      <c r="B337" s="16"/>
      <c r="C337" s="16"/>
      <c r="D337" s="16"/>
    </row>
    <row r="338" spans="1:4" x14ac:dyDescent="0.25">
      <c r="A338" s="15" t="s">
        <v>255</v>
      </c>
      <c r="B338" s="16"/>
      <c r="C338" s="16"/>
      <c r="D338" s="16"/>
    </row>
    <row r="339" spans="1:4" x14ac:dyDescent="0.25">
      <c r="A339" s="15" t="s">
        <v>256</v>
      </c>
      <c r="B339" s="16"/>
      <c r="C339" s="16"/>
      <c r="D339" s="16"/>
    </row>
    <row r="340" spans="1:4" x14ac:dyDescent="0.25">
      <c r="A340" s="15" t="s">
        <v>35</v>
      </c>
      <c r="B340" s="16">
        <v>12.117241431823558</v>
      </c>
      <c r="C340" s="59">
        <f>+VLOOKUP(A340,$A$14:$C$196,3,0)</f>
        <v>3.9803089132942775</v>
      </c>
      <c r="D340" s="16">
        <v>0.183</v>
      </c>
    </row>
    <row r="341" spans="1:4" x14ac:dyDescent="0.25">
      <c r="A341" s="15" t="s">
        <v>36</v>
      </c>
      <c r="B341" s="16"/>
      <c r="C341" s="16"/>
      <c r="D341" s="16"/>
    </row>
    <row r="342" spans="1:4" x14ac:dyDescent="0.25">
      <c r="A342" s="15" t="s">
        <v>257</v>
      </c>
      <c r="B342" s="16"/>
      <c r="C342" s="16"/>
      <c r="D342" s="16"/>
    </row>
    <row r="343" spans="1:4" x14ac:dyDescent="0.25">
      <c r="A343" s="15" t="s">
        <v>258</v>
      </c>
      <c r="B343" s="16"/>
      <c r="C343" s="16"/>
      <c r="D343" s="16"/>
    </row>
    <row r="344" spans="1:4" x14ac:dyDescent="0.25">
      <c r="A344" s="15" t="s">
        <v>259</v>
      </c>
      <c r="B344" s="16"/>
      <c r="C344" s="16"/>
      <c r="D344" s="16"/>
    </row>
    <row r="345" spans="1:4" x14ac:dyDescent="0.25">
      <c r="A345" s="15" t="s">
        <v>37</v>
      </c>
      <c r="B345" s="16">
        <v>11.418614785498987</v>
      </c>
      <c r="C345" s="59">
        <f>+VLOOKUP(A345,$A$14:$C$196,3,0)</f>
        <v>4.1777261711611517</v>
      </c>
      <c r="D345" s="16">
        <v>9.0999999999999998E-2</v>
      </c>
    </row>
    <row r="346" spans="1:4" x14ac:dyDescent="0.25">
      <c r="A346" s="15" t="s">
        <v>260</v>
      </c>
      <c r="B346" s="16"/>
      <c r="C346" s="16"/>
      <c r="D346" s="16"/>
    </row>
    <row r="347" spans="1:4" x14ac:dyDescent="0.25">
      <c r="A347" s="15" t="s">
        <v>261</v>
      </c>
      <c r="B347" s="16"/>
      <c r="C347" s="16"/>
      <c r="D347" s="16"/>
    </row>
    <row r="348" spans="1:4" x14ac:dyDescent="0.25">
      <c r="A348" s="15" t="s">
        <v>262</v>
      </c>
      <c r="B348" s="16"/>
      <c r="C348" s="16"/>
      <c r="D348" s="16"/>
    </row>
    <row r="349" spans="1:4" x14ac:dyDescent="0.25">
      <c r="A349" s="15" t="s">
        <v>38</v>
      </c>
      <c r="B349" s="16">
        <v>14.519102996385758</v>
      </c>
      <c r="C349" s="59">
        <f>+VLOOKUP(A349,$A$14:$C$196,3,0)</f>
        <v>3.1855562357921734</v>
      </c>
      <c r="D349" s="16">
        <v>2.0209999999999999</v>
      </c>
    </row>
    <row r="350" spans="1:4" x14ac:dyDescent="0.25">
      <c r="A350" s="15" t="s">
        <v>39</v>
      </c>
      <c r="B350" s="16">
        <v>13.199324418540456</v>
      </c>
      <c r="C350" s="16"/>
      <c r="D350" s="16">
        <v>0.54</v>
      </c>
    </row>
    <row r="351" spans="1:4" x14ac:dyDescent="0.25">
      <c r="A351" s="15" t="s">
        <v>263</v>
      </c>
      <c r="B351" s="16"/>
      <c r="C351" s="16"/>
      <c r="D351" s="16"/>
    </row>
    <row r="352" spans="1:4" x14ac:dyDescent="0.25">
      <c r="A352" s="15" t="s">
        <v>264</v>
      </c>
      <c r="B352" s="16"/>
      <c r="C352" s="16"/>
      <c r="D352" s="16"/>
    </row>
    <row r="353" spans="1:4" x14ac:dyDescent="0.25">
      <c r="A353" s="15" t="s">
        <v>265</v>
      </c>
      <c r="B353" s="16"/>
      <c r="C353" s="16"/>
      <c r="D353" s="16"/>
    </row>
    <row r="354" spans="1:4" x14ac:dyDescent="0.25">
      <c r="A354" s="17" t="s">
        <v>40</v>
      </c>
      <c r="B354" s="16"/>
      <c r="C354" s="16"/>
      <c r="D354" s="16"/>
    </row>
    <row r="355" spans="1:4" x14ac:dyDescent="0.25">
      <c r="A355" s="17" t="s">
        <v>41</v>
      </c>
      <c r="B355" s="16">
        <v>12.025749091398891</v>
      </c>
      <c r="C355" s="59">
        <f>+VLOOKUP(A355,$A$14:$C$196,3,0)</f>
        <v>4.2078683885190875</v>
      </c>
      <c r="D355" s="16">
        <v>0.16700000000000001</v>
      </c>
    </row>
    <row r="356" spans="1:4" x14ac:dyDescent="0.25">
      <c r="A356" s="17" t="s">
        <v>42</v>
      </c>
      <c r="B356" s="16">
        <v>11.608235644774552</v>
      </c>
      <c r="C356" s="59">
        <f>+VLOOKUP(A356,$A$14:$C$196,3,0)</f>
        <v>3.7141972620982262</v>
      </c>
      <c r="D356" s="16">
        <v>0.11</v>
      </c>
    </row>
    <row r="357" spans="1:4" x14ac:dyDescent="0.25">
      <c r="A357" s="15" t="s">
        <v>266</v>
      </c>
      <c r="B357" s="16"/>
      <c r="C357" s="16"/>
      <c r="D357" s="16"/>
    </row>
    <row r="358" spans="1:4" x14ac:dyDescent="0.25">
      <c r="A358" s="17" t="s">
        <v>43</v>
      </c>
      <c r="B358" s="16">
        <v>13.188151117942333</v>
      </c>
      <c r="C358" s="16"/>
      <c r="D358" s="16">
        <v>0.53400000000000003</v>
      </c>
    </row>
    <row r="359" spans="1:4" x14ac:dyDescent="0.25">
      <c r="A359" s="15" t="s">
        <v>44</v>
      </c>
      <c r="B359" s="16">
        <v>13.977629407440709</v>
      </c>
      <c r="C359" s="59">
        <f>+VLOOKUP(A359,$A$14:$C$196,3,0)</f>
        <v>-5.8406416573733981</v>
      </c>
      <c r="D359" s="16">
        <v>1.1759999999999999</v>
      </c>
    </row>
    <row r="360" spans="1:4" x14ac:dyDescent="0.25">
      <c r="A360" s="15" t="s">
        <v>267</v>
      </c>
      <c r="B360" s="16"/>
      <c r="C360" s="16"/>
      <c r="D360" s="16"/>
    </row>
    <row r="361" spans="1:4" x14ac:dyDescent="0.25">
      <c r="A361" s="15" t="s">
        <v>268</v>
      </c>
      <c r="B361" s="16"/>
      <c r="C361" s="16"/>
      <c r="D361" s="16"/>
    </row>
    <row r="362" spans="1:4" x14ac:dyDescent="0.25">
      <c r="A362" s="15" t="s">
        <v>269</v>
      </c>
      <c r="B362" s="16"/>
      <c r="C362" s="16"/>
      <c r="D362" s="16"/>
    </row>
    <row r="363" spans="1:4" x14ac:dyDescent="0.25">
      <c r="A363" s="15" t="s">
        <v>270</v>
      </c>
      <c r="B363" s="16"/>
      <c r="C363" s="16"/>
      <c r="D363" s="16"/>
    </row>
    <row r="364" spans="1:4" x14ac:dyDescent="0.25">
      <c r="A364" s="15" t="s">
        <v>271</v>
      </c>
      <c r="B364" s="16"/>
      <c r="C364" s="16"/>
      <c r="D364" s="16"/>
    </row>
    <row r="365" spans="1:4" x14ac:dyDescent="0.25">
      <c r="A365" s="15" t="s">
        <v>272</v>
      </c>
      <c r="B365" s="16"/>
      <c r="C365" s="16"/>
      <c r="D365" s="16"/>
    </row>
    <row r="366" spans="1:4" x14ac:dyDescent="0.25">
      <c r="A366" s="15" t="s">
        <v>273</v>
      </c>
      <c r="B366" s="16"/>
      <c r="C366" s="16"/>
      <c r="D366" s="16"/>
    </row>
    <row r="367" spans="1:4" x14ac:dyDescent="0.25">
      <c r="A367" s="15" t="s">
        <v>134</v>
      </c>
      <c r="B367" s="16">
        <v>13.904436767158675</v>
      </c>
      <c r="C367" s="16"/>
      <c r="D367" s="16">
        <v>1.093</v>
      </c>
    </row>
    <row r="368" spans="1:4" x14ac:dyDescent="0.25">
      <c r="A368" s="15" t="s">
        <v>274</v>
      </c>
      <c r="B368" s="16"/>
      <c r="C368" s="16"/>
      <c r="D368" s="16"/>
    </row>
    <row r="369" spans="1:4" x14ac:dyDescent="0.25">
      <c r="A369" s="15" t="s">
        <v>46</v>
      </c>
      <c r="B369" s="16">
        <v>11.552146178123509</v>
      </c>
      <c r="C369" s="59">
        <f>+VLOOKUP(A369,$A$14:$C$196,3,0)</f>
        <v>4.4842572573227804</v>
      </c>
      <c r="D369" s="16">
        <v>0.104</v>
      </c>
    </row>
    <row r="370" spans="1:4" x14ac:dyDescent="0.25">
      <c r="A370" s="17" t="s">
        <v>47</v>
      </c>
      <c r="B370" s="16">
        <v>14.095412443097093</v>
      </c>
      <c r="C370" s="59">
        <f>+VLOOKUP(A370,$A$14:$C$196,3,0)</f>
        <v>-1.6351056591826783</v>
      </c>
      <c r="D370" s="16">
        <v>1.323</v>
      </c>
    </row>
    <row r="371" spans="1:4" x14ac:dyDescent="0.25">
      <c r="A371" s="15" t="s">
        <v>275</v>
      </c>
      <c r="B371" s="16"/>
      <c r="C371" s="16"/>
      <c r="D371" s="16"/>
    </row>
    <row r="372" spans="1:4" x14ac:dyDescent="0.25">
      <c r="A372" s="15" t="s">
        <v>276</v>
      </c>
      <c r="B372" s="16"/>
      <c r="C372" s="16"/>
      <c r="D372" s="16"/>
    </row>
    <row r="373" spans="1:4" x14ac:dyDescent="0.25">
      <c r="A373" s="15" t="s">
        <v>277</v>
      </c>
      <c r="B373" s="16"/>
      <c r="C373" s="16"/>
      <c r="D373" s="16"/>
    </row>
    <row r="374" spans="1:4" x14ac:dyDescent="0.25">
      <c r="A374" s="15" t="s">
        <v>48</v>
      </c>
      <c r="B374" s="16">
        <v>9.3056505517805075</v>
      </c>
      <c r="C374" s="16"/>
      <c r="D374" s="16">
        <v>1.0999999999999999E-2</v>
      </c>
    </row>
    <row r="375" spans="1:4" x14ac:dyDescent="0.25">
      <c r="A375" s="15" t="s">
        <v>278</v>
      </c>
      <c r="B375" s="16"/>
      <c r="C375" s="16"/>
      <c r="D375" s="16"/>
    </row>
    <row r="376" spans="1:4" x14ac:dyDescent="0.25">
      <c r="A376" s="15" t="s">
        <v>279</v>
      </c>
      <c r="B376" s="16"/>
      <c r="C376" s="16"/>
      <c r="D376" s="16"/>
    </row>
    <row r="377" spans="1:4" x14ac:dyDescent="0.25">
      <c r="A377" s="15" t="s">
        <v>280</v>
      </c>
      <c r="B377" s="16"/>
      <c r="C377" s="16"/>
      <c r="D377" s="16"/>
    </row>
    <row r="378" spans="1:4" x14ac:dyDescent="0.25">
      <c r="A378" s="15" t="s">
        <v>281</v>
      </c>
      <c r="B378" s="16"/>
      <c r="C378" s="16"/>
      <c r="D378" s="16"/>
    </row>
    <row r="379" spans="1:4" x14ac:dyDescent="0.25">
      <c r="A379" s="15" t="s">
        <v>123</v>
      </c>
      <c r="B379" s="16"/>
      <c r="C379" s="16"/>
      <c r="D379" s="16"/>
    </row>
    <row r="380" spans="1:4" x14ac:dyDescent="0.25">
      <c r="A380" s="15" t="s">
        <v>282</v>
      </c>
      <c r="B380" s="16"/>
      <c r="C380" s="16"/>
      <c r="D380" s="16"/>
    </row>
    <row r="381" spans="1:4" x14ac:dyDescent="0.25">
      <c r="A381" s="15" t="s">
        <v>283</v>
      </c>
      <c r="B381" s="16"/>
      <c r="C381" s="16"/>
      <c r="D381" s="16"/>
    </row>
    <row r="382" spans="1:4" x14ac:dyDescent="0.25">
      <c r="A382" s="15" t="s">
        <v>49</v>
      </c>
      <c r="B382" s="16">
        <v>12.409013489526863</v>
      </c>
      <c r="C382" s="16"/>
      <c r="D382" s="16">
        <v>0.245</v>
      </c>
    </row>
    <row r="383" spans="1:4" x14ac:dyDescent="0.25">
      <c r="A383" s="15" t="s">
        <v>284</v>
      </c>
      <c r="B383" s="16"/>
      <c r="C383" s="16"/>
      <c r="D383" s="16"/>
    </row>
    <row r="384" spans="1:4" x14ac:dyDescent="0.25">
      <c r="A384" s="15" t="s">
        <v>285</v>
      </c>
      <c r="B384" s="16"/>
      <c r="C384" s="16"/>
      <c r="D384" s="16"/>
    </row>
    <row r="385" spans="1:4" x14ac:dyDescent="0.25">
      <c r="A385" s="15" t="s">
        <v>286</v>
      </c>
      <c r="B385" s="16"/>
      <c r="C385" s="16"/>
      <c r="D385" s="16"/>
    </row>
    <row r="386" spans="1:4" x14ac:dyDescent="0.25">
      <c r="A386" s="15" t="s">
        <v>287</v>
      </c>
      <c r="B386" s="16"/>
      <c r="C386" s="16"/>
      <c r="D386" s="16"/>
    </row>
    <row r="387" spans="1:4" x14ac:dyDescent="0.25">
      <c r="A387" s="15" t="s">
        <v>288</v>
      </c>
      <c r="B387" s="16"/>
      <c r="C387" s="16"/>
      <c r="D387" s="16"/>
    </row>
    <row r="388" spans="1:4" x14ac:dyDescent="0.25">
      <c r="A388" s="19" t="s">
        <v>289</v>
      </c>
      <c r="B388" s="20"/>
      <c r="C388" s="20">
        <v>-5.8406416573733981</v>
      </c>
      <c r="D388" s="21"/>
    </row>
    <row r="389" spans="1:4" x14ac:dyDescent="0.25">
      <c r="A389" s="22" t="s">
        <v>290</v>
      </c>
      <c r="B389" s="23">
        <v>14.843700382335838</v>
      </c>
      <c r="C389" s="23">
        <v>7.8689068968858349</v>
      </c>
      <c r="D389" s="24">
        <v>2.7959999999999998</v>
      </c>
    </row>
    <row r="390" spans="1:4" x14ac:dyDescent="0.25">
      <c r="A390" s="22" t="s">
        <v>291</v>
      </c>
      <c r="B390" s="23">
        <v>3.1750772780821697</v>
      </c>
      <c r="C390" s="23">
        <v>0.28763871842302785</v>
      </c>
      <c r="D390" s="24">
        <v>0.22231693989071041</v>
      </c>
    </row>
    <row r="391" spans="1:4" x14ac:dyDescent="0.25">
      <c r="A391" s="25" t="s">
        <v>292</v>
      </c>
      <c r="B391" s="26">
        <v>5.6751424556029937</v>
      </c>
      <c r="C391" s="26">
        <v>1.4715240026256973</v>
      </c>
      <c r="D391" s="27">
        <v>0.54961336443792774</v>
      </c>
    </row>
    <row r="398" spans="1:4" x14ac:dyDescent="0.25">
      <c r="A398" s="17" t="s">
        <v>0</v>
      </c>
      <c r="B398" s="16">
        <v>11.385092093460344</v>
      </c>
      <c r="C398" s="16">
        <v>3.3546773660272624</v>
      </c>
      <c r="D398" s="16">
        <v>8.7999999999999995E-2</v>
      </c>
    </row>
    <row r="399" spans="1:4" x14ac:dyDescent="0.25">
      <c r="A399" s="17" t="s">
        <v>1</v>
      </c>
      <c r="B399" s="16">
        <v>12.759957758756611</v>
      </c>
      <c r="C399" s="16">
        <v>5.240747514726559</v>
      </c>
      <c r="D399" s="16">
        <v>0.34799999999999998</v>
      </c>
    </row>
    <row r="400" spans="1:4" x14ac:dyDescent="0.25">
      <c r="A400" s="17" t="s">
        <v>3</v>
      </c>
      <c r="B400" s="16">
        <v>12.531772785169476</v>
      </c>
      <c r="C400" s="16">
        <v>2.4926286958819106</v>
      </c>
      <c r="D400" s="16">
        <v>0.27700000000000002</v>
      </c>
    </row>
    <row r="401" spans="1:4" x14ac:dyDescent="0.25">
      <c r="A401" s="17" t="s">
        <v>12</v>
      </c>
      <c r="B401" s="16">
        <v>11.170435156023453</v>
      </c>
      <c r="C401" s="16">
        <v>3.2834143460057721</v>
      </c>
      <c r="D401" s="16">
        <v>7.0999999999999994E-2</v>
      </c>
    </row>
    <row r="402" spans="1:4" x14ac:dyDescent="0.25">
      <c r="A402" s="17" t="s">
        <v>18</v>
      </c>
      <c r="B402" s="16">
        <v>11.552146178123509</v>
      </c>
      <c r="C402" s="16">
        <v>7.8689068968858349</v>
      </c>
      <c r="D402" s="16">
        <v>0.104</v>
      </c>
    </row>
    <row r="403" spans="1:4" x14ac:dyDescent="0.25">
      <c r="A403" s="17" t="s">
        <v>20</v>
      </c>
      <c r="B403" s="16">
        <v>13.560618308335483</v>
      </c>
      <c r="C403" s="16">
        <v>1.1926824854114566</v>
      </c>
      <c r="D403" s="16">
        <v>0.77500000000000002</v>
      </c>
    </row>
    <row r="404" spans="1:4" x14ac:dyDescent="0.25">
      <c r="A404" s="17" t="s">
        <v>22</v>
      </c>
      <c r="B404" s="16">
        <v>14.823833375284924</v>
      </c>
      <c r="C404" s="16">
        <v>4.9495356056215751</v>
      </c>
      <c r="D404" s="16">
        <v>2.7410000000000001</v>
      </c>
    </row>
    <row r="405" spans="1:4" x14ac:dyDescent="0.25">
      <c r="A405" s="17" t="s">
        <v>40</v>
      </c>
      <c r="B405" s="16"/>
      <c r="C405" s="16"/>
      <c r="D405" s="16"/>
    </row>
    <row r="406" spans="1:4" x14ac:dyDescent="0.25">
      <c r="A406" s="17" t="s">
        <v>41</v>
      </c>
      <c r="B406" s="16">
        <v>12.025749091398891</v>
      </c>
      <c r="C406" s="16">
        <v>4.2078683885190875</v>
      </c>
      <c r="D406" s="16">
        <v>0.16700000000000001</v>
      </c>
    </row>
    <row r="407" spans="1:4" x14ac:dyDescent="0.25">
      <c r="A407" s="17" t="s">
        <v>42</v>
      </c>
      <c r="B407" s="16">
        <v>11.608235644774552</v>
      </c>
      <c r="C407" s="16">
        <v>3.7141972620982262</v>
      </c>
      <c r="D407" s="16">
        <v>0.11</v>
      </c>
    </row>
    <row r="408" spans="1:4" x14ac:dyDescent="0.25">
      <c r="A408" s="17" t="s">
        <v>43</v>
      </c>
      <c r="B408" s="16">
        <v>13.188151117942333</v>
      </c>
      <c r="C408" s="16"/>
      <c r="D408" s="16">
        <v>0.53400000000000003</v>
      </c>
    </row>
    <row r="409" spans="1:4" x14ac:dyDescent="0.25">
      <c r="A409" s="17" t="s">
        <v>47</v>
      </c>
      <c r="B409" s="16">
        <v>14.095412443097093</v>
      </c>
      <c r="C409" s="16">
        <v>-1.6351056591826783</v>
      </c>
      <c r="D409" s="16">
        <v>1.323</v>
      </c>
    </row>
  </sheetData>
  <mergeCells count="1">
    <mergeCell ref="E35:F35"/>
  </mergeCells>
  <hyperlinks>
    <hyperlink ref="A1" location="Contents!A1" display="BACK"/>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Drop Down 1">
              <controlPr defaultSize="0" autoLine="0" autoPict="0">
                <anchor moveWithCells="1">
                  <from>
                    <xdr:col>1</xdr:col>
                    <xdr:colOff>76200</xdr:colOff>
                    <xdr:row>1</xdr:row>
                    <xdr:rowOff>38100</xdr:rowOff>
                  </from>
                  <to>
                    <xdr:col>2</xdr:col>
                    <xdr:colOff>714375</xdr:colOff>
                    <xdr:row>2</xdr:row>
                    <xdr:rowOff>123825</xdr:rowOff>
                  </to>
                </anchor>
              </controlPr>
            </control>
          </mc:Choice>
        </mc:AlternateContent>
        <mc:AlternateContent xmlns:mc="http://schemas.openxmlformats.org/markup-compatibility/2006">
          <mc:Choice Requires="x14">
            <control shapeId="7170" r:id="rId4" name="Drop Down 2">
              <controlPr defaultSize="0" autoLine="0" autoPict="0">
                <anchor moveWithCells="1">
                  <from>
                    <xdr:col>1</xdr:col>
                    <xdr:colOff>66675</xdr:colOff>
                    <xdr:row>4</xdr:row>
                    <xdr:rowOff>9525</xdr:rowOff>
                  </from>
                  <to>
                    <xdr:col>2</xdr:col>
                    <xdr:colOff>723900</xdr:colOff>
                    <xdr:row>5</xdr:row>
                    <xdr:rowOff>104775</xdr:rowOff>
                  </to>
                </anchor>
              </controlPr>
            </control>
          </mc:Choice>
        </mc:AlternateContent>
        <mc:AlternateContent xmlns:mc="http://schemas.openxmlformats.org/markup-compatibility/2006">
          <mc:Choice Requires="x14">
            <control shapeId="7171" r:id="rId5" name="Button 3">
              <controlPr defaultSize="0" print="0" autoFill="0" autoPict="0" macro="[3]!threedim_graph">
                <anchor moveWithCells="1" sizeWithCells="1">
                  <from>
                    <xdr:col>1</xdr:col>
                    <xdr:colOff>952500</xdr:colOff>
                    <xdr:row>9</xdr:row>
                    <xdr:rowOff>66675</xdr:rowOff>
                  </from>
                  <to>
                    <xdr:col>2</xdr:col>
                    <xdr:colOff>0</xdr:colOff>
                    <xdr:row>11</xdr:row>
                    <xdr:rowOff>38100</xdr:rowOff>
                  </to>
                </anchor>
              </controlPr>
            </control>
          </mc:Choice>
        </mc:AlternateContent>
        <mc:AlternateContent xmlns:mc="http://schemas.openxmlformats.org/markup-compatibility/2006">
          <mc:Choice Requires="x14">
            <control shapeId="7172" r:id="rId6" name="Drop Down 4">
              <controlPr defaultSize="0" autoLine="0" autoPict="0">
                <anchor moveWithCells="1">
                  <from>
                    <xdr:col>1</xdr:col>
                    <xdr:colOff>66675</xdr:colOff>
                    <xdr:row>7</xdr:row>
                    <xdr:rowOff>85725</xdr:rowOff>
                  </from>
                  <to>
                    <xdr:col>2</xdr:col>
                    <xdr:colOff>695325</xdr:colOff>
                    <xdr:row>8</xdr:row>
                    <xdr:rowOff>180975</xdr:rowOff>
                  </to>
                </anchor>
              </controlPr>
            </control>
          </mc:Choice>
        </mc:AlternateContent>
        <mc:AlternateContent xmlns:mc="http://schemas.openxmlformats.org/markup-compatibility/2006">
          <mc:Choice Requires="x14">
            <control shapeId="7173" r:id="rId7" name="Group Box 5">
              <controlPr defaultSize="0" autoFill="0" autoPict="0">
                <anchor moveWithCells="1">
                  <from>
                    <xdr:col>3</xdr:col>
                    <xdr:colOff>2047875</xdr:colOff>
                    <xdr:row>0</xdr:row>
                    <xdr:rowOff>142875</xdr:rowOff>
                  </from>
                  <to>
                    <xdr:col>8</xdr:col>
                    <xdr:colOff>504825</xdr:colOff>
                    <xdr:row>4</xdr:row>
                    <xdr:rowOff>180975</xdr:rowOff>
                  </to>
                </anchor>
              </controlPr>
            </control>
          </mc:Choice>
        </mc:AlternateContent>
        <mc:AlternateContent xmlns:mc="http://schemas.openxmlformats.org/markup-compatibility/2006">
          <mc:Choice Requires="x14">
            <control shapeId="7174" r:id="rId8" name="Check Box 6">
              <controlPr defaultSize="0" autoFill="0" autoLine="0" autoPict="0" macro="[3]!small">
                <anchor moveWithCells="1">
                  <from>
                    <xdr:col>5</xdr:col>
                    <xdr:colOff>381000</xdr:colOff>
                    <xdr:row>2</xdr:row>
                    <xdr:rowOff>180975</xdr:rowOff>
                  </from>
                  <to>
                    <xdr:col>5</xdr:col>
                    <xdr:colOff>733425</xdr:colOff>
                    <xdr:row>4</xdr:row>
                    <xdr:rowOff>38100</xdr:rowOff>
                  </to>
                </anchor>
              </controlPr>
            </control>
          </mc:Choice>
        </mc:AlternateContent>
        <mc:AlternateContent xmlns:mc="http://schemas.openxmlformats.org/markup-compatibility/2006">
          <mc:Choice Requires="x14">
            <control shapeId="7175" r:id="rId9" name="Button 7">
              <controlPr defaultSize="0" print="0" autoFill="0" autoPict="0" macro="[3]!ajusta_mas">
                <anchor moveWithCells="1" sizeWithCells="1">
                  <from>
                    <xdr:col>9</xdr:col>
                    <xdr:colOff>28575</xdr:colOff>
                    <xdr:row>11</xdr:row>
                    <xdr:rowOff>104775</xdr:rowOff>
                  </from>
                  <to>
                    <xdr:col>11</xdr:col>
                    <xdr:colOff>9525</xdr:colOff>
                    <xdr:row>13</xdr:row>
                    <xdr:rowOff>85725</xdr:rowOff>
                  </to>
                </anchor>
              </controlPr>
            </control>
          </mc:Choice>
        </mc:AlternateContent>
        <mc:AlternateContent xmlns:mc="http://schemas.openxmlformats.org/markup-compatibility/2006">
          <mc:Choice Requires="x14">
            <control shapeId="7176" r:id="rId10" name="Button 8">
              <controlPr defaultSize="0" print="0" autoFill="0" autoPict="0" macro="[3]!Two_dim">
                <anchor moveWithCells="1" sizeWithCells="1">
                  <from>
                    <xdr:col>11</xdr:col>
                    <xdr:colOff>333375</xdr:colOff>
                    <xdr:row>11</xdr:row>
                    <xdr:rowOff>104775</xdr:rowOff>
                  </from>
                  <to>
                    <xdr:col>13</xdr:col>
                    <xdr:colOff>314325</xdr:colOff>
                    <xdr:row>13</xdr:row>
                    <xdr:rowOff>76200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387"/>
  <sheetViews>
    <sheetView topLeftCell="B7" zoomScale="85" zoomScaleNormal="85" zoomScalePageLayoutView="85" workbookViewId="0">
      <selection activeCell="H43" sqref="H43"/>
    </sheetView>
  </sheetViews>
  <sheetFormatPr defaultColWidth="9.140625" defaultRowHeight="15" x14ac:dyDescent="0.25"/>
  <cols>
    <col min="1" max="1" width="11" style="8" customWidth="1"/>
    <col min="2" max="2" width="35.140625" style="8" customWidth="1"/>
    <col min="3" max="3" width="27.28515625" style="8" customWidth="1"/>
    <col min="4" max="4" width="31.28515625" style="8" customWidth="1"/>
    <col min="5" max="5" width="5" style="8" customWidth="1"/>
    <col min="6" max="16384" width="9.140625" style="8"/>
  </cols>
  <sheetData>
    <row r="1" spans="1:10" x14ac:dyDescent="0.25">
      <c r="B1" s="28" t="s">
        <v>298</v>
      </c>
    </row>
    <row r="2" spans="1:10" x14ac:dyDescent="0.25">
      <c r="A2" s="7" t="s">
        <v>145</v>
      </c>
      <c r="E2" s="9" t="b">
        <v>0</v>
      </c>
    </row>
    <row r="3" spans="1:10" x14ac:dyDescent="0.25">
      <c r="A3" s="9">
        <v>0</v>
      </c>
      <c r="E3" s="10" t="s">
        <v>146</v>
      </c>
    </row>
    <row r="4" spans="1:10" x14ac:dyDescent="0.25">
      <c r="E4" s="11">
        <v>3</v>
      </c>
      <c r="F4" s="8" t="s">
        <v>147</v>
      </c>
    </row>
    <row r="5" spans="1:10" x14ac:dyDescent="0.25">
      <c r="A5" s="7" t="s">
        <v>148</v>
      </c>
    </row>
    <row r="6" spans="1:10" x14ac:dyDescent="0.25">
      <c r="A6" s="12">
        <v>0</v>
      </c>
    </row>
    <row r="7" spans="1:10" x14ac:dyDescent="0.25">
      <c r="A7" s="12"/>
    </row>
    <row r="8" spans="1:10" x14ac:dyDescent="0.25">
      <c r="A8" s="7" t="s">
        <v>149</v>
      </c>
    </row>
    <row r="9" spans="1:10" x14ac:dyDescent="0.25">
      <c r="A9" s="12">
        <v>0</v>
      </c>
    </row>
    <row r="12" spans="1:10" x14ac:dyDescent="0.25">
      <c r="B12" s="7"/>
      <c r="C12" s="13"/>
      <c r="D12" s="13"/>
    </row>
    <row r="13" spans="1:10" x14ac:dyDescent="0.25">
      <c r="B13" s="14" t="s">
        <v>150</v>
      </c>
      <c r="C13" s="14" t="s">
        <v>325</v>
      </c>
      <c r="D13" s="14" t="s">
        <v>152</v>
      </c>
    </row>
    <row r="14" spans="1:10" x14ac:dyDescent="0.25">
      <c r="A14" s="15" t="s">
        <v>153</v>
      </c>
      <c r="B14" s="16">
        <v>17.252203775311269</v>
      </c>
      <c r="C14" s="59"/>
      <c r="D14" s="16">
        <v>31.084</v>
      </c>
      <c r="F14" s="7"/>
    </row>
    <row r="15" spans="1:10" x14ac:dyDescent="0.25">
      <c r="A15" s="15" t="s">
        <v>154</v>
      </c>
      <c r="B15" s="16">
        <v>14.984270606534466</v>
      </c>
      <c r="C15" s="59">
        <v>2.9569393939393938</v>
      </c>
      <c r="D15" s="16">
        <v>3.218</v>
      </c>
    </row>
    <row r="16" spans="1:10" ht="15.75" x14ac:dyDescent="0.25">
      <c r="A16" s="15" t="s">
        <v>155</v>
      </c>
      <c r="B16" s="16">
        <v>17.397750901588498</v>
      </c>
      <c r="C16" s="59">
        <v>2.6174242424242431</v>
      </c>
      <c r="D16" s="16">
        <v>35.954000000000001</v>
      </c>
      <c r="F16" s="41"/>
      <c r="G16" s="83" t="s">
        <v>831</v>
      </c>
      <c r="H16" s="77"/>
      <c r="I16" s="77"/>
      <c r="J16" s="77"/>
    </row>
    <row r="17" spans="1:7" x14ac:dyDescent="0.25">
      <c r="A17" s="15" t="s">
        <v>156</v>
      </c>
      <c r="B17" s="16">
        <v>16.792314821632747</v>
      </c>
      <c r="C17" s="59">
        <v>5.0160303030303028</v>
      </c>
      <c r="D17" s="16">
        <v>19.625</v>
      </c>
      <c r="G17" s="79"/>
    </row>
    <row r="18" spans="1:7" x14ac:dyDescent="0.25">
      <c r="A18" s="17" t="s">
        <v>0</v>
      </c>
      <c r="B18" s="16">
        <v>11.385092093460344</v>
      </c>
      <c r="C18" s="59">
        <v>3.5349393939393936</v>
      </c>
      <c r="D18" s="16">
        <v>8.7999999999999995E-2</v>
      </c>
    </row>
    <row r="19" spans="1:7" x14ac:dyDescent="0.25">
      <c r="A19" s="15" t="s">
        <v>157</v>
      </c>
      <c r="B19" s="16">
        <v>17.52664062101303</v>
      </c>
      <c r="C19" s="59">
        <v>2.7184545454545459</v>
      </c>
      <c r="D19" s="16">
        <v>40.9</v>
      </c>
    </row>
    <row r="20" spans="1:7" x14ac:dyDescent="0.25">
      <c r="A20" s="15" t="s">
        <v>158</v>
      </c>
      <c r="B20" s="16">
        <v>15.01908328226887</v>
      </c>
      <c r="C20" s="59"/>
      <c r="D20" s="16">
        <v>3.3319999999999999</v>
      </c>
    </row>
    <row r="21" spans="1:7" x14ac:dyDescent="0.25">
      <c r="A21" s="15" t="s">
        <v>159</v>
      </c>
      <c r="B21" s="16">
        <v>16.939152200140295</v>
      </c>
      <c r="C21" s="59">
        <v>3.2543030303030314</v>
      </c>
      <c r="D21" s="16">
        <v>22.728999999999999</v>
      </c>
    </row>
    <row r="22" spans="1:7" x14ac:dyDescent="0.25">
      <c r="A22" s="15" t="s">
        <v>160</v>
      </c>
      <c r="B22" s="16">
        <v>15.945764028193713</v>
      </c>
      <c r="C22" s="59">
        <v>2.0755151515151518</v>
      </c>
      <c r="D22" s="16">
        <v>8.4169999999999998</v>
      </c>
    </row>
    <row r="23" spans="1:7" x14ac:dyDescent="0.25">
      <c r="A23" s="15" t="s">
        <v>161</v>
      </c>
      <c r="B23" s="16">
        <v>16.026199636253782</v>
      </c>
      <c r="C23" s="59"/>
      <c r="D23" s="16">
        <v>9.1219999999999999</v>
      </c>
    </row>
    <row r="24" spans="1:7" x14ac:dyDescent="0.25">
      <c r="A24" s="17" t="s">
        <v>1</v>
      </c>
      <c r="B24" s="16">
        <v>12.759957758756611</v>
      </c>
      <c r="C24" s="59">
        <v>2.3071818181818173</v>
      </c>
      <c r="D24" s="16">
        <v>0.34799999999999998</v>
      </c>
    </row>
    <row r="25" spans="1:7" x14ac:dyDescent="0.25">
      <c r="A25" s="15" t="s">
        <v>2</v>
      </c>
      <c r="B25" s="16">
        <v>13.936842843131799</v>
      </c>
      <c r="C25" s="59">
        <v>4.7617878787878789</v>
      </c>
      <c r="D25" s="16">
        <v>1.129</v>
      </c>
    </row>
    <row r="26" spans="1:7" x14ac:dyDescent="0.25">
      <c r="A26" s="15" t="s">
        <v>162</v>
      </c>
      <c r="B26" s="16">
        <v>18.931748338441079</v>
      </c>
      <c r="C26" s="59">
        <v>4.7860606060606061</v>
      </c>
      <c r="D26" s="16">
        <v>166.70699999999999</v>
      </c>
    </row>
    <row r="27" spans="1:7" x14ac:dyDescent="0.25">
      <c r="A27" s="17" t="s">
        <v>3</v>
      </c>
      <c r="B27" s="16">
        <v>12.531772785169476</v>
      </c>
      <c r="C27" s="59">
        <v>1.0514545454545454</v>
      </c>
      <c r="D27" s="16">
        <v>0.27700000000000002</v>
      </c>
    </row>
    <row r="28" spans="1:7" x14ac:dyDescent="0.25">
      <c r="A28" s="15" t="s">
        <v>163</v>
      </c>
      <c r="B28" s="16">
        <v>16.059830742826342</v>
      </c>
      <c r="C28" s="59"/>
      <c r="D28" s="16">
        <v>9.4339999999999993</v>
      </c>
    </row>
    <row r="29" spans="1:7" x14ac:dyDescent="0.25">
      <c r="A29" s="15" t="s">
        <v>164</v>
      </c>
      <c r="B29" s="16">
        <v>16.209032645950423</v>
      </c>
      <c r="C29" s="59">
        <v>1.8994545454545453</v>
      </c>
      <c r="D29" s="16">
        <v>10.952</v>
      </c>
    </row>
    <row r="30" spans="1:7" x14ac:dyDescent="0.25">
      <c r="A30" s="15" t="s">
        <v>4</v>
      </c>
      <c r="B30" s="16">
        <v>12.733755386362587</v>
      </c>
      <c r="C30" s="59">
        <v>5.7033939393939388</v>
      </c>
      <c r="D30" s="16">
        <v>0.33900000000000002</v>
      </c>
    </row>
    <row r="31" spans="1:7" x14ac:dyDescent="0.25">
      <c r="A31" s="15" t="s">
        <v>165</v>
      </c>
      <c r="B31" s="16">
        <v>16.109458457562656</v>
      </c>
      <c r="C31" s="59">
        <v>3.6109696969696969</v>
      </c>
      <c r="D31" s="16">
        <v>9.9139999999999997</v>
      </c>
    </row>
    <row r="32" spans="1:7" x14ac:dyDescent="0.25">
      <c r="A32" s="15" t="s">
        <v>5</v>
      </c>
      <c r="B32" s="16">
        <v>13.460263166016727</v>
      </c>
      <c r="C32" s="59">
        <v>7.8006666666666638</v>
      </c>
      <c r="D32" s="16">
        <v>0.70099999999999996</v>
      </c>
    </row>
    <row r="33" spans="1:13" x14ac:dyDescent="0.25">
      <c r="A33" s="15" t="s">
        <v>166</v>
      </c>
      <c r="B33" s="16">
        <v>16.179096672515719</v>
      </c>
      <c r="C33" s="59">
        <v>2.6939696969696971</v>
      </c>
      <c r="D33" s="16">
        <v>10.629</v>
      </c>
    </row>
    <row r="34" spans="1:13" x14ac:dyDescent="0.25">
      <c r="A34" s="15" t="s">
        <v>167</v>
      </c>
      <c r="B34" s="16">
        <v>15.173919715594629</v>
      </c>
      <c r="C34" s="59"/>
      <c r="D34" s="16">
        <v>3.89</v>
      </c>
    </row>
    <row r="35" spans="1:13" x14ac:dyDescent="0.25">
      <c r="A35" s="15" t="s">
        <v>6</v>
      </c>
      <c r="B35" s="16">
        <v>14.432316505267497</v>
      </c>
      <c r="C35" s="59">
        <v>6.9318484848484854</v>
      </c>
      <c r="D35" s="16">
        <v>1.853</v>
      </c>
      <c r="E35" s="88"/>
      <c r="F35" s="88"/>
      <c r="G35" s="18" t="str">
        <f>+D13</f>
        <v>Population (MM) 2011</v>
      </c>
      <c r="J35" s="7"/>
    </row>
    <row r="36" spans="1:13" x14ac:dyDescent="0.25">
      <c r="A36" s="15" t="s">
        <v>169</v>
      </c>
      <c r="B36" s="16">
        <v>19.08816646774395</v>
      </c>
      <c r="C36" s="59">
        <v>2.7501212121212113</v>
      </c>
      <c r="D36" s="16">
        <v>194.93299999999999</v>
      </c>
    </row>
    <row r="37" spans="1:13" x14ac:dyDescent="0.25">
      <c r="A37" s="15" t="s">
        <v>7</v>
      </c>
      <c r="B37" s="16">
        <v>12.959844447906553</v>
      </c>
      <c r="C37" s="59">
        <v>1.5291111111111111</v>
      </c>
      <c r="D37" s="16">
        <v>0.42499999999999999</v>
      </c>
    </row>
    <row r="38" spans="1:13" x14ac:dyDescent="0.25">
      <c r="A38" s="15" t="s">
        <v>172</v>
      </c>
      <c r="B38" s="16">
        <v>15.821170997139607</v>
      </c>
      <c r="C38" s="59">
        <v>1.0099393939393941</v>
      </c>
      <c r="D38" s="16">
        <v>7.431</v>
      </c>
    </row>
    <row r="39" spans="1:13" x14ac:dyDescent="0.25">
      <c r="A39" s="15" t="s">
        <v>174</v>
      </c>
      <c r="B39" s="16">
        <v>16.525824860719553</v>
      </c>
      <c r="C39" s="59">
        <v>4.9064848484848476</v>
      </c>
      <c r="D39" s="16">
        <v>15.034000000000001</v>
      </c>
    </row>
    <row r="40" spans="1:13" ht="15.75" thickBot="1" x14ac:dyDescent="0.3">
      <c r="A40" s="15" t="s">
        <v>175</v>
      </c>
      <c r="B40" s="16">
        <v>15.948018820580803</v>
      </c>
      <c r="C40" s="59">
        <v>2.0588484848484847</v>
      </c>
      <c r="D40" s="16">
        <v>8.4359999999999999</v>
      </c>
    </row>
    <row r="41" spans="1:13" ht="15.75" thickBot="1" x14ac:dyDescent="0.3">
      <c r="A41" s="15" t="s">
        <v>176</v>
      </c>
      <c r="B41" s="16">
        <v>16.530403957548479</v>
      </c>
      <c r="C41" s="59">
        <v>7.7193076923076926</v>
      </c>
      <c r="D41" s="16">
        <v>15.103</v>
      </c>
      <c r="G41" s="7"/>
      <c r="H41" s="84" t="s">
        <v>818</v>
      </c>
      <c r="I41" s="71"/>
      <c r="J41" s="71"/>
      <c r="K41" s="71"/>
      <c r="L41" s="71"/>
    </row>
    <row r="42" spans="1:13" x14ac:dyDescent="0.25">
      <c r="A42" s="15" t="s">
        <v>177</v>
      </c>
      <c r="B42" s="16">
        <v>16.856885189396966</v>
      </c>
      <c r="C42" s="59">
        <v>3.1044242424242419</v>
      </c>
      <c r="D42" s="16">
        <v>20.934000000000001</v>
      </c>
      <c r="H42" s="83" t="s">
        <v>835</v>
      </c>
      <c r="I42" s="83"/>
      <c r="J42" s="83"/>
      <c r="K42" s="83"/>
      <c r="L42" s="83"/>
      <c r="M42" s="83"/>
    </row>
    <row r="43" spans="1:13" x14ac:dyDescent="0.25">
      <c r="A43" s="15" t="s">
        <v>178</v>
      </c>
      <c r="B43" s="16">
        <v>17.354642125715742</v>
      </c>
      <c r="C43" s="59">
        <v>2.5107878787878786</v>
      </c>
      <c r="D43" s="16">
        <v>34.436999999999998</v>
      </c>
      <c r="G43" s="8" t="s">
        <v>806</v>
      </c>
    </row>
    <row r="44" spans="1:13" x14ac:dyDescent="0.25">
      <c r="A44" s="15" t="s">
        <v>8</v>
      </c>
      <c r="B44" s="16">
        <v>13.161584090557611</v>
      </c>
      <c r="C44" s="59">
        <v>5.6799393939393923</v>
      </c>
      <c r="D44" s="16">
        <v>0.52</v>
      </c>
    </row>
    <row r="45" spans="1:13" x14ac:dyDescent="0.25">
      <c r="A45" s="15" t="s">
        <v>179</v>
      </c>
      <c r="B45" s="16">
        <v>15.372391219659699</v>
      </c>
      <c r="C45" s="59">
        <v>1.5130000000000001</v>
      </c>
      <c r="D45" s="16">
        <v>4.7439999999999998</v>
      </c>
    </row>
    <row r="46" spans="1:13" x14ac:dyDescent="0.25">
      <c r="A46" s="15" t="s">
        <v>180</v>
      </c>
      <c r="B46" s="16">
        <v>16.164788378950302</v>
      </c>
      <c r="C46" s="59">
        <v>5.4067575757575757</v>
      </c>
      <c r="D46" s="16">
        <v>10.478</v>
      </c>
    </row>
    <row r="47" spans="1:13" x14ac:dyDescent="0.25">
      <c r="A47" s="15" t="s">
        <v>181</v>
      </c>
      <c r="B47" s="16">
        <v>16.671923291268854</v>
      </c>
      <c r="C47" s="59">
        <v>4.7246060606060594</v>
      </c>
      <c r="D47" s="16">
        <v>17.399000000000001</v>
      </c>
    </row>
    <row r="48" spans="1:13" x14ac:dyDescent="0.25">
      <c r="A48" s="15" t="s">
        <v>182</v>
      </c>
      <c r="B48" s="16">
        <v>21.02197760801938</v>
      </c>
      <c r="C48" s="59">
        <v>9.9383636363636363</v>
      </c>
      <c r="D48" s="16">
        <v>1348.1210000000001</v>
      </c>
    </row>
    <row r="49" spans="1:4" x14ac:dyDescent="0.25">
      <c r="A49" s="15" t="s">
        <v>183</v>
      </c>
      <c r="B49" s="16">
        <v>17.645281750775691</v>
      </c>
      <c r="C49" s="59">
        <v>3.5671818181818171</v>
      </c>
      <c r="D49" s="16">
        <v>46.052</v>
      </c>
    </row>
    <row r="50" spans="1:4" x14ac:dyDescent="0.25">
      <c r="A50" s="15" t="s">
        <v>9</v>
      </c>
      <c r="B50" s="16">
        <v>13.42984807715229</v>
      </c>
      <c r="C50" s="59">
        <v>2.1801515151515147</v>
      </c>
      <c r="D50" s="16">
        <v>0.68</v>
      </c>
    </row>
    <row r="51" spans="1:4" x14ac:dyDescent="0.25">
      <c r="A51" s="15" t="s">
        <v>184</v>
      </c>
      <c r="B51" s="16">
        <v>18.100075950958193</v>
      </c>
      <c r="C51" s="59">
        <v>0.55348484848484825</v>
      </c>
      <c r="D51" s="16">
        <v>72.570999999999998</v>
      </c>
    </row>
    <row r="52" spans="1:4" x14ac:dyDescent="0.25">
      <c r="A52" s="15" t="s">
        <v>185</v>
      </c>
      <c r="B52" s="16">
        <v>15.196038324189828</v>
      </c>
      <c r="C52" s="59">
        <v>4.3250000000000002</v>
      </c>
      <c r="D52" s="16">
        <v>3.9769999999999999</v>
      </c>
    </row>
    <row r="53" spans="1:4" x14ac:dyDescent="0.25">
      <c r="A53" s="15" t="s">
        <v>186</v>
      </c>
      <c r="B53" s="16">
        <v>15.344388962539957</v>
      </c>
      <c r="C53" s="59">
        <v>4.0287575757575755</v>
      </c>
      <c r="D53" s="16">
        <v>4.6130000000000004</v>
      </c>
    </row>
    <row r="54" spans="1:4" x14ac:dyDescent="0.25">
      <c r="A54" s="15" t="s">
        <v>187</v>
      </c>
      <c r="B54" s="16">
        <v>16.937302631178998</v>
      </c>
      <c r="C54" s="59">
        <v>1.9828484848484849</v>
      </c>
      <c r="D54" s="16">
        <v>22.687000000000001</v>
      </c>
    </row>
    <row r="55" spans="1:4" x14ac:dyDescent="0.25">
      <c r="A55" s="15" t="s">
        <v>188</v>
      </c>
      <c r="B55" s="16">
        <v>15.300744866939068</v>
      </c>
      <c r="C55" s="59"/>
      <c r="D55" s="16">
        <v>4.4160000000000004</v>
      </c>
    </row>
    <row r="56" spans="1:4" x14ac:dyDescent="0.25">
      <c r="A56" s="15" t="s">
        <v>10</v>
      </c>
      <c r="B56" s="16">
        <v>13.612169633946245</v>
      </c>
      <c r="C56" s="59">
        <v>4.2651515151515138</v>
      </c>
      <c r="D56" s="16">
        <v>0.81599999999999995</v>
      </c>
    </row>
    <row r="57" spans="1:4" x14ac:dyDescent="0.25">
      <c r="A57" s="15" t="s">
        <v>189</v>
      </c>
      <c r="B57" s="16">
        <v>16.16973888411016</v>
      </c>
      <c r="C57" s="59"/>
      <c r="D57" s="16">
        <v>10.53</v>
      </c>
    </row>
    <row r="58" spans="1:4" x14ac:dyDescent="0.25">
      <c r="A58" s="15" t="s">
        <v>190</v>
      </c>
      <c r="B58" s="16">
        <v>15.531288506169702</v>
      </c>
      <c r="C58" s="59">
        <v>1.6292424242424239</v>
      </c>
      <c r="D58" s="16">
        <v>5.5609999999999999</v>
      </c>
    </row>
    <row r="59" spans="1:4" x14ac:dyDescent="0.25">
      <c r="A59" s="15" t="s">
        <v>11</v>
      </c>
      <c r="B59" s="16">
        <v>13.647091906339311</v>
      </c>
      <c r="C59" s="59"/>
      <c r="D59" s="16">
        <v>0.84499999999999997</v>
      </c>
    </row>
    <row r="60" spans="1:4" x14ac:dyDescent="0.25">
      <c r="A60" s="17" t="s">
        <v>12</v>
      </c>
      <c r="B60" s="16">
        <v>11.170435156023453</v>
      </c>
      <c r="C60" s="59">
        <v>3.2653030303030315</v>
      </c>
      <c r="D60" s="16">
        <v>7.0999999999999994E-2</v>
      </c>
    </row>
    <row r="61" spans="1:4" x14ac:dyDescent="0.25">
      <c r="A61" s="15" t="s">
        <v>191</v>
      </c>
      <c r="B61" s="16">
        <v>16.12368002925222</v>
      </c>
      <c r="C61" s="59">
        <v>4.7073030303030308</v>
      </c>
      <c r="D61" s="16">
        <v>10.055999999999999</v>
      </c>
    </row>
    <row r="62" spans="1:4" x14ac:dyDescent="0.25">
      <c r="A62" s="15" t="s">
        <v>192</v>
      </c>
      <c r="B62" s="16">
        <v>16.523894036856603</v>
      </c>
      <c r="C62" s="59">
        <v>3.1328787878787878</v>
      </c>
      <c r="D62" s="16">
        <v>15.005000000000001</v>
      </c>
    </row>
    <row r="63" spans="1:4" x14ac:dyDescent="0.25">
      <c r="A63" s="15" t="s">
        <v>193</v>
      </c>
      <c r="B63" s="16">
        <v>18.189454616444799</v>
      </c>
      <c r="C63" s="59">
        <v>4.6293030303030305</v>
      </c>
      <c r="D63" s="16">
        <v>79.355999999999995</v>
      </c>
    </row>
    <row r="64" spans="1:4" x14ac:dyDescent="0.25">
      <c r="A64" s="15" t="s">
        <v>194</v>
      </c>
      <c r="B64" s="16">
        <v>15.591140645262445</v>
      </c>
      <c r="C64" s="59">
        <v>1.8973636363636364</v>
      </c>
      <c r="D64" s="16">
        <v>5.9039999999999999</v>
      </c>
    </row>
    <row r="65" spans="1:4" x14ac:dyDescent="0.25">
      <c r="A65" s="15" t="s">
        <v>13</v>
      </c>
      <c r="B65" s="16"/>
      <c r="C65" s="59">
        <v>17.535787878787879</v>
      </c>
      <c r="D65" s="16"/>
    </row>
    <row r="66" spans="1:4" x14ac:dyDescent="0.25">
      <c r="A66" s="15" t="s">
        <v>195</v>
      </c>
      <c r="B66" s="16">
        <v>15.518256647532025</v>
      </c>
      <c r="C66" s="59"/>
      <c r="D66" s="16">
        <v>5.4889999999999999</v>
      </c>
    </row>
    <row r="67" spans="1:4" x14ac:dyDescent="0.25">
      <c r="A67" s="15" t="s">
        <v>14</v>
      </c>
      <c r="B67" s="16">
        <v>14.108180171927094</v>
      </c>
      <c r="C67" s="59"/>
      <c r="D67" s="16">
        <v>1.34</v>
      </c>
    </row>
    <row r="68" spans="1:4" x14ac:dyDescent="0.25">
      <c r="A68" s="15" t="s">
        <v>196</v>
      </c>
      <c r="B68" s="16">
        <v>18.2795088080033</v>
      </c>
      <c r="C68" s="59">
        <v>5.1007500000000006</v>
      </c>
      <c r="D68" s="16">
        <v>86.834000000000003</v>
      </c>
    </row>
    <row r="69" spans="1:4" x14ac:dyDescent="0.25">
      <c r="A69" s="15" t="s">
        <v>15</v>
      </c>
      <c r="B69" s="16">
        <v>13.703461054155651</v>
      </c>
      <c r="C69" s="59">
        <v>2.2441818181818172</v>
      </c>
      <c r="D69" s="16">
        <v>0.89400000000000002</v>
      </c>
    </row>
    <row r="70" spans="1:4" x14ac:dyDescent="0.25">
      <c r="A70" s="15" t="s">
        <v>197</v>
      </c>
      <c r="B70" s="16">
        <v>15.502094679575029</v>
      </c>
      <c r="C70" s="59">
        <v>2.3426666666666662</v>
      </c>
      <c r="D70" s="16">
        <v>5.4009999999999998</v>
      </c>
    </row>
    <row r="71" spans="1:4" x14ac:dyDescent="0.25">
      <c r="A71" s="15" t="s">
        <v>198</v>
      </c>
      <c r="B71" s="16">
        <v>17.96002528409895</v>
      </c>
      <c r="C71" s="59">
        <v>1.7797878787878791</v>
      </c>
      <c r="D71" s="16">
        <v>63.087000000000003</v>
      </c>
    </row>
    <row r="72" spans="1:4" x14ac:dyDescent="0.25">
      <c r="A72" s="15" t="s">
        <v>16</v>
      </c>
      <c r="B72" s="16">
        <v>14.232904236937712</v>
      </c>
      <c r="C72" s="59">
        <v>1.9866249999999999</v>
      </c>
      <c r="D72" s="16">
        <v>1.518</v>
      </c>
    </row>
    <row r="73" spans="1:4" x14ac:dyDescent="0.25">
      <c r="A73" s="15" t="s">
        <v>17</v>
      </c>
      <c r="B73" s="16">
        <v>14.402741512932669</v>
      </c>
      <c r="C73" s="59">
        <v>3.6655454545454549</v>
      </c>
      <c r="D73" s="16">
        <v>1.7989999999999999</v>
      </c>
    </row>
    <row r="74" spans="1:4" x14ac:dyDescent="0.25">
      <c r="A74" s="15" t="s">
        <v>199</v>
      </c>
      <c r="B74" s="16">
        <v>15.312675227915589</v>
      </c>
      <c r="C74" s="59"/>
      <c r="D74" s="16">
        <v>4.4690000000000003</v>
      </c>
    </row>
    <row r="75" spans="1:4" x14ac:dyDescent="0.25">
      <c r="A75" s="15" t="s">
        <v>200</v>
      </c>
      <c r="B75" s="16">
        <v>18.219506588442137</v>
      </c>
      <c r="C75" s="59">
        <v>1.742515151515152</v>
      </c>
      <c r="D75" s="16">
        <v>81.777000000000001</v>
      </c>
    </row>
    <row r="76" spans="1:4" x14ac:dyDescent="0.25">
      <c r="A76" s="15" t="s">
        <v>201</v>
      </c>
      <c r="B76" s="16">
        <v>17.006151503817691</v>
      </c>
      <c r="C76" s="59">
        <v>5.0113636363636376</v>
      </c>
      <c r="D76" s="16">
        <v>24.303999999999998</v>
      </c>
    </row>
    <row r="77" spans="1:4" x14ac:dyDescent="0.25">
      <c r="A77" s="15" t="s">
        <v>202</v>
      </c>
      <c r="B77" s="16">
        <v>16.230888478433442</v>
      </c>
      <c r="C77" s="59">
        <v>1.1761212121212123</v>
      </c>
      <c r="D77" s="16">
        <v>11.194000000000001</v>
      </c>
    </row>
    <row r="78" spans="1:4" x14ac:dyDescent="0.25">
      <c r="A78" s="17" t="s">
        <v>18</v>
      </c>
      <c r="B78" s="16">
        <v>11.552146178123509</v>
      </c>
      <c r="C78" s="59">
        <v>3.419999999999999</v>
      </c>
      <c r="D78" s="16">
        <v>0.104</v>
      </c>
    </row>
    <row r="79" spans="1:4" x14ac:dyDescent="0.25">
      <c r="A79" s="15" t="s">
        <v>203</v>
      </c>
      <c r="B79" s="16">
        <v>16.505804037477226</v>
      </c>
      <c r="C79" s="59">
        <v>2.7399090909090904</v>
      </c>
      <c r="D79" s="16">
        <v>14.736000000000001</v>
      </c>
    </row>
    <row r="80" spans="1:4" x14ac:dyDescent="0.25">
      <c r="A80" s="15" t="s">
        <v>204</v>
      </c>
      <c r="B80" s="16">
        <v>16.175326284412591</v>
      </c>
      <c r="C80" s="59">
        <v>3.2639090909090909</v>
      </c>
      <c r="D80" s="16">
        <v>10.589</v>
      </c>
    </row>
    <row r="81" spans="1:4" x14ac:dyDescent="0.25">
      <c r="A81" s="15" t="s">
        <v>19</v>
      </c>
      <c r="B81" s="16">
        <v>14.336088473172943</v>
      </c>
      <c r="C81" s="59">
        <v>2.0654375000000003</v>
      </c>
      <c r="D81" s="16">
        <v>1.6830000000000001</v>
      </c>
    </row>
    <row r="82" spans="1:4" x14ac:dyDescent="0.25">
      <c r="A82" s="17" t="s">
        <v>20</v>
      </c>
      <c r="B82" s="16">
        <v>13.560618308335483</v>
      </c>
      <c r="C82" s="59">
        <v>1.5257878787878785</v>
      </c>
      <c r="D82" s="16">
        <v>0.77500000000000002</v>
      </c>
    </row>
    <row r="83" spans="1:4" x14ac:dyDescent="0.25">
      <c r="A83" s="15" t="s">
        <v>205</v>
      </c>
      <c r="B83" s="16">
        <v>16.11939480668994</v>
      </c>
      <c r="C83" s="59">
        <v>0.56206060606060604</v>
      </c>
      <c r="D83" s="16">
        <v>10.013</v>
      </c>
    </row>
    <row r="84" spans="1:4" x14ac:dyDescent="0.25">
      <c r="A84" s="15" t="s">
        <v>206</v>
      </c>
      <c r="B84" s="16">
        <v>15.921472309453506</v>
      </c>
      <c r="C84" s="59">
        <v>3.2640909090909087</v>
      </c>
      <c r="D84" s="16">
        <v>8.2149999999999999</v>
      </c>
    </row>
    <row r="85" spans="1:4" x14ac:dyDescent="0.25">
      <c r="A85" s="15" t="s">
        <v>207</v>
      </c>
      <c r="B85" s="16">
        <v>15.782063317565493</v>
      </c>
      <c r="C85" s="59">
        <v>5.0242424242424235</v>
      </c>
      <c r="D85" s="16">
        <v>7.1459999999999999</v>
      </c>
    </row>
    <row r="86" spans="1:4" x14ac:dyDescent="0.25">
      <c r="A86" s="15" t="s">
        <v>208</v>
      </c>
      <c r="B86" s="16">
        <v>16.116694670042691</v>
      </c>
      <c r="C86" s="59">
        <v>1.1134242424242424</v>
      </c>
      <c r="D86" s="16">
        <v>9.9860000000000007</v>
      </c>
    </row>
    <row r="87" spans="1:4" x14ac:dyDescent="0.25">
      <c r="A87" s="15" t="s">
        <v>21</v>
      </c>
      <c r="B87" s="16">
        <v>12.694652660348845</v>
      </c>
      <c r="C87" s="59">
        <v>2.6737575757575756</v>
      </c>
      <c r="D87" s="16">
        <v>0.32600000000000001</v>
      </c>
    </row>
    <row r="88" spans="1:4" x14ac:dyDescent="0.25">
      <c r="A88" s="15" t="s">
        <v>209</v>
      </c>
      <c r="B88" s="16">
        <v>20.911335011162965</v>
      </c>
      <c r="C88" s="59">
        <v>6.1140909090909075</v>
      </c>
      <c r="D88" s="16">
        <v>1206.9169999999999</v>
      </c>
    </row>
    <row r="89" spans="1:4" x14ac:dyDescent="0.25">
      <c r="A89" s="15" t="s">
        <v>210</v>
      </c>
      <c r="B89" s="16">
        <v>19.300431965035571</v>
      </c>
      <c r="C89" s="59">
        <v>5.1897878787878788</v>
      </c>
      <c r="D89" s="16">
        <v>241.03</v>
      </c>
    </row>
    <row r="90" spans="1:4" x14ac:dyDescent="0.25">
      <c r="A90" s="15" t="s">
        <v>211</v>
      </c>
      <c r="B90" s="16">
        <v>18.144386911960446</v>
      </c>
      <c r="C90" s="59">
        <v>3.5770303030303032</v>
      </c>
      <c r="D90" s="16">
        <v>75.858999999999995</v>
      </c>
    </row>
    <row r="91" spans="1:4" x14ac:dyDescent="0.25">
      <c r="A91" s="15" t="s">
        <v>212</v>
      </c>
      <c r="B91" s="16">
        <v>17.307370974523671</v>
      </c>
      <c r="C91" s="59"/>
      <c r="D91" s="16">
        <v>32.847000000000001</v>
      </c>
    </row>
    <row r="92" spans="1:4" x14ac:dyDescent="0.25">
      <c r="A92" s="15" t="s">
        <v>213</v>
      </c>
      <c r="B92" s="16">
        <v>15.337427872868879</v>
      </c>
      <c r="C92" s="59">
        <v>4.0565757575757599</v>
      </c>
      <c r="D92" s="16">
        <v>4.5810000000000004</v>
      </c>
    </row>
    <row r="93" spans="1:4" x14ac:dyDescent="0.25">
      <c r="A93" s="15" t="s">
        <v>214</v>
      </c>
      <c r="B93" s="16">
        <v>15.842869019773884</v>
      </c>
      <c r="C93" s="59">
        <v>4.2937878787878798</v>
      </c>
      <c r="D93" s="16">
        <v>7.5940000000000003</v>
      </c>
    </row>
    <row r="94" spans="1:4" x14ac:dyDescent="0.25">
      <c r="A94" s="15" t="s">
        <v>215</v>
      </c>
      <c r="B94" s="16">
        <v>17.920234401931243</v>
      </c>
      <c r="C94" s="59">
        <v>1.228969696969697</v>
      </c>
      <c r="D94" s="16">
        <v>60.625999999999998</v>
      </c>
    </row>
    <row r="95" spans="1:4" x14ac:dyDescent="0.25">
      <c r="A95" s="17" t="s">
        <v>22</v>
      </c>
      <c r="B95" s="16">
        <v>14.823833375284924</v>
      </c>
      <c r="C95" s="59">
        <v>1.3410303030303026</v>
      </c>
      <c r="D95" s="16">
        <v>2.7410000000000001</v>
      </c>
    </row>
    <row r="96" spans="1:4" x14ac:dyDescent="0.25">
      <c r="A96" s="15" t="s">
        <v>216</v>
      </c>
      <c r="B96" s="16">
        <v>18.666125758654008</v>
      </c>
      <c r="C96" s="59">
        <v>2.1313636363636363</v>
      </c>
      <c r="D96" s="16">
        <v>127.819</v>
      </c>
    </row>
    <row r="97" spans="1:4" x14ac:dyDescent="0.25">
      <c r="A97" s="15" t="s">
        <v>217</v>
      </c>
      <c r="B97" s="16">
        <v>15.648571906549435</v>
      </c>
      <c r="C97" s="59">
        <v>4.5243030303030309</v>
      </c>
      <c r="D97" s="16">
        <v>6.2530000000000001</v>
      </c>
    </row>
    <row r="98" spans="1:4" x14ac:dyDescent="0.25">
      <c r="A98" s="15" t="s">
        <v>218</v>
      </c>
      <c r="B98" s="16">
        <v>16.629361177952696</v>
      </c>
      <c r="C98" s="59"/>
      <c r="D98" s="16">
        <v>16.673999999999999</v>
      </c>
    </row>
    <row r="99" spans="1:4" x14ac:dyDescent="0.25">
      <c r="A99" s="15" t="s">
        <v>219</v>
      </c>
      <c r="B99" s="16">
        <v>17.52688508990558</v>
      </c>
      <c r="C99" s="59">
        <v>3.5875454545454546</v>
      </c>
      <c r="D99" s="16">
        <v>40.909999999999997</v>
      </c>
    </row>
    <row r="100" spans="1:4" x14ac:dyDescent="0.25">
      <c r="A100" s="15" t="s">
        <v>23</v>
      </c>
      <c r="B100" s="16">
        <v>11.561715629139661</v>
      </c>
      <c r="C100" s="59">
        <v>-0.31812121212121214</v>
      </c>
      <c r="D100" s="16">
        <v>0.105</v>
      </c>
    </row>
    <row r="101" spans="1:4" x14ac:dyDescent="0.25">
      <c r="A101" s="15" t="s">
        <v>220</v>
      </c>
      <c r="B101" s="16">
        <v>17.707453297558228</v>
      </c>
      <c r="C101" s="59">
        <v>6.341181818181818</v>
      </c>
      <c r="D101" s="16">
        <v>49.006</v>
      </c>
    </row>
    <row r="102" spans="1:4" x14ac:dyDescent="0.25">
      <c r="A102" s="15" t="s">
        <v>221</v>
      </c>
      <c r="B102" s="16">
        <v>15.11896664077516</v>
      </c>
      <c r="C102" s="59">
        <v>2.6452424242424253</v>
      </c>
      <c r="D102" s="16">
        <v>3.6819999999999999</v>
      </c>
    </row>
    <row r="103" spans="1:4" x14ac:dyDescent="0.25">
      <c r="A103" s="15" t="s">
        <v>222</v>
      </c>
      <c r="B103" s="16">
        <v>15.526059971766786</v>
      </c>
      <c r="C103" s="59"/>
      <c r="D103" s="16">
        <v>5.532</v>
      </c>
    </row>
    <row r="104" spans="1:4" x14ac:dyDescent="0.25">
      <c r="A104" s="15" t="s">
        <v>223</v>
      </c>
      <c r="B104" s="16">
        <v>15.695891218845857</v>
      </c>
      <c r="C104" s="59">
        <v>6.5145757575757575</v>
      </c>
      <c r="D104" s="16">
        <v>6.556</v>
      </c>
    </row>
    <row r="105" spans="1:4" x14ac:dyDescent="0.25">
      <c r="A105" s="15" t="s">
        <v>24</v>
      </c>
      <c r="B105" s="16">
        <v>14.617512143436301</v>
      </c>
      <c r="C105" s="59"/>
      <c r="D105" s="16">
        <v>2.23</v>
      </c>
    </row>
    <row r="106" spans="1:4" x14ac:dyDescent="0.25">
      <c r="A106" s="15" t="s">
        <v>224</v>
      </c>
      <c r="B106" s="16">
        <v>15.191249405144648</v>
      </c>
      <c r="C106" s="59">
        <v>3.6392121212121222</v>
      </c>
      <c r="D106" s="16">
        <v>3.9580000000000002</v>
      </c>
    </row>
    <row r="107" spans="1:4" x14ac:dyDescent="0.25">
      <c r="A107" s="15" t="s">
        <v>25</v>
      </c>
      <c r="B107" s="16">
        <v>14.478713862151148</v>
      </c>
      <c r="C107" s="59">
        <v>4.1099393939393947</v>
      </c>
      <c r="D107" s="16">
        <v>1.9410000000000001</v>
      </c>
    </row>
    <row r="108" spans="1:4" x14ac:dyDescent="0.25">
      <c r="A108" s="15" t="s">
        <v>225</v>
      </c>
      <c r="B108" s="16">
        <v>15.170314251992794</v>
      </c>
      <c r="C108" s="59"/>
      <c r="D108" s="16">
        <v>3.8759999999999999</v>
      </c>
    </row>
    <row r="109" spans="1:4" x14ac:dyDescent="0.25">
      <c r="A109" s="15" t="s">
        <v>226</v>
      </c>
      <c r="B109" s="16">
        <v>15.684076735432095</v>
      </c>
      <c r="C109" s="59">
        <v>1.6791818181818179</v>
      </c>
      <c r="D109" s="16">
        <v>6.4790000000000001</v>
      </c>
    </row>
    <row r="110" spans="1:4" x14ac:dyDescent="0.25">
      <c r="A110" s="15" t="s">
        <v>227</v>
      </c>
      <c r="B110" s="16">
        <v>14.999382690583207</v>
      </c>
      <c r="C110" s="59"/>
      <c r="D110" s="16">
        <v>3.2669999999999999</v>
      </c>
    </row>
    <row r="111" spans="1:4" x14ac:dyDescent="0.25">
      <c r="A111" s="15" t="s">
        <v>26</v>
      </c>
      <c r="B111" s="16">
        <v>13.149978544437301</v>
      </c>
      <c r="C111" s="59">
        <v>4.0897575757575755</v>
      </c>
      <c r="D111" s="16">
        <v>0.51400000000000001</v>
      </c>
    </row>
    <row r="112" spans="1:4" x14ac:dyDescent="0.25">
      <c r="A112" s="15" t="s">
        <v>143</v>
      </c>
      <c r="B112" s="16">
        <v>14.537730986009926</v>
      </c>
      <c r="C112" s="59"/>
      <c r="D112" s="16">
        <v>2.0590000000000002</v>
      </c>
    </row>
    <row r="113" spans="1:4" x14ac:dyDescent="0.25">
      <c r="A113" s="15" t="s">
        <v>228</v>
      </c>
      <c r="B113" s="16">
        <v>16.899757245049003</v>
      </c>
      <c r="C113" s="59">
        <v>1.691121212121212</v>
      </c>
      <c r="D113" s="16">
        <v>21.850999999999999</v>
      </c>
    </row>
    <row r="114" spans="1:4" x14ac:dyDescent="0.25">
      <c r="A114" s="15" t="s">
        <v>229</v>
      </c>
      <c r="B114" s="16">
        <v>16.598420829275927</v>
      </c>
      <c r="C114" s="59">
        <v>3.4041515151515145</v>
      </c>
      <c r="D114" s="16">
        <v>16.166</v>
      </c>
    </row>
    <row r="115" spans="1:4" x14ac:dyDescent="0.25">
      <c r="A115" s="15" t="s">
        <v>230</v>
      </c>
      <c r="B115" s="16">
        <v>17.173487237171866</v>
      </c>
      <c r="C115" s="59">
        <v>5.9701818181818167</v>
      </c>
      <c r="D115" s="16">
        <v>28.731000000000002</v>
      </c>
    </row>
    <row r="116" spans="1:4" x14ac:dyDescent="0.25">
      <c r="A116" s="15" t="s">
        <v>28</v>
      </c>
      <c r="B116" s="16">
        <v>12.691580461311874</v>
      </c>
      <c r="C116" s="59">
        <v>7.7801212121212115</v>
      </c>
      <c r="D116" s="16">
        <v>0.32500000000000001</v>
      </c>
    </row>
    <row r="117" spans="1:4" x14ac:dyDescent="0.25">
      <c r="A117" s="15" t="s">
        <v>231</v>
      </c>
      <c r="B117" s="16">
        <v>16.578680058287564</v>
      </c>
      <c r="C117" s="59">
        <v>3.7652727272727269</v>
      </c>
      <c r="D117" s="16">
        <v>15.85</v>
      </c>
    </row>
    <row r="118" spans="1:4" x14ac:dyDescent="0.25">
      <c r="A118" s="15" t="s">
        <v>29</v>
      </c>
      <c r="B118" s="16">
        <v>12.955127458028414</v>
      </c>
      <c r="C118" s="59"/>
      <c r="D118" s="16">
        <v>0.42299999999999999</v>
      </c>
    </row>
    <row r="119" spans="1:4" x14ac:dyDescent="0.25">
      <c r="A119" s="15" t="s">
        <v>232</v>
      </c>
      <c r="B119" s="16">
        <v>14.996010006104568</v>
      </c>
      <c r="C119" s="59"/>
      <c r="D119" s="16">
        <v>3.2559999999999998</v>
      </c>
    </row>
    <row r="120" spans="1:4" x14ac:dyDescent="0.25">
      <c r="A120" s="15" t="s">
        <v>30</v>
      </c>
      <c r="B120" s="16">
        <v>14.069377281921325</v>
      </c>
      <c r="C120" s="59">
        <v>5.0931212121212113</v>
      </c>
      <c r="D120" s="16">
        <v>1.2889999999999999</v>
      </c>
    </row>
    <row r="121" spans="1:4" x14ac:dyDescent="0.25">
      <c r="A121" s="15" t="s">
        <v>233</v>
      </c>
      <c r="B121" s="16">
        <v>18.549381738968098</v>
      </c>
      <c r="C121" s="59">
        <v>2.7074545454545458</v>
      </c>
      <c r="D121" s="16">
        <v>113.735</v>
      </c>
    </row>
    <row r="122" spans="1:4" x14ac:dyDescent="0.25">
      <c r="A122" s="15" t="s">
        <v>234</v>
      </c>
      <c r="B122" s="16">
        <v>15.084428050930592</v>
      </c>
      <c r="C122" s="59"/>
      <c r="D122" s="16">
        <v>3.5569999999999999</v>
      </c>
    </row>
    <row r="123" spans="1:4" x14ac:dyDescent="0.25">
      <c r="A123" s="15" t="s">
        <v>31</v>
      </c>
      <c r="B123" s="16">
        <v>14.843700382335838</v>
      </c>
      <c r="C123" s="59">
        <v>4.7299090909090902</v>
      </c>
      <c r="D123" s="16">
        <v>2.7959999999999998</v>
      </c>
    </row>
    <row r="124" spans="1:4" x14ac:dyDescent="0.25">
      <c r="A124" s="15" t="s">
        <v>32</v>
      </c>
      <c r="B124" s="16">
        <v>13.337474757021274</v>
      </c>
      <c r="C124" s="59"/>
      <c r="D124" s="16">
        <v>0.62</v>
      </c>
    </row>
    <row r="125" spans="1:4" x14ac:dyDescent="0.25">
      <c r="A125" s="15" t="s">
        <v>235</v>
      </c>
      <c r="B125" s="16">
        <v>17.287073202286994</v>
      </c>
      <c r="C125" s="59">
        <v>3.8134545454545452</v>
      </c>
      <c r="D125" s="16">
        <v>32.186999999999998</v>
      </c>
    </row>
    <row r="126" spans="1:4" x14ac:dyDescent="0.25">
      <c r="A126" s="15" t="s">
        <v>236</v>
      </c>
      <c r="B126" s="16">
        <v>16.907325440195308</v>
      </c>
      <c r="C126" s="59">
        <v>5.1661818181818182</v>
      </c>
      <c r="D126" s="16">
        <v>22.016999999999999</v>
      </c>
    </row>
    <row r="127" spans="1:4" x14ac:dyDescent="0.25">
      <c r="A127" s="15" t="s">
        <v>237</v>
      </c>
      <c r="B127" s="16">
        <v>17.949348232133172</v>
      </c>
      <c r="C127" s="59"/>
      <c r="D127" s="16">
        <v>62.417000000000002</v>
      </c>
    </row>
    <row r="128" spans="1:4" x14ac:dyDescent="0.25">
      <c r="A128" s="15" t="s">
        <v>33</v>
      </c>
      <c r="B128" s="16">
        <v>14.575381370567127</v>
      </c>
      <c r="C128" s="59"/>
      <c r="D128" s="16">
        <v>2.1379999999999999</v>
      </c>
    </row>
    <row r="129" spans="1:4" x14ac:dyDescent="0.25">
      <c r="A129" s="15" t="s">
        <v>238</v>
      </c>
      <c r="B129" s="16">
        <v>17.16401015062598</v>
      </c>
      <c r="C129" s="59">
        <v>4.3662121212121212</v>
      </c>
      <c r="D129" s="16">
        <v>28.46</v>
      </c>
    </row>
    <row r="130" spans="1:4" x14ac:dyDescent="0.25">
      <c r="A130" s="15" t="s">
        <v>239</v>
      </c>
      <c r="B130" s="16">
        <v>16.630320295638018</v>
      </c>
      <c r="C130" s="59">
        <v>2.1033125000000004</v>
      </c>
      <c r="D130" s="16">
        <v>16.690000000000001</v>
      </c>
    </row>
    <row r="131" spans="1:4" x14ac:dyDescent="0.25">
      <c r="A131" s="15" t="s">
        <v>240</v>
      </c>
      <c r="B131" s="16">
        <v>15.300744866939068</v>
      </c>
      <c r="C131" s="59">
        <v>2.4026060606060606</v>
      </c>
      <c r="D131" s="16">
        <v>4.4160000000000004</v>
      </c>
    </row>
    <row r="132" spans="1:4" x14ac:dyDescent="0.25">
      <c r="A132" s="15" t="s">
        <v>241</v>
      </c>
      <c r="B132" s="16">
        <v>15.588596761926707</v>
      </c>
      <c r="C132" s="59">
        <v>2.0968787878787873</v>
      </c>
      <c r="D132" s="16">
        <v>5.8890000000000002</v>
      </c>
    </row>
    <row r="133" spans="1:4" x14ac:dyDescent="0.25">
      <c r="A133" s="15" t="s">
        <v>242</v>
      </c>
      <c r="B133" s="16">
        <v>16.529211430575298</v>
      </c>
      <c r="C133" s="59">
        <v>2.5883636363636358</v>
      </c>
      <c r="D133" s="16">
        <v>15.085000000000001</v>
      </c>
    </row>
    <row r="134" spans="1:4" x14ac:dyDescent="0.25">
      <c r="A134" s="15" t="s">
        <v>243</v>
      </c>
      <c r="B134" s="16">
        <v>18.892819591995114</v>
      </c>
      <c r="C134" s="59">
        <v>4.6572121212121207</v>
      </c>
      <c r="D134" s="16">
        <v>160.34200000000001</v>
      </c>
    </row>
    <row r="135" spans="1:4" x14ac:dyDescent="0.25">
      <c r="A135" s="15" t="s">
        <v>244</v>
      </c>
      <c r="B135" s="16">
        <v>15.419533837696875</v>
      </c>
      <c r="C135" s="59">
        <v>2.6108787878787876</v>
      </c>
      <c r="D135" s="16">
        <v>4.9729999999999999</v>
      </c>
    </row>
    <row r="136" spans="1:4" x14ac:dyDescent="0.25">
      <c r="A136" s="15" t="s">
        <v>245</v>
      </c>
      <c r="B136" s="16">
        <v>14.941413706868287</v>
      </c>
      <c r="C136" s="59">
        <v>6.0032424242424245</v>
      </c>
      <c r="D136" s="16">
        <v>3.0830000000000002</v>
      </c>
    </row>
    <row r="137" spans="1:4" x14ac:dyDescent="0.25">
      <c r="A137" s="15" t="s">
        <v>246</v>
      </c>
      <c r="B137" s="16">
        <v>18.982066393330058</v>
      </c>
      <c r="C137" s="59">
        <v>5.0994848484848481</v>
      </c>
      <c r="D137" s="16">
        <v>175.31</v>
      </c>
    </row>
    <row r="138" spans="1:4" x14ac:dyDescent="0.25">
      <c r="A138" s="15" t="s">
        <v>247</v>
      </c>
      <c r="B138" s="16">
        <v>15.093662760464461</v>
      </c>
      <c r="C138" s="59">
        <v>4.8802121212121214</v>
      </c>
      <c r="D138" s="16">
        <v>3.59</v>
      </c>
    </row>
    <row r="139" spans="1:4" x14ac:dyDescent="0.25">
      <c r="A139" s="15" t="s">
        <v>248</v>
      </c>
      <c r="B139" s="16">
        <v>15.711630042516571</v>
      </c>
      <c r="C139" s="59">
        <v>3.6531212121212127</v>
      </c>
      <c r="D139" s="16">
        <v>6.66</v>
      </c>
    </row>
    <row r="140" spans="1:4" x14ac:dyDescent="0.25">
      <c r="A140" s="15" t="s">
        <v>249</v>
      </c>
      <c r="B140" s="16">
        <v>15.691917501252615</v>
      </c>
      <c r="C140" s="59">
        <v>3.1527575757575752</v>
      </c>
      <c r="D140" s="16">
        <v>6.53</v>
      </c>
    </row>
    <row r="141" spans="1:4" x14ac:dyDescent="0.25">
      <c r="A141" s="15" t="s">
        <v>250</v>
      </c>
      <c r="B141" s="16">
        <v>17.217007894635426</v>
      </c>
      <c r="C141" s="59">
        <v>3.3945151515151508</v>
      </c>
      <c r="D141" s="16">
        <v>30.009</v>
      </c>
    </row>
    <row r="142" spans="1:4" x14ac:dyDescent="0.25">
      <c r="A142" s="15" t="s">
        <v>251</v>
      </c>
      <c r="B142" s="16">
        <v>18.378357623305842</v>
      </c>
      <c r="C142" s="59">
        <v>3.3418787878787883</v>
      </c>
      <c r="D142" s="16">
        <v>95.855999999999995</v>
      </c>
    </row>
    <row r="143" spans="1:4" x14ac:dyDescent="0.25">
      <c r="A143" s="15" t="s">
        <v>252</v>
      </c>
      <c r="B143" s="16">
        <v>17.4517537109976</v>
      </c>
      <c r="C143" s="59">
        <v>2.3590909090909085</v>
      </c>
      <c r="D143" s="16">
        <v>37.948999999999998</v>
      </c>
    </row>
    <row r="144" spans="1:4" x14ac:dyDescent="0.25">
      <c r="A144" s="15" t="s">
        <v>253</v>
      </c>
      <c r="B144" s="16">
        <v>16.181821341838866</v>
      </c>
      <c r="C144" s="59">
        <v>2.3638787878787868</v>
      </c>
      <c r="D144" s="16">
        <v>10.657999999999999</v>
      </c>
    </row>
    <row r="145" spans="1:4" x14ac:dyDescent="0.25">
      <c r="A145" s="15" t="s">
        <v>34</v>
      </c>
      <c r="B145" s="16">
        <v>14.385359522179726</v>
      </c>
      <c r="C145" s="59">
        <v>6.2878787878787872</v>
      </c>
      <c r="D145" s="16">
        <v>1.768</v>
      </c>
    </row>
    <row r="146" spans="1:4" x14ac:dyDescent="0.25">
      <c r="A146" s="15" t="s">
        <v>254</v>
      </c>
      <c r="B146" s="16">
        <v>16.879462070495411</v>
      </c>
      <c r="C146" s="59">
        <v>1.258939393939394</v>
      </c>
      <c r="D146" s="16">
        <v>21.411999999999999</v>
      </c>
    </row>
    <row r="147" spans="1:4" x14ac:dyDescent="0.25">
      <c r="A147" s="15" t="s">
        <v>255</v>
      </c>
      <c r="B147" s="16">
        <v>18.774227801149749</v>
      </c>
      <c r="C147" s="59"/>
      <c r="D147" s="16">
        <v>142.411</v>
      </c>
    </row>
    <row r="148" spans="1:4" x14ac:dyDescent="0.25">
      <c r="A148" s="15" t="s">
        <v>256</v>
      </c>
      <c r="B148" s="16">
        <v>16.138682284566709</v>
      </c>
      <c r="C148" s="59">
        <v>4.2270303030303031</v>
      </c>
      <c r="D148" s="16">
        <v>10.208</v>
      </c>
    </row>
    <row r="149" spans="1:4" x14ac:dyDescent="0.25">
      <c r="A149" s="15" t="s">
        <v>35</v>
      </c>
      <c r="B149" s="16">
        <v>12.117241431823558</v>
      </c>
      <c r="C149" s="59">
        <v>2.0121212121212122</v>
      </c>
      <c r="D149" s="16">
        <v>0.183</v>
      </c>
    </row>
    <row r="150" spans="1:4" x14ac:dyDescent="0.25">
      <c r="A150" s="15" t="s">
        <v>36</v>
      </c>
      <c r="B150" s="16">
        <v>12.037653993905211</v>
      </c>
      <c r="C150" s="59">
        <v>1.8066363636363634</v>
      </c>
      <c r="D150" s="16">
        <v>0.16900000000000001</v>
      </c>
    </row>
    <row r="151" spans="1:4" x14ac:dyDescent="0.25">
      <c r="A151" s="15" t="s">
        <v>257</v>
      </c>
      <c r="B151" s="16">
        <v>17.153732640464916</v>
      </c>
      <c r="C151" s="59">
        <v>3.1105151515151519</v>
      </c>
      <c r="D151" s="16">
        <v>28.169</v>
      </c>
    </row>
    <row r="152" spans="1:4" x14ac:dyDescent="0.25">
      <c r="A152" s="15" t="s">
        <v>258</v>
      </c>
      <c r="B152" s="16">
        <v>16.413969082436388</v>
      </c>
      <c r="C152" s="59">
        <v>3.1463333333333336</v>
      </c>
      <c r="D152" s="16">
        <v>13.443</v>
      </c>
    </row>
    <row r="153" spans="1:4" x14ac:dyDescent="0.25">
      <c r="A153" s="15" t="s">
        <v>259</v>
      </c>
      <c r="B153" s="16">
        <v>15.818475940933496</v>
      </c>
      <c r="C153" s="59"/>
      <c r="D153" s="16">
        <v>7.4109999999999996</v>
      </c>
    </row>
    <row r="154" spans="1:4" x14ac:dyDescent="0.25">
      <c r="A154" s="15" t="s">
        <v>37</v>
      </c>
      <c r="B154" s="16">
        <v>11.418614785498987</v>
      </c>
      <c r="C154" s="59">
        <v>3.3573030303030302</v>
      </c>
      <c r="D154" s="16">
        <v>9.0999999999999998E-2</v>
      </c>
    </row>
    <row r="155" spans="1:4" x14ac:dyDescent="0.25">
      <c r="A155" s="15" t="s">
        <v>260</v>
      </c>
      <c r="B155" s="16">
        <v>15.60727002719233</v>
      </c>
      <c r="C155" s="59">
        <v>1.4656060606060604</v>
      </c>
      <c r="D155" s="16">
        <v>6</v>
      </c>
    </row>
    <row r="156" spans="1:4" x14ac:dyDescent="0.25">
      <c r="A156" s="15" t="s">
        <v>261</v>
      </c>
      <c r="B156" s="16">
        <v>15.478299645895369</v>
      </c>
      <c r="C156" s="59">
        <v>6.7952424242424252</v>
      </c>
      <c r="D156" s="16">
        <v>5.274</v>
      </c>
    </row>
    <row r="157" spans="1:4" x14ac:dyDescent="0.25">
      <c r="A157" s="15" t="s">
        <v>262</v>
      </c>
      <c r="B157" s="16">
        <v>15.510391952215842</v>
      </c>
      <c r="C157" s="59"/>
      <c r="D157" s="16">
        <v>5.4459999999999997</v>
      </c>
    </row>
    <row r="158" spans="1:4" x14ac:dyDescent="0.25">
      <c r="A158" s="15" t="s">
        <v>38</v>
      </c>
      <c r="B158" s="16">
        <v>14.519102996385758</v>
      </c>
      <c r="C158" s="59"/>
      <c r="D158" s="16">
        <v>2.0209999999999999</v>
      </c>
    </row>
    <row r="159" spans="1:4" x14ac:dyDescent="0.25">
      <c r="A159" s="15" t="s">
        <v>39</v>
      </c>
      <c r="B159" s="16">
        <v>13.199324418540456</v>
      </c>
      <c r="C159" s="59">
        <v>2.7776060606060606</v>
      </c>
      <c r="D159" s="16">
        <v>0.54</v>
      </c>
    </row>
    <row r="160" spans="1:4" x14ac:dyDescent="0.25">
      <c r="A160" s="15" t="s">
        <v>263</v>
      </c>
      <c r="B160" s="16">
        <v>17.739284252825083</v>
      </c>
      <c r="C160" s="59">
        <v>2.4840303030303028</v>
      </c>
      <c r="D160" s="16">
        <v>50.591000000000001</v>
      </c>
    </row>
    <row r="161" spans="1:4" x14ac:dyDescent="0.25">
      <c r="A161" s="15" t="s">
        <v>264</v>
      </c>
      <c r="B161" s="16">
        <v>17.647472522217491</v>
      </c>
      <c r="C161" s="59">
        <v>2.400818181818182</v>
      </c>
      <c r="D161" s="16">
        <v>46.152999999999999</v>
      </c>
    </row>
    <row r="162" spans="1:4" x14ac:dyDescent="0.25">
      <c r="A162" s="15" t="s">
        <v>265</v>
      </c>
      <c r="B162" s="16">
        <v>16.837933446771309</v>
      </c>
      <c r="C162" s="59">
        <v>5.0675151515151509</v>
      </c>
      <c r="D162" s="16">
        <v>20.541</v>
      </c>
    </row>
    <row r="163" spans="1:4" x14ac:dyDescent="0.25">
      <c r="A163" s="17" t="s">
        <v>40</v>
      </c>
      <c r="B163" s="16">
        <v>10.933106969717286</v>
      </c>
      <c r="C163" s="59">
        <v>3.8945151515151526</v>
      </c>
      <c r="D163" s="16">
        <v>5.6000000000000001E-2</v>
      </c>
    </row>
    <row r="164" spans="1:4" x14ac:dyDescent="0.25">
      <c r="A164" s="17" t="s">
        <v>41</v>
      </c>
      <c r="B164" s="16">
        <v>12.025749091398891</v>
      </c>
      <c r="C164" s="59">
        <v>3.952151515151515</v>
      </c>
      <c r="D164" s="16">
        <v>0.16700000000000001</v>
      </c>
    </row>
    <row r="165" spans="1:4" x14ac:dyDescent="0.25">
      <c r="A165" s="17" t="s">
        <v>42</v>
      </c>
      <c r="B165" s="16">
        <v>11.608235644774552</v>
      </c>
      <c r="C165" s="59">
        <v>3.7047878787878794</v>
      </c>
      <c r="D165" s="16">
        <v>0.11</v>
      </c>
    </row>
    <row r="166" spans="1:4" x14ac:dyDescent="0.25">
      <c r="A166" s="15" t="s">
        <v>266</v>
      </c>
      <c r="B166" s="16">
        <v>17.301692263531425</v>
      </c>
      <c r="C166" s="59">
        <v>7.0309090909090912</v>
      </c>
      <c r="D166" s="16">
        <v>32.661000000000001</v>
      </c>
    </row>
    <row r="167" spans="1:4" x14ac:dyDescent="0.25">
      <c r="A167" s="17" t="s">
        <v>43</v>
      </c>
      <c r="B167" s="16">
        <v>13.188151117942333</v>
      </c>
      <c r="C167" s="59">
        <v>1.4065454545454548</v>
      </c>
      <c r="D167" s="16">
        <v>0.53400000000000003</v>
      </c>
    </row>
    <row r="168" spans="1:4" x14ac:dyDescent="0.25">
      <c r="A168" s="15" t="s">
        <v>44</v>
      </c>
      <c r="B168" s="16">
        <v>13.977629407440709</v>
      </c>
      <c r="C168" s="59">
        <v>3.9506060606060598</v>
      </c>
      <c r="D168" s="16">
        <v>1.1759999999999999</v>
      </c>
    </row>
    <row r="169" spans="1:4" x14ac:dyDescent="0.25">
      <c r="A169" s="15" t="s">
        <v>267</v>
      </c>
      <c r="B169" s="16">
        <v>16.061525299469924</v>
      </c>
      <c r="C169" s="59">
        <v>2.2847575757575749</v>
      </c>
      <c r="D169" s="16">
        <v>9.4499999999999993</v>
      </c>
    </row>
    <row r="170" spans="1:4" x14ac:dyDescent="0.25">
      <c r="A170" s="15" t="s">
        <v>268</v>
      </c>
      <c r="B170" s="16">
        <v>15.874366666035002</v>
      </c>
      <c r="C170" s="59">
        <v>1.7765454545454546</v>
      </c>
      <c r="D170" s="16">
        <v>7.8369999999999997</v>
      </c>
    </row>
    <row r="171" spans="1:4" x14ac:dyDescent="0.25">
      <c r="A171" s="15" t="s">
        <v>269</v>
      </c>
      <c r="B171" s="16">
        <v>16.878574323678549</v>
      </c>
      <c r="C171" s="59">
        <v>4.2451290322580659</v>
      </c>
      <c r="D171" s="16">
        <v>21.393000000000001</v>
      </c>
    </row>
    <row r="172" spans="1:4" x14ac:dyDescent="0.25">
      <c r="A172" s="15" t="s">
        <v>270</v>
      </c>
      <c r="B172" s="16">
        <v>16.960739842664175</v>
      </c>
      <c r="C172" s="59">
        <v>5.7855151515151526</v>
      </c>
      <c r="D172" s="16">
        <v>23.225000000000001</v>
      </c>
    </row>
    <row r="173" spans="1:4" x14ac:dyDescent="0.25">
      <c r="A173" s="15" t="s">
        <v>271</v>
      </c>
      <c r="B173" s="16">
        <v>15.875896693108951</v>
      </c>
      <c r="C173" s="59"/>
      <c r="D173" s="16">
        <v>7.8490000000000002</v>
      </c>
    </row>
    <row r="174" spans="1:4" x14ac:dyDescent="0.25">
      <c r="A174" s="15" t="s">
        <v>272</v>
      </c>
      <c r="B174" s="16">
        <v>17.557361896844316</v>
      </c>
      <c r="C174" s="59">
        <v>4.5124848484848483</v>
      </c>
      <c r="D174" s="16">
        <v>42.176000000000002</v>
      </c>
    </row>
    <row r="175" spans="1:4" x14ac:dyDescent="0.25">
      <c r="A175" s="15" t="s">
        <v>273</v>
      </c>
      <c r="B175" s="16">
        <v>17.975580436803511</v>
      </c>
      <c r="C175" s="59">
        <v>5.4586363636363631</v>
      </c>
      <c r="D175" s="16">
        <v>64.075999999999993</v>
      </c>
    </row>
    <row r="176" spans="1:4" x14ac:dyDescent="0.25">
      <c r="A176" s="15" t="s">
        <v>134</v>
      </c>
      <c r="B176" s="16">
        <v>13.904436767158675</v>
      </c>
      <c r="C176" s="59"/>
      <c r="D176" s="16">
        <v>1.093</v>
      </c>
    </row>
    <row r="177" spans="1:4" x14ac:dyDescent="0.25">
      <c r="A177" s="15" t="s">
        <v>274</v>
      </c>
      <c r="B177" s="16">
        <v>15.781083268484597</v>
      </c>
      <c r="C177" s="59">
        <v>1.8312121212121211</v>
      </c>
      <c r="D177" s="16">
        <v>7.1390000000000002</v>
      </c>
    </row>
    <row r="178" spans="1:4" x14ac:dyDescent="0.25">
      <c r="A178" s="15" t="s">
        <v>46</v>
      </c>
      <c r="B178" s="16">
        <v>11.552146178123509</v>
      </c>
      <c r="C178" s="59">
        <v>4.2194848484848482</v>
      </c>
      <c r="D178" s="16">
        <v>0.104</v>
      </c>
    </row>
    <row r="179" spans="1:4" x14ac:dyDescent="0.25">
      <c r="A179" s="17" t="s">
        <v>47</v>
      </c>
      <c r="B179" s="16">
        <v>14.095412443097093</v>
      </c>
      <c r="C179" s="59">
        <v>2.6836060606060603</v>
      </c>
      <c r="D179" s="16">
        <v>1.323</v>
      </c>
    </row>
    <row r="180" spans="1:4" x14ac:dyDescent="0.25">
      <c r="A180" s="15" t="s">
        <v>275</v>
      </c>
      <c r="B180" s="16">
        <v>16.181539823514854</v>
      </c>
      <c r="C180" s="59">
        <v>4.1479696969696969</v>
      </c>
      <c r="D180" s="16">
        <v>10.654999999999999</v>
      </c>
    </row>
    <row r="181" spans="1:4" x14ac:dyDescent="0.25">
      <c r="A181" s="15" t="s">
        <v>276</v>
      </c>
      <c r="B181" s="16">
        <v>18.118899747121084</v>
      </c>
      <c r="C181" s="59">
        <v>4.2474545454545458</v>
      </c>
      <c r="D181" s="16">
        <v>73.95</v>
      </c>
    </row>
    <row r="182" spans="1:4" x14ac:dyDescent="0.25">
      <c r="A182" s="15" t="s">
        <v>277</v>
      </c>
      <c r="B182" s="16">
        <v>15.524974784465499</v>
      </c>
      <c r="C182" s="59"/>
      <c r="D182" s="16">
        <v>5.5259999999999998</v>
      </c>
    </row>
    <row r="183" spans="1:4" x14ac:dyDescent="0.25">
      <c r="A183" s="15" t="s">
        <v>48</v>
      </c>
      <c r="B183" s="16">
        <v>9.3056505517805075</v>
      </c>
      <c r="C183" s="59"/>
      <c r="D183" s="16">
        <v>1.0999999999999999E-2</v>
      </c>
    </row>
    <row r="184" spans="1:4" x14ac:dyDescent="0.25">
      <c r="A184" s="15" t="s">
        <v>278</v>
      </c>
      <c r="B184" s="16">
        <v>17.376585049255706</v>
      </c>
      <c r="C184" s="59">
        <v>5.4190303030303042</v>
      </c>
      <c r="D184" s="16">
        <v>35.201000000000001</v>
      </c>
    </row>
    <row r="185" spans="1:4" x14ac:dyDescent="0.25">
      <c r="A185" s="15" t="s">
        <v>279</v>
      </c>
      <c r="B185" s="16">
        <v>17.634408993401944</v>
      </c>
      <c r="C185" s="59"/>
      <c r="D185" s="16">
        <v>45.554000000000002</v>
      </c>
    </row>
    <row r="186" spans="1:4" x14ac:dyDescent="0.25">
      <c r="A186" s="15" t="s">
        <v>280</v>
      </c>
      <c r="B186" s="16">
        <v>15.497269131978001</v>
      </c>
      <c r="C186" s="59">
        <v>3.5510909090909095</v>
      </c>
      <c r="D186" s="16">
        <v>5.375</v>
      </c>
    </row>
    <row r="187" spans="1:4" x14ac:dyDescent="0.25">
      <c r="A187" s="15" t="s">
        <v>281</v>
      </c>
      <c r="B187" s="16">
        <v>17.95297846456846</v>
      </c>
      <c r="C187" s="59">
        <v>2.3572424242424246</v>
      </c>
      <c r="D187" s="16">
        <v>62.643999999999998</v>
      </c>
    </row>
    <row r="188" spans="1:4" x14ac:dyDescent="0.25">
      <c r="A188" s="15" t="s">
        <v>123</v>
      </c>
      <c r="B188" s="16">
        <v>19.558340653871142</v>
      </c>
      <c r="C188" s="59">
        <v>2.7018787878787878</v>
      </c>
      <c r="D188" s="16">
        <v>311.94600000000003</v>
      </c>
    </row>
    <row r="189" spans="1:4" x14ac:dyDescent="0.25">
      <c r="A189" s="15" t="s">
        <v>282</v>
      </c>
      <c r="B189" s="16">
        <v>15.03012652238869</v>
      </c>
      <c r="C189" s="59">
        <v>2.6714545454545457</v>
      </c>
      <c r="D189" s="16">
        <v>3.3690000000000002</v>
      </c>
    </row>
    <row r="190" spans="1:4" x14ac:dyDescent="0.25">
      <c r="A190" s="15" t="s">
        <v>283</v>
      </c>
      <c r="B190" s="16">
        <v>17.177343216104152</v>
      </c>
      <c r="C190" s="59"/>
      <c r="D190" s="16">
        <v>28.841999999999999</v>
      </c>
    </row>
    <row r="191" spans="1:4" x14ac:dyDescent="0.25">
      <c r="A191" s="15" t="s">
        <v>49</v>
      </c>
      <c r="B191" s="16">
        <v>12.409013489526863</v>
      </c>
      <c r="C191" s="59">
        <v>2.9939696969696974</v>
      </c>
      <c r="D191" s="16">
        <v>0.245</v>
      </c>
    </row>
    <row r="192" spans="1:4" x14ac:dyDescent="0.25">
      <c r="A192" s="15" t="s">
        <v>284</v>
      </c>
      <c r="B192" s="16">
        <v>17.208910955324203</v>
      </c>
      <c r="C192" s="59">
        <v>2.0860000000000003</v>
      </c>
      <c r="D192" s="16">
        <v>29.766999999999999</v>
      </c>
    </row>
    <row r="193" spans="1:4" x14ac:dyDescent="0.25">
      <c r="A193" s="15" t="s">
        <v>285</v>
      </c>
      <c r="B193" s="16">
        <v>18.307691201130048</v>
      </c>
      <c r="C193" s="59">
        <v>6.3915151515151516</v>
      </c>
      <c r="D193" s="16">
        <v>89.316000000000003</v>
      </c>
    </row>
    <row r="194" spans="1:4" x14ac:dyDescent="0.25">
      <c r="A194" s="15" t="s">
        <v>286</v>
      </c>
      <c r="B194" s="16">
        <v>17.039572909519777</v>
      </c>
      <c r="C194" s="59"/>
      <c r="D194" s="16">
        <v>25.13</v>
      </c>
    </row>
    <row r="195" spans="1:4" x14ac:dyDescent="0.25">
      <c r="A195" s="15" t="s">
        <v>287</v>
      </c>
      <c r="B195" s="16">
        <v>16.424476800842584</v>
      </c>
      <c r="C195" s="59">
        <v>2.5408787878787882</v>
      </c>
      <c r="D195" s="16">
        <v>13.585000000000001</v>
      </c>
    </row>
    <row r="196" spans="1:4" x14ac:dyDescent="0.25">
      <c r="A196" s="15" t="s">
        <v>288</v>
      </c>
      <c r="B196" s="16">
        <v>16.347221273950076</v>
      </c>
      <c r="C196" s="59"/>
      <c r="D196" s="16">
        <v>12.574999999999999</v>
      </c>
    </row>
    <row r="197" spans="1:4" x14ac:dyDescent="0.25">
      <c r="A197" s="19" t="s">
        <v>289</v>
      </c>
      <c r="B197" s="20">
        <v>9.3056505517805075</v>
      </c>
      <c r="C197" s="20">
        <v>-1.5882499999999999</v>
      </c>
      <c r="D197" s="21">
        <v>1.0999999999999999E-2</v>
      </c>
    </row>
    <row r="198" spans="1:4" x14ac:dyDescent="0.25">
      <c r="A198" s="22" t="s">
        <v>290</v>
      </c>
      <c r="B198" s="23">
        <v>21.02197760801938</v>
      </c>
      <c r="C198" s="23">
        <v>10.006343750000001</v>
      </c>
      <c r="D198" s="24">
        <v>1348.1210000000001</v>
      </c>
    </row>
    <row r="199" spans="1:4" x14ac:dyDescent="0.25">
      <c r="A199" s="22" t="s">
        <v>291</v>
      </c>
      <c r="B199" s="23">
        <v>15.728075872836925</v>
      </c>
      <c r="C199" s="23">
        <v>3.4837573958986603</v>
      </c>
      <c r="D199" s="24">
        <v>37.831104395604385</v>
      </c>
    </row>
    <row r="200" spans="1:4" x14ac:dyDescent="0.25">
      <c r="A200" s="25" t="s">
        <v>292</v>
      </c>
      <c r="B200" s="26">
        <v>2.0053837078044099</v>
      </c>
      <c r="C200" s="26">
        <v>1.7523778275987121</v>
      </c>
      <c r="D200" s="27">
        <v>138.95510197223709</v>
      </c>
    </row>
    <row r="204" spans="1:4" x14ac:dyDescent="0.25">
      <c r="B204" s="14" t="s">
        <v>150</v>
      </c>
      <c r="C204" s="14" t="s">
        <v>325</v>
      </c>
      <c r="D204" s="14" t="s">
        <v>152</v>
      </c>
    </row>
    <row r="205" spans="1:4" x14ac:dyDescent="0.25">
      <c r="A205" s="58" t="s">
        <v>153</v>
      </c>
      <c r="B205" s="59"/>
      <c r="C205" s="59"/>
      <c r="D205" s="59"/>
    </row>
    <row r="206" spans="1:4" x14ac:dyDescent="0.25">
      <c r="A206" s="58" t="s">
        <v>154</v>
      </c>
      <c r="B206" s="59"/>
      <c r="C206" s="59"/>
      <c r="D206" s="59"/>
    </row>
    <row r="207" spans="1:4" x14ac:dyDescent="0.25">
      <c r="A207" s="58" t="s">
        <v>155</v>
      </c>
      <c r="B207" s="59"/>
      <c r="C207" s="59"/>
      <c r="D207" s="59"/>
    </row>
    <row r="208" spans="1:4" x14ac:dyDescent="0.25">
      <c r="A208" s="58" t="s">
        <v>156</v>
      </c>
      <c r="B208" s="59"/>
      <c r="C208" s="59"/>
      <c r="D208" s="59"/>
    </row>
    <row r="209" spans="1:4" x14ac:dyDescent="0.25">
      <c r="A209" s="60" t="s">
        <v>0</v>
      </c>
      <c r="B209" s="59">
        <v>11.385092093460344</v>
      </c>
      <c r="C209" s="59">
        <f>+VLOOKUP(A209,$A$14:$C$196,3,0)</f>
        <v>3.5349393939393936</v>
      </c>
      <c r="D209" s="59">
        <v>8.7999999999999995E-2</v>
      </c>
    </row>
    <row r="210" spans="1:4" x14ac:dyDescent="0.25">
      <c r="A210" s="58" t="s">
        <v>157</v>
      </c>
      <c r="B210" s="59"/>
      <c r="C210" s="59"/>
      <c r="D210" s="59"/>
    </row>
    <row r="211" spans="1:4" x14ac:dyDescent="0.25">
      <c r="A211" s="58" t="s">
        <v>158</v>
      </c>
      <c r="B211" s="59"/>
      <c r="C211" s="59"/>
      <c r="D211" s="59"/>
    </row>
    <row r="212" spans="1:4" x14ac:dyDescent="0.25">
      <c r="A212" s="58" t="s">
        <v>159</v>
      </c>
      <c r="B212" s="59"/>
      <c r="C212" s="59"/>
      <c r="D212" s="59"/>
    </row>
    <row r="213" spans="1:4" x14ac:dyDescent="0.25">
      <c r="A213" s="58" t="s">
        <v>160</v>
      </c>
      <c r="B213" s="59"/>
      <c r="C213" s="59"/>
      <c r="D213" s="59"/>
    </row>
    <row r="214" spans="1:4" x14ac:dyDescent="0.25">
      <c r="A214" s="58" t="s">
        <v>161</v>
      </c>
      <c r="B214" s="59"/>
      <c r="C214" s="59"/>
      <c r="D214" s="59"/>
    </row>
    <row r="215" spans="1:4" x14ac:dyDescent="0.25">
      <c r="A215" s="60" t="s">
        <v>1</v>
      </c>
      <c r="B215" s="59">
        <v>12.759957758756611</v>
      </c>
      <c r="C215" s="59">
        <f>+VLOOKUP(A215,$A$14:$C$196,3,0)</f>
        <v>2.3071818181818173</v>
      </c>
      <c r="D215" s="59">
        <v>0.34799999999999998</v>
      </c>
    </row>
    <row r="216" spans="1:4" x14ac:dyDescent="0.25">
      <c r="A216" s="58" t="s">
        <v>2</v>
      </c>
      <c r="B216" s="59">
        <v>13.936842843131799</v>
      </c>
      <c r="C216" s="59">
        <f>+VLOOKUP(A216,$A$14:$C$196,3,0)</f>
        <v>4.7617878787878789</v>
      </c>
      <c r="D216" s="59">
        <v>1.129</v>
      </c>
    </row>
    <row r="217" spans="1:4" x14ac:dyDescent="0.25">
      <c r="A217" s="58" t="s">
        <v>162</v>
      </c>
      <c r="B217" s="59"/>
      <c r="C217" s="59"/>
      <c r="D217" s="59"/>
    </row>
    <row r="218" spans="1:4" x14ac:dyDescent="0.25">
      <c r="A218" s="60" t="s">
        <v>3</v>
      </c>
      <c r="B218" s="59">
        <v>12.531772785169476</v>
      </c>
      <c r="C218" s="59">
        <f>+VLOOKUP(A218,$A$14:$C$196,3,0)</f>
        <v>1.0514545454545454</v>
      </c>
      <c r="D218" s="59">
        <v>0.27700000000000002</v>
      </c>
    </row>
    <row r="219" spans="1:4" x14ac:dyDescent="0.25">
      <c r="A219" s="58" t="s">
        <v>163</v>
      </c>
      <c r="B219" s="59"/>
      <c r="C219" s="59"/>
      <c r="D219" s="59"/>
    </row>
    <row r="220" spans="1:4" x14ac:dyDescent="0.25">
      <c r="A220" s="58" t="s">
        <v>164</v>
      </c>
      <c r="B220" s="59"/>
      <c r="C220" s="59"/>
      <c r="D220" s="59"/>
    </row>
    <row r="221" spans="1:4" x14ac:dyDescent="0.25">
      <c r="A221" s="58" t="s">
        <v>4</v>
      </c>
      <c r="B221" s="59">
        <v>12.733755386362587</v>
      </c>
      <c r="C221" s="59">
        <f>+VLOOKUP(A221,$A$14:$C$196,3,0)</f>
        <v>5.7033939393939388</v>
      </c>
      <c r="D221" s="59">
        <v>0.33900000000000002</v>
      </c>
    </row>
    <row r="222" spans="1:4" x14ac:dyDescent="0.25">
      <c r="A222" s="58" t="s">
        <v>165</v>
      </c>
      <c r="B222" s="59"/>
      <c r="C222" s="59"/>
      <c r="D222" s="59"/>
    </row>
    <row r="223" spans="1:4" x14ac:dyDescent="0.25">
      <c r="A223" s="58" t="s">
        <v>5</v>
      </c>
      <c r="B223" s="59">
        <v>13.460263166016727</v>
      </c>
      <c r="C223" s="59">
        <f>+VLOOKUP(A223,$A$14:$C$196,3,0)</f>
        <v>7.8006666666666638</v>
      </c>
      <c r="D223" s="59">
        <v>0.70099999999999996</v>
      </c>
    </row>
    <row r="224" spans="1:4" x14ac:dyDescent="0.25">
      <c r="A224" s="58" t="s">
        <v>166</v>
      </c>
      <c r="B224" s="59"/>
      <c r="C224" s="59"/>
      <c r="D224" s="59"/>
    </row>
    <row r="225" spans="1:4" x14ac:dyDescent="0.25">
      <c r="A225" s="58" t="s">
        <v>167</v>
      </c>
      <c r="B225" s="59"/>
      <c r="C225" s="59"/>
      <c r="D225" s="59"/>
    </row>
    <row r="226" spans="1:4" x14ac:dyDescent="0.25">
      <c r="A226" s="58" t="s">
        <v>6</v>
      </c>
      <c r="B226" s="59">
        <v>14.432316505267497</v>
      </c>
      <c r="C226" s="59">
        <f>+VLOOKUP(A226,$A$14:$C$196,3,0)</f>
        <v>6.9318484848484854</v>
      </c>
      <c r="D226" s="59">
        <v>1.853</v>
      </c>
    </row>
    <row r="227" spans="1:4" x14ac:dyDescent="0.25">
      <c r="A227" s="58" t="s">
        <v>169</v>
      </c>
      <c r="B227" s="59"/>
      <c r="C227" s="59"/>
      <c r="D227" s="59"/>
    </row>
    <row r="228" spans="1:4" x14ac:dyDescent="0.25">
      <c r="A228" s="58" t="s">
        <v>7</v>
      </c>
      <c r="B228" s="59">
        <v>12.959844447906553</v>
      </c>
      <c r="C228" s="59">
        <f>+VLOOKUP(A228,$A$14:$C$196,3,0)</f>
        <v>1.5291111111111111</v>
      </c>
      <c r="D228" s="59">
        <v>0.42499999999999999</v>
      </c>
    </row>
    <row r="229" spans="1:4" x14ac:dyDescent="0.25">
      <c r="A229" s="58" t="s">
        <v>172</v>
      </c>
      <c r="B229" s="59"/>
      <c r="C229" s="59"/>
      <c r="D229" s="59"/>
    </row>
    <row r="230" spans="1:4" x14ac:dyDescent="0.25">
      <c r="A230" s="58" t="s">
        <v>174</v>
      </c>
      <c r="B230" s="59"/>
      <c r="C230" s="59"/>
      <c r="D230" s="59"/>
    </row>
    <row r="231" spans="1:4" x14ac:dyDescent="0.25">
      <c r="A231" s="58" t="s">
        <v>175</v>
      </c>
      <c r="B231" s="59"/>
      <c r="C231" s="59"/>
      <c r="D231" s="59"/>
    </row>
    <row r="232" spans="1:4" x14ac:dyDescent="0.25">
      <c r="A232" s="58" t="s">
        <v>176</v>
      </c>
      <c r="B232" s="59"/>
      <c r="C232" s="59"/>
      <c r="D232" s="59"/>
    </row>
    <row r="233" spans="1:4" x14ac:dyDescent="0.25">
      <c r="A233" s="58" t="s">
        <v>177</v>
      </c>
      <c r="B233" s="59"/>
      <c r="C233" s="59"/>
      <c r="D233" s="59"/>
    </row>
    <row r="234" spans="1:4" x14ac:dyDescent="0.25">
      <c r="A234" s="58" t="s">
        <v>178</v>
      </c>
      <c r="B234" s="59"/>
      <c r="C234" s="59"/>
      <c r="D234" s="59"/>
    </row>
    <row r="235" spans="1:4" x14ac:dyDescent="0.25">
      <c r="A235" s="58" t="s">
        <v>8</v>
      </c>
      <c r="B235" s="59">
        <v>13.161584090557611</v>
      </c>
      <c r="C235" s="59">
        <f>+VLOOKUP(A235,$A$14:$C$196,3,0)</f>
        <v>5.6799393939393923</v>
      </c>
      <c r="D235" s="59">
        <v>0.52</v>
      </c>
    </row>
    <row r="236" spans="1:4" x14ac:dyDescent="0.25">
      <c r="A236" s="58" t="s">
        <v>179</v>
      </c>
      <c r="B236" s="59"/>
      <c r="C236" s="59"/>
      <c r="D236" s="59"/>
    </row>
    <row r="237" spans="1:4" x14ac:dyDescent="0.25">
      <c r="A237" s="58" t="s">
        <v>180</v>
      </c>
      <c r="B237" s="59"/>
      <c r="C237" s="59"/>
      <c r="D237" s="59"/>
    </row>
    <row r="238" spans="1:4" x14ac:dyDescent="0.25">
      <c r="A238" s="58" t="s">
        <v>181</v>
      </c>
      <c r="B238" s="59"/>
      <c r="C238" s="59"/>
      <c r="D238" s="59"/>
    </row>
    <row r="239" spans="1:4" x14ac:dyDescent="0.25">
      <c r="A239" s="58" t="s">
        <v>182</v>
      </c>
      <c r="B239" s="59"/>
      <c r="C239" s="59"/>
      <c r="D239" s="59"/>
    </row>
    <row r="240" spans="1:4" x14ac:dyDescent="0.25">
      <c r="A240" s="58" t="s">
        <v>183</v>
      </c>
      <c r="B240" s="59"/>
      <c r="C240" s="59"/>
      <c r="D240" s="59"/>
    </row>
    <row r="241" spans="1:4" x14ac:dyDescent="0.25">
      <c r="A241" s="58" t="s">
        <v>9</v>
      </c>
      <c r="B241" s="59">
        <v>13.42984807715229</v>
      </c>
      <c r="C241" s="59">
        <f>+VLOOKUP(A241,$A$14:$C$196,3,0)</f>
        <v>2.1801515151515147</v>
      </c>
      <c r="D241" s="59">
        <v>0.68</v>
      </c>
    </row>
    <row r="242" spans="1:4" x14ac:dyDescent="0.25">
      <c r="A242" s="58" t="s">
        <v>184</v>
      </c>
      <c r="B242" s="59"/>
      <c r="C242" s="59"/>
      <c r="D242" s="59"/>
    </row>
    <row r="243" spans="1:4" x14ac:dyDescent="0.25">
      <c r="A243" s="58" t="s">
        <v>185</v>
      </c>
      <c r="B243" s="59"/>
      <c r="C243" s="59"/>
      <c r="D243" s="59"/>
    </row>
    <row r="244" spans="1:4" x14ac:dyDescent="0.25">
      <c r="A244" s="58" t="s">
        <v>186</v>
      </c>
      <c r="B244" s="59"/>
      <c r="C244" s="59"/>
      <c r="D244" s="59"/>
    </row>
    <row r="245" spans="1:4" x14ac:dyDescent="0.25">
      <c r="A245" s="58" t="s">
        <v>187</v>
      </c>
      <c r="B245" s="59"/>
      <c r="C245" s="59"/>
      <c r="D245" s="59"/>
    </row>
    <row r="246" spans="1:4" x14ac:dyDescent="0.25">
      <c r="A246" s="58" t="s">
        <v>188</v>
      </c>
      <c r="B246" s="59"/>
      <c r="C246" s="59"/>
      <c r="D246" s="59"/>
    </row>
    <row r="247" spans="1:4" x14ac:dyDescent="0.25">
      <c r="A247" s="58" t="s">
        <v>10</v>
      </c>
      <c r="B247" s="59">
        <v>13.612169633946245</v>
      </c>
      <c r="C247" s="59">
        <f>+VLOOKUP(A247,$A$14:$C$196,3,0)</f>
        <v>4.2651515151515138</v>
      </c>
      <c r="D247" s="59">
        <v>0.81599999999999995</v>
      </c>
    </row>
    <row r="248" spans="1:4" x14ac:dyDescent="0.25">
      <c r="A248" s="58" t="s">
        <v>189</v>
      </c>
      <c r="B248" s="59"/>
      <c r="C248" s="59"/>
      <c r="D248" s="59"/>
    </row>
    <row r="249" spans="1:4" x14ac:dyDescent="0.25">
      <c r="A249" s="58" t="s">
        <v>190</v>
      </c>
      <c r="B249" s="59"/>
      <c r="C249" s="67"/>
      <c r="D249" s="59"/>
    </row>
    <row r="250" spans="1:4" x14ac:dyDescent="0.25">
      <c r="A250" s="58" t="s">
        <v>11</v>
      </c>
      <c r="B250" s="59">
        <v>13.647091906339311</v>
      </c>
      <c r="C250" s="67"/>
      <c r="D250" s="59">
        <v>0.84499999999999997</v>
      </c>
    </row>
    <row r="251" spans="1:4" x14ac:dyDescent="0.25">
      <c r="A251" s="60" t="s">
        <v>12</v>
      </c>
      <c r="B251" s="59">
        <v>11.170435156023453</v>
      </c>
      <c r="C251" s="59">
        <f>+VLOOKUP(A251,$A$14:$C$196,3,0)</f>
        <v>3.2653030303030315</v>
      </c>
      <c r="D251" s="59">
        <v>7.0999999999999994E-2</v>
      </c>
    </row>
    <row r="252" spans="1:4" x14ac:dyDescent="0.25">
      <c r="A252" s="58" t="s">
        <v>191</v>
      </c>
      <c r="B252" s="59"/>
      <c r="C252" s="59"/>
      <c r="D252" s="59"/>
    </row>
    <row r="253" spans="1:4" x14ac:dyDescent="0.25">
      <c r="A253" s="58" t="s">
        <v>192</v>
      </c>
      <c r="B253" s="59"/>
      <c r="C253" s="59"/>
      <c r="D253" s="59"/>
    </row>
    <row r="254" spans="1:4" x14ac:dyDescent="0.25">
      <c r="A254" s="58" t="s">
        <v>193</v>
      </c>
      <c r="B254" s="59"/>
      <c r="C254" s="59"/>
      <c r="D254" s="59"/>
    </row>
    <row r="255" spans="1:4" x14ac:dyDescent="0.25">
      <c r="A255" s="58" t="s">
        <v>194</v>
      </c>
      <c r="B255" s="59"/>
      <c r="C255" s="59"/>
      <c r="D255" s="59"/>
    </row>
    <row r="256" spans="1:4" x14ac:dyDescent="0.25">
      <c r="A256" s="58" t="s">
        <v>13</v>
      </c>
      <c r="B256" s="59">
        <v>14.116355616942336</v>
      </c>
      <c r="C256" s="59">
        <f>+VLOOKUP(A256,$A$14:$C$196,3,0)</f>
        <v>17.535787878787879</v>
      </c>
      <c r="D256" s="59">
        <v>1.351</v>
      </c>
    </row>
    <row r="257" spans="1:4" x14ac:dyDescent="0.25">
      <c r="A257" s="58" t="s">
        <v>195</v>
      </c>
      <c r="B257" s="59"/>
      <c r="C257" s="59"/>
      <c r="D257" s="59"/>
    </row>
    <row r="258" spans="1:4" x14ac:dyDescent="0.25">
      <c r="A258" s="58" t="s">
        <v>14</v>
      </c>
      <c r="B258" s="59">
        <v>14.108180171927094</v>
      </c>
      <c r="C258" s="67"/>
      <c r="D258" s="59">
        <v>1.34</v>
      </c>
    </row>
    <row r="259" spans="1:4" x14ac:dyDescent="0.25">
      <c r="A259" s="58" t="s">
        <v>196</v>
      </c>
      <c r="B259" s="59"/>
      <c r="C259" s="59"/>
      <c r="D259" s="59"/>
    </row>
    <row r="260" spans="1:4" x14ac:dyDescent="0.25">
      <c r="A260" s="58" t="s">
        <v>15</v>
      </c>
      <c r="B260" s="59">
        <v>13.703461054155651</v>
      </c>
      <c r="C260" s="59">
        <f>+VLOOKUP(A260,$A$14:$C$196,3,0)</f>
        <v>2.2441818181818172</v>
      </c>
      <c r="D260" s="59">
        <v>0.89400000000000002</v>
      </c>
    </row>
    <row r="261" spans="1:4" x14ac:dyDescent="0.25">
      <c r="A261" s="58" t="s">
        <v>197</v>
      </c>
      <c r="B261" s="59"/>
      <c r="C261" s="59"/>
      <c r="D261" s="59"/>
    </row>
    <row r="262" spans="1:4" x14ac:dyDescent="0.25">
      <c r="A262" s="58" t="s">
        <v>198</v>
      </c>
      <c r="B262" s="59"/>
      <c r="C262" s="59"/>
      <c r="D262" s="59"/>
    </row>
    <row r="263" spans="1:4" x14ac:dyDescent="0.25">
      <c r="A263" s="58" t="s">
        <v>16</v>
      </c>
      <c r="B263" s="59">
        <v>14.232904236937712</v>
      </c>
      <c r="C263" s="59">
        <f>+VLOOKUP(A263,$A$14:$C$196,3,0)</f>
        <v>1.9866249999999999</v>
      </c>
      <c r="D263" s="59">
        <v>1.518</v>
      </c>
    </row>
    <row r="264" spans="1:4" x14ac:dyDescent="0.25">
      <c r="A264" s="58" t="s">
        <v>17</v>
      </c>
      <c r="B264" s="59">
        <v>14.402741512932669</v>
      </c>
      <c r="C264" s="59">
        <f>+VLOOKUP(A264,$A$14:$C$196,3,0)</f>
        <v>3.6655454545454549</v>
      </c>
      <c r="D264" s="59">
        <v>1.7989999999999999</v>
      </c>
    </row>
    <row r="265" spans="1:4" x14ac:dyDescent="0.25">
      <c r="A265" s="58" t="s">
        <v>199</v>
      </c>
      <c r="B265" s="59"/>
      <c r="C265" s="59"/>
      <c r="D265" s="59"/>
    </row>
    <row r="266" spans="1:4" x14ac:dyDescent="0.25">
      <c r="A266" s="58" t="s">
        <v>200</v>
      </c>
      <c r="B266" s="59"/>
      <c r="C266" s="59"/>
      <c r="D266" s="59"/>
    </row>
    <row r="267" spans="1:4" x14ac:dyDescent="0.25">
      <c r="A267" s="58" t="s">
        <v>201</v>
      </c>
      <c r="B267" s="59"/>
      <c r="C267" s="59"/>
      <c r="D267" s="59"/>
    </row>
    <row r="268" spans="1:4" x14ac:dyDescent="0.25">
      <c r="A268" s="58" t="s">
        <v>202</v>
      </c>
      <c r="B268" s="59"/>
      <c r="C268" s="59"/>
      <c r="D268" s="59"/>
    </row>
    <row r="269" spans="1:4" x14ac:dyDescent="0.25">
      <c r="A269" s="60" t="s">
        <v>18</v>
      </c>
      <c r="B269" s="59">
        <v>11.552146178123509</v>
      </c>
      <c r="C269" s="59">
        <f>+VLOOKUP(A269,$A$14:$C$196,3,0)</f>
        <v>3.419999999999999</v>
      </c>
      <c r="D269" s="59">
        <v>0.104</v>
      </c>
    </row>
    <row r="270" spans="1:4" x14ac:dyDescent="0.25">
      <c r="A270" s="58" t="s">
        <v>203</v>
      </c>
      <c r="B270" s="59"/>
      <c r="C270" s="59"/>
      <c r="D270" s="59"/>
    </row>
    <row r="271" spans="1:4" x14ac:dyDescent="0.25">
      <c r="A271" s="58" t="s">
        <v>204</v>
      </c>
      <c r="B271" s="59"/>
      <c r="C271" s="59"/>
      <c r="D271" s="59"/>
    </row>
    <row r="272" spans="1:4" x14ac:dyDescent="0.25">
      <c r="A272" s="58" t="s">
        <v>19</v>
      </c>
      <c r="B272" s="59">
        <v>14.336088473172943</v>
      </c>
      <c r="C272" s="59">
        <f>+VLOOKUP(A272,$A$14:$C$196,3,0)</f>
        <v>2.0654375000000003</v>
      </c>
      <c r="D272" s="59">
        <v>1.6830000000000001</v>
      </c>
    </row>
    <row r="273" spans="1:4" x14ac:dyDescent="0.25">
      <c r="A273" s="60" t="s">
        <v>20</v>
      </c>
      <c r="B273" s="59">
        <v>13.560618308335483</v>
      </c>
      <c r="C273" s="59">
        <f>+VLOOKUP(A273,$A$14:$C$196,3,0)</f>
        <v>1.5257878787878785</v>
      </c>
      <c r="D273" s="59">
        <v>0.77500000000000002</v>
      </c>
    </row>
    <row r="274" spans="1:4" x14ac:dyDescent="0.25">
      <c r="A274" s="58" t="s">
        <v>205</v>
      </c>
      <c r="B274" s="59"/>
      <c r="C274" s="59"/>
      <c r="D274" s="59"/>
    </row>
    <row r="275" spans="1:4" x14ac:dyDescent="0.25">
      <c r="A275" s="58" t="s">
        <v>206</v>
      </c>
      <c r="B275" s="59"/>
      <c r="C275" s="59"/>
      <c r="D275" s="59"/>
    </row>
    <row r="276" spans="1:4" x14ac:dyDescent="0.25">
      <c r="A276" s="58" t="s">
        <v>207</v>
      </c>
      <c r="B276" s="59"/>
      <c r="C276" s="59"/>
      <c r="D276" s="59"/>
    </row>
    <row r="277" spans="1:4" x14ac:dyDescent="0.25">
      <c r="A277" s="58" t="s">
        <v>208</v>
      </c>
      <c r="B277" s="59"/>
      <c r="C277" s="59"/>
      <c r="D277" s="59"/>
    </row>
    <row r="278" spans="1:4" x14ac:dyDescent="0.25">
      <c r="A278" s="58" t="s">
        <v>21</v>
      </c>
      <c r="B278" s="59">
        <v>12.694652660348845</v>
      </c>
      <c r="C278" s="59">
        <f>+VLOOKUP(A278,$A$14:$C$196,3,0)</f>
        <v>2.6737575757575756</v>
      </c>
      <c r="D278" s="59">
        <v>0.32600000000000001</v>
      </c>
    </row>
    <row r="279" spans="1:4" x14ac:dyDescent="0.25">
      <c r="A279" s="58" t="s">
        <v>209</v>
      </c>
      <c r="B279" s="59"/>
      <c r="C279" s="59"/>
      <c r="D279" s="59"/>
    </row>
    <row r="280" spans="1:4" x14ac:dyDescent="0.25">
      <c r="A280" s="58" t="s">
        <v>210</v>
      </c>
      <c r="B280" s="59"/>
      <c r="C280" s="59"/>
      <c r="D280" s="59"/>
    </row>
    <row r="281" spans="1:4" x14ac:dyDescent="0.25">
      <c r="A281" s="58" t="s">
        <v>211</v>
      </c>
      <c r="B281" s="59"/>
      <c r="C281" s="59"/>
      <c r="D281" s="59"/>
    </row>
    <row r="282" spans="1:4" x14ac:dyDescent="0.25">
      <c r="A282" s="58" t="s">
        <v>212</v>
      </c>
      <c r="B282" s="59"/>
      <c r="C282" s="59"/>
      <c r="D282" s="59"/>
    </row>
    <row r="283" spans="1:4" x14ac:dyDescent="0.25">
      <c r="A283" s="58" t="s">
        <v>213</v>
      </c>
      <c r="B283" s="59"/>
      <c r="C283" s="59"/>
      <c r="D283" s="59"/>
    </row>
    <row r="284" spans="1:4" x14ac:dyDescent="0.25">
      <c r="A284" s="58" t="s">
        <v>214</v>
      </c>
      <c r="B284" s="59"/>
      <c r="C284" s="59"/>
      <c r="D284" s="59"/>
    </row>
    <row r="285" spans="1:4" x14ac:dyDescent="0.25">
      <c r="A285" s="58" t="s">
        <v>215</v>
      </c>
      <c r="B285" s="59"/>
      <c r="C285" s="59"/>
      <c r="D285" s="59"/>
    </row>
    <row r="286" spans="1:4" x14ac:dyDescent="0.25">
      <c r="A286" s="60" t="s">
        <v>22</v>
      </c>
      <c r="B286" s="59">
        <v>14.823833375284924</v>
      </c>
      <c r="C286" s="59">
        <f>+VLOOKUP(A286,$A$14:$C$196,3,0)</f>
        <v>1.3410303030303026</v>
      </c>
      <c r="D286" s="59">
        <v>2.7410000000000001</v>
      </c>
    </row>
    <row r="287" spans="1:4" x14ac:dyDescent="0.25">
      <c r="A287" s="58" t="s">
        <v>216</v>
      </c>
      <c r="B287" s="59"/>
      <c r="C287" s="59"/>
      <c r="D287" s="59"/>
    </row>
    <row r="288" spans="1:4" x14ac:dyDescent="0.25">
      <c r="A288" s="58" t="s">
        <v>217</v>
      </c>
      <c r="B288" s="59"/>
      <c r="C288" s="59"/>
      <c r="D288" s="59"/>
    </row>
    <row r="289" spans="1:4" x14ac:dyDescent="0.25">
      <c r="A289" s="58" t="s">
        <v>218</v>
      </c>
      <c r="B289" s="59"/>
      <c r="C289" s="59"/>
      <c r="D289" s="59"/>
    </row>
    <row r="290" spans="1:4" x14ac:dyDescent="0.25">
      <c r="A290" s="58" t="s">
        <v>219</v>
      </c>
      <c r="B290" s="59"/>
      <c r="C290" s="59"/>
      <c r="D290" s="59"/>
    </row>
    <row r="291" spans="1:4" x14ac:dyDescent="0.25">
      <c r="A291" s="58" t="s">
        <v>23</v>
      </c>
      <c r="B291" s="59">
        <v>11.561715629139661</v>
      </c>
      <c r="C291" s="59">
        <f>+VLOOKUP(A291,$A$14:$C$196,3,0)</f>
        <v>-0.31812121212121214</v>
      </c>
      <c r="D291" s="59">
        <v>0.105</v>
      </c>
    </row>
    <row r="292" spans="1:4" x14ac:dyDescent="0.25">
      <c r="A292" s="58" t="s">
        <v>220</v>
      </c>
      <c r="B292" s="59"/>
      <c r="C292" s="59"/>
      <c r="D292" s="59"/>
    </row>
    <row r="293" spans="1:4" x14ac:dyDescent="0.25">
      <c r="A293" s="58" t="s">
        <v>221</v>
      </c>
      <c r="B293" s="59"/>
      <c r="C293" s="59"/>
      <c r="D293" s="59"/>
    </row>
    <row r="294" spans="1:4" x14ac:dyDescent="0.25">
      <c r="A294" s="58" t="s">
        <v>222</v>
      </c>
      <c r="B294" s="59"/>
      <c r="C294" s="59"/>
      <c r="D294" s="59"/>
    </row>
    <row r="295" spans="1:4" x14ac:dyDescent="0.25">
      <c r="A295" s="58" t="s">
        <v>223</v>
      </c>
      <c r="B295" s="59"/>
      <c r="C295" s="59"/>
      <c r="D295" s="59"/>
    </row>
    <row r="296" spans="1:4" x14ac:dyDescent="0.25">
      <c r="A296" s="58" t="s">
        <v>24</v>
      </c>
      <c r="B296" s="59">
        <v>14.617512143436301</v>
      </c>
      <c r="C296" s="67"/>
      <c r="D296" s="59">
        <v>2.23</v>
      </c>
    </row>
    <row r="297" spans="1:4" x14ac:dyDescent="0.25">
      <c r="A297" s="58" t="s">
        <v>224</v>
      </c>
      <c r="B297" s="59"/>
      <c r="C297" s="59"/>
      <c r="D297" s="59"/>
    </row>
    <row r="298" spans="1:4" x14ac:dyDescent="0.25">
      <c r="A298" s="58" t="s">
        <v>25</v>
      </c>
      <c r="B298" s="59">
        <v>14.478713862151148</v>
      </c>
      <c r="C298" s="59">
        <f>+VLOOKUP(A298,$A$14:$C$196,3,0)</f>
        <v>4.1099393939393947</v>
      </c>
      <c r="D298" s="59">
        <v>1.9410000000000001</v>
      </c>
    </row>
    <row r="299" spans="1:4" x14ac:dyDescent="0.25">
      <c r="A299" s="58" t="s">
        <v>225</v>
      </c>
      <c r="B299" s="59"/>
      <c r="C299" s="59"/>
      <c r="D299" s="59"/>
    </row>
    <row r="300" spans="1:4" x14ac:dyDescent="0.25">
      <c r="A300" s="58" t="s">
        <v>226</v>
      </c>
      <c r="B300" s="59"/>
      <c r="C300" s="59"/>
      <c r="D300" s="59"/>
    </row>
    <row r="301" spans="1:4" x14ac:dyDescent="0.25">
      <c r="A301" s="58" t="s">
        <v>227</v>
      </c>
      <c r="B301" s="59"/>
      <c r="C301" s="59"/>
      <c r="D301" s="59"/>
    </row>
    <row r="302" spans="1:4" x14ac:dyDescent="0.25">
      <c r="A302" s="58" t="s">
        <v>26</v>
      </c>
      <c r="B302" s="59">
        <v>13.149978544437301</v>
      </c>
      <c r="C302" s="59">
        <f>+VLOOKUP(A302,$A$14:$C$196,3,0)</f>
        <v>4.0897575757575755</v>
      </c>
      <c r="D302" s="59">
        <v>0.51400000000000001</v>
      </c>
    </row>
    <row r="303" spans="1:4" x14ac:dyDescent="0.25">
      <c r="A303" s="58" t="s">
        <v>143</v>
      </c>
      <c r="B303" s="59">
        <v>14.537730986009926</v>
      </c>
      <c r="C303" s="67"/>
      <c r="D303" s="59">
        <v>2.0590000000000002</v>
      </c>
    </row>
    <row r="304" spans="1:4" x14ac:dyDescent="0.25">
      <c r="A304" s="58" t="s">
        <v>228</v>
      </c>
      <c r="B304" s="59"/>
      <c r="C304" s="59"/>
      <c r="D304" s="59"/>
    </row>
    <row r="305" spans="1:4" x14ac:dyDescent="0.25">
      <c r="A305" s="58" t="s">
        <v>229</v>
      </c>
      <c r="B305" s="59"/>
      <c r="C305" s="59"/>
      <c r="D305" s="59"/>
    </row>
    <row r="306" spans="1:4" x14ac:dyDescent="0.25">
      <c r="A306" s="58" t="s">
        <v>230</v>
      </c>
      <c r="B306" s="59"/>
      <c r="C306" s="59"/>
      <c r="D306" s="59"/>
    </row>
    <row r="307" spans="1:4" x14ac:dyDescent="0.25">
      <c r="A307" s="58" t="s">
        <v>28</v>
      </c>
      <c r="B307" s="59">
        <v>12.691580461311874</v>
      </c>
      <c r="C307" s="59">
        <f>+VLOOKUP(A307,$A$14:$C$196,3,0)</f>
        <v>7.7801212121212115</v>
      </c>
      <c r="D307" s="59">
        <v>0.32500000000000001</v>
      </c>
    </row>
    <row r="308" spans="1:4" x14ac:dyDescent="0.25">
      <c r="A308" s="58" t="s">
        <v>231</v>
      </c>
      <c r="B308" s="59"/>
      <c r="C308" s="59"/>
      <c r="D308" s="59"/>
    </row>
    <row r="309" spans="1:4" x14ac:dyDescent="0.25">
      <c r="A309" s="58" t="s">
        <v>29</v>
      </c>
      <c r="B309" s="59">
        <v>12.955127458028414</v>
      </c>
      <c r="C309" s="59"/>
      <c r="D309" s="59">
        <v>0.42299999999999999</v>
      </c>
    </row>
    <row r="310" spans="1:4" x14ac:dyDescent="0.25">
      <c r="A310" s="58" t="s">
        <v>232</v>
      </c>
      <c r="B310" s="59"/>
      <c r="C310" s="59"/>
      <c r="D310" s="59"/>
    </row>
    <row r="311" spans="1:4" x14ac:dyDescent="0.25">
      <c r="A311" s="58" t="s">
        <v>30</v>
      </c>
      <c r="B311" s="59">
        <v>14.069377281921325</v>
      </c>
      <c r="C311" s="59">
        <f>+VLOOKUP(A311,$A$14:$C$196,3,0)</f>
        <v>5.0931212121212113</v>
      </c>
      <c r="D311" s="59">
        <v>1.2889999999999999</v>
      </c>
    </row>
    <row r="312" spans="1:4" x14ac:dyDescent="0.25">
      <c r="A312" s="58" t="s">
        <v>233</v>
      </c>
      <c r="B312" s="59"/>
      <c r="C312" s="59"/>
      <c r="D312" s="59"/>
    </row>
    <row r="313" spans="1:4" x14ac:dyDescent="0.25">
      <c r="A313" s="58" t="s">
        <v>234</v>
      </c>
      <c r="B313" s="59"/>
      <c r="C313" s="59"/>
      <c r="D313" s="59"/>
    </row>
    <row r="314" spans="1:4" x14ac:dyDescent="0.25">
      <c r="A314" s="58" t="s">
        <v>31</v>
      </c>
      <c r="B314" s="59">
        <v>14.843700382335838</v>
      </c>
      <c r="C314" s="59">
        <f>+VLOOKUP(A314,$A$14:$C$196,3,0)</f>
        <v>4.7299090909090902</v>
      </c>
      <c r="D314" s="59">
        <v>2.7959999999999998</v>
      </c>
    </row>
    <row r="315" spans="1:4" x14ac:dyDescent="0.25">
      <c r="A315" s="58" t="s">
        <v>32</v>
      </c>
      <c r="B315" s="59">
        <v>13.337474757021274</v>
      </c>
      <c r="C315" s="59"/>
      <c r="D315" s="59">
        <v>0.62</v>
      </c>
    </row>
    <row r="316" spans="1:4" x14ac:dyDescent="0.25">
      <c r="A316" s="58" t="s">
        <v>235</v>
      </c>
      <c r="B316" s="59"/>
      <c r="C316" s="59"/>
      <c r="D316" s="59"/>
    </row>
    <row r="317" spans="1:4" x14ac:dyDescent="0.25">
      <c r="A317" s="58" t="s">
        <v>236</v>
      </c>
      <c r="B317" s="59"/>
      <c r="C317" s="59"/>
      <c r="D317" s="59"/>
    </row>
    <row r="318" spans="1:4" x14ac:dyDescent="0.25">
      <c r="A318" s="58" t="s">
        <v>237</v>
      </c>
      <c r="B318" s="59"/>
      <c r="C318" s="59"/>
      <c r="D318" s="59"/>
    </row>
    <row r="319" spans="1:4" x14ac:dyDescent="0.25">
      <c r="A319" s="58" t="s">
        <v>33</v>
      </c>
      <c r="B319" s="59">
        <v>14.575381370567127</v>
      </c>
      <c r="C319" s="67"/>
      <c r="D319" s="59">
        <v>2.1379999999999999</v>
      </c>
    </row>
    <row r="320" spans="1:4" x14ac:dyDescent="0.25">
      <c r="A320" s="58" t="s">
        <v>238</v>
      </c>
      <c r="B320" s="59"/>
      <c r="C320" s="59"/>
      <c r="D320" s="59"/>
    </row>
    <row r="321" spans="1:4" x14ac:dyDescent="0.25">
      <c r="A321" s="58" t="s">
        <v>239</v>
      </c>
      <c r="B321" s="59"/>
      <c r="C321" s="59"/>
      <c r="D321" s="59"/>
    </row>
    <row r="322" spans="1:4" x14ac:dyDescent="0.25">
      <c r="A322" s="58" t="s">
        <v>240</v>
      </c>
      <c r="B322" s="59"/>
      <c r="C322" s="59"/>
      <c r="D322" s="59"/>
    </row>
    <row r="323" spans="1:4" x14ac:dyDescent="0.25">
      <c r="A323" s="58" t="s">
        <v>241</v>
      </c>
      <c r="B323" s="59"/>
      <c r="C323" s="59"/>
      <c r="D323" s="59"/>
    </row>
    <row r="324" spans="1:4" x14ac:dyDescent="0.25">
      <c r="A324" s="58" t="s">
        <v>242</v>
      </c>
      <c r="B324" s="59"/>
      <c r="C324" s="59"/>
      <c r="D324" s="59"/>
    </row>
    <row r="325" spans="1:4" x14ac:dyDescent="0.25">
      <c r="A325" s="58" t="s">
        <v>243</v>
      </c>
      <c r="B325" s="59"/>
      <c r="C325" s="59"/>
      <c r="D325" s="59"/>
    </row>
    <row r="326" spans="1:4" x14ac:dyDescent="0.25">
      <c r="A326" s="58" t="s">
        <v>244</v>
      </c>
      <c r="B326" s="59"/>
      <c r="C326" s="59"/>
      <c r="D326" s="59"/>
    </row>
    <row r="327" spans="1:4" x14ac:dyDescent="0.25">
      <c r="A327" s="58" t="s">
        <v>245</v>
      </c>
      <c r="B327" s="59"/>
      <c r="C327" s="59"/>
      <c r="D327" s="59"/>
    </row>
    <row r="328" spans="1:4" x14ac:dyDescent="0.25">
      <c r="A328" s="58" t="s">
        <v>246</v>
      </c>
      <c r="B328" s="59"/>
      <c r="C328" s="59"/>
      <c r="D328" s="59"/>
    </row>
    <row r="329" spans="1:4" x14ac:dyDescent="0.25">
      <c r="A329" s="58" t="s">
        <v>247</v>
      </c>
      <c r="B329" s="59"/>
      <c r="C329" s="59"/>
      <c r="D329" s="59"/>
    </row>
    <row r="330" spans="1:4" x14ac:dyDescent="0.25">
      <c r="A330" s="58" t="s">
        <v>248</v>
      </c>
      <c r="B330" s="59"/>
      <c r="C330" s="59"/>
      <c r="D330" s="59"/>
    </row>
    <row r="331" spans="1:4" x14ac:dyDescent="0.25">
      <c r="A331" s="58" t="s">
        <v>249</v>
      </c>
      <c r="B331" s="59"/>
      <c r="C331" s="59"/>
      <c r="D331" s="59"/>
    </row>
    <row r="332" spans="1:4" x14ac:dyDescent="0.25">
      <c r="A332" s="58" t="s">
        <v>250</v>
      </c>
      <c r="B332" s="59"/>
      <c r="C332" s="59"/>
      <c r="D332" s="59"/>
    </row>
    <row r="333" spans="1:4" x14ac:dyDescent="0.25">
      <c r="A333" s="58" t="s">
        <v>251</v>
      </c>
      <c r="B333" s="59"/>
      <c r="C333" s="59"/>
      <c r="D333" s="59"/>
    </row>
    <row r="334" spans="1:4" x14ac:dyDescent="0.25">
      <c r="A334" s="58" t="s">
        <v>252</v>
      </c>
      <c r="B334" s="59"/>
      <c r="C334" s="59"/>
      <c r="D334" s="59"/>
    </row>
    <row r="335" spans="1:4" x14ac:dyDescent="0.25">
      <c r="A335" s="58" t="s">
        <v>253</v>
      </c>
      <c r="B335" s="59"/>
      <c r="C335" s="59"/>
      <c r="D335" s="59"/>
    </row>
    <row r="336" spans="1:4" x14ac:dyDescent="0.25">
      <c r="A336" s="58" t="s">
        <v>34</v>
      </c>
      <c r="B336" s="59">
        <v>14.385359522179726</v>
      </c>
      <c r="C336" s="59">
        <f>+VLOOKUP(A336,$A$14:$C$196,3,0)</f>
        <v>6.2878787878787872</v>
      </c>
      <c r="D336" s="59">
        <v>1.768</v>
      </c>
    </row>
    <row r="337" spans="1:4" x14ac:dyDescent="0.25">
      <c r="A337" s="58" t="s">
        <v>254</v>
      </c>
      <c r="B337" s="59"/>
      <c r="C337" s="59"/>
      <c r="D337" s="59"/>
    </row>
    <row r="338" spans="1:4" x14ac:dyDescent="0.25">
      <c r="A338" s="58" t="s">
        <v>255</v>
      </c>
      <c r="B338" s="59"/>
      <c r="C338" s="59"/>
      <c r="D338" s="59"/>
    </row>
    <row r="339" spans="1:4" x14ac:dyDescent="0.25">
      <c r="A339" s="58" t="s">
        <v>256</v>
      </c>
      <c r="B339" s="59"/>
      <c r="C339" s="59"/>
      <c r="D339" s="59"/>
    </row>
    <row r="340" spans="1:4" x14ac:dyDescent="0.25">
      <c r="A340" s="58" t="s">
        <v>35</v>
      </c>
      <c r="B340" s="59">
        <v>12.117241431823558</v>
      </c>
      <c r="C340" s="59">
        <f>+VLOOKUP(A340,$A$14:$C$196,3,0)</f>
        <v>2.0121212121212122</v>
      </c>
      <c r="D340" s="59">
        <v>0.183</v>
      </c>
    </row>
    <row r="341" spans="1:4" x14ac:dyDescent="0.25">
      <c r="A341" s="58" t="s">
        <v>36</v>
      </c>
      <c r="B341" s="59">
        <v>12.037653993905211</v>
      </c>
      <c r="C341" s="59">
        <f>+VLOOKUP(A341,$A$14:$C$196,3,0)</f>
        <v>1.8066363636363634</v>
      </c>
      <c r="D341" s="59">
        <v>0.16900000000000001</v>
      </c>
    </row>
    <row r="342" spans="1:4" x14ac:dyDescent="0.25">
      <c r="A342" s="58" t="s">
        <v>257</v>
      </c>
      <c r="B342" s="59"/>
      <c r="C342" s="59"/>
      <c r="D342" s="59"/>
    </row>
    <row r="343" spans="1:4" x14ac:dyDescent="0.25">
      <c r="A343" s="58" t="s">
        <v>258</v>
      </c>
      <c r="B343" s="59"/>
      <c r="C343" s="59"/>
      <c r="D343" s="59"/>
    </row>
    <row r="344" spans="1:4" x14ac:dyDescent="0.25">
      <c r="A344" s="58" t="s">
        <v>259</v>
      </c>
      <c r="B344" s="59"/>
      <c r="C344" s="59"/>
      <c r="D344" s="59"/>
    </row>
    <row r="345" spans="1:4" x14ac:dyDescent="0.25">
      <c r="A345" s="58" t="s">
        <v>37</v>
      </c>
      <c r="B345" s="59">
        <v>11.418614785498987</v>
      </c>
      <c r="C345" s="59">
        <f>+VLOOKUP(A345,$A$14:$C$196,3,0)</f>
        <v>3.3573030303030302</v>
      </c>
      <c r="D345" s="59">
        <v>9.0999999999999998E-2</v>
      </c>
    </row>
    <row r="346" spans="1:4" x14ac:dyDescent="0.25">
      <c r="A346" s="58" t="s">
        <v>260</v>
      </c>
      <c r="B346" s="59"/>
      <c r="C346" s="59"/>
      <c r="D346" s="59"/>
    </row>
    <row r="347" spans="1:4" x14ac:dyDescent="0.25">
      <c r="A347" s="58" t="s">
        <v>261</v>
      </c>
      <c r="B347" s="59"/>
      <c r="C347" s="59"/>
      <c r="D347" s="59"/>
    </row>
    <row r="348" spans="1:4" x14ac:dyDescent="0.25">
      <c r="A348" s="58" t="s">
        <v>262</v>
      </c>
      <c r="B348" s="59"/>
      <c r="C348" s="59"/>
      <c r="D348" s="59"/>
    </row>
    <row r="349" spans="1:4" x14ac:dyDescent="0.25">
      <c r="A349" s="58" t="s">
        <v>38</v>
      </c>
      <c r="B349" s="59">
        <v>14.519102996385758</v>
      </c>
      <c r="C349" s="67"/>
      <c r="D349" s="59">
        <v>2.0209999999999999</v>
      </c>
    </row>
    <row r="350" spans="1:4" x14ac:dyDescent="0.25">
      <c r="A350" s="58" t="s">
        <v>39</v>
      </c>
      <c r="B350" s="59">
        <v>13.199324418540456</v>
      </c>
      <c r="C350" s="59">
        <f>+VLOOKUP(A350,$A$14:$C$196,3,0)</f>
        <v>2.7776060606060606</v>
      </c>
      <c r="D350" s="59">
        <v>0.54</v>
      </c>
    </row>
    <row r="351" spans="1:4" x14ac:dyDescent="0.25">
      <c r="A351" s="58" t="s">
        <v>263</v>
      </c>
      <c r="B351" s="59"/>
      <c r="C351" s="59"/>
      <c r="D351" s="59"/>
    </row>
    <row r="352" spans="1:4" x14ac:dyDescent="0.25">
      <c r="A352" s="58" t="s">
        <v>264</v>
      </c>
      <c r="B352" s="59"/>
      <c r="C352" s="59"/>
      <c r="D352" s="59"/>
    </row>
    <row r="353" spans="1:4" x14ac:dyDescent="0.25">
      <c r="A353" s="58" t="s">
        <v>265</v>
      </c>
      <c r="B353" s="59"/>
      <c r="C353" s="59"/>
      <c r="D353" s="59"/>
    </row>
    <row r="354" spans="1:4" x14ac:dyDescent="0.25">
      <c r="A354" s="60" t="s">
        <v>40</v>
      </c>
      <c r="B354" s="59">
        <v>10.933106969717286</v>
      </c>
      <c r="C354" s="59">
        <f>+VLOOKUP(A354,$A$14:$C$196,3,0)</f>
        <v>3.8945151515151526</v>
      </c>
      <c r="D354" s="59">
        <v>5.6000000000000001E-2</v>
      </c>
    </row>
    <row r="355" spans="1:4" x14ac:dyDescent="0.25">
      <c r="A355" s="60" t="s">
        <v>41</v>
      </c>
      <c r="B355" s="59">
        <v>12.025749091398891</v>
      </c>
      <c r="C355" s="59">
        <f>+VLOOKUP(A355,$A$14:$C$196,3,0)</f>
        <v>3.952151515151515</v>
      </c>
      <c r="D355" s="59">
        <v>0.16700000000000001</v>
      </c>
    </row>
    <row r="356" spans="1:4" x14ac:dyDescent="0.25">
      <c r="A356" s="60" t="s">
        <v>42</v>
      </c>
      <c r="B356" s="59">
        <v>11.608235644774552</v>
      </c>
      <c r="C356" s="59">
        <f>+VLOOKUP(A356,$A$14:$C$196,3,0)</f>
        <v>3.7047878787878794</v>
      </c>
      <c r="D356" s="59">
        <v>0.11</v>
      </c>
    </row>
    <row r="357" spans="1:4" x14ac:dyDescent="0.25">
      <c r="A357" s="58" t="s">
        <v>266</v>
      </c>
      <c r="B357" s="59"/>
      <c r="C357" s="59"/>
      <c r="D357" s="59"/>
    </row>
    <row r="358" spans="1:4" x14ac:dyDescent="0.25">
      <c r="A358" s="60" t="s">
        <v>43</v>
      </c>
      <c r="B358" s="59">
        <v>13.188151117942333</v>
      </c>
      <c r="C358" s="59">
        <f>+VLOOKUP(A358,$A$14:$C$196,3,0)</f>
        <v>1.4065454545454548</v>
      </c>
      <c r="D358" s="59">
        <v>0.53400000000000003</v>
      </c>
    </row>
    <row r="359" spans="1:4" x14ac:dyDescent="0.25">
      <c r="A359" s="58" t="s">
        <v>44</v>
      </c>
      <c r="B359" s="59">
        <v>13.977629407440709</v>
      </c>
      <c r="C359" s="59">
        <f>+VLOOKUP(A359,$A$14:$C$196,3,0)</f>
        <v>3.9506060606060598</v>
      </c>
      <c r="D359" s="59">
        <v>1.1759999999999999</v>
      </c>
    </row>
    <row r="360" spans="1:4" x14ac:dyDescent="0.25">
      <c r="A360" s="58" t="s">
        <v>267</v>
      </c>
      <c r="B360" s="59"/>
      <c r="C360" s="59"/>
      <c r="D360" s="59"/>
    </row>
    <row r="361" spans="1:4" x14ac:dyDescent="0.25">
      <c r="A361" s="58" t="s">
        <v>268</v>
      </c>
      <c r="B361" s="59"/>
      <c r="C361" s="59"/>
      <c r="D361" s="59"/>
    </row>
    <row r="362" spans="1:4" x14ac:dyDescent="0.25">
      <c r="A362" s="58" t="s">
        <v>269</v>
      </c>
      <c r="B362" s="59"/>
      <c r="C362" s="59"/>
      <c r="D362" s="59"/>
    </row>
    <row r="363" spans="1:4" x14ac:dyDescent="0.25">
      <c r="A363" s="58" t="s">
        <v>270</v>
      </c>
      <c r="B363" s="59"/>
      <c r="C363" s="59"/>
      <c r="D363" s="59"/>
    </row>
    <row r="364" spans="1:4" x14ac:dyDescent="0.25">
      <c r="A364" s="58" t="s">
        <v>271</v>
      </c>
      <c r="B364" s="59"/>
      <c r="C364" s="59"/>
      <c r="D364" s="59"/>
    </row>
    <row r="365" spans="1:4" x14ac:dyDescent="0.25">
      <c r="A365" s="58" t="s">
        <v>272</v>
      </c>
      <c r="B365" s="59"/>
      <c r="C365" s="59"/>
      <c r="D365" s="59"/>
    </row>
    <row r="366" spans="1:4" x14ac:dyDescent="0.25">
      <c r="A366" s="58" t="s">
        <v>273</v>
      </c>
      <c r="B366" s="59"/>
      <c r="C366" s="59"/>
      <c r="D366" s="59"/>
    </row>
    <row r="367" spans="1:4" x14ac:dyDescent="0.25">
      <c r="A367" s="58" t="s">
        <v>134</v>
      </c>
      <c r="B367" s="59">
        <v>13.904436767158675</v>
      </c>
      <c r="C367" s="59"/>
      <c r="D367" s="59">
        <v>1.093</v>
      </c>
    </row>
    <row r="368" spans="1:4" x14ac:dyDescent="0.25">
      <c r="A368" s="58" t="s">
        <v>274</v>
      </c>
      <c r="B368" s="59"/>
      <c r="C368" s="59"/>
      <c r="D368" s="59"/>
    </row>
    <row r="369" spans="1:4" x14ac:dyDescent="0.25">
      <c r="A369" s="58" t="s">
        <v>46</v>
      </c>
      <c r="B369" s="59">
        <v>11.552146178123509</v>
      </c>
      <c r="C369" s="59">
        <f>+VLOOKUP(A369,$A$14:$C$196,3,0)</f>
        <v>4.2194848484848482</v>
      </c>
      <c r="D369" s="59">
        <v>0.104</v>
      </c>
    </row>
    <row r="370" spans="1:4" x14ac:dyDescent="0.25">
      <c r="A370" s="60" t="s">
        <v>47</v>
      </c>
      <c r="B370" s="59">
        <v>14.095412443097093</v>
      </c>
      <c r="C370" s="59">
        <f>+VLOOKUP(A370,$A$14:$C$196,3,0)</f>
        <v>2.6836060606060603</v>
      </c>
      <c r="D370" s="59">
        <v>1.323</v>
      </c>
    </row>
    <row r="371" spans="1:4" x14ac:dyDescent="0.25">
      <c r="A371" s="58" t="s">
        <v>275</v>
      </c>
      <c r="B371" s="59"/>
      <c r="C371" s="59"/>
      <c r="D371" s="59"/>
    </row>
    <row r="372" spans="1:4" x14ac:dyDescent="0.25">
      <c r="A372" s="58" t="s">
        <v>276</v>
      </c>
      <c r="B372" s="59"/>
      <c r="C372" s="59"/>
      <c r="D372" s="59"/>
    </row>
    <row r="373" spans="1:4" x14ac:dyDescent="0.25">
      <c r="A373" s="58" t="s">
        <v>277</v>
      </c>
      <c r="B373" s="59"/>
      <c r="C373" s="59"/>
      <c r="D373" s="59"/>
    </row>
    <row r="374" spans="1:4" x14ac:dyDescent="0.25">
      <c r="A374" s="58" t="s">
        <v>48</v>
      </c>
      <c r="B374" s="59">
        <v>9.3056505517805075</v>
      </c>
      <c r="C374" s="59"/>
      <c r="D374" s="59">
        <v>1.0999999999999999E-2</v>
      </c>
    </row>
    <row r="375" spans="1:4" x14ac:dyDescent="0.25">
      <c r="A375" s="58" t="s">
        <v>278</v>
      </c>
      <c r="B375" s="59"/>
      <c r="C375" s="59"/>
      <c r="D375" s="59"/>
    </row>
    <row r="376" spans="1:4" x14ac:dyDescent="0.25">
      <c r="A376" s="58" t="s">
        <v>279</v>
      </c>
      <c r="B376" s="59"/>
      <c r="C376" s="59"/>
      <c r="D376" s="59"/>
    </row>
    <row r="377" spans="1:4" x14ac:dyDescent="0.25">
      <c r="A377" s="58" t="s">
        <v>280</v>
      </c>
      <c r="B377" s="59"/>
      <c r="C377" s="59"/>
      <c r="D377" s="59"/>
    </row>
    <row r="378" spans="1:4" x14ac:dyDescent="0.25">
      <c r="A378" s="58" t="s">
        <v>281</v>
      </c>
      <c r="B378" s="59"/>
      <c r="C378" s="59"/>
      <c r="D378" s="59"/>
    </row>
    <row r="379" spans="1:4" x14ac:dyDescent="0.25">
      <c r="A379" s="58" t="s">
        <v>123</v>
      </c>
      <c r="B379" s="59"/>
      <c r="C379" s="59"/>
      <c r="D379" s="59"/>
    </row>
    <row r="380" spans="1:4" x14ac:dyDescent="0.25">
      <c r="A380" s="58" t="s">
        <v>282</v>
      </c>
      <c r="B380" s="59"/>
      <c r="C380" s="59"/>
      <c r="D380" s="59"/>
    </row>
    <row r="381" spans="1:4" x14ac:dyDescent="0.25">
      <c r="A381" s="58" t="s">
        <v>283</v>
      </c>
      <c r="B381" s="59"/>
      <c r="C381" s="59"/>
      <c r="D381" s="59"/>
    </row>
    <row r="382" spans="1:4" x14ac:dyDescent="0.25">
      <c r="A382" s="58" t="s">
        <v>49</v>
      </c>
      <c r="B382" s="59">
        <v>12.409013489526863</v>
      </c>
      <c r="C382" s="59">
        <f>+VLOOKUP(A382,$A$14:$C$196,3,0)</f>
        <v>2.9939696969696974</v>
      </c>
      <c r="D382" s="59">
        <v>0.245</v>
      </c>
    </row>
    <row r="383" spans="1:4" x14ac:dyDescent="0.25">
      <c r="A383" s="58" t="s">
        <v>284</v>
      </c>
      <c r="B383" s="59"/>
      <c r="C383" s="59"/>
      <c r="D383" s="59"/>
    </row>
    <row r="384" spans="1:4" x14ac:dyDescent="0.25">
      <c r="A384" s="58" t="s">
        <v>285</v>
      </c>
      <c r="B384" s="59"/>
      <c r="C384" s="59"/>
      <c r="D384" s="59"/>
    </row>
    <row r="385" spans="1:4" x14ac:dyDescent="0.25">
      <c r="A385" s="58" t="s">
        <v>286</v>
      </c>
      <c r="B385" s="59"/>
      <c r="C385" s="59"/>
      <c r="D385" s="59"/>
    </row>
    <row r="386" spans="1:4" x14ac:dyDescent="0.25">
      <c r="A386" s="58" t="s">
        <v>287</v>
      </c>
      <c r="B386" s="59"/>
      <c r="C386" s="59"/>
      <c r="D386" s="59"/>
    </row>
    <row r="387" spans="1:4" x14ac:dyDescent="0.25">
      <c r="A387" s="58" t="s">
        <v>288</v>
      </c>
      <c r="B387" s="59"/>
      <c r="C387" s="59"/>
      <c r="D387" s="59"/>
    </row>
  </sheetData>
  <mergeCells count="1">
    <mergeCell ref="E35:F35"/>
  </mergeCells>
  <hyperlinks>
    <hyperlink ref="B1" location="Contents!A1" display="BACK"/>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7409" r:id="rId3" name="Drop Down 1">
              <controlPr defaultSize="0" autoLine="0" autoPict="0">
                <anchor moveWithCells="1">
                  <from>
                    <xdr:col>1</xdr:col>
                    <xdr:colOff>76200</xdr:colOff>
                    <xdr:row>1</xdr:row>
                    <xdr:rowOff>38100</xdr:rowOff>
                  </from>
                  <to>
                    <xdr:col>2</xdr:col>
                    <xdr:colOff>714375</xdr:colOff>
                    <xdr:row>2</xdr:row>
                    <xdr:rowOff>123825</xdr:rowOff>
                  </to>
                </anchor>
              </controlPr>
            </control>
          </mc:Choice>
        </mc:AlternateContent>
        <mc:AlternateContent xmlns:mc="http://schemas.openxmlformats.org/markup-compatibility/2006">
          <mc:Choice Requires="x14">
            <control shapeId="17410" r:id="rId4" name="Drop Down 2">
              <controlPr defaultSize="0" autoLine="0" autoPict="0">
                <anchor moveWithCells="1">
                  <from>
                    <xdr:col>1</xdr:col>
                    <xdr:colOff>66675</xdr:colOff>
                    <xdr:row>4</xdr:row>
                    <xdr:rowOff>9525</xdr:rowOff>
                  </from>
                  <to>
                    <xdr:col>2</xdr:col>
                    <xdr:colOff>723900</xdr:colOff>
                    <xdr:row>5</xdr:row>
                    <xdr:rowOff>104775</xdr:rowOff>
                  </to>
                </anchor>
              </controlPr>
            </control>
          </mc:Choice>
        </mc:AlternateContent>
        <mc:AlternateContent xmlns:mc="http://schemas.openxmlformats.org/markup-compatibility/2006">
          <mc:Choice Requires="x14">
            <control shapeId="17411" r:id="rId5" name="Button 3">
              <controlPr defaultSize="0" print="0" autoFill="0" autoPict="0" macro="[3]!threedim_graph">
                <anchor moveWithCells="1" sizeWithCells="1">
                  <from>
                    <xdr:col>1</xdr:col>
                    <xdr:colOff>952500</xdr:colOff>
                    <xdr:row>9</xdr:row>
                    <xdr:rowOff>66675</xdr:rowOff>
                  </from>
                  <to>
                    <xdr:col>2</xdr:col>
                    <xdr:colOff>0</xdr:colOff>
                    <xdr:row>11</xdr:row>
                    <xdr:rowOff>38100</xdr:rowOff>
                  </to>
                </anchor>
              </controlPr>
            </control>
          </mc:Choice>
        </mc:AlternateContent>
        <mc:AlternateContent xmlns:mc="http://schemas.openxmlformats.org/markup-compatibility/2006">
          <mc:Choice Requires="x14">
            <control shapeId="17412" r:id="rId6" name="Drop Down 4">
              <controlPr defaultSize="0" autoLine="0" autoPict="0">
                <anchor moveWithCells="1">
                  <from>
                    <xdr:col>1</xdr:col>
                    <xdr:colOff>66675</xdr:colOff>
                    <xdr:row>7</xdr:row>
                    <xdr:rowOff>85725</xdr:rowOff>
                  </from>
                  <to>
                    <xdr:col>2</xdr:col>
                    <xdr:colOff>695325</xdr:colOff>
                    <xdr:row>8</xdr:row>
                    <xdr:rowOff>180975</xdr:rowOff>
                  </to>
                </anchor>
              </controlPr>
            </control>
          </mc:Choice>
        </mc:AlternateContent>
        <mc:AlternateContent xmlns:mc="http://schemas.openxmlformats.org/markup-compatibility/2006">
          <mc:Choice Requires="x14">
            <control shapeId="17413" r:id="rId7" name="Group Box 5">
              <controlPr defaultSize="0" autoFill="0" autoPict="0">
                <anchor moveWithCells="1">
                  <from>
                    <xdr:col>3</xdr:col>
                    <xdr:colOff>2047875</xdr:colOff>
                    <xdr:row>0</xdr:row>
                    <xdr:rowOff>142875</xdr:rowOff>
                  </from>
                  <to>
                    <xdr:col>9</xdr:col>
                    <xdr:colOff>66675</xdr:colOff>
                    <xdr:row>4</xdr:row>
                    <xdr:rowOff>180975</xdr:rowOff>
                  </to>
                </anchor>
              </controlPr>
            </control>
          </mc:Choice>
        </mc:AlternateContent>
        <mc:AlternateContent xmlns:mc="http://schemas.openxmlformats.org/markup-compatibility/2006">
          <mc:Choice Requires="x14">
            <control shapeId="17414" r:id="rId8" name="Check Box 6">
              <controlPr defaultSize="0" autoFill="0" autoLine="0" autoPict="0" macro="[3]!small">
                <anchor moveWithCells="1">
                  <from>
                    <xdr:col>5</xdr:col>
                    <xdr:colOff>381000</xdr:colOff>
                    <xdr:row>2</xdr:row>
                    <xdr:rowOff>180975</xdr:rowOff>
                  </from>
                  <to>
                    <xdr:col>6</xdr:col>
                    <xdr:colOff>123825</xdr:colOff>
                    <xdr:row>4</xdr:row>
                    <xdr:rowOff>38100</xdr:rowOff>
                  </to>
                </anchor>
              </controlPr>
            </control>
          </mc:Choice>
        </mc:AlternateContent>
        <mc:AlternateContent xmlns:mc="http://schemas.openxmlformats.org/markup-compatibility/2006">
          <mc:Choice Requires="x14">
            <control shapeId="17415" r:id="rId9" name="Button 7">
              <controlPr defaultSize="0" print="0" autoFill="0" autoPict="0" macro="[3]!ajusta_mas">
                <anchor moveWithCells="1" sizeWithCells="1">
                  <from>
                    <xdr:col>9</xdr:col>
                    <xdr:colOff>28575</xdr:colOff>
                    <xdr:row>11</xdr:row>
                    <xdr:rowOff>104775</xdr:rowOff>
                  </from>
                  <to>
                    <xdr:col>11</xdr:col>
                    <xdr:colOff>9525</xdr:colOff>
                    <xdr:row>13</xdr:row>
                    <xdr:rowOff>85725</xdr:rowOff>
                  </to>
                </anchor>
              </controlPr>
            </control>
          </mc:Choice>
        </mc:AlternateContent>
        <mc:AlternateContent xmlns:mc="http://schemas.openxmlformats.org/markup-compatibility/2006">
          <mc:Choice Requires="x14">
            <control shapeId="17416" r:id="rId10" name="Button 8">
              <controlPr defaultSize="0" print="0" autoFill="0" autoPict="0" macro="[3]!Two_dim">
                <anchor moveWithCells="1" sizeWithCells="1">
                  <from>
                    <xdr:col>11</xdr:col>
                    <xdr:colOff>333375</xdr:colOff>
                    <xdr:row>11</xdr:row>
                    <xdr:rowOff>104775</xdr:rowOff>
                  </from>
                  <to>
                    <xdr:col>13</xdr:col>
                    <xdr:colOff>314325</xdr:colOff>
                    <xdr:row>13</xdr:row>
                    <xdr:rowOff>76200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2766"/>
  <sheetViews>
    <sheetView topLeftCell="F1" workbookViewId="0">
      <selection activeCell="N26" sqref="N26"/>
    </sheetView>
  </sheetViews>
  <sheetFormatPr defaultColWidth="8.85546875" defaultRowHeight="15" x14ac:dyDescent="0.25"/>
  <cols>
    <col min="1" max="2" width="0" style="57" hidden="1" customWidth="1"/>
    <col min="3" max="3" width="3.42578125" style="57" hidden="1" customWidth="1"/>
    <col min="4" max="5" width="0" style="57" hidden="1" customWidth="1"/>
    <col min="6" max="16384" width="8.85546875" style="57"/>
  </cols>
  <sheetData>
    <row r="1" spans="1:19" x14ac:dyDescent="0.25">
      <c r="A1" s="57" t="s">
        <v>121</v>
      </c>
      <c r="B1" s="57" t="s">
        <v>59</v>
      </c>
      <c r="D1" s="57" t="s">
        <v>121</v>
      </c>
      <c r="E1" s="57" t="s">
        <v>58</v>
      </c>
      <c r="G1" s="28" t="s">
        <v>298</v>
      </c>
      <c r="I1" s="57" t="s">
        <v>806</v>
      </c>
      <c r="J1" s="57" t="s">
        <v>58</v>
      </c>
      <c r="L1" s="64" t="s">
        <v>752</v>
      </c>
    </row>
    <row r="2" spans="1:19" x14ac:dyDescent="0.25">
      <c r="A2" s="57">
        <v>1990</v>
      </c>
      <c r="B2" s="57">
        <v>-12.01301</v>
      </c>
      <c r="D2" s="57">
        <v>1990</v>
      </c>
      <c r="E2" s="57">
        <v>-3.171081</v>
      </c>
      <c r="H2" s="57" t="s">
        <v>327</v>
      </c>
      <c r="I2" s="38">
        <f>+AVERAGE($I$27:$AO$76)</f>
        <v>3.7826045883940655</v>
      </c>
      <c r="J2" s="38">
        <f>+AVERAGE($I$79:$AO$210)</f>
        <v>3.53118151646669</v>
      </c>
    </row>
    <row r="3" spans="1:19" x14ac:dyDescent="0.25">
      <c r="A3" s="57">
        <v>1991</v>
      </c>
      <c r="B3" s="57">
        <v>-34.272590000000001</v>
      </c>
      <c r="D3" s="57">
        <v>1991</v>
      </c>
      <c r="E3" s="57">
        <v>-11.0563</v>
      </c>
      <c r="H3" s="57" t="s">
        <v>289</v>
      </c>
      <c r="I3" s="38">
        <f>+MIN($I$27:$AO$76)</f>
        <v>-44.442</v>
      </c>
      <c r="J3" s="38">
        <f>+MIN($I$79:$AO$210)</f>
        <v>-62.076000000000001</v>
      </c>
      <c r="N3" s="83" t="s">
        <v>832</v>
      </c>
      <c r="O3" s="77"/>
      <c r="P3" s="77"/>
      <c r="Q3" s="77"/>
      <c r="R3" s="77"/>
      <c r="S3" s="77"/>
    </row>
    <row r="4" spans="1:19" x14ac:dyDescent="0.25">
      <c r="A4" s="57">
        <v>1992</v>
      </c>
      <c r="B4" s="57">
        <v>-5.3937739999999996</v>
      </c>
      <c r="D4" s="57">
        <v>1992</v>
      </c>
      <c r="E4" s="57">
        <v>2.119624</v>
      </c>
      <c r="H4" s="57" t="s">
        <v>553</v>
      </c>
      <c r="I4" s="38">
        <f>+_xlfn.PERCENTILE.EXC($I$27:$AO$76,0.25)</f>
        <v>0.99399999999999999</v>
      </c>
      <c r="J4" s="38">
        <f>+_xlfn.PERCENTILE.EXC($I$79:$AO$210,0.25)</f>
        <v>1.4485000000000001</v>
      </c>
      <c r="N4" s="79"/>
    </row>
    <row r="5" spans="1:19" x14ac:dyDescent="0.25">
      <c r="A5" s="57">
        <v>1993</v>
      </c>
      <c r="B5" s="57">
        <v>9.0168330000000001</v>
      </c>
      <c r="D5" s="57">
        <v>1993</v>
      </c>
      <c r="E5" s="57">
        <v>-28.204609999999999</v>
      </c>
      <c r="H5" s="57" t="s">
        <v>554</v>
      </c>
      <c r="I5" s="38">
        <f>+_xlfn.PERCENTILE.EXC($I$27:$AO$76,0.5)</f>
        <v>3.577</v>
      </c>
      <c r="J5" s="38">
        <f>+_xlfn.PERCENTILE.EXC($I$79:$AO$210,0.5)</f>
        <v>3.839</v>
      </c>
      <c r="N5" s="79"/>
    </row>
    <row r="6" spans="1:19" x14ac:dyDescent="0.25">
      <c r="A6" s="57">
        <v>1994</v>
      </c>
      <c r="B6" s="57">
        <v>7.7832270000000001</v>
      </c>
      <c r="D6" s="57">
        <v>1994</v>
      </c>
      <c r="E6" s="57">
        <v>-24.668600000000001</v>
      </c>
      <c r="H6" s="57" t="s">
        <v>555</v>
      </c>
      <c r="I6" s="38">
        <f>+_xlfn.PERCENTILE.EXC($I$27:$AO$76,0.75)</f>
        <v>6.1645000000000003</v>
      </c>
      <c r="J6" s="38">
        <f>+_xlfn.PERCENTILE.EXC($I$79:$AO$210,0.75)</f>
        <v>6.1515000000000004</v>
      </c>
    </row>
    <row r="7" spans="1:19" x14ac:dyDescent="0.25">
      <c r="A7" s="57">
        <v>1995</v>
      </c>
      <c r="B7" s="57">
        <v>12.278729999999999</v>
      </c>
      <c r="D7" s="57">
        <v>1995</v>
      </c>
      <c r="E7" s="57">
        <v>41.013689999999997</v>
      </c>
      <c r="H7" s="57" t="s">
        <v>290</v>
      </c>
      <c r="I7" s="38">
        <f>+MAX($I$27:$AO$76)</f>
        <v>149.97300000000001</v>
      </c>
      <c r="J7" s="38">
        <f>+MAX($I$79:$AO$210)</f>
        <v>104.483</v>
      </c>
    </row>
    <row r="8" spans="1:19" x14ac:dyDescent="0.25">
      <c r="A8" s="57">
        <v>1996</v>
      </c>
      <c r="B8" s="57">
        <v>9.3193330000000003</v>
      </c>
      <c r="D8" s="57">
        <v>1996</v>
      </c>
      <c r="E8" s="57">
        <v>-4.9188999999999998</v>
      </c>
      <c r="H8" s="57" t="s">
        <v>556</v>
      </c>
      <c r="I8" s="38">
        <f>+I6-I4</f>
        <v>5.1705000000000005</v>
      </c>
      <c r="J8" s="38">
        <f>+J6-J4</f>
        <v>4.7030000000000003</v>
      </c>
    </row>
    <row r="9" spans="1:19" x14ac:dyDescent="0.25">
      <c r="A9" s="57">
        <v>1997</v>
      </c>
      <c r="B9" s="57">
        <v>-4.2282679999999999</v>
      </c>
      <c r="D9" s="57">
        <v>1997</v>
      </c>
      <c r="E9" s="57">
        <v>-4.7720950000000002</v>
      </c>
    </row>
    <row r="10" spans="1:19" x14ac:dyDescent="0.25">
      <c r="A10" s="57">
        <v>1998</v>
      </c>
      <c r="B10" s="57">
        <v>-4.2708060000000003</v>
      </c>
      <c r="D10" s="57">
        <v>1998</v>
      </c>
      <c r="E10" s="57">
        <v>-4.1125920000000002</v>
      </c>
      <c r="H10" s="57" t="s">
        <v>557</v>
      </c>
      <c r="I10" s="38">
        <f>+I4</f>
        <v>0.99399999999999999</v>
      </c>
      <c r="J10" s="38">
        <f>+J4</f>
        <v>1.4485000000000001</v>
      </c>
    </row>
    <row r="11" spans="1:19" x14ac:dyDescent="0.25">
      <c r="A11" s="57">
        <v>1999</v>
      </c>
      <c r="B11" s="57">
        <v>10.00127</v>
      </c>
      <c r="D11" s="57">
        <v>1999</v>
      </c>
      <c r="E11" s="57">
        <v>-4.5459940000000003</v>
      </c>
      <c r="H11" s="57" t="s">
        <v>558</v>
      </c>
      <c r="I11" s="38">
        <f>+I5-I4</f>
        <v>2.5830000000000002</v>
      </c>
      <c r="J11" s="38">
        <f>+J5-J4</f>
        <v>2.3904999999999998</v>
      </c>
    </row>
    <row r="12" spans="1:19" x14ac:dyDescent="0.25">
      <c r="A12" s="57">
        <v>2000</v>
      </c>
      <c r="B12" s="57">
        <v>2.653759</v>
      </c>
      <c r="D12" s="57">
        <v>2000</v>
      </c>
      <c r="E12" s="57">
        <v>-5.1199830000000004</v>
      </c>
      <c r="H12" s="57" t="s">
        <v>559</v>
      </c>
      <c r="I12" s="38">
        <f>+I6-I5</f>
        <v>2.5875000000000004</v>
      </c>
      <c r="J12" s="38">
        <f>+J6-J5</f>
        <v>2.3125000000000004</v>
      </c>
    </row>
    <row r="13" spans="1:19" x14ac:dyDescent="0.25">
      <c r="A13" s="57">
        <v>2001</v>
      </c>
      <c r="B13" s="57">
        <v>2.2181769999999998</v>
      </c>
      <c r="D13" s="57">
        <v>2001</v>
      </c>
      <c r="E13" s="57">
        <v>-5.091831</v>
      </c>
    </row>
    <row r="14" spans="1:19" x14ac:dyDescent="0.25">
      <c r="A14" s="57">
        <v>2002</v>
      </c>
      <c r="B14" s="57">
        <v>1.880414</v>
      </c>
      <c r="D14" s="57">
        <v>2002</v>
      </c>
      <c r="E14" s="57">
        <v>46.016219999999997</v>
      </c>
      <c r="H14" s="57" t="s">
        <v>289</v>
      </c>
      <c r="I14" s="38">
        <f>+I4-I3</f>
        <v>45.436</v>
      </c>
      <c r="J14" s="38">
        <f>+J4-J3</f>
        <v>63.524500000000003</v>
      </c>
    </row>
    <row r="15" spans="1:19" x14ac:dyDescent="0.25">
      <c r="A15" s="57">
        <v>2003</v>
      </c>
      <c r="B15" s="57">
        <v>10.420949999999999</v>
      </c>
      <c r="D15" s="57">
        <v>2003</v>
      </c>
      <c r="E15" s="57">
        <v>19.17043</v>
      </c>
      <c r="H15" s="57" t="s">
        <v>290</v>
      </c>
      <c r="I15" s="38">
        <f>+I7-I6</f>
        <v>143.80850000000001</v>
      </c>
      <c r="J15" s="38">
        <f>+J7-J6</f>
        <v>98.331500000000005</v>
      </c>
    </row>
    <row r="16" spans="1:19" x14ac:dyDescent="0.25">
      <c r="A16" s="57">
        <v>2004</v>
      </c>
      <c r="B16" s="57">
        <v>10.71238</v>
      </c>
      <c r="D16" s="57">
        <v>2004</v>
      </c>
      <c r="E16" s="57">
        <v>1.4452499999999999</v>
      </c>
    </row>
    <row r="17" spans="1:75" x14ac:dyDescent="0.25">
      <c r="A17" s="57">
        <v>2005</v>
      </c>
      <c r="B17" s="57">
        <v>7.2918620000000001</v>
      </c>
      <c r="D17" s="57">
        <v>2005</v>
      </c>
      <c r="E17" s="57">
        <v>12.883660000000001</v>
      </c>
      <c r="H17" s="57" t="s">
        <v>560</v>
      </c>
      <c r="I17" s="38">
        <f>1.5*I8</f>
        <v>7.7557500000000008</v>
      </c>
      <c r="J17" s="38">
        <f>1.5*J8</f>
        <v>7.0545000000000009</v>
      </c>
    </row>
    <row r="18" spans="1:75" x14ac:dyDescent="0.25">
      <c r="A18" s="57">
        <v>2006</v>
      </c>
      <c r="B18" s="57">
        <v>8.2680039999999995</v>
      </c>
      <c r="D18" s="57">
        <v>2006</v>
      </c>
      <c r="E18" s="57">
        <v>5.7041740000000001</v>
      </c>
      <c r="H18" s="57" t="s">
        <v>561</v>
      </c>
      <c r="I18" s="38">
        <f>1.5*I8</f>
        <v>7.7557500000000008</v>
      </c>
      <c r="J18" s="38">
        <f>1.5*J8</f>
        <v>7.0545000000000009</v>
      </c>
    </row>
    <row r="19" spans="1:75" x14ac:dyDescent="0.25">
      <c r="A19" s="57">
        <v>2007</v>
      </c>
      <c r="B19" s="57">
        <v>8.454008</v>
      </c>
      <c r="D19" s="57">
        <v>2007</v>
      </c>
      <c r="E19" s="57">
        <v>13.747199999999999</v>
      </c>
      <c r="H19" s="57" t="s">
        <v>289</v>
      </c>
      <c r="I19" s="38">
        <f>+I14-I17</f>
        <v>37.680250000000001</v>
      </c>
      <c r="J19" s="38">
        <f>+J14-J17</f>
        <v>56.47</v>
      </c>
    </row>
    <row r="20" spans="1:75" x14ac:dyDescent="0.25">
      <c r="A20" s="57">
        <v>2008</v>
      </c>
      <c r="B20" s="57">
        <v>11.02317</v>
      </c>
      <c r="D20" s="57">
        <v>2008</v>
      </c>
      <c r="E20" s="57">
        <v>2.7201719999999998</v>
      </c>
      <c r="H20" s="57" t="s">
        <v>290</v>
      </c>
      <c r="I20" s="38">
        <f>+I15-I18</f>
        <v>136.05275</v>
      </c>
      <c r="J20" s="38">
        <f>+J15-J18</f>
        <v>91.277000000000001</v>
      </c>
    </row>
    <row r="21" spans="1:75" x14ac:dyDescent="0.25">
      <c r="A21" s="57">
        <v>2009</v>
      </c>
      <c r="B21" s="57">
        <v>2.682172</v>
      </c>
      <c r="D21" s="57">
        <v>2009</v>
      </c>
      <c r="E21" s="57">
        <v>15.625830000000001</v>
      </c>
    </row>
    <row r="22" spans="1:75" x14ac:dyDescent="0.25">
      <c r="A22" s="57">
        <v>2010</v>
      </c>
      <c r="B22" s="57">
        <v>-2.431387</v>
      </c>
      <c r="D22" s="57">
        <v>2010</v>
      </c>
      <c r="E22" s="57">
        <v>5.5448500000000003</v>
      </c>
      <c r="N22" s="7" t="s">
        <v>796</v>
      </c>
    </row>
    <row r="23" spans="1:75" x14ac:dyDescent="0.25">
      <c r="A23" s="57">
        <v>1990</v>
      </c>
      <c r="B23" s="57">
        <v>0.83368279999999995</v>
      </c>
      <c r="D23" s="57">
        <v>1990</v>
      </c>
      <c r="E23" s="57">
        <v>1.8278859999999999</v>
      </c>
      <c r="I23" s="4">
        <f>+_xlfn.PERCENTILE.EXC(AQ29:BW34,0.5)</f>
        <v>3.3365</v>
      </c>
    </row>
    <row r="24" spans="1:75" x14ac:dyDescent="0.25">
      <c r="A24" s="57">
        <v>1991</v>
      </c>
      <c r="B24" s="57">
        <v>7.9303899999999997E-2</v>
      </c>
      <c r="D24" s="57">
        <v>1991</v>
      </c>
      <c r="E24" s="57">
        <v>0.32932679999999998</v>
      </c>
      <c r="I24" s="38"/>
      <c r="J24" s="38"/>
      <c r="N24" s="83" t="s">
        <v>818</v>
      </c>
      <c r="O24" s="71"/>
      <c r="P24" s="71"/>
      <c r="Q24" s="71"/>
      <c r="R24" s="71"/>
    </row>
    <row r="25" spans="1:75" ht="18.75" x14ac:dyDescent="0.3">
      <c r="A25" s="57">
        <v>1999</v>
      </c>
      <c r="B25" s="57">
        <v>3.691713</v>
      </c>
      <c r="D25" s="57">
        <v>1999</v>
      </c>
      <c r="E25" s="57">
        <v>2.0873469999999998</v>
      </c>
      <c r="H25" s="68" t="s">
        <v>800</v>
      </c>
      <c r="N25" s="83" t="s">
        <v>835</v>
      </c>
      <c r="O25" s="83"/>
      <c r="P25" s="83"/>
      <c r="Q25" s="83"/>
      <c r="R25" s="83"/>
    </row>
    <row r="26" spans="1:75" ht="18.75" x14ac:dyDescent="0.3">
      <c r="A26" s="57">
        <v>2000</v>
      </c>
      <c r="B26" s="57">
        <v>9.0602499999999999</v>
      </c>
      <c r="D26" s="57">
        <v>2000</v>
      </c>
      <c r="E26" s="57">
        <v>-1.496912</v>
      </c>
      <c r="H26" s="68" t="s">
        <v>59</v>
      </c>
      <c r="I26" s="64">
        <v>1980</v>
      </c>
      <c r="J26" s="64">
        <v>1981</v>
      </c>
      <c r="K26" s="64">
        <v>1982</v>
      </c>
      <c r="L26" s="64">
        <v>1983</v>
      </c>
      <c r="M26" s="64">
        <v>1984</v>
      </c>
      <c r="N26" s="64">
        <v>1985</v>
      </c>
      <c r="O26" s="64">
        <v>1986</v>
      </c>
      <c r="P26" s="64">
        <v>1987</v>
      </c>
      <c r="Q26" s="64">
        <v>1988</v>
      </c>
      <c r="R26" s="64">
        <v>1989</v>
      </c>
      <c r="S26" s="64">
        <v>1990</v>
      </c>
      <c r="T26" s="64">
        <v>1991</v>
      </c>
      <c r="U26" s="64">
        <v>1992</v>
      </c>
      <c r="V26" s="64">
        <v>1993</v>
      </c>
      <c r="W26" s="64">
        <v>1994</v>
      </c>
      <c r="X26" s="64">
        <v>1995</v>
      </c>
      <c r="Y26" s="64">
        <v>1996</v>
      </c>
      <c r="Z26" s="64">
        <v>1997</v>
      </c>
      <c r="AA26" s="64">
        <v>1998</v>
      </c>
      <c r="AB26" s="64">
        <v>1999</v>
      </c>
      <c r="AC26" s="64">
        <v>2000</v>
      </c>
      <c r="AD26" s="64">
        <v>2001</v>
      </c>
      <c r="AE26" s="64">
        <v>2002</v>
      </c>
      <c r="AF26" s="64">
        <v>2003</v>
      </c>
      <c r="AG26" s="64">
        <v>2004</v>
      </c>
      <c r="AH26" s="64">
        <v>2005</v>
      </c>
      <c r="AI26" s="64">
        <v>2006</v>
      </c>
      <c r="AJ26" s="64">
        <v>2007</v>
      </c>
      <c r="AK26" s="64">
        <v>2008</v>
      </c>
      <c r="AL26" s="64">
        <v>2009</v>
      </c>
      <c r="AM26" s="64">
        <v>2010</v>
      </c>
      <c r="AN26" s="64">
        <v>2011</v>
      </c>
      <c r="AO26" s="64">
        <v>2012</v>
      </c>
    </row>
    <row r="27" spans="1:75" x14ac:dyDescent="0.25">
      <c r="A27" s="57">
        <v>2001</v>
      </c>
      <c r="B27" s="57">
        <v>11.43389</v>
      </c>
      <c r="D27" s="57">
        <v>2001</v>
      </c>
      <c r="E27" s="57">
        <v>-4.667897</v>
      </c>
      <c r="H27" s="61" t="s">
        <v>0</v>
      </c>
      <c r="I27" s="57">
        <v>7.6189999999999998</v>
      </c>
      <c r="J27" s="57">
        <v>3.585</v>
      </c>
      <c r="K27" s="57">
        <v>-0.95799999999999996</v>
      </c>
      <c r="L27" s="57">
        <v>5.7910000000000004</v>
      </c>
      <c r="M27" s="57">
        <v>9.8420000000000005</v>
      </c>
      <c r="N27" s="57">
        <v>7.9340000000000002</v>
      </c>
      <c r="O27" s="57">
        <v>8.9030000000000005</v>
      </c>
      <c r="P27" s="57">
        <v>8.9789999999999992</v>
      </c>
      <c r="Q27" s="57">
        <v>5.6669999999999998</v>
      </c>
      <c r="R27" s="57">
        <v>6.8289999999999997</v>
      </c>
      <c r="S27" s="57">
        <v>2.2770000000000001</v>
      </c>
      <c r="T27" s="57">
        <v>2.7280000000000002</v>
      </c>
      <c r="U27" s="57">
        <v>0.84799999999999998</v>
      </c>
      <c r="V27" s="57">
        <v>5.0810000000000004</v>
      </c>
      <c r="W27" s="57">
        <v>6.1719999999999997</v>
      </c>
      <c r="X27" s="57">
        <v>-4.9509999999999996</v>
      </c>
      <c r="Y27" s="57">
        <v>6.0720000000000001</v>
      </c>
      <c r="Z27" s="57">
        <v>5.5579999999999998</v>
      </c>
      <c r="AA27" s="57">
        <v>4.9279999999999999</v>
      </c>
      <c r="AB27" s="57">
        <v>4.9329999999999998</v>
      </c>
      <c r="AC27" s="57">
        <v>3.7759999999999998</v>
      </c>
      <c r="AD27" s="57">
        <v>-4.4039999999999999</v>
      </c>
      <c r="AE27" s="57">
        <v>2.5339999999999998</v>
      </c>
      <c r="AF27" s="57">
        <v>5.7060000000000004</v>
      </c>
      <c r="AG27" s="57">
        <v>3.2360000000000002</v>
      </c>
      <c r="AH27" s="57">
        <v>7.2140000000000004</v>
      </c>
      <c r="AI27" s="57">
        <v>12.715</v>
      </c>
      <c r="AJ27" s="57">
        <v>7.07</v>
      </c>
      <c r="AK27" s="57">
        <v>1.542</v>
      </c>
      <c r="AL27" s="57">
        <v>-10.666</v>
      </c>
      <c r="AM27" s="57">
        <v>-8.5280000000000005</v>
      </c>
      <c r="AN27" s="57">
        <v>-2.9649999999999999</v>
      </c>
      <c r="AO27" s="57">
        <v>1.5860000000000001</v>
      </c>
    </row>
    <row r="28" spans="1:75" x14ac:dyDescent="0.25">
      <c r="A28" s="57">
        <v>2002</v>
      </c>
      <c r="B28" s="57">
        <v>11.124750000000001</v>
      </c>
      <c r="D28" s="57">
        <v>2002</v>
      </c>
      <c r="E28" s="57">
        <v>14.686260000000001</v>
      </c>
      <c r="H28" s="57" t="s">
        <v>2</v>
      </c>
      <c r="I28" s="57">
        <v>7.4939999999999998</v>
      </c>
      <c r="J28" s="57">
        <v>2.7770000000000001</v>
      </c>
      <c r="K28" s="57">
        <v>6.4059999999999997</v>
      </c>
      <c r="L28" s="57">
        <v>6.9939999999999998</v>
      </c>
      <c r="M28" s="57">
        <v>4.1859999999999999</v>
      </c>
      <c r="N28" s="57">
        <v>-0.93</v>
      </c>
      <c r="O28" s="57">
        <v>0.48399999999999999</v>
      </c>
      <c r="P28" s="57">
        <v>-1.222</v>
      </c>
      <c r="Q28" s="57">
        <v>5.952</v>
      </c>
      <c r="R28" s="57">
        <v>4.4089999999999998</v>
      </c>
      <c r="S28" s="57">
        <v>7.2750000000000004</v>
      </c>
      <c r="T28" s="57">
        <v>1.73</v>
      </c>
      <c r="U28" s="57">
        <v>6.7</v>
      </c>
      <c r="V28" s="57">
        <v>12.87</v>
      </c>
      <c r="W28" s="57">
        <v>-0.25</v>
      </c>
      <c r="X28" s="57">
        <v>3.93</v>
      </c>
      <c r="Y28" s="57">
        <v>4.0999999999999996</v>
      </c>
      <c r="Z28" s="57">
        <v>3.14</v>
      </c>
      <c r="AA28" s="57">
        <v>4.8099999999999996</v>
      </c>
      <c r="AB28" s="57">
        <v>4.32</v>
      </c>
      <c r="AC28" s="57">
        <v>5.23</v>
      </c>
      <c r="AD28" s="57">
        <v>4.6180000000000003</v>
      </c>
      <c r="AE28" s="57">
        <v>5.1929999999999996</v>
      </c>
      <c r="AF28" s="57">
        <v>7.2450000000000001</v>
      </c>
      <c r="AG28" s="57">
        <v>5.6440000000000001</v>
      </c>
      <c r="AH28" s="57">
        <v>7.8529999999999998</v>
      </c>
      <c r="AI28" s="57">
        <v>6.6529999999999996</v>
      </c>
      <c r="AJ28" s="57">
        <v>8.3840000000000003</v>
      </c>
      <c r="AK28" s="57">
        <v>6.3079999999999998</v>
      </c>
      <c r="AL28" s="57">
        <v>3.2040000000000002</v>
      </c>
      <c r="AM28" s="57">
        <v>4.742</v>
      </c>
      <c r="AN28" s="57">
        <v>2.1019999999999999</v>
      </c>
      <c r="AO28" s="57">
        <v>4.7880000000000003</v>
      </c>
    </row>
    <row r="29" spans="1:75" x14ac:dyDescent="0.25">
      <c r="A29" s="57">
        <v>2003</v>
      </c>
      <c r="B29" s="57">
        <v>8.4803049999999995</v>
      </c>
      <c r="D29" s="57">
        <v>2003</v>
      </c>
      <c r="E29" s="57">
        <v>1.603415</v>
      </c>
      <c r="H29" s="62" t="s">
        <v>3</v>
      </c>
      <c r="I29" s="57">
        <v>4.3710000000000004</v>
      </c>
      <c r="J29" s="57">
        <v>-1.9</v>
      </c>
      <c r="K29" s="57">
        <v>-4.9000000000000004</v>
      </c>
      <c r="L29" s="57">
        <v>0.5</v>
      </c>
      <c r="M29" s="57">
        <v>3.6</v>
      </c>
      <c r="N29" s="57">
        <v>1.1000000000000001</v>
      </c>
      <c r="O29" s="57">
        <v>5.0999999999999996</v>
      </c>
      <c r="P29" s="57">
        <v>2.6</v>
      </c>
      <c r="Q29" s="57">
        <v>3.5</v>
      </c>
      <c r="R29" s="57">
        <v>3.6</v>
      </c>
      <c r="S29" s="57">
        <v>-3.3</v>
      </c>
      <c r="T29" s="57">
        <v>-3.9</v>
      </c>
      <c r="U29" s="57">
        <v>-5.7</v>
      </c>
      <c r="V29" s="57">
        <v>0.8</v>
      </c>
      <c r="W29" s="57">
        <v>2</v>
      </c>
      <c r="X29" s="57">
        <v>2.0230000000000001</v>
      </c>
      <c r="Y29" s="57">
        <v>3.9710000000000001</v>
      </c>
      <c r="Z29" s="57">
        <v>4.7350000000000003</v>
      </c>
      <c r="AA29" s="57">
        <v>3.7320000000000002</v>
      </c>
      <c r="AB29" s="57">
        <v>0.35499999999999998</v>
      </c>
      <c r="AC29" s="57">
        <v>2.282</v>
      </c>
      <c r="AD29" s="57">
        <v>-2.552</v>
      </c>
      <c r="AE29" s="57">
        <v>0.68500000000000005</v>
      </c>
      <c r="AF29" s="57">
        <v>1.9650000000000001</v>
      </c>
      <c r="AG29" s="57">
        <v>1.425</v>
      </c>
      <c r="AH29" s="57">
        <v>4.008</v>
      </c>
      <c r="AI29" s="57">
        <v>5.7030000000000003</v>
      </c>
      <c r="AJ29" s="57">
        <v>1.6639999999999999</v>
      </c>
      <c r="AK29" s="57">
        <v>0.34699999999999998</v>
      </c>
      <c r="AL29" s="57">
        <v>-4.1180000000000003</v>
      </c>
      <c r="AM29" s="57">
        <v>0.23499999999999999</v>
      </c>
      <c r="AN29" s="57">
        <v>0.75800000000000001</v>
      </c>
      <c r="AO29" s="57">
        <v>8.9999999999999993E-3</v>
      </c>
      <c r="AQ29" s="57">
        <v>7.6189999999999998</v>
      </c>
      <c r="AR29" s="57">
        <v>3.585</v>
      </c>
      <c r="AS29" s="57">
        <v>-0.95799999999999996</v>
      </c>
      <c r="AT29" s="57">
        <v>5.7910000000000004</v>
      </c>
      <c r="AU29" s="57">
        <v>9.8420000000000005</v>
      </c>
      <c r="AV29" s="57">
        <v>7.9340000000000002</v>
      </c>
      <c r="AW29" s="57">
        <v>8.9030000000000005</v>
      </c>
      <c r="AX29" s="57">
        <v>8.9789999999999992</v>
      </c>
      <c r="AY29" s="57">
        <v>5.6669999999999998</v>
      </c>
      <c r="AZ29" s="57">
        <v>6.8289999999999997</v>
      </c>
      <c r="BA29" s="57">
        <v>2.2770000000000001</v>
      </c>
      <c r="BB29" s="57">
        <v>2.7280000000000002</v>
      </c>
      <c r="BC29" s="57">
        <v>0.84799999999999998</v>
      </c>
      <c r="BD29" s="57">
        <v>5.0810000000000004</v>
      </c>
      <c r="BE29" s="57">
        <v>6.1719999999999997</v>
      </c>
      <c r="BF29" s="57">
        <v>-4.9509999999999996</v>
      </c>
      <c r="BG29" s="57">
        <v>6.0720000000000001</v>
      </c>
      <c r="BH29" s="57">
        <v>5.5579999999999998</v>
      </c>
      <c r="BI29" s="57">
        <v>4.9279999999999999</v>
      </c>
      <c r="BJ29" s="57">
        <v>4.9329999999999998</v>
      </c>
      <c r="BK29" s="57">
        <v>3.7759999999999998</v>
      </c>
      <c r="BL29" s="57">
        <v>-4.4039999999999999</v>
      </c>
      <c r="BM29" s="57">
        <v>2.5339999999999998</v>
      </c>
      <c r="BN29" s="57">
        <v>5.7060000000000004</v>
      </c>
      <c r="BO29" s="57">
        <v>3.2360000000000002</v>
      </c>
      <c r="BP29" s="57">
        <v>7.2140000000000004</v>
      </c>
      <c r="BQ29" s="57">
        <v>12.715</v>
      </c>
      <c r="BR29" s="57">
        <v>7.07</v>
      </c>
      <c r="BS29" s="57">
        <v>1.542</v>
      </c>
      <c r="BT29" s="57">
        <v>-10.666</v>
      </c>
      <c r="BU29" s="57">
        <v>-8.5280000000000005</v>
      </c>
      <c r="BV29" s="57">
        <v>-2.9649999999999999</v>
      </c>
      <c r="BW29" s="57">
        <v>1.5860000000000001</v>
      </c>
    </row>
    <row r="30" spans="1:75" x14ac:dyDescent="0.25">
      <c r="A30" s="57">
        <v>2004</v>
      </c>
      <c r="B30" s="57">
        <v>12.020440000000001</v>
      </c>
      <c r="D30" s="57">
        <v>2004</v>
      </c>
      <c r="E30" s="57">
        <v>8.5450309999999998</v>
      </c>
      <c r="H30" s="62" t="s">
        <v>4</v>
      </c>
      <c r="I30" s="57">
        <v>5.0129999999999999</v>
      </c>
      <c r="J30" s="57">
        <v>0.214</v>
      </c>
      <c r="K30" s="57">
        <v>-7.5510000000000002</v>
      </c>
      <c r="L30" s="57">
        <v>6.0759999999999996</v>
      </c>
      <c r="M30" s="57">
        <v>11.332000000000001</v>
      </c>
      <c r="N30" s="57">
        <v>-1.419</v>
      </c>
      <c r="O30" s="57">
        <v>7.2750000000000004</v>
      </c>
      <c r="P30" s="57">
        <v>21.997</v>
      </c>
      <c r="Q30" s="57">
        <v>10.861000000000001</v>
      </c>
      <c r="R30" s="57">
        <v>15.474</v>
      </c>
      <c r="S30" s="57">
        <v>11.209</v>
      </c>
      <c r="T30" s="57">
        <v>11.465</v>
      </c>
      <c r="U30" s="57">
        <v>12.04</v>
      </c>
      <c r="V30" s="57">
        <v>6.27</v>
      </c>
      <c r="W30" s="57">
        <v>0.159</v>
      </c>
      <c r="X30" s="57">
        <v>0.65800000000000003</v>
      </c>
      <c r="Y30" s="57">
        <v>1.4410000000000001</v>
      </c>
      <c r="Z30" s="57">
        <v>3.5710000000000002</v>
      </c>
      <c r="AA30" s="57">
        <v>3.7170000000000001</v>
      </c>
      <c r="AB30" s="57">
        <v>8.7409999999999997</v>
      </c>
      <c r="AC30" s="57">
        <v>13.074</v>
      </c>
      <c r="AD30" s="57">
        <v>4.9039999999999999</v>
      </c>
      <c r="AE30" s="57">
        <v>5.1550000000000002</v>
      </c>
      <c r="AF30" s="57">
        <v>9.3209999999999997</v>
      </c>
      <c r="AG30" s="57">
        <v>4.6440000000000001</v>
      </c>
      <c r="AH30" s="57">
        <v>2.6139999999999999</v>
      </c>
      <c r="AI30" s="57">
        <v>5.0540000000000003</v>
      </c>
      <c r="AJ30" s="57">
        <v>1.2150000000000001</v>
      </c>
      <c r="AK30" s="57">
        <v>3.7709999999999999</v>
      </c>
      <c r="AL30" s="57">
        <v>-2.5999999999999999E-2</v>
      </c>
      <c r="AM30" s="57">
        <v>2.7250000000000001</v>
      </c>
      <c r="AN30" s="57">
        <v>1.929</v>
      </c>
      <c r="AO30" s="57">
        <v>5.2889999999999997</v>
      </c>
      <c r="AQ30" s="57">
        <v>16.353000000000002</v>
      </c>
      <c r="AR30" s="57">
        <v>6.415</v>
      </c>
      <c r="AS30" s="57">
        <v>2.3959999999999999</v>
      </c>
      <c r="AT30" s="57">
        <v>2.0920000000000001</v>
      </c>
      <c r="AU30" s="57">
        <v>5.36</v>
      </c>
      <c r="AV30" s="57">
        <v>1.6859999999999999</v>
      </c>
      <c r="AW30" s="57">
        <v>6.8419999999999996</v>
      </c>
      <c r="AX30" s="57">
        <v>6.8019999999999996</v>
      </c>
      <c r="AY30" s="57">
        <v>7.3789999999999996</v>
      </c>
      <c r="AZ30" s="57">
        <v>-1.1200000000000001</v>
      </c>
      <c r="BA30" s="57">
        <v>6.343</v>
      </c>
      <c r="BB30" s="57">
        <v>2.1469999999999998</v>
      </c>
      <c r="BC30" s="57">
        <v>2.742</v>
      </c>
      <c r="BD30" s="57">
        <v>1.8580000000000001</v>
      </c>
      <c r="BE30" s="57">
        <v>2.1469999999999998</v>
      </c>
      <c r="BF30" s="57">
        <v>1.6020000000000001</v>
      </c>
      <c r="BG30" s="57">
        <v>3.0779999999999998</v>
      </c>
      <c r="BH30" s="57">
        <v>1.9770000000000001</v>
      </c>
      <c r="BI30" s="57">
        <v>2.7679999999999998</v>
      </c>
      <c r="BJ30" s="57">
        <v>1.631</v>
      </c>
      <c r="BK30" s="57">
        <v>1.2889999999999999</v>
      </c>
      <c r="BL30" s="57">
        <v>0.33900000000000002</v>
      </c>
      <c r="BM30" s="57">
        <v>-2.0369999999999999</v>
      </c>
      <c r="BN30" s="57">
        <v>7.665</v>
      </c>
      <c r="BO30" s="57">
        <v>2.6349999999999998</v>
      </c>
      <c r="BP30" s="57">
        <v>-0.32300000000000001</v>
      </c>
      <c r="BQ30" s="57">
        <v>4.5709999999999997</v>
      </c>
      <c r="BR30" s="57">
        <v>5.9560000000000004</v>
      </c>
      <c r="BS30" s="57">
        <v>7.8159999999999998</v>
      </c>
      <c r="BT30" s="57">
        <v>-1.1299999999999999</v>
      </c>
      <c r="BU30" s="57">
        <v>1.2</v>
      </c>
      <c r="BV30" s="57">
        <v>1.0089999999999999</v>
      </c>
      <c r="BW30" s="57">
        <v>-1.7330000000000001</v>
      </c>
    </row>
    <row r="31" spans="1:75" x14ac:dyDescent="0.25">
      <c r="A31" s="57">
        <v>2005</v>
      </c>
      <c r="B31" s="57">
        <v>11.938750000000001</v>
      </c>
      <c r="D31" s="57">
        <v>2005</v>
      </c>
      <c r="E31" s="57">
        <v>18.903729999999999</v>
      </c>
      <c r="H31" s="57" t="s">
        <v>5</v>
      </c>
      <c r="I31" s="57">
        <v>4.9950000000000001</v>
      </c>
      <c r="J31" s="57">
        <v>13.589</v>
      </c>
      <c r="K31" s="57">
        <v>3.4460000000000002</v>
      </c>
      <c r="L31" s="57">
        <v>11.097</v>
      </c>
      <c r="M31" s="57">
        <v>4.4829999999999997</v>
      </c>
      <c r="N31" s="57">
        <v>4.2210000000000001</v>
      </c>
      <c r="O31" s="57">
        <v>11.536</v>
      </c>
      <c r="P31" s="57">
        <v>28.023</v>
      </c>
      <c r="Q31" s="57">
        <v>4.9690000000000003</v>
      </c>
      <c r="R31" s="57">
        <v>7.3609999999999998</v>
      </c>
      <c r="S31" s="57">
        <v>10.715</v>
      </c>
      <c r="T31" s="57">
        <v>-0.36</v>
      </c>
      <c r="U31" s="57">
        <v>4.5350000000000001</v>
      </c>
      <c r="V31" s="57">
        <v>1.9079999999999999</v>
      </c>
      <c r="W31" s="57">
        <v>5.0830000000000002</v>
      </c>
      <c r="X31" s="57">
        <v>6.9450000000000003</v>
      </c>
      <c r="Y31" s="57">
        <v>5.492</v>
      </c>
      <c r="Z31" s="57">
        <v>5.3070000000000004</v>
      </c>
      <c r="AA31" s="57">
        <v>5.82</v>
      </c>
      <c r="AB31" s="57">
        <v>7.8550000000000004</v>
      </c>
      <c r="AC31" s="57">
        <v>5.1989999999999998</v>
      </c>
      <c r="AD31" s="57">
        <v>8.2040000000000006</v>
      </c>
      <c r="AE31" s="57">
        <v>10.728</v>
      </c>
      <c r="AF31" s="57">
        <v>7.6639999999999997</v>
      </c>
      <c r="AG31" s="57">
        <v>5.8959999999999999</v>
      </c>
      <c r="AH31" s="57">
        <v>7.1230000000000002</v>
      </c>
      <c r="AI31" s="57">
        <v>6.8490000000000002</v>
      </c>
      <c r="AJ31" s="57">
        <v>17.925999999999998</v>
      </c>
      <c r="AK31" s="57">
        <v>4.6689999999999996</v>
      </c>
      <c r="AL31" s="57">
        <v>6.7279999999999998</v>
      </c>
      <c r="AM31" s="57">
        <v>11.676</v>
      </c>
      <c r="AN31" s="57">
        <v>8.5120000000000005</v>
      </c>
      <c r="AO31" s="57">
        <v>9.2279999999999998</v>
      </c>
      <c r="AQ31" s="57">
        <v>-3.605</v>
      </c>
      <c r="AR31" s="57">
        <v>0.878</v>
      </c>
      <c r="AS31" s="57">
        <v>4.5490000000000004</v>
      </c>
      <c r="AT31" s="57">
        <v>2.6579999999999999</v>
      </c>
      <c r="AU31" s="57">
        <v>4.8840000000000003</v>
      </c>
      <c r="AV31" s="57">
        <v>7.6909999999999998</v>
      </c>
      <c r="AW31" s="57">
        <v>8.5719999999999992</v>
      </c>
      <c r="AX31" s="57">
        <v>10.768000000000001</v>
      </c>
      <c r="AY31" s="57">
        <v>3.2130000000000001</v>
      </c>
      <c r="AZ31" s="57">
        <v>6.0119999999999996</v>
      </c>
      <c r="BA31" s="57">
        <v>5.2080000000000002</v>
      </c>
      <c r="BB31" s="57">
        <v>2.57</v>
      </c>
      <c r="BC31" s="57">
        <v>-1.2E-2</v>
      </c>
      <c r="BD31" s="57">
        <v>-2.3559999999999999</v>
      </c>
      <c r="BE31" s="57">
        <v>3.004</v>
      </c>
      <c r="BF31" s="57">
        <v>2.726</v>
      </c>
      <c r="BG31" s="57">
        <v>4.5640000000000001</v>
      </c>
      <c r="BH31" s="57">
        <v>5.173</v>
      </c>
      <c r="BI31" s="57">
        <v>12.804</v>
      </c>
      <c r="BJ31" s="57">
        <v>7.617</v>
      </c>
      <c r="BK31" s="57">
        <v>6.2229999999999999</v>
      </c>
      <c r="BL31" s="57">
        <v>-2.024</v>
      </c>
      <c r="BM31" s="57">
        <v>3.4369999999999998</v>
      </c>
      <c r="BN31" s="57">
        <v>9.4640000000000004</v>
      </c>
      <c r="BO31" s="57">
        <v>-0.64700000000000002</v>
      </c>
      <c r="BP31" s="57">
        <v>13.273</v>
      </c>
      <c r="BQ31" s="57">
        <v>-3.9929999999999999</v>
      </c>
      <c r="BR31" s="57">
        <v>6.1230000000000002</v>
      </c>
      <c r="BS31" s="57">
        <v>0.94799999999999995</v>
      </c>
      <c r="BT31" s="57">
        <v>-6.6589999999999998</v>
      </c>
      <c r="BU31" s="57">
        <v>-0.35199999999999998</v>
      </c>
      <c r="BV31" s="57">
        <v>0.96699999999999997</v>
      </c>
      <c r="BW31" s="57">
        <v>-0.81799999999999995</v>
      </c>
    </row>
    <row r="32" spans="1:75" x14ac:dyDescent="0.25">
      <c r="A32" s="57">
        <v>2006</v>
      </c>
      <c r="B32" s="57">
        <v>10.772030000000001</v>
      </c>
      <c r="D32" s="57">
        <v>2006</v>
      </c>
      <c r="E32" s="57">
        <v>18.78933</v>
      </c>
      <c r="H32" s="57" t="s">
        <v>6</v>
      </c>
      <c r="I32" s="57">
        <v>12.02</v>
      </c>
      <c r="J32" s="57">
        <v>8.1539999999999999</v>
      </c>
      <c r="K32" s="57">
        <v>15.874000000000001</v>
      </c>
      <c r="L32" s="57">
        <v>10.792999999999999</v>
      </c>
      <c r="M32" s="57">
        <v>6.5170000000000003</v>
      </c>
      <c r="N32" s="57">
        <v>7.6950000000000003</v>
      </c>
      <c r="O32" s="57">
        <v>8.6159999999999997</v>
      </c>
      <c r="P32" s="57">
        <v>14.89</v>
      </c>
      <c r="Q32" s="57">
        <v>23.42</v>
      </c>
      <c r="R32" s="57">
        <v>4.665</v>
      </c>
      <c r="S32" s="57">
        <v>8.7870000000000008</v>
      </c>
      <c r="T32" s="57">
        <v>6.2370000000000001</v>
      </c>
      <c r="U32" s="57">
        <v>-0.20799999999999999</v>
      </c>
      <c r="V32" s="57">
        <v>4.0270000000000001</v>
      </c>
      <c r="W32" s="57">
        <v>-0.78600000000000003</v>
      </c>
      <c r="X32" s="57">
        <v>8.0039999999999996</v>
      </c>
      <c r="Y32" s="57">
        <v>4.4379999999999997</v>
      </c>
      <c r="Z32" s="57">
        <v>9.7289999999999992</v>
      </c>
      <c r="AA32" s="57">
        <v>10.366</v>
      </c>
      <c r="AB32" s="57">
        <v>9.8409999999999993</v>
      </c>
      <c r="AC32" s="57">
        <v>5.8869999999999996</v>
      </c>
      <c r="AD32" s="57">
        <v>0.25</v>
      </c>
      <c r="AE32" s="57">
        <v>6.07</v>
      </c>
      <c r="AF32" s="57">
        <v>4.625</v>
      </c>
      <c r="AG32" s="57">
        <v>2.7050000000000001</v>
      </c>
      <c r="AH32" s="57">
        <v>4.5579999999999998</v>
      </c>
      <c r="AI32" s="57">
        <v>7.9589999999999996</v>
      </c>
      <c r="AJ32" s="57">
        <v>8.6820000000000004</v>
      </c>
      <c r="AK32" s="57">
        <v>3.9009999999999998</v>
      </c>
      <c r="AL32" s="57">
        <v>-7.84</v>
      </c>
      <c r="AM32" s="57">
        <v>8.593</v>
      </c>
      <c r="AN32" s="57">
        <v>6.1029999999999998</v>
      </c>
      <c r="AO32" s="57">
        <v>4.1790000000000003</v>
      </c>
      <c r="AQ32" s="57">
        <v>1.278</v>
      </c>
      <c r="AR32" s="57">
        <v>2.702</v>
      </c>
      <c r="AS32" s="57">
        <v>6.1120000000000001</v>
      </c>
      <c r="AT32" s="57">
        <v>-2.0579999999999998</v>
      </c>
      <c r="AU32" s="57">
        <v>9.6509999999999998</v>
      </c>
      <c r="AV32" s="57">
        <v>6.4370000000000003</v>
      </c>
      <c r="AW32" s="57">
        <v>8.8420000000000005</v>
      </c>
      <c r="AX32" s="57">
        <v>8.2680000000000007</v>
      </c>
      <c r="AY32" s="57">
        <v>10.353</v>
      </c>
      <c r="AZ32" s="57">
        <v>6.0129999999999999</v>
      </c>
      <c r="BA32" s="57">
        <v>5.4249999999999998</v>
      </c>
      <c r="BB32" s="57">
        <v>2.27</v>
      </c>
      <c r="BC32" s="57">
        <v>3.077</v>
      </c>
      <c r="BD32" s="57">
        <v>5.4180000000000001</v>
      </c>
      <c r="BE32" s="57">
        <v>5.4039999999999999</v>
      </c>
      <c r="BF32" s="57">
        <v>3.4620000000000002</v>
      </c>
      <c r="BG32" s="57">
        <v>5.8970000000000002</v>
      </c>
      <c r="BH32" s="57">
        <v>7.327</v>
      </c>
      <c r="BI32" s="57">
        <v>1.024</v>
      </c>
      <c r="BJ32" s="57">
        <v>3.9430000000000001</v>
      </c>
      <c r="BK32" s="57">
        <v>6.49</v>
      </c>
      <c r="BL32" s="57">
        <v>5.2919999999999998</v>
      </c>
      <c r="BM32" s="57">
        <v>1.8580000000000001</v>
      </c>
      <c r="BN32" s="57">
        <v>-4.3150000000000004</v>
      </c>
      <c r="BO32" s="57">
        <v>3.452</v>
      </c>
      <c r="BP32" s="57">
        <v>8.3580000000000005</v>
      </c>
      <c r="BQ32" s="57">
        <v>4.6559999999999997</v>
      </c>
      <c r="BR32" s="57">
        <v>4.8479999999999999</v>
      </c>
      <c r="BS32" s="57">
        <v>3.911</v>
      </c>
      <c r="BT32" s="57">
        <v>-4.2149999999999999</v>
      </c>
      <c r="BU32" s="57">
        <v>4.7E-2</v>
      </c>
      <c r="BV32" s="57">
        <v>-1.85</v>
      </c>
      <c r="BW32" s="57">
        <v>-0.85799999999999998</v>
      </c>
    </row>
    <row r="33" spans="1:75" x14ac:dyDescent="0.25">
      <c r="A33" s="57">
        <v>2007</v>
      </c>
      <c r="B33" s="57">
        <v>9.9154099999999996</v>
      </c>
      <c r="D33" s="57">
        <v>2007</v>
      </c>
      <c r="E33" s="57">
        <v>23.809419999999999</v>
      </c>
      <c r="H33" s="57" t="s">
        <v>7</v>
      </c>
      <c r="I33" s="57" t="s">
        <v>705</v>
      </c>
      <c r="J33" s="57" t="s">
        <v>705</v>
      </c>
      <c r="K33" s="57" t="s">
        <v>705</v>
      </c>
      <c r="L33" s="57" t="s">
        <v>705</v>
      </c>
      <c r="M33" s="57" t="s">
        <v>705</v>
      </c>
      <c r="N33" s="57" t="s">
        <v>705</v>
      </c>
      <c r="O33" s="57">
        <v>-2.778</v>
      </c>
      <c r="P33" s="57">
        <v>0.311</v>
      </c>
      <c r="Q33" s="57">
        <v>-0.36</v>
      </c>
      <c r="R33" s="57">
        <v>2.206</v>
      </c>
      <c r="S33" s="57">
        <v>1.085</v>
      </c>
      <c r="T33" s="57">
        <v>3.1480000000000001</v>
      </c>
      <c r="U33" s="57">
        <v>4.7590000000000003</v>
      </c>
      <c r="V33" s="57">
        <v>0.30099999999999999</v>
      </c>
      <c r="W33" s="57">
        <v>3.149</v>
      </c>
      <c r="X33" s="57">
        <v>4.4770000000000003</v>
      </c>
      <c r="Y33" s="57">
        <v>2.8809999999999998</v>
      </c>
      <c r="Z33" s="57">
        <v>-1.4750000000000001</v>
      </c>
      <c r="AA33" s="57">
        <v>-0.56000000000000005</v>
      </c>
      <c r="AB33" s="57">
        <v>3.0529999999999999</v>
      </c>
      <c r="AC33" s="57">
        <v>2.8530000000000002</v>
      </c>
      <c r="AD33" s="57">
        <v>2.7450000000000001</v>
      </c>
      <c r="AE33" s="57">
        <v>3.8719999999999999</v>
      </c>
      <c r="AF33" s="57">
        <v>2.903</v>
      </c>
      <c r="AG33" s="57">
        <v>0.504</v>
      </c>
      <c r="AH33" s="57">
        <v>0.38800000000000001</v>
      </c>
      <c r="AI33" s="57">
        <v>4.3970000000000002</v>
      </c>
      <c r="AJ33" s="57">
        <v>0.154</v>
      </c>
      <c r="AK33" s="57">
        <v>-1.9379999999999999</v>
      </c>
      <c r="AL33" s="57">
        <v>-1.7649999999999999</v>
      </c>
      <c r="AM33" s="57">
        <v>2.5979999999999999</v>
      </c>
      <c r="AN33" s="57">
        <v>3.43</v>
      </c>
      <c r="AO33" s="57">
        <v>0.94799999999999995</v>
      </c>
      <c r="AQ33" s="57">
        <v>-0.51</v>
      </c>
      <c r="AR33" s="57">
        <v>5.1050000000000004</v>
      </c>
      <c r="AS33" s="57">
        <v>2.1139999999999999</v>
      </c>
      <c r="AT33" s="57">
        <v>4.0590000000000002</v>
      </c>
      <c r="AU33" s="57">
        <v>8.01</v>
      </c>
      <c r="AV33" s="57">
        <v>11.766999999999999</v>
      </c>
      <c r="AW33" s="57">
        <v>15.484999999999999</v>
      </c>
      <c r="AX33" s="57">
        <v>1.4370000000000001</v>
      </c>
      <c r="AY33" s="57">
        <v>15.398999999999999</v>
      </c>
      <c r="AZ33" s="57">
        <v>8.41</v>
      </c>
      <c r="BA33" s="57">
        <v>10.515000000000001</v>
      </c>
      <c r="BB33" s="57">
        <v>-0.20599999999999999</v>
      </c>
      <c r="BC33" s="57">
        <v>8.2769999999999992</v>
      </c>
      <c r="BD33" s="57">
        <v>2.5219999999999998</v>
      </c>
      <c r="BE33" s="57">
        <v>1.5920000000000001</v>
      </c>
      <c r="BF33" s="57">
        <v>2.16</v>
      </c>
      <c r="BG33" s="57">
        <v>1.706</v>
      </c>
      <c r="BH33" s="57">
        <v>0.128</v>
      </c>
      <c r="BI33" s="57">
        <v>4.21</v>
      </c>
      <c r="BJ33" s="57">
        <v>3.7440000000000002</v>
      </c>
      <c r="BK33" s="57">
        <v>2.8969999999999998</v>
      </c>
      <c r="BL33" s="57">
        <v>-3.5219999999999998</v>
      </c>
      <c r="BM33" s="57">
        <v>-0.46100000000000002</v>
      </c>
      <c r="BN33" s="57">
        <v>4.9039999999999999</v>
      </c>
      <c r="BO33" s="57">
        <v>7.25</v>
      </c>
      <c r="BP33" s="57">
        <v>-0.54500000000000004</v>
      </c>
      <c r="BQ33" s="57">
        <v>7.5579999999999998</v>
      </c>
      <c r="BR33" s="57">
        <v>1.048</v>
      </c>
      <c r="BS33" s="57">
        <v>4.7030000000000003</v>
      </c>
      <c r="BT33" s="57">
        <v>-8.7999999999999995E-2</v>
      </c>
      <c r="BU33" s="57">
        <v>-0.157</v>
      </c>
      <c r="BV33" s="57">
        <v>1.7709999999999999</v>
      </c>
      <c r="BW33" s="57">
        <v>-0.86099999999999999</v>
      </c>
    </row>
    <row r="34" spans="1:75" x14ac:dyDescent="0.25">
      <c r="A34" s="57">
        <v>2008</v>
      </c>
      <c r="B34" s="57">
        <v>2.2653699999999999</v>
      </c>
      <c r="D34" s="57">
        <v>2008</v>
      </c>
      <c r="E34" s="57">
        <v>12.77561</v>
      </c>
      <c r="H34" s="57" t="s">
        <v>8</v>
      </c>
      <c r="I34" s="57">
        <v>5.2629999999999999</v>
      </c>
      <c r="J34" s="57">
        <v>8.4499999999999993</v>
      </c>
      <c r="K34" s="57">
        <v>2.8220000000000001</v>
      </c>
      <c r="L34" s="57">
        <v>9.5229999999999997</v>
      </c>
      <c r="M34" s="57">
        <v>3.78</v>
      </c>
      <c r="N34" s="57">
        <v>8.6430000000000007</v>
      </c>
      <c r="O34" s="57">
        <v>2.8719999999999999</v>
      </c>
      <c r="P34" s="57">
        <v>4.3079999999999998</v>
      </c>
      <c r="Q34" s="57">
        <v>5.9969999999999999</v>
      </c>
      <c r="R34" s="57">
        <v>5.6980000000000004</v>
      </c>
      <c r="S34" s="57">
        <v>0.69199999999999995</v>
      </c>
      <c r="T34" s="57">
        <v>1.403</v>
      </c>
      <c r="U34" s="57">
        <v>3.0449999999999999</v>
      </c>
      <c r="V34" s="57">
        <v>7.31</v>
      </c>
      <c r="W34" s="57">
        <v>6.93</v>
      </c>
      <c r="X34" s="57">
        <v>7.492</v>
      </c>
      <c r="Y34" s="57">
        <v>6.694</v>
      </c>
      <c r="Z34" s="57">
        <v>7.6390000000000002</v>
      </c>
      <c r="AA34" s="57">
        <v>8.4130000000000003</v>
      </c>
      <c r="AB34" s="57">
        <v>11.86</v>
      </c>
      <c r="AC34" s="57">
        <v>7.2670000000000003</v>
      </c>
      <c r="AD34" s="57">
        <v>6.1379999999999999</v>
      </c>
      <c r="AE34" s="57">
        <v>5.2830000000000004</v>
      </c>
      <c r="AF34" s="57">
        <v>7.5019999999999998</v>
      </c>
      <c r="AG34" s="57">
        <v>4.9269999999999996</v>
      </c>
      <c r="AH34" s="57">
        <v>5.81</v>
      </c>
      <c r="AI34" s="57">
        <v>9.1180000000000003</v>
      </c>
      <c r="AJ34" s="57">
        <v>9.218</v>
      </c>
      <c r="AK34" s="57">
        <v>6.6509999999999998</v>
      </c>
      <c r="AL34" s="57">
        <v>-1.27</v>
      </c>
      <c r="AM34" s="57">
        <v>1.4670000000000001</v>
      </c>
      <c r="AN34" s="57">
        <v>3.9689999999999999</v>
      </c>
      <c r="AO34" s="57">
        <v>2.524</v>
      </c>
      <c r="AQ34" s="57">
        <v>2.1030000000000002</v>
      </c>
      <c r="AR34" s="57">
        <v>7.2370000000000001</v>
      </c>
      <c r="AS34" s="57">
        <v>2.351</v>
      </c>
      <c r="AT34" s="57">
        <v>3.556</v>
      </c>
      <c r="AU34" s="57">
        <v>6.718</v>
      </c>
      <c r="AV34" s="57">
        <v>4.6420000000000003</v>
      </c>
      <c r="AW34" s="57">
        <v>6.79</v>
      </c>
      <c r="AX34" s="57">
        <v>4.5010000000000003</v>
      </c>
      <c r="AY34" s="57">
        <v>14.811999999999999</v>
      </c>
      <c r="AZ34" s="57">
        <v>3.0379999999999998</v>
      </c>
      <c r="BA34" s="57">
        <v>6.6689999999999996</v>
      </c>
      <c r="BB34" s="57">
        <v>1.4</v>
      </c>
      <c r="BC34" s="57">
        <v>6.9359999999999999</v>
      </c>
      <c r="BD34" s="57">
        <v>1.788</v>
      </c>
      <c r="BE34" s="57">
        <v>-2.9079999999999999</v>
      </c>
      <c r="BF34" s="57">
        <v>8.2750000000000004</v>
      </c>
      <c r="BG34" s="57">
        <v>1.1719999999999999</v>
      </c>
      <c r="BH34" s="57">
        <v>3.1349999999999998</v>
      </c>
      <c r="BI34" s="57">
        <v>5.7469999999999999</v>
      </c>
      <c r="BJ34" s="57">
        <v>3.597</v>
      </c>
      <c r="BK34" s="57">
        <v>2.0059999999999998</v>
      </c>
      <c r="BL34" s="57">
        <v>1.6619999999999999</v>
      </c>
      <c r="BM34" s="57">
        <v>6.1260000000000003</v>
      </c>
      <c r="BN34" s="57">
        <v>7.3440000000000003</v>
      </c>
      <c r="BO34" s="57">
        <v>4.609</v>
      </c>
      <c r="BP34" s="57">
        <v>3.0249999999999999</v>
      </c>
      <c r="BQ34" s="57">
        <v>6.0069999999999997</v>
      </c>
      <c r="BR34" s="57">
        <v>3.0129999999999999</v>
      </c>
      <c r="BS34" s="57">
        <v>-0.505</v>
      </c>
      <c r="BT34" s="57">
        <v>-2.2130000000000001</v>
      </c>
      <c r="BU34" s="57">
        <v>-2.3180000000000001</v>
      </c>
      <c r="BV34" s="57">
        <v>0.41199999999999998</v>
      </c>
      <c r="BW34" s="57">
        <v>1.5309999999999999</v>
      </c>
    </row>
    <row r="35" spans="1:75" x14ac:dyDescent="0.25">
      <c r="A35" s="57">
        <v>2009</v>
      </c>
      <c r="B35" s="57">
        <v>-7.0619480000000001</v>
      </c>
      <c r="D35" s="57">
        <v>2009</v>
      </c>
      <c r="E35" s="57">
        <v>6.0908350000000002</v>
      </c>
      <c r="H35" s="57" t="s">
        <v>9</v>
      </c>
      <c r="I35" s="57">
        <v>7.383</v>
      </c>
      <c r="J35" s="57">
        <v>5.4619999999999997</v>
      </c>
      <c r="K35" s="57">
        <v>4.0579999999999998</v>
      </c>
      <c r="L35" s="57">
        <v>3.093</v>
      </c>
      <c r="M35" s="57">
        <v>4.1669999999999998</v>
      </c>
      <c r="N35" s="57">
        <v>2</v>
      </c>
      <c r="O35" s="57">
        <v>2</v>
      </c>
      <c r="P35" s="57">
        <v>1.6379999999999999</v>
      </c>
      <c r="Q35" s="57">
        <v>2.6880000000000002</v>
      </c>
      <c r="R35" s="57">
        <v>-3.181</v>
      </c>
      <c r="S35" s="57">
        <v>5.0910000000000002</v>
      </c>
      <c r="T35" s="57">
        <v>-5.3959999999999999</v>
      </c>
      <c r="U35" s="57">
        <v>8.5310000000000006</v>
      </c>
      <c r="V35" s="57">
        <v>3.0059999999999998</v>
      </c>
      <c r="W35" s="57">
        <v>-5.2770000000000001</v>
      </c>
      <c r="X35" s="57">
        <v>3.61</v>
      </c>
      <c r="Y35" s="57">
        <v>-1.34</v>
      </c>
      <c r="Z35" s="57">
        <v>4.2160000000000002</v>
      </c>
      <c r="AA35" s="57">
        <v>1.153</v>
      </c>
      <c r="AB35" s="57">
        <v>1.9239999999999999</v>
      </c>
      <c r="AC35" s="57">
        <v>1.417</v>
      </c>
      <c r="AD35" s="57">
        <v>3.3290000000000002</v>
      </c>
      <c r="AE35" s="57">
        <v>4.1500000000000004</v>
      </c>
      <c r="AF35" s="57">
        <v>2.4740000000000002</v>
      </c>
      <c r="AG35" s="57">
        <v>-0.23899999999999999</v>
      </c>
      <c r="AH35" s="57">
        <v>4.2300000000000004</v>
      </c>
      <c r="AI35" s="57">
        <v>1.242</v>
      </c>
      <c r="AJ35" s="57">
        <v>0.49199999999999999</v>
      </c>
      <c r="AK35" s="57">
        <v>0.97499999999999998</v>
      </c>
      <c r="AL35" s="57">
        <v>1.81</v>
      </c>
      <c r="AM35" s="57">
        <v>2.0510000000000002</v>
      </c>
      <c r="AN35" s="57">
        <v>2.2269999999999999</v>
      </c>
      <c r="AO35" s="57">
        <v>2.9609999999999999</v>
      </c>
    </row>
    <row r="36" spans="1:75" x14ac:dyDescent="0.25">
      <c r="A36" s="57">
        <v>2010</v>
      </c>
      <c r="B36" s="57">
        <v>3.0859619999999999</v>
      </c>
      <c r="D36" s="57">
        <v>2010</v>
      </c>
      <c r="E36" s="57">
        <v>0.94005190000000005</v>
      </c>
      <c r="H36" s="57" t="s">
        <v>10</v>
      </c>
      <c r="I36" s="57">
        <v>5.92</v>
      </c>
      <c r="J36" s="57">
        <v>3.0510000000000002</v>
      </c>
      <c r="K36" s="57">
        <v>6.2789999999999999</v>
      </c>
      <c r="L36" s="57">
        <v>5.3070000000000004</v>
      </c>
      <c r="M36" s="57">
        <v>8.8369999999999997</v>
      </c>
      <c r="N36" s="57">
        <v>4.7460000000000004</v>
      </c>
      <c r="O36" s="57">
        <v>3.5830000000000002</v>
      </c>
      <c r="P36" s="57">
        <v>7.1390000000000002</v>
      </c>
      <c r="Q36" s="57">
        <v>8.3170000000000002</v>
      </c>
      <c r="R36" s="57">
        <v>8.0879999999999992</v>
      </c>
      <c r="S36" s="57">
        <v>7.4050000000000002</v>
      </c>
      <c r="T36" s="57">
        <v>0.74</v>
      </c>
      <c r="U36" s="57">
        <v>9.3650000000000002</v>
      </c>
      <c r="V36" s="57">
        <v>0.70099999999999996</v>
      </c>
      <c r="W36" s="57">
        <v>5.899</v>
      </c>
      <c r="X36" s="57">
        <v>9.9239999999999995</v>
      </c>
      <c r="Y36" s="57">
        <v>1.8089999999999999</v>
      </c>
      <c r="Z36" s="57">
        <v>2.2989999999999999</v>
      </c>
      <c r="AA36" s="57">
        <v>5.0090000000000003</v>
      </c>
      <c r="AB36" s="57">
        <v>4.8310000000000004</v>
      </c>
      <c r="AC36" s="57">
        <v>5.0190000000000001</v>
      </c>
      <c r="AD36" s="57">
        <v>4.0250000000000004</v>
      </c>
      <c r="AE36" s="57">
        <v>2.129</v>
      </c>
      <c r="AF36" s="57">
        <v>1.865</v>
      </c>
      <c r="AG36" s="57">
        <v>4.2329999999999997</v>
      </c>
      <c r="AH36" s="57">
        <v>3.8620000000000001</v>
      </c>
      <c r="AI36" s="57">
        <v>4.1280000000000001</v>
      </c>
      <c r="AJ36" s="57">
        <v>5.093</v>
      </c>
      <c r="AK36" s="57">
        <v>3.5870000000000002</v>
      </c>
      <c r="AL36" s="57">
        <v>-1.857</v>
      </c>
      <c r="AM36" s="57">
        <v>1.3089999999999999</v>
      </c>
      <c r="AN36" s="57">
        <v>0.53300000000000003</v>
      </c>
      <c r="AO36" s="57">
        <v>-2.4249999999999998</v>
      </c>
    </row>
    <row r="37" spans="1:75" x14ac:dyDescent="0.25">
      <c r="A37" s="57">
        <v>1990</v>
      </c>
      <c r="B37" s="57">
        <v>-1.9388270000000001</v>
      </c>
      <c r="D37" s="57">
        <v>1990</v>
      </c>
      <c r="E37" s="57">
        <v>1.964288</v>
      </c>
      <c r="H37" s="57" t="s">
        <v>11</v>
      </c>
      <c r="I37" s="57" t="s">
        <v>705</v>
      </c>
      <c r="J37" s="57" t="s">
        <v>705</v>
      </c>
      <c r="K37" s="57" t="s">
        <v>705</v>
      </c>
      <c r="L37" s="57" t="s">
        <v>705</v>
      </c>
      <c r="M37" s="57" t="s">
        <v>705</v>
      </c>
      <c r="N37" s="57" t="s">
        <v>705</v>
      </c>
      <c r="O37" s="57" t="s">
        <v>705</v>
      </c>
      <c r="P37" s="57" t="s">
        <v>705</v>
      </c>
      <c r="Q37" s="57" t="s">
        <v>705</v>
      </c>
      <c r="R37" s="57" t="s">
        <v>705</v>
      </c>
      <c r="S37" s="57" t="s">
        <v>705</v>
      </c>
      <c r="T37" s="57" t="s">
        <v>705</v>
      </c>
      <c r="U37" s="57">
        <v>0.01</v>
      </c>
      <c r="V37" s="57">
        <v>-6.6550000000000002</v>
      </c>
      <c r="W37" s="57">
        <v>-0.94199999999999995</v>
      </c>
      <c r="X37" s="57">
        <v>-3.488</v>
      </c>
      <c r="Y37" s="57">
        <v>-4.1150000000000002</v>
      </c>
      <c r="Z37" s="57">
        <v>-0.746</v>
      </c>
      <c r="AA37" s="57">
        <v>9.9000000000000005E-2</v>
      </c>
      <c r="AB37" s="57">
        <v>3</v>
      </c>
      <c r="AC37" s="57">
        <v>0.41699999999999998</v>
      </c>
      <c r="AD37" s="57">
        <v>1.7929999999999999</v>
      </c>
      <c r="AE37" s="57">
        <v>3.234</v>
      </c>
      <c r="AF37" s="57">
        <v>3.1859999999999999</v>
      </c>
      <c r="AG37" s="57">
        <v>2.7789999999999999</v>
      </c>
      <c r="AH37" s="57">
        <v>3.1110000000000002</v>
      </c>
      <c r="AI37" s="57">
        <v>4.7629999999999999</v>
      </c>
      <c r="AJ37" s="57">
        <v>5.0789999999999997</v>
      </c>
      <c r="AK37" s="57">
        <v>5.806</v>
      </c>
      <c r="AL37" s="57">
        <v>5.0309999999999997</v>
      </c>
      <c r="AM37" s="57">
        <v>3.4870000000000001</v>
      </c>
      <c r="AN37" s="57">
        <v>4.468</v>
      </c>
      <c r="AO37" s="57">
        <v>4.8410000000000002</v>
      </c>
    </row>
    <row r="38" spans="1:75" x14ac:dyDescent="0.25">
      <c r="A38" s="57">
        <v>1991</v>
      </c>
      <c r="B38" s="57">
        <v>-3.8378839999999999</v>
      </c>
      <c r="D38" s="57">
        <v>1991</v>
      </c>
      <c r="E38" s="57">
        <v>8.1247430000000005</v>
      </c>
      <c r="H38" s="61" t="s">
        <v>12</v>
      </c>
      <c r="I38" s="57">
        <v>16.353000000000002</v>
      </c>
      <c r="J38" s="57">
        <v>6.415</v>
      </c>
      <c r="K38" s="57">
        <v>2.3959999999999999</v>
      </c>
      <c r="L38" s="57">
        <v>2.0920000000000001</v>
      </c>
      <c r="M38" s="57">
        <v>5.36</v>
      </c>
      <c r="N38" s="57">
        <v>1.6859999999999999</v>
      </c>
      <c r="O38" s="57">
        <v>6.8419999999999996</v>
      </c>
      <c r="P38" s="57">
        <v>6.8019999999999996</v>
      </c>
      <c r="Q38" s="57">
        <v>7.3789999999999996</v>
      </c>
      <c r="R38" s="57">
        <v>-1.1200000000000001</v>
      </c>
      <c r="S38" s="57">
        <v>6.343</v>
      </c>
      <c r="T38" s="57">
        <v>2.1469999999999998</v>
      </c>
      <c r="U38" s="57">
        <v>2.742</v>
      </c>
      <c r="V38" s="57">
        <v>1.8580000000000001</v>
      </c>
      <c r="W38" s="57">
        <v>2.1469999999999998</v>
      </c>
      <c r="X38" s="57">
        <v>1.6020000000000001</v>
      </c>
      <c r="Y38" s="57">
        <v>3.0779999999999998</v>
      </c>
      <c r="Z38" s="57">
        <v>1.9770000000000001</v>
      </c>
      <c r="AA38" s="57">
        <v>2.7679999999999998</v>
      </c>
      <c r="AB38" s="57">
        <v>1.631</v>
      </c>
      <c r="AC38" s="57">
        <v>1.2889999999999999</v>
      </c>
      <c r="AD38" s="57">
        <v>0.33900000000000002</v>
      </c>
      <c r="AE38" s="57">
        <v>-2.0369999999999999</v>
      </c>
      <c r="AF38" s="57">
        <v>7.665</v>
      </c>
      <c r="AG38" s="57">
        <v>2.6349999999999998</v>
      </c>
      <c r="AH38" s="57">
        <v>-0.32300000000000001</v>
      </c>
      <c r="AI38" s="57">
        <v>4.5709999999999997</v>
      </c>
      <c r="AJ38" s="57">
        <v>5.9560000000000004</v>
      </c>
      <c r="AK38" s="57">
        <v>7.8159999999999998</v>
      </c>
      <c r="AL38" s="57">
        <v>-1.1299999999999999</v>
      </c>
      <c r="AM38" s="57">
        <v>1.2</v>
      </c>
      <c r="AN38" s="57">
        <v>1.0089999999999999</v>
      </c>
      <c r="AO38" s="57">
        <v>-1.7330000000000001</v>
      </c>
    </row>
    <row r="39" spans="1:75" x14ac:dyDescent="0.25">
      <c r="A39" s="57">
        <v>1992</v>
      </c>
      <c r="B39" s="57">
        <v>-3.0698949999999998</v>
      </c>
      <c r="D39" s="57">
        <v>1992</v>
      </c>
      <c r="E39" s="57">
        <v>6.9097949999999999</v>
      </c>
      <c r="H39" s="57" t="s">
        <v>13</v>
      </c>
      <c r="I39" s="57">
        <v>4.8390000000000004</v>
      </c>
      <c r="J39" s="57">
        <v>5.7690000000000001</v>
      </c>
      <c r="K39" s="57">
        <v>2.202</v>
      </c>
      <c r="L39" s="57">
        <v>5.0039999999999996</v>
      </c>
      <c r="M39" s="57">
        <v>1.0109999999999999</v>
      </c>
      <c r="N39" s="57">
        <v>12.904999999999999</v>
      </c>
      <c r="O39" s="57">
        <v>-2.331</v>
      </c>
      <c r="P39" s="57">
        <v>4.4370000000000003</v>
      </c>
      <c r="Q39" s="57">
        <v>2.6549999999999998</v>
      </c>
      <c r="R39" s="57">
        <v>-1.2290000000000001</v>
      </c>
      <c r="S39" s="57">
        <v>-1.7589999999999999</v>
      </c>
      <c r="T39" s="57">
        <v>-1.022</v>
      </c>
      <c r="U39" s="57">
        <v>34.744999999999997</v>
      </c>
      <c r="V39" s="57">
        <v>11.032999999999999</v>
      </c>
      <c r="W39" s="57">
        <v>16.669</v>
      </c>
      <c r="X39" s="57">
        <v>17.486000000000001</v>
      </c>
      <c r="Y39" s="57">
        <v>66.58</v>
      </c>
      <c r="Z39" s="57">
        <v>149.97300000000001</v>
      </c>
      <c r="AA39" s="57">
        <v>23.774000000000001</v>
      </c>
      <c r="AB39" s="57">
        <v>25.664000000000001</v>
      </c>
      <c r="AC39" s="57">
        <v>18.213999999999999</v>
      </c>
      <c r="AD39" s="57">
        <v>63.38</v>
      </c>
      <c r="AE39" s="57">
        <v>19.463000000000001</v>
      </c>
      <c r="AF39" s="57">
        <v>13.955</v>
      </c>
      <c r="AG39" s="57">
        <v>37.999000000000002</v>
      </c>
      <c r="AH39" s="57">
        <v>9.7490000000000006</v>
      </c>
      <c r="AI39" s="57">
        <v>1.26</v>
      </c>
      <c r="AJ39" s="57">
        <v>18.683</v>
      </c>
      <c r="AK39" s="57">
        <v>13.83</v>
      </c>
      <c r="AL39" s="57">
        <v>-3.573</v>
      </c>
      <c r="AM39" s="57">
        <v>-2.573</v>
      </c>
      <c r="AN39" s="57">
        <v>4.5759999999999996</v>
      </c>
      <c r="AO39" s="57">
        <v>5.3129999999999997</v>
      </c>
    </row>
    <row r="40" spans="1:75" x14ac:dyDescent="0.25">
      <c r="A40" s="57">
        <v>1993</v>
      </c>
      <c r="B40" s="57">
        <v>-1.7650969999999999</v>
      </c>
      <c r="D40" s="57">
        <v>1993</v>
      </c>
      <c r="E40" s="57">
        <v>5.3018450000000001</v>
      </c>
      <c r="H40" s="57" t="s">
        <v>14</v>
      </c>
      <c r="I40" s="57" t="s">
        <v>705</v>
      </c>
      <c r="J40" s="57" t="s">
        <v>705</v>
      </c>
      <c r="K40" s="57" t="s">
        <v>705</v>
      </c>
      <c r="L40" s="57" t="s">
        <v>705</v>
      </c>
      <c r="M40" s="57" t="s">
        <v>705</v>
      </c>
      <c r="N40" s="57" t="s">
        <v>705</v>
      </c>
      <c r="O40" s="57" t="s">
        <v>705</v>
      </c>
      <c r="P40" s="57" t="s">
        <v>705</v>
      </c>
      <c r="Q40" s="57" t="s">
        <v>705</v>
      </c>
      <c r="R40" s="57" t="s">
        <v>705</v>
      </c>
      <c r="S40" s="57" t="s">
        <v>705</v>
      </c>
      <c r="T40" s="57" t="s">
        <v>705</v>
      </c>
      <c r="U40" s="57" t="s">
        <v>705</v>
      </c>
      <c r="V40" s="57" t="s">
        <v>705</v>
      </c>
      <c r="W40" s="57">
        <v>-1.6419999999999999</v>
      </c>
      <c r="X40" s="57">
        <v>2.1549999999999998</v>
      </c>
      <c r="Y40" s="57">
        <v>5.6890000000000001</v>
      </c>
      <c r="Z40" s="57">
        <v>11.74</v>
      </c>
      <c r="AA40" s="57">
        <v>6.7229999999999999</v>
      </c>
      <c r="AB40" s="57">
        <v>-0.3</v>
      </c>
      <c r="AC40" s="57">
        <v>9.9740000000000002</v>
      </c>
      <c r="AD40" s="57">
        <v>7.516</v>
      </c>
      <c r="AE40" s="57">
        <v>7.94</v>
      </c>
      <c r="AF40" s="57">
        <v>7.7649999999999997</v>
      </c>
      <c r="AG40" s="57">
        <v>6.343</v>
      </c>
      <c r="AH40" s="57">
        <v>8.8529999999999998</v>
      </c>
      <c r="AI40" s="57">
        <v>10.097</v>
      </c>
      <c r="AJ40" s="57">
        <v>7.492</v>
      </c>
      <c r="AK40" s="57">
        <v>-4.1509999999999998</v>
      </c>
      <c r="AL40" s="57">
        <v>-14.098000000000001</v>
      </c>
      <c r="AM40" s="57">
        <v>2.5649999999999999</v>
      </c>
      <c r="AN40" s="57">
        <v>9.5579999999999998</v>
      </c>
      <c r="AO40" s="57">
        <v>3.9390000000000001</v>
      </c>
    </row>
    <row r="41" spans="1:75" x14ac:dyDescent="0.25">
      <c r="A41" s="57">
        <v>1994</v>
      </c>
      <c r="B41" s="57">
        <v>2.8851089999999999</v>
      </c>
      <c r="D41" s="57">
        <v>1994</v>
      </c>
      <c r="E41" s="57">
        <v>5.3640030000000003</v>
      </c>
      <c r="H41" s="57" t="s">
        <v>15</v>
      </c>
      <c r="I41" s="57">
        <v>-1.694</v>
      </c>
      <c r="J41" s="57">
        <v>6.0039999999999996</v>
      </c>
      <c r="K41" s="57">
        <v>-1.0920000000000001</v>
      </c>
      <c r="L41" s="57">
        <v>-4.2119999999999997</v>
      </c>
      <c r="M41" s="57">
        <v>10.106999999999999</v>
      </c>
      <c r="N41" s="57">
        <v>-3.774</v>
      </c>
      <c r="O41" s="57">
        <v>6.5960000000000001</v>
      </c>
      <c r="P41" s="57">
        <v>-7.194</v>
      </c>
      <c r="Q41" s="57">
        <v>3.4620000000000002</v>
      </c>
      <c r="R41" s="57">
        <v>13.888</v>
      </c>
      <c r="S41" s="57">
        <v>5.8019999999999996</v>
      </c>
      <c r="T41" s="57">
        <v>-2.7080000000000002</v>
      </c>
      <c r="U41" s="57">
        <v>6.1070000000000002</v>
      </c>
      <c r="V41" s="57">
        <v>2.605</v>
      </c>
      <c r="W41" s="57">
        <v>5.0890000000000004</v>
      </c>
      <c r="X41" s="57">
        <v>4.915</v>
      </c>
      <c r="Y41" s="57">
        <v>4.7409999999999997</v>
      </c>
      <c r="Z41" s="57">
        <v>-2.2610000000000001</v>
      </c>
      <c r="AA41" s="57">
        <v>1.2270000000000001</v>
      </c>
      <c r="AB41" s="57">
        <v>9.2110000000000003</v>
      </c>
      <c r="AC41" s="57">
        <v>-1.78</v>
      </c>
      <c r="AD41" s="57">
        <v>1.97</v>
      </c>
      <c r="AE41" s="57">
        <v>3.1539999999999999</v>
      </c>
      <c r="AF41" s="57">
        <v>0.996</v>
      </c>
      <c r="AG41" s="57">
        <v>5.4560000000000004</v>
      </c>
      <c r="AH41" s="57">
        <v>2.5</v>
      </c>
      <c r="AI41" s="57">
        <v>1.8560000000000001</v>
      </c>
      <c r="AJ41" s="57">
        <v>-0.86</v>
      </c>
      <c r="AK41" s="57">
        <v>1.032</v>
      </c>
      <c r="AL41" s="57">
        <v>-1.3069999999999999</v>
      </c>
      <c r="AM41" s="57">
        <v>0.14499999999999999</v>
      </c>
      <c r="AN41" s="57">
        <v>1.869</v>
      </c>
      <c r="AO41" s="57">
        <v>2.2080000000000002</v>
      </c>
    </row>
    <row r="42" spans="1:75" x14ac:dyDescent="0.25">
      <c r="A42" s="57">
        <v>1995</v>
      </c>
      <c r="B42" s="57">
        <v>5.0821719999999999</v>
      </c>
      <c r="D42" s="57">
        <v>1995</v>
      </c>
      <c r="E42" s="57">
        <v>-0.91342100000000004</v>
      </c>
      <c r="H42" s="57" t="s">
        <v>27</v>
      </c>
      <c r="I42" s="57" t="s">
        <v>705</v>
      </c>
      <c r="J42" s="57" t="s">
        <v>705</v>
      </c>
      <c r="K42" s="57" t="s">
        <v>705</v>
      </c>
      <c r="L42" s="57" t="s">
        <v>705</v>
      </c>
      <c r="M42" s="57" t="s">
        <v>705</v>
      </c>
      <c r="N42" s="57" t="s">
        <v>705</v>
      </c>
      <c r="O42" s="57" t="s">
        <v>705</v>
      </c>
      <c r="P42" s="57" t="s">
        <v>705</v>
      </c>
      <c r="Q42" s="57" t="s">
        <v>705</v>
      </c>
      <c r="R42" s="57" t="s">
        <v>705</v>
      </c>
      <c r="S42" s="57" t="s">
        <v>705</v>
      </c>
      <c r="T42" s="57" t="s">
        <v>705</v>
      </c>
      <c r="U42" s="57" t="s">
        <v>705</v>
      </c>
      <c r="V42" s="57">
        <v>-7.5</v>
      </c>
      <c r="W42" s="57">
        <v>-1.8</v>
      </c>
      <c r="X42" s="57">
        <v>-1.1000000000000001</v>
      </c>
      <c r="Y42" s="57">
        <v>1.2</v>
      </c>
      <c r="Z42" s="57">
        <v>1.351</v>
      </c>
      <c r="AA42" s="57">
        <v>3.3809999999999998</v>
      </c>
      <c r="AB42" s="57">
        <v>4.3479999999999999</v>
      </c>
      <c r="AC42" s="57">
        <v>4.5389999999999997</v>
      </c>
      <c r="AD42" s="57">
        <v>-4.5250000000000004</v>
      </c>
      <c r="AE42" s="57">
        <v>0.85299999999999998</v>
      </c>
      <c r="AF42" s="57">
        <v>2.82</v>
      </c>
      <c r="AG42" s="57">
        <v>4.6269999999999998</v>
      </c>
      <c r="AH42" s="57">
        <v>4.351</v>
      </c>
      <c r="AI42" s="57">
        <v>4.9960000000000004</v>
      </c>
      <c r="AJ42" s="57">
        <v>6.15</v>
      </c>
      <c r="AK42" s="57">
        <v>5</v>
      </c>
      <c r="AL42" s="57">
        <v>-0.92</v>
      </c>
      <c r="AM42" s="57">
        <v>2.895</v>
      </c>
      <c r="AN42" s="57">
        <v>2.8610000000000002</v>
      </c>
      <c r="AO42" s="57">
        <v>-0.26700000000000002</v>
      </c>
    </row>
    <row r="43" spans="1:75" x14ac:dyDescent="0.25">
      <c r="A43" s="57">
        <v>1996</v>
      </c>
      <c r="B43" s="57">
        <v>5.2808260000000002</v>
      </c>
      <c r="D43" s="57">
        <v>1996</v>
      </c>
      <c r="E43" s="57">
        <v>4.8366619999999996</v>
      </c>
      <c r="H43" s="57" t="s">
        <v>16</v>
      </c>
      <c r="I43" s="57" t="s">
        <v>801</v>
      </c>
      <c r="J43" s="57">
        <v>-4</v>
      </c>
      <c r="K43" s="57">
        <v>4.0999999999999996</v>
      </c>
      <c r="L43" s="57">
        <v>2</v>
      </c>
      <c r="M43" s="57">
        <v>4.9000000000000004</v>
      </c>
      <c r="N43" s="57">
        <v>5.8</v>
      </c>
      <c r="O43" s="57">
        <v>-2.1</v>
      </c>
      <c r="P43" s="57">
        <v>-15.4</v>
      </c>
      <c r="Q43" s="57">
        <v>3.5</v>
      </c>
      <c r="R43" s="57">
        <v>15.430999999999999</v>
      </c>
      <c r="S43" s="57">
        <v>5.1470000000000002</v>
      </c>
      <c r="T43" s="57">
        <v>6.1239999999999997</v>
      </c>
      <c r="U43" s="57">
        <v>-3.0870000000000002</v>
      </c>
      <c r="V43" s="57">
        <v>3.9470000000000001</v>
      </c>
      <c r="W43" s="57">
        <v>3.7130000000000001</v>
      </c>
      <c r="X43" s="57">
        <v>4.9740000000000002</v>
      </c>
      <c r="Y43" s="57">
        <v>3.625</v>
      </c>
      <c r="Z43" s="57">
        <v>5.7380000000000004</v>
      </c>
      <c r="AA43" s="57">
        <v>3.4780000000000002</v>
      </c>
      <c r="AB43" s="57">
        <v>-8.9429999999999996</v>
      </c>
      <c r="AC43" s="57">
        <v>-1.883</v>
      </c>
      <c r="AD43" s="57">
        <v>2.15</v>
      </c>
      <c r="AE43" s="57">
        <v>-0.67400000000000004</v>
      </c>
      <c r="AF43" s="57">
        <v>1.7010000000000001</v>
      </c>
      <c r="AG43" s="57">
        <v>1.1200000000000001</v>
      </c>
      <c r="AH43" s="57">
        <v>1.494</v>
      </c>
      <c r="AI43" s="57">
        <v>-1.913</v>
      </c>
      <c r="AJ43" s="57">
        <v>5.1710000000000003</v>
      </c>
      <c r="AK43" s="57">
        <v>1.0029999999999999</v>
      </c>
      <c r="AL43" s="57">
        <v>-2.9020000000000001</v>
      </c>
      <c r="AM43" s="57">
        <v>6.7389999999999999</v>
      </c>
      <c r="AN43" s="57">
        <v>7.0519999999999996</v>
      </c>
      <c r="AO43" s="57">
        <v>5.5670000000000002</v>
      </c>
    </row>
    <row r="44" spans="1:75" x14ac:dyDescent="0.25">
      <c r="A44" s="57">
        <v>1997</v>
      </c>
      <c r="B44" s="57">
        <v>5.4840549999999997</v>
      </c>
      <c r="D44" s="57">
        <v>1997</v>
      </c>
      <c r="E44" s="57">
        <v>6.8619640000000004</v>
      </c>
      <c r="H44" s="61" t="s">
        <v>18</v>
      </c>
      <c r="I44" s="57">
        <v>-3.605</v>
      </c>
      <c r="J44" s="57">
        <v>0.878</v>
      </c>
      <c r="K44" s="57">
        <v>4.5490000000000004</v>
      </c>
      <c r="L44" s="57">
        <v>2.6579999999999999</v>
      </c>
      <c r="M44" s="57">
        <v>4.8840000000000003</v>
      </c>
      <c r="N44" s="57">
        <v>7.6909999999999998</v>
      </c>
      <c r="O44" s="57">
        <v>8.5719999999999992</v>
      </c>
      <c r="P44" s="57">
        <v>10.768000000000001</v>
      </c>
      <c r="Q44" s="57">
        <v>3.2130000000000001</v>
      </c>
      <c r="R44" s="57">
        <v>6.0119999999999996</v>
      </c>
      <c r="S44" s="57">
        <v>5.2080000000000002</v>
      </c>
      <c r="T44" s="57">
        <v>2.57</v>
      </c>
      <c r="U44" s="57">
        <v>-1.2E-2</v>
      </c>
      <c r="V44" s="57">
        <v>-2.3559999999999999</v>
      </c>
      <c r="W44" s="57">
        <v>3.004</v>
      </c>
      <c r="X44" s="57">
        <v>2.726</v>
      </c>
      <c r="Y44" s="57">
        <v>4.5640000000000001</v>
      </c>
      <c r="Z44" s="57">
        <v>5.173</v>
      </c>
      <c r="AA44" s="57">
        <v>12.804</v>
      </c>
      <c r="AB44" s="57">
        <v>7.617</v>
      </c>
      <c r="AC44" s="57">
        <v>6.2229999999999999</v>
      </c>
      <c r="AD44" s="57">
        <v>-2.024</v>
      </c>
      <c r="AE44" s="57">
        <v>3.4369999999999998</v>
      </c>
      <c r="AF44" s="57">
        <v>9.4640000000000004</v>
      </c>
      <c r="AG44" s="57">
        <v>-0.64700000000000002</v>
      </c>
      <c r="AH44" s="57">
        <v>13.273</v>
      </c>
      <c r="AI44" s="57">
        <v>-3.9929999999999999</v>
      </c>
      <c r="AJ44" s="57">
        <v>6.1230000000000002</v>
      </c>
      <c r="AK44" s="57">
        <v>0.94799999999999995</v>
      </c>
      <c r="AL44" s="57">
        <v>-6.6589999999999998</v>
      </c>
      <c r="AM44" s="57">
        <v>-0.35199999999999998</v>
      </c>
      <c r="AN44" s="57">
        <v>0.96699999999999997</v>
      </c>
      <c r="AO44" s="57">
        <v>-0.81799999999999995</v>
      </c>
    </row>
    <row r="45" spans="1:75" x14ac:dyDescent="0.25">
      <c r="A45" s="57">
        <v>1998</v>
      </c>
      <c r="B45" s="57">
        <v>7.2274349999999998</v>
      </c>
      <c r="D45" s="57">
        <v>1998</v>
      </c>
      <c r="E45" s="57">
        <v>3.9034520000000001</v>
      </c>
      <c r="H45" s="57" t="s">
        <v>19</v>
      </c>
      <c r="I45" s="57" t="s">
        <v>705</v>
      </c>
      <c r="J45" s="57">
        <v>-0.498</v>
      </c>
      <c r="K45" s="57">
        <v>4.2</v>
      </c>
      <c r="L45" s="57">
        <v>-3.4</v>
      </c>
      <c r="M45" s="57">
        <v>5.5</v>
      </c>
      <c r="N45" s="57">
        <v>4.3</v>
      </c>
      <c r="O45" s="57">
        <v>-1</v>
      </c>
      <c r="P45" s="57">
        <v>5.6</v>
      </c>
      <c r="Q45" s="57">
        <v>1.958</v>
      </c>
      <c r="R45" s="57">
        <v>2.9249999999999998</v>
      </c>
      <c r="S45" s="57">
        <v>4.58</v>
      </c>
      <c r="T45" s="57">
        <v>5.0990000000000002</v>
      </c>
      <c r="U45" s="57">
        <v>1.0509999999999999</v>
      </c>
      <c r="V45" s="57">
        <v>2.0510000000000002</v>
      </c>
      <c r="W45" s="57">
        <v>3.153</v>
      </c>
      <c r="X45" s="57">
        <v>4.415</v>
      </c>
      <c r="Y45" s="57">
        <v>4.5960000000000001</v>
      </c>
      <c r="Z45" s="57">
        <v>6.5030000000000001</v>
      </c>
      <c r="AA45" s="57">
        <v>-27.155000000000001</v>
      </c>
      <c r="AB45" s="57">
        <v>7.6360000000000001</v>
      </c>
      <c r="AC45" s="57">
        <v>7.51</v>
      </c>
      <c r="AD45" s="57">
        <v>1.968</v>
      </c>
      <c r="AE45" s="57">
        <v>-1.3480000000000001</v>
      </c>
      <c r="AF45" s="57">
        <v>0.39100000000000001</v>
      </c>
      <c r="AG45" s="57">
        <v>2.843</v>
      </c>
      <c r="AH45" s="57">
        <v>4.3</v>
      </c>
      <c r="AI45" s="57">
        <v>2.1360000000000001</v>
      </c>
      <c r="AJ45" s="57">
        <v>3.202</v>
      </c>
      <c r="AK45" s="57">
        <v>3.222</v>
      </c>
      <c r="AL45" s="57">
        <v>2.996</v>
      </c>
      <c r="AM45" s="57">
        <v>3.4729999999999999</v>
      </c>
      <c r="AN45" s="57">
        <v>5.3390000000000004</v>
      </c>
      <c r="AO45" s="57">
        <v>-1.452</v>
      </c>
    </row>
    <row r="46" spans="1:75" x14ac:dyDescent="0.25">
      <c r="A46" s="57">
        <v>1999</v>
      </c>
      <c r="B46" s="57">
        <v>3.5757409999999998</v>
      </c>
      <c r="D46" s="57">
        <v>1999</v>
      </c>
      <c r="E46" s="57">
        <v>-2.675484</v>
      </c>
      <c r="H46" s="62" t="s">
        <v>20</v>
      </c>
      <c r="I46" s="57">
        <v>-2.0760000000000001</v>
      </c>
      <c r="J46" s="57">
        <v>0.56200000000000006</v>
      </c>
      <c r="K46" s="57">
        <v>-8.8840000000000003</v>
      </c>
      <c r="L46" s="57">
        <v>-11.497</v>
      </c>
      <c r="M46" s="57">
        <v>2.1339999999999999</v>
      </c>
      <c r="N46" s="57">
        <v>0.36599999999999999</v>
      </c>
      <c r="O46" s="57">
        <v>-0.23400000000000001</v>
      </c>
      <c r="P46" s="57">
        <v>-0.13</v>
      </c>
      <c r="Q46" s="57">
        <v>-5.9809999999999999</v>
      </c>
      <c r="R46" s="57">
        <v>-4.944</v>
      </c>
      <c r="S46" s="57">
        <v>-3.01</v>
      </c>
      <c r="T46" s="57">
        <v>6.0259999999999998</v>
      </c>
      <c r="U46" s="57">
        <v>7.758</v>
      </c>
      <c r="V46" s="57">
        <v>8.2010000000000005</v>
      </c>
      <c r="W46" s="57">
        <v>8.4819999999999993</v>
      </c>
      <c r="X46" s="57">
        <v>5.0549999999999997</v>
      </c>
      <c r="Y46" s="57">
        <v>7.9560000000000004</v>
      </c>
      <c r="Z46" s="57">
        <v>6.1849999999999996</v>
      </c>
      <c r="AA46" s="57">
        <v>-1.7070000000000001</v>
      </c>
      <c r="AB46" s="57">
        <v>2.9860000000000002</v>
      </c>
      <c r="AC46" s="57">
        <v>-1.345</v>
      </c>
      <c r="AD46" s="57">
        <v>2.2599999999999998</v>
      </c>
      <c r="AE46" s="57">
        <v>1.149</v>
      </c>
      <c r="AF46" s="57">
        <v>-0.65200000000000002</v>
      </c>
      <c r="AG46" s="57">
        <v>1.5660000000000001</v>
      </c>
      <c r="AH46" s="57">
        <v>-1.9419999999999999</v>
      </c>
      <c r="AI46" s="57">
        <v>5.1269999999999998</v>
      </c>
      <c r="AJ46" s="57">
        <v>7.02</v>
      </c>
      <c r="AK46" s="57">
        <v>1.9770000000000001</v>
      </c>
      <c r="AL46" s="57">
        <v>3.319</v>
      </c>
      <c r="AM46" s="57">
        <v>4.3710000000000004</v>
      </c>
      <c r="AN46" s="57">
        <v>5.4370000000000003</v>
      </c>
      <c r="AO46" s="57">
        <v>4.8159999999999998</v>
      </c>
    </row>
    <row r="47" spans="1:75" x14ac:dyDescent="0.25">
      <c r="A47" s="57">
        <v>2000</v>
      </c>
      <c r="B47" s="57">
        <v>4.4385050000000001</v>
      </c>
      <c r="D47" s="57">
        <v>2000</v>
      </c>
      <c r="E47" s="57">
        <v>-0.5936593</v>
      </c>
      <c r="H47" s="57" t="s">
        <v>21</v>
      </c>
      <c r="I47" s="57">
        <v>7.21</v>
      </c>
      <c r="J47" s="57">
        <v>4.2649999999999997</v>
      </c>
      <c r="K47" s="57">
        <v>2.1539999999999999</v>
      </c>
      <c r="L47" s="57">
        <v>-2.1509999999999998</v>
      </c>
      <c r="M47" s="57">
        <v>4.1289999999999996</v>
      </c>
      <c r="N47" s="57">
        <v>3.2930000000000001</v>
      </c>
      <c r="O47" s="57">
        <v>6.27</v>
      </c>
      <c r="P47" s="57">
        <v>8.5459999999999994</v>
      </c>
      <c r="Q47" s="57">
        <v>-0.09</v>
      </c>
      <c r="R47" s="57">
        <v>0.25800000000000001</v>
      </c>
      <c r="S47" s="57">
        <v>1.169</v>
      </c>
      <c r="T47" s="57">
        <v>-0.224</v>
      </c>
      <c r="U47" s="57">
        <v>-3.3740000000000001</v>
      </c>
      <c r="V47" s="57">
        <v>1.3129999999999999</v>
      </c>
      <c r="W47" s="57">
        <v>3.609</v>
      </c>
      <c r="X47" s="57">
        <v>0.11700000000000001</v>
      </c>
      <c r="Y47" s="57">
        <v>4.7850000000000001</v>
      </c>
      <c r="Z47" s="57">
        <v>4.9130000000000003</v>
      </c>
      <c r="AA47" s="57">
        <v>6.3170000000000002</v>
      </c>
      <c r="AB47" s="57">
        <v>4.0940000000000003</v>
      </c>
      <c r="AC47" s="57">
        <v>4.3220000000000001</v>
      </c>
      <c r="AD47" s="57">
        <v>3.9220000000000002</v>
      </c>
      <c r="AE47" s="57">
        <v>0.13900000000000001</v>
      </c>
      <c r="AF47" s="57">
        <v>2.4340000000000002</v>
      </c>
      <c r="AG47" s="57">
        <v>7.8360000000000003</v>
      </c>
      <c r="AH47" s="57">
        <v>7.23</v>
      </c>
      <c r="AI47" s="57">
        <v>4.7089999999999996</v>
      </c>
      <c r="AJ47" s="57">
        <v>5.9850000000000003</v>
      </c>
      <c r="AK47" s="57">
        <v>1.1879999999999999</v>
      </c>
      <c r="AL47" s="57">
        <v>-6.5650000000000004</v>
      </c>
      <c r="AM47" s="57">
        <v>-4.0979999999999999</v>
      </c>
      <c r="AN47" s="57">
        <v>2.89</v>
      </c>
      <c r="AO47" s="57">
        <v>1.639</v>
      </c>
    </row>
    <row r="48" spans="1:75" x14ac:dyDescent="0.25">
      <c r="A48" s="57">
        <v>2001</v>
      </c>
      <c r="B48" s="57">
        <v>2.1453820000000001</v>
      </c>
      <c r="D48" s="57">
        <v>2001</v>
      </c>
      <c r="E48" s="57">
        <v>-3.0510250000000001</v>
      </c>
      <c r="H48" s="62" t="s">
        <v>22</v>
      </c>
      <c r="I48" s="57">
        <v>-4.0410000000000004</v>
      </c>
      <c r="J48" s="57">
        <v>4.42</v>
      </c>
      <c r="K48" s="57">
        <v>3.08</v>
      </c>
      <c r="L48" s="57">
        <v>4.1529999999999996</v>
      </c>
      <c r="M48" s="57">
        <v>0.95</v>
      </c>
      <c r="N48" s="57">
        <v>-0.9</v>
      </c>
      <c r="O48" s="57">
        <v>7</v>
      </c>
      <c r="P48" s="57">
        <v>7.7</v>
      </c>
      <c r="Q48" s="57">
        <v>-3.9929999999999999</v>
      </c>
      <c r="R48" s="57">
        <v>4.7</v>
      </c>
      <c r="S48" s="57">
        <v>4.875</v>
      </c>
      <c r="T48" s="57">
        <v>0.83399999999999996</v>
      </c>
      <c r="U48" s="57">
        <v>2.778</v>
      </c>
      <c r="V48" s="57">
        <v>2.2109999999999999</v>
      </c>
      <c r="W48" s="57">
        <v>1.875</v>
      </c>
      <c r="X48" s="57">
        <v>2.5209999999999999</v>
      </c>
      <c r="Y48" s="57">
        <v>-0.24299999999999999</v>
      </c>
      <c r="Z48" s="57">
        <v>-1.641</v>
      </c>
      <c r="AA48" s="57">
        <v>-1.21</v>
      </c>
      <c r="AB48" s="57">
        <v>0.98099999999999998</v>
      </c>
      <c r="AC48" s="57">
        <v>0.77600000000000002</v>
      </c>
      <c r="AD48" s="57">
        <v>1.2809999999999999</v>
      </c>
      <c r="AE48" s="57">
        <v>0.67500000000000004</v>
      </c>
      <c r="AF48" s="57">
        <v>3.6659999999999999</v>
      </c>
      <c r="AG48" s="57">
        <v>1.3240000000000001</v>
      </c>
      <c r="AH48" s="57">
        <v>0.89400000000000002</v>
      </c>
      <c r="AI48" s="57">
        <v>2.8730000000000002</v>
      </c>
      <c r="AJ48" s="57">
        <v>1.4339999999999999</v>
      </c>
      <c r="AK48" s="57">
        <v>-0.80800000000000005</v>
      </c>
      <c r="AL48" s="57">
        <v>-3.3889999999999998</v>
      </c>
      <c r="AM48" s="57">
        <v>-1.4470000000000001</v>
      </c>
      <c r="AN48" s="57">
        <v>1.405</v>
      </c>
      <c r="AO48" s="57">
        <v>-0.48</v>
      </c>
    </row>
    <row r="49" spans="1:41" x14ac:dyDescent="0.25">
      <c r="A49" s="57">
        <v>2002</v>
      </c>
      <c r="B49" s="57">
        <v>2.2496719999999999</v>
      </c>
      <c r="D49" s="57">
        <v>2002</v>
      </c>
      <c r="E49" s="57">
        <v>-6.9271520000000004</v>
      </c>
      <c r="H49" s="57" t="s">
        <v>23</v>
      </c>
      <c r="I49" s="57">
        <v>-44.442</v>
      </c>
      <c r="J49" s="57">
        <v>-3.4830000000000001</v>
      </c>
      <c r="K49" s="57">
        <v>6.7910000000000004</v>
      </c>
      <c r="L49" s="57">
        <v>-0.71299999999999997</v>
      </c>
      <c r="M49" s="57">
        <v>5.024</v>
      </c>
      <c r="N49" s="57">
        <v>-6.6059999999999999</v>
      </c>
      <c r="O49" s="57">
        <v>-1.22</v>
      </c>
      <c r="P49" s="57">
        <v>-9.125</v>
      </c>
      <c r="Q49" s="57">
        <v>9.1</v>
      </c>
      <c r="R49" s="57">
        <v>-2.4369999999999998</v>
      </c>
      <c r="S49" s="57">
        <v>4.13</v>
      </c>
      <c r="T49" s="57">
        <v>-2.59</v>
      </c>
      <c r="U49" s="57">
        <v>0.187</v>
      </c>
      <c r="V49" s="57">
        <v>0.57999999999999996</v>
      </c>
      <c r="W49" s="57">
        <v>1.3160000000000001</v>
      </c>
      <c r="X49" s="57">
        <v>-0.64100000000000001</v>
      </c>
      <c r="Y49" s="57">
        <v>3.0089999999999999</v>
      </c>
      <c r="Z49" s="57">
        <v>2.3580000000000001</v>
      </c>
      <c r="AA49" s="57">
        <v>7.2619999999999996</v>
      </c>
      <c r="AB49" s="57">
        <v>-2.758</v>
      </c>
      <c r="AC49" s="57">
        <v>5.3029999999999999</v>
      </c>
      <c r="AD49" s="57">
        <v>0.70299999999999996</v>
      </c>
      <c r="AE49" s="57">
        <v>0.57799999999999996</v>
      </c>
      <c r="AF49" s="57">
        <v>4.03</v>
      </c>
      <c r="AG49" s="57">
        <v>3.173</v>
      </c>
      <c r="AH49" s="57">
        <v>-0.17399999999999999</v>
      </c>
      <c r="AI49" s="57">
        <v>-4.508</v>
      </c>
      <c r="AJ49" s="57">
        <v>7.516</v>
      </c>
      <c r="AK49" s="57">
        <v>2.754</v>
      </c>
      <c r="AL49" s="57">
        <v>-0.66500000000000004</v>
      </c>
      <c r="AM49" s="57">
        <v>-0.5</v>
      </c>
      <c r="AN49" s="57">
        <v>2.74</v>
      </c>
      <c r="AO49" s="57">
        <v>2.81</v>
      </c>
    </row>
    <row r="50" spans="1:41" x14ac:dyDescent="0.25">
      <c r="A50" s="57">
        <v>2003</v>
      </c>
      <c r="B50" s="57">
        <v>-1.163743</v>
      </c>
      <c r="D50" s="57">
        <v>2003</v>
      </c>
      <c r="E50" s="57">
        <v>7.3167460000000002</v>
      </c>
      <c r="H50" s="57" t="s">
        <v>24</v>
      </c>
      <c r="I50" s="57" t="s">
        <v>705</v>
      </c>
      <c r="J50" s="57" t="s">
        <v>705</v>
      </c>
      <c r="K50" s="57" t="s">
        <v>705</v>
      </c>
      <c r="L50" s="57" t="s">
        <v>705</v>
      </c>
      <c r="M50" s="57" t="s">
        <v>705</v>
      </c>
      <c r="N50" s="57" t="s">
        <v>705</v>
      </c>
      <c r="O50" s="57" t="s">
        <v>705</v>
      </c>
      <c r="P50" s="57" t="s">
        <v>705</v>
      </c>
      <c r="Q50" s="57" t="s">
        <v>705</v>
      </c>
      <c r="R50" s="57" t="s">
        <v>705</v>
      </c>
      <c r="S50" s="57" t="s">
        <v>705</v>
      </c>
      <c r="T50" s="57" t="s">
        <v>705</v>
      </c>
      <c r="U50" s="57" t="s">
        <v>705</v>
      </c>
      <c r="V50" s="57">
        <v>-11.4</v>
      </c>
      <c r="W50" s="57">
        <v>2.2000000000000002</v>
      </c>
      <c r="X50" s="57">
        <v>-2.0840000000000001</v>
      </c>
      <c r="Y50" s="57">
        <v>4.274</v>
      </c>
      <c r="Z50" s="57">
        <v>9.1080000000000005</v>
      </c>
      <c r="AA50" s="57">
        <v>5.4359999999999999</v>
      </c>
      <c r="AB50" s="57">
        <v>3.0409999999999999</v>
      </c>
      <c r="AC50" s="57">
        <v>5.7489999999999997</v>
      </c>
      <c r="AD50" s="57">
        <v>7.3490000000000002</v>
      </c>
      <c r="AE50" s="57">
        <v>7.2240000000000002</v>
      </c>
      <c r="AF50" s="57">
        <v>7.6</v>
      </c>
      <c r="AG50" s="57">
        <v>8.8569999999999993</v>
      </c>
      <c r="AH50" s="57">
        <v>10.122999999999999</v>
      </c>
      <c r="AI50" s="57">
        <v>11.154</v>
      </c>
      <c r="AJ50" s="57">
        <v>9.6</v>
      </c>
      <c r="AK50" s="57">
        <v>-3.2749999999999999</v>
      </c>
      <c r="AL50" s="57">
        <v>-17.728999999999999</v>
      </c>
      <c r="AM50" s="57">
        <v>-0.94199999999999995</v>
      </c>
      <c r="AN50" s="57">
        <v>5.4770000000000003</v>
      </c>
      <c r="AO50" s="57">
        <v>5.5780000000000003</v>
      </c>
    </row>
    <row r="51" spans="1:41" x14ac:dyDescent="0.25">
      <c r="A51" s="57">
        <v>2004</v>
      </c>
      <c r="B51" s="57">
        <v>0.94582469999999996</v>
      </c>
      <c r="D51" s="57">
        <v>2004</v>
      </c>
      <c r="E51" s="57">
        <v>7.2011810000000001</v>
      </c>
      <c r="H51" s="57" t="s">
        <v>25</v>
      </c>
      <c r="I51" s="57">
        <v>-0.82499999999999996</v>
      </c>
      <c r="J51" s="57">
        <v>3.0790000000000002</v>
      </c>
      <c r="K51" s="57">
        <v>5.556</v>
      </c>
      <c r="L51" s="57">
        <v>0.318</v>
      </c>
      <c r="M51" s="57">
        <v>5.0970000000000004</v>
      </c>
      <c r="N51" s="57">
        <v>4.3869999999999996</v>
      </c>
      <c r="O51" s="57">
        <v>5.3520000000000003</v>
      </c>
      <c r="P51" s="57">
        <v>0.189</v>
      </c>
      <c r="Q51" s="57">
        <v>8.8279999999999994</v>
      </c>
      <c r="R51" s="57">
        <v>6.8019999999999996</v>
      </c>
      <c r="S51" s="57">
        <v>6.4740000000000002</v>
      </c>
      <c r="T51" s="57">
        <v>2.3519999999999999</v>
      </c>
      <c r="U51" s="57">
        <v>7.3630000000000004</v>
      </c>
      <c r="V51" s="57">
        <v>3.294</v>
      </c>
      <c r="W51" s="57">
        <v>5.6719999999999997</v>
      </c>
      <c r="X51" s="57">
        <v>1.778</v>
      </c>
      <c r="Y51" s="57">
        <v>4.673</v>
      </c>
      <c r="Z51" s="57">
        <v>3.4369999999999998</v>
      </c>
      <c r="AA51" s="57">
        <v>5.4889999999999999</v>
      </c>
      <c r="AB51" s="57">
        <v>0.376</v>
      </c>
      <c r="AC51" s="57">
        <v>5.66</v>
      </c>
      <c r="AD51" s="57">
        <v>3.669</v>
      </c>
      <c r="AE51" s="57">
        <v>1.9910000000000001</v>
      </c>
      <c r="AF51" s="57">
        <v>3.4550000000000001</v>
      </c>
      <c r="AG51" s="57">
        <v>2.8039999999999998</v>
      </c>
      <c r="AH51" s="57">
        <v>2.9369999999999998</v>
      </c>
      <c r="AI51" s="57">
        <v>4.0979999999999999</v>
      </c>
      <c r="AJ51" s="57">
        <v>4.8540000000000001</v>
      </c>
      <c r="AK51" s="57">
        <v>5.133</v>
      </c>
      <c r="AL51" s="57">
        <v>4.8079999999999998</v>
      </c>
      <c r="AM51" s="57">
        <v>6.2690000000000001</v>
      </c>
      <c r="AN51" s="57">
        <v>5.71</v>
      </c>
      <c r="AO51" s="57">
        <v>4.5490000000000004</v>
      </c>
    </row>
    <row r="52" spans="1:41" x14ac:dyDescent="0.25">
      <c r="A52" s="57">
        <v>2005</v>
      </c>
      <c r="B52" s="57">
        <v>3.909443</v>
      </c>
      <c r="D52" s="57">
        <v>2005</v>
      </c>
      <c r="E52" s="57">
        <v>8.5705600000000004</v>
      </c>
      <c r="H52" s="57" t="s">
        <v>26</v>
      </c>
      <c r="I52" s="57">
        <v>3.17</v>
      </c>
      <c r="J52" s="57">
        <v>0.79800000000000004</v>
      </c>
      <c r="K52" s="57">
        <v>1.0389999999999999</v>
      </c>
      <c r="L52" s="57">
        <v>1.887</v>
      </c>
      <c r="M52" s="57">
        <v>4.7300000000000004</v>
      </c>
      <c r="N52" s="57">
        <v>5.5960000000000001</v>
      </c>
      <c r="O52" s="57">
        <v>9.9830000000000005</v>
      </c>
      <c r="P52" s="57">
        <v>3.9510000000000001</v>
      </c>
      <c r="Q52" s="57">
        <v>8.4640000000000004</v>
      </c>
      <c r="R52" s="57">
        <v>9.798</v>
      </c>
      <c r="S52" s="57">
        <v>5.32</v>
      </c>
      <c r="T52" s="57">
        <v>8.6449999999999996</v>
      </c>
      <c r="U52" s="57">
        <v>1.819</v>
      </c>
      <c r="V52" s="57">
        <v>4.2009999999999996</v>
      </c>
      <c r="W52" s="57">
        <v>3.8210000000000002</v>
      </c>
      <c r="X52" s="57">
        <v>1.4319999999999999</v>
      </c>
      <c r="Y52" s="57">
        <v>1.5149999999999999</v>
      </c>
      <c r="Z52" s="57">
        <v>5.9370000000000003</v>
      </c>
      <c r="AA52" s="57">
        <v>6.492</v>
      </c>
      <c r="AB52" s="57">
        <v>8.4209999999999994</v>
      </c>
      <c r="AC52" s="57">
        <v>8.4410000000000007</v>
      </c>
      <c r="AD52" s="57">
        <v>2.52</v>
      </c>
      <c r="AE52" s="57">
        <v>4.0880000000000001</v>
      </c>
      <c r="AF52" s="57">
        <v>1.669</v>
      </c>
      <c r="AG52" s="57">
        <v>4.3760000000000003</v>
      </c>
      <c r="AH52" s="57">
        <v>5.2530000000000001</v>
      </c>
      <c r="AI52" s="57">
        <v>4.9329999999999998</v>
      </c>
      <c r="AJ52" s="57">
        <v>6.5880000000000001</v>
      </c>
      <c r="AK52" s="57">
        <v>-0.73499999999999999</v>
      </c>
      <c r="AL52" s="57">
        <v>-4.0730000000000004</v>
      </c>
      <c r="AM52" s="57">
        <v>2.891</v>
      </c>
      <c r="AN52" s="57">
        <v>1.6559999999999999</v>
      </c>
      <c r="AO52" s="57">
        <v>0.33600000000000002</v>
      </c>
    </row>
    <row r="53" spans="1:41" x14ac:dyDescent="0.25">
      <c r="A53" s="57">
        <v>2006</v>
      </c>
      <c r="B53" s="57">
        <v>3.3767450000000001</v>
      </c>
      <c r="D53" s="57">
        <v>2006</v>
      </c>
      <c r="E53" s="57">
        <v>7.6146250000000002</v>
      </c>
      <c r="H53" s="57" t="s">
        <v>28</v>
      </c>
      <c r="I53" s="57">
        <v>18.803000000000001</v>
      </c>
      <c r="J53" s="57">
        <v>7.8860000000000001</v>
      </c>
      <c r="K53" s="57">
        <v>7.4660000000000002</v>
      </c>
      <c r="L53" s="57">
        <v>4.4139999999999997</v>
      </c>
      <c r="M53" s="57">
        <v>17.379000000000001</v>
      </c>
      <c r="N53" s="57">
        <v>13.801</v>
      </c>
      <c r="O53" s="57">
        <v>8.5960000000000001</v>
      </c>
      <c r="P53" s="57">
        <v>8.8659999999999997</v>
      </c>
      <c r="Q53" s="57">
        <v>8.7219999999999995</v>
      </c>
      <c r="R53" s="57">
        <v>9.2919999999999998</v>
      </c>
      <c r="S53" s="57">
        <v>-4.0490000000000004</v>
      </c>
      <c r="T53" s="57">
        <v>6.8959999999999999</v>
      </c>
      <c r="U53" s="57">
        <v>6.4669999999999996</v>
      </c>
      <c r="V53" s="57">
        <v>5.4169999999999998</v>
      </c>
      <c r="W53" s="57">
        <v>7.5049999999999999</v>
      </c>
      <c r="X53" s="57">
        <v>7.3769999999999998</v>
      </c>
      <c r="Y53" s="57">
        <v>9.0839999999999996</v>
      </c>
      <c r="Z53" s="57">
        <v>10.404999999999999</v>
      </c>
      <c r="AA53" s="57">
        <v>9.7889999999999997</v>
      </c>
      <c r="AB53" s="57">
        <v>7.23</v>
      </c>
      <c r="AC53" s="57">
        <v>4.7699999999999996</v>
      </c>
      <c r="AD53" s="57">
        <v>3.452</v>
      </c>
      <c r="AE53" s="57">
        <v>6.0979999999999999</v>
      </c>
      <c r="AF53" s="57">
        <v>14.153</v>
      </c>
      <c r="AG53" s="57">
        <v>12.481</v>
      </c>
      <c r="AH53" s="57">
        <v>-8.6750000000000007</v>
      </c>
      <c r="AI53" s="57">
        <v>19.585999999999999</v>
      </c>
      <c r="AJ53" s="57">
        <v>10.555999999999999</v>
      </c>
      <c r="AK53" s="57">
        <v>12.199</v>
      </c>
      <c r="AL53" s="57">
        <v>-3.6339999999999999</v>
      </c>
      <c r="AM53" s="57">
        <v>7.0579999999999998</v>
      </c>
      <c r="AN53" s="57">
        <v>6.476</v>
      </c>
      <c r="AO53" s="57">
        <v>0.878</v>
      </c>
    </row>
    <row r="54" spans="1:41" x14ac:dyDescent="0.25">
      <c r="A54" s="57">
        <v>2007</v>
      </c>
      <c r="B54" s="57">
        <v>1.253433</v>
      </c>
      <c r="D54" s="57">
        <v>2007</v>
      </c>
      <c r="E54" s="57">
        <v>7.4682700000000004</v>
      </c>
      <c r="H54" s="57" t="s">
        <v>29</v>
      </c>
      <c r="I54" s="57" t="s">
        <v>705</v>
      </c>
      <c r="J54" s="57" t="s">
        <v>705</v>
      </c>
      <c r="K54" s="57" t="s">
        <v>705</v>
      </c>
      <c r="L54" s="57" t="s">
        <v>705</v>
      </c>
      <c r="M54" s="57" t="s">
        <v>705</v>
      </c>
      <c r="N54" s="57" t="s">
        <v>705</v>
      </c>
      <c r="O54" s="57" t="s">
        <v>705</v>
      </c>
      <c r="P54" s="57" t="s">
        <v>705</v>
      </c>
      <c r="Q54" s="57" t="s">
        <v>705</v>
      </c>
      <c r="R54" s="57" t="s">
        <v>705</v>
      </c>
      <c r="S54" s="57" t="s">
        <v>705</v>
      </c>
      <c r="T54" s="57" t="s">
        <v>705</v>
      </c>
      <c r="U54" s="57" t="s">
        <v>705</v>
      </c>
      <c r="V54" s="57" t="s">
        <v>705</v>
      </c>
      <c r="W54" s="57" t="s">
        <v>705</v>
      </c>
      <c r="X54" s="57" t="s">
        <v>705</v>
      </c>
      <c r="Y54" s="57" t="s">
        <v>705</v>
      </c>
      <c r="Z54" s="57" t="s">
        <v>705</v>
      </c>
      <c r="AA54" s="57" t="s">
        <v>705</v>
      </c>
      <c r="AB54" s="57" t="s">
        <v>705</v>
      </c>
      <c r="AC54" s="57" t="s">
        <v>705</v>
      </c>
      <c r="AD54" s="57">
        <v>-2E-3</v>
      </c>
      <c r="AE54" s="57">
        <v>2.4340000000000002</v>
      </c>
      <c r="AF54" s="57">
        <v>0.71599999999999997</v>
      </c>
      <c r="AG54" s="57">
        <v>-0.28899999999999998</v>
      </c>
      <c r="AH54" s="57">
        <v>3.585</v>
      </c>
      <c r="AI54" s="57">
        <v>2.58</v>
      </c>
      <c r="AJ54" s="57">
        <v>4.0730000000000004</v>
      </c>
      <c r="AK54" s="57">
        <v>3.8809999999999998</v>
      </c>
      <c r="AL54" s="57">
        <v>-2.8119999999999998</v>
      </c>
      <c r="AM54" s="57">
        <v>3.1890000000000001</v>
      </c>
      <c r="AN54" s="57">
        <v>1.819</v>
      </c>
      <c r="AO54" s="57">
        <v>1.0389999999999999</v>
      </c>
    </row>
    <row r="55" spans="1:41" x14ac:dyDescent="0.25">
      <c r="A55" s="57">
        <v>2008</v>
      </c>
      <c r="B55" s="57">
        <v>-2.2992819999999998</v>
      </c>
      <c r="D55" s="57">
        <v>2008</v>
      </c>
      <c r="E55" s="57">
        <v>5.3361549999999998</v>
      </c>
      <c r="H55" s="57" t="s">
        <v>30</v>
      </c>
      <c r="I55" s="57">
        <v>11.361000000000001</v>
      </c>
      <c r="J55" s="57">
        <v>-7.0640000000000001</v>
      </c>
      <c r="K55" s="57">
        <v>5.2809999999999997</v>
      </c>
      <c r="L55" s="57">
        <v>5.899</v>
      </c>
      <c r="M55" s="57">
        <v>0.96899999999999997</v>
      </c>
      <c r="N55" s="57">
        <v>4.8259999999999996</v>
      </c>
      <c r="O55" s="57">
        <v>8.8059999999999992</v>
      </c>
      <c r="P55" s="57">
        <v>11.154999999999999</v>
      </c>
      <c r="Q55" s="57">
        <v>8.6669999999999998</v>
      </c>
      <c r="R55" s="57">
        <v>5.8239999999999998</v>
      </c>
      <c r="S55" s="57">
        <v>4.9039999999999999</v>
      </c>
      <c r="T55" s="57">
        <v>6.3810000000000002</v>
      </c>
      <c r="U55" s="57">
        <v>10.416</v>
      </c>
      <c r="V55" s="57">
        <v>10.275</v>
      </c>
      <c r="W55" s="57">
        <v>4.8449999999999998</v>
      </c>
      <c r="X55" s="57">
        <v>4.4459999999999997</v>
      </c>
      <c r="Y55" s="57">
        <v>0.26500000000000001</v>
      </c>
      <c r="Z55" s="57">
        <v>3.7309999999999999</v>
      </c>
      <c r="AA55" s="57">
        <v>8.5749999999999993</v>
      </c>
      <c r="AB55" s="57">
        <v>4.6189999999999998</v>
      </c>
      <c r="AC55" s="57">
        <v>7.1989999999999998</v>
      </c>
      <c r="AD55" s="57">
        <v>3.214</v>
      </c>
      <c r="AE55" s="57">
        <v>1.627</v>
      </c>
      <c r="AF55" s="57">
        <v>5.984</v>
      </c>
      <c r="AG55" s="57">
        <v>4.2990000000000004</v>
      </c>
      <c r="AH55" s="57">
        <v>1.4530000000000001</v>
      </c>
      <c r="AI55" s="57">
        <v>4.5140000000000002</v>
      </c>
      <c r="AJ55" s="57">
        <v>5.875</v>
      </c>
      <c r="AK55" s="57">
        <v>5.5170000000000003</v>
      </c>
      <c r="AL55" s="57">
        <v>3.0150000000000001</v>
      </c>
      <c r="AM55" s="57">
        <v>4.0999999999999996</v>
      </c>
      <c r="AN55" s="57">
        <v>3.8</v>
      </c>
      <c r="AO55" s="57">
        <v>3.2949999999999999</v>
      </c>
    </row>
    <row r="56" spans="1:41" x14ac:dyDescent="0.25">
      <c r="A56" s="57">
        <v>2009</v>
      </c>
      <c r="B56" s="57">
        <v>-5.6474970000000004</v>
      </c>
      <c r="D56" s="57">
        <v>2009</v>
      </c>
      <c r="E56" s="57">
        <v>2.0125299999999999</v>
      </c>
      <c r="H56" s="57" t="s">
        <v>31</v>
      </c>
      <c r="I56" s="57">
        <v>6.4429999999999996</v>
      </c>
      <c r="J56" s="57">
        <v>8.3759999999999994</v>
      </c>
      <c r="K56" s="57">
        <v>8.3309999999999995</v>
      </c>
      <c r="L56" s="57">
        <v>5.7919999999999998</v>
      </c>
      <c r="M56" s="57">
        <v>5.9139999999999997</v>
      </c>
      <c r="N56" s="57">
        <v>5.6790000000000003</v>
      </c>
      <c r="O56" s="57">
        <v>9.4260000000000002</v>
      </c>
      <c r="P56" s="57">
        <v>3.5419999999999998</v>
      </c>
      <c r="Q56" s="57">
        <v>5.1459999999999999</v>
      </c>
      <c r="R56" s="57">
        <v>4.1829999999999998</v>
      </c>
      <c r="S56" s="57">
        <v>-2.4860000000000002</v>
      </c>
      <c r="T56" s="57">
        <v>-9.1989999999999998</v>
      </c>
      <c r="U56" s="57">
        <v>-9.2560000000000002</v>
      </c>
      <c r="V56" s="57">
        <v>-3.169</v>
      </c>
      <c r="W56" s="57">
        <v>2.1339999999999999</v>
      </c>
      <c r="X56" s="57">
        <v>6.3760000000000003</v>
      </c>
      <c r="Y56" s="57">
        <v>2.2349999999999999</v>
      </c>
      <c r="Z56" s="57">
        <v>3.8969999999999998</v>
      </c>
      <c r="AA56" s="57">
        <v>3.34</v>
      </c>
      <c r="AB56" s="57">
        <v>3.07</v>
      </c>
      <c r="AC56" s="57">
        <v>1.1459999999999999</v>
      </c>
      <c r="AD56" s="57">
        <v>2.9529999999999998</v>
      </c>
      <c r="AE56" s="57">
        <v>4.7329999999999997</v>
      </c>
      <c r="AF56" s="57">
        <v>7.0049999999999999</v>
      </c>
      <c r="AG56" s="57">
        <v>10.625</v>
      </c>
      <c r="AH56" s="57">
        <v>7.2539999999999996</v>
      </c>
      <c r="AI56" s="57">
        <v>8.5559999999999992</v>
      </c>
      <c r="AJ56" s="57">
        <v>10.247999999999999</v>
      </c>
      <c r="AK56" s="57">
        <v>8.9</v>
      </c>
      <c r="AL56" s="57">
        <v>-1.2689999999999999</v>
      </c>
      <c r="AM56" s="57">
        <v>6.3650000000000002</v>
      </c>
      <c r="AN56" s="57">
        <v>17.513999999999999</v>
      </c>
      <c r="AO56" s="57">
        <v>12.282999999999999</v>
      </c>
    </row>
    <row r="57" spans="1:41" x14ac:dyDescent="0.25">
      <c r="A57" s="57">
        <v>2010</v>
      </c>
      <c r="B57" s="57">
        <v>0.59800260000000005</v>
      </c>
      <c r="D57" s="57">
        <v>2010</v>
      </c>
      <c r="E57" s="57">
        <v>7.2942770000000001</v>
      </c>
      <c r="H57" s="57" t="s">
        <v>32</v>
      </c>
      <c r="I57" s="57" t="s">
        <v>705</v>
      </c>
      <c r="J57" s="57" t="s">
        <v>705</v>
      </c>
      <c r="K57" s="57" t="s">
        <v>705</v>
      </c>
      <c r="L57" s="57" t="s">
        <v>705</v>
      </c>
      <c r="M57" s="57" t="s">
        <v>705</v>
      </c>
      <c r="N57" s="57" t="s">
        <v>705</v>
      </c>
      <c r="O57" s="57" t="s">
        <v>705</v>
      </c>
      <c r="P57" s="57" t="s">
        <v>705</v>
      </c>
      <c r="Q57" s="57" t="s">
        <v>705</v>
      </c>
      <c r="R57" s="57" t="s">
        <v>705</v>
      </c>
      <c r="S57" s="57" t="s">
        <v>705</v>
      </c>
      <c r="T57" s="57" t="s">
        <v>705</v>
      </c>
      <c r="U57" s="57" t="s">
        <v>705</v>
      </c>
      <c r="V57" s="57" t="s">
        <v>705</v>
      </c>
      <c r="W57" s="57" t="s">
        <v>705</v>
      </c>
      <c r="X57" s="57" t="s">
        <v>705</v>
      </c>
      <c r="Y57" s="57" t="s">
        <v>705</v>
      </c>
      <c r="Z57" s="57" t="s">
        <v>705</v>
      </c>
      <c r="AA57" s="57" t="s">
        <v>705</v>
      </c>
      <c r="AB57" s="57" t="s">
        <v>705</v>
      </c>
      <c r="AC57" s="57" t="s">
        <v>705</v>
      </c>
      <c r="AD57" s="57">
        <v>1.1000000000000001</v>
      </c>
      <c r="AE57" s="57">
        <v>1.9</v>
      </c>
      <c r="AF57" s="57">
        <v>2.5</v>
      </c>
      <c r="AG57" s="57">
        <v>4.4000000000000004</v>
      </c>
      <c r="AH57" s="57">
        <v>4.2</v>
      </c>
      <c r="AI57" s="57">
        <v>8.6</v>
      </c>
      <c r="AJ57" s="57">
        <v>10.7</v>
      </c>
      <c r="AK57" s="57">
        <v>6.9</v>
      </c>
      <c r="AL57" s="57">
        <v>-5.7</v>
      </c>
      <c r="AM57" s="57">
        <v>2.464</v>
      </c>
      <c r="AN57" s="57">
        <v>3.222</v>
      </c>
      <c r="AO57" s="57">
        <v>-0.54500000000000004</v>
      </c>
    </row>
    <row r="58" spans="1:41" x14ac:dyDescent="0.25">
      <c r="A58" s="57">
        <v>1990</v>
      </c>
      <c r="B58" s="57">
        <v>2.825475</v>
      </c>
      <c r="D58" s="57">
        <v>1990</v>
      </c>
      <c r="E58" s="57">
        <v>0.26810299999999998</v>
      </c>
      <c r="H58" s="57" t="s">
        <v>33</v>
      </c>
      <c r="I58" s="57" t="s">
        <v>705</v>
      </c>
      <c r="J58" s="57" t="s">
        <v>705</v>
      </c>
      <c r="K58" s="57" t="s">
        <v>705</v>
      </c>
      <c r="L58" s="57" t="s">
        <v>705</v>
      </c>
      <c r="M58" s="57" t="s">
        <v>705</v>
      </c>
      <c r="N58" s="57" t="s">
        <v>705</v>
      </c>
      <c r="O58" s="57" t="s">
        <v>705</v>
      </c>
      <c r="P58" s="57" t="s">
        <v>705</v>
      </c>
      <c r="Q58" s="57" t="s">
        <v>705</v>
      </c>
      <c r="R58" s="57" t="s">
        <v>705</v>
      </c>
      <c r="S58" s="57" t="s">
        <v>705</v>
      </c>
      <c r="T58" s="57">
        <v>5.343</v>
      </c>
      <c r="U58" s="57">
        <v>9.27</v>
      </c>
      <c r="V58" s="57">
        <v>-1.62</v>
      </c>
      <c r="W58" s="57">
        <v>5.133</v>
      </c>
      <c r="X58" s="57">
        <v>3.226</v>
      </c>
      <c r="Y58" s="57">
        <v>2.3039999999999998</v>
      </c>
      <c r="Z58" s="57">
        <v>4.6909999999999998</v>
      </c>
      <c r="AA58" s="57">
        <v>3.9940000000000002</v>
      </c>
      <c r="AB58" s="57">
        <v>2.681</v>
      </c>
      <c r="AC58" s="57">
        <v>4.08</v>
      </c>
      <c r="AD58" s="57">
        <v>1.171</v>
      </c>
      <c r="AE58" s="57">
        <v>4.7919999999999998</v>
      </c>
      <c r="AF58" s="57">
        <v>4.2549999999999999</v>
      </c>
      <c r="AG58" s="57">
        <v>12.266999999999999</v>
      </c>
      <c r="AH58" s="57">
        <v>2.492</v>
      </c>
      <c r="AI58" s="57">
        <v>7.0730000000000004</v>
      </c>
      <c r="AJ58" s="57">
        <v>5.3780000000000001</v>
      </c>
      <c r="AK58" s="57">
        <v>3.3719999999999999</v>
      </c>
      <c r="AL58" s="57">
        <v>-1.0920000000000001</v>
      </c>
      <c r="AM58" s="57">
        <v>6.274</v>
      </c>
      <c r="AN58" s="57">
        <v>5.68</v>
      </c>
      <c r="AO58" s="57">
        <v>5.0199999999999996</v>
      </c>
    </row>
    <row r="59" spans="1:41" x14ac:dyDescent="0.25">
      <c r="A59" s="57">
        <v>1991</v>
      </c>
      <c r="B59" s="57">
        <v>7.9453680000000002</v>
      </c>
      <c r="D59" s="57">
        <v>1991</v>
      </c>
      <c r="E59" s="57">
        <v>1.7034800000000001</v>
      </c>
      <c r="H59" s="57" t="s">
        <v>34</v>
      </c>
      <c r="I59" s="57">
        <v>-1.016</v>
      </c>
      <c r="J59" s="57">
        <v>-3.8940000000000001</v>
      </c>
      <c r="K59" s="57">
        <v>-8.2100000000000009</v>
      </c>
      <c r="L59" s="57">
        <v>-5.3289999999999997</v>
      </c>
      <c r="M59" s="57">
        <v>15.988</v>
      </c>
      <c r="N59" s="57">
        <v>-13.031000000000001</v>
      </c>
      <c r="O59" s="57">
        <v>3.706</v>
      </c>
      <c r="P59" s="57">
        <v>0.9</v>
      </c>
      <c r="Q59" s="57">
        <v>4.7</v>
      </c>
      <c r="R59" s="57">
        <v>5.3</v>
      </c>
      <c r="S59" s="57">
        <v>-14.644</v>
      </c>
      <c r="T59" s="57">
        <v>-2.5529999999999999</v>
      </c>
      <c r="U59" s="57">
        <v>8.157</v>
      </c>
      <c r="V59" s="57">
        <v>-0.45500000000000002</v>
      </c>
      <c r="W59" s="57">
        <v>1.9570000000000001</v>
      </c>
      <c r="X59" s="57">
        <v>3.6320000000000001</v>
      </c>
      <c r="Y59" s="57">
        <v>7.6</v>
      </c>
      <c r="Z59" s="57">
        <v>28.446999999999999</v>
      </c>
      <c r="AA59" s="57">
        <v>9.0310000000000006</v>
      </c>
      <c r="AB59" s="57">
        <v>5.5039999999999996</v>
      </c>
      <c r="AC59" s="57">
        <v>10.939</v>
      </c>
      <c r="AD59" s="57">
        <v>6.3179999999999996</v>
      </c>
      <c r="AE59" s="57">
        <v>3.2</v>
      </c>
      <c r="AF59" s="57">
        <v>6.3230000000000004</v>
      </c>
      <c r="AG59" s="57">
        <v>17.722999999999999</v>
      </c>
      <c r="AH59" s="57">
        <v>7.4930000000000003</v>
      </c>
      <c r="AI59" s="57">
        <v>26.17</v>
      </c>
      <c r="AJ59" s="57">
        <v>17.984999999999999</v>
      </c>
      <c r="AK59" s="57">
        <v>17.663</v>
      </c>
      <c r="AL59" s="57">
        <v>11.958</v>
      </c>
      <c r="AM59" s="57">
        <v>16.731999999999999</v>
      </c>
      <c r="AN59" s="57">
        <v>12.962999999999999</v>
      </c>
      <c r="AO59" s="57">
        <v>6.2430000000000003</v>
      </c>
    </row>
    <row r="60" spans="1:41" x14ac:dyDescent="0.25">
      <c r="A60" s="57">
        <v>1992</v>
      </c>
      <c r="B60" s="57">
        <v>8.2932190000000006</v>
      </c>
      <c r="D60" s="57">
        <v>1992</v>
      </c>
      <c r="E60" s="57">
        <v>3.981268</v>
      </c>
      <c r="H60" s="57" t="s">
        <v>35</v>
      </c>
      <c r="I60" s="57">
        <v>-6.1230000000000002</v>
      </c>
      <c r="J60" s="57">
        <v>-9.0559999999999992</v>
      </c>
      <c r="K60" s="57">
        <v>-1.014</v>
      </c>
      <c r="L60" s="57">
        <v>0.48499999999999999</v>
      </c>
      <c r="M60" s="57">
        <v>1.98</v>
      </c>
      <c r="N60" s="57">
        <v>5.8259999999999996</v>
      </c>
      <c r="O60" s="57">
        <v>4.79</v>
      </c>
      <c r="P60" s="57">
        <v>0.50900000000000001</v>
      </c>
      <c r="Q60" s="57">
        <v>2.871</v>
      </c>
      <c r="R60" s="57">
        <v>5.819</v>
      </c>
      <c r="S60" s="57">
        <v>-6.444</v>
      </c>
      <c r="T60" s="57">
        <v>-2.4430000000000001</v>
      </c>
      <c r="U60" s="57">
        <v>4.1349999999999998</v>
      </c>
      <c r="V60" s="57">
        <v>1.6830000000000001</v>
      </c>
      <c r="W60" s="57">
        <v>6.39</v>
      </c>
      <c r="X60" s="57">
        <v>6.556</v>
      </c>
      <c r="Y60" s="57">
        <v>7.274</v>
      </c>
      <c r="Z60" s="57">
        <v>0.80300000000000005</v>
      </c>
      <c r="AA60" s="57">
        <v>1.1000000000000001</v>
      </c>
      <c r="AB60" s="57">
        <v>-0.63600000000000001</v>
      </c>
      <c r="AC60" s="57">
        <v>4.7949999999999999</v>
      </c>
      <c r="AD60" s="57">
        <v>7.992</v>
      </c>
      <c r="AE60" s="57">
        <v>6.2130000000000001</v>
      </c>
      <c r="AF60" s="57">
        <v>3.8439999999999999</v>
      </c>
      <c r="AG60" s="57">
        <v>4.1669999999999998</v>
      </c>
      <c r="AH60" s="57">
        <v>6.9749999999999996</v>
      </c>
      <c r="AI60" s="57">
        <v>2.052</v>
      </c>
      <c r="AJ60" s="57">
        <v>1.843</v>
      </c>
      <c r="AK60" s="57">
        <v>4.3179999999999996</v>
      </c>
      <c r="AL60" s="57">
        <v>-5.16</v>
      </c>
      <c r="AM60" s="57">
        <v>0.47899999999999998</v>
      </c>
      <c r="AN60" s="57">
        <v>1.274</v>
      </c>
      <c r="AO60" s="57">
        <v>3.1030000000000002</v>
      </c>
    </row>
    <row r="61" spans="1:41" x14ac:dyDescent="0.25">
      <c r="A61" s="57">
        <v>1993</v>
      </c>
      <c r="B61" s="57">
        <v>1.2077659999999999</v>
      </c>
      <c r="D61" s="57">
        <v>1993</v>
      </c>
      <c r="E61" s="57">
        <v>3.4702440000000001</v>
      </c>
      <c r="H61" s="57" t="s">
        <v>36</v>
      </c>
      <c r="I61" s="57">
        <v>-1.08</v>
      </c>
      <c r="J61" s="57">
        <v>-10.314</v>
      </c>
      <c r="K61" s="57">
        <v>3.093</v>
      </c>
      <c r="L61" s="57">
        <v>-3.8740000000000001</v>
      </c>
      <c r="M61" s="57">
        <v>-6.03</v>
      </c>
      <c r="N61" s="57">
        <v>9.3000000000000007</v>
      </c>
      <c r="O61" s="57">
        <v>-5.8319999999999999</v>
      </c>
      <c r="P61" s="57">
        <v>-2.93</v>
      </c>
      <c r="Q61" s="57">
        <v>1.9990000000000001</v>
      </c>
      <c r="R61" s="57">
        <v>3.1349999999999998</v>
      </c>
      <c r="S61" s="57">
        <v>-2.153</v>
      </c>
      <c r="T61" s="57">
        <v>1.2010000000000001</v>
      </c>
      <c r="U61" s="57">
        <v>0.7</v>
      </c>
      <c r="V61" s="57">
        <v>1.1000000000000001</v>
      </c>
      <c r="W61" s="57">
        <v>2.2000000000000002</v>
      </c>
      <c r="X61" s="57">
        <v>2</v>
      </c>
      <c r="Y61" s="57">
        <v>1.5</v>
      </c>
      <c r="Z61" s="57">
        <v>0.996</v>
      </c>
      <c r="AA61" s="57">
        <v>2.5</v>
      </c>
      <c r="AB61" s="57">
        <v>2.5</v>
      </c>
      <c r="AC61" s="57">
        <v>0.44800000000000001</v>
      </c>
      <c r="AD61" s="57">
        <v>3.0640000000000001</v>
      </c>
      <c r="AE61" s="57">
        <v>1.99</v>
      </c>
      <c r="AF61" s="57">
        <v>6.7350000000000003</v>
      </c>
      <c r="AG61" s="57">
        <v>4.548</v>
      </c>
      <c r="AH61" s="57">
        <v>1.6319999999999999</v>
      </c>
      <c r="AI61" s="57">
        <v>12.643000000000001</v>
      </c>
      <c r="AJ61" s="57">
        <v>1.996</v>
      </c>
      <c r="AK61" s="57">
        <v>9.0749999999999993</v>
      </c>
      <c r="AL61" s="57">
        <v>4.0229999999999997</v>
      </c>
      <c r="AM61" s="57">
        <v>4.5110000000000001</v>
      </c>
      <c r="AN61" s="57">
        <v>4.9429999999999996</v>
      </c>
      <c r="AO61" s="57">
        <v>4</v>
      </c>
    </row>
    <row r="62" spans="1:41" x14ac:dyDescent="0.25">
      <c r="A62" s="57">
        <v>1994</v>
      </c>
      <c r="B62" s="57">
        <v>4.7581699999999998</v>
      </c>
      <c r="D62" s="57">
        <v>1994</v>
      </c>
      <c r="E62" s="57">
        <v>4.4865259999999996</v>
      </c>
      <c r="H62" s="57" t="s">
        <v>37</v>
      </c>
      <c r="I62" s="57">
        <v>-2.2530000000000001</v>
      </c>
      <c r="J62" s="57">
        <v>-3.8769999999999998</v>
      </c>
      <c r="K62" s="57">
        <v>-2.0710000000000002</v>
      </c>
      <c r="L62" s="57">
        <v>-0.61599999999999999</v>
      </c>
      <c r="M62" s="57">
        <v>4.306</v>
      </c>
      <c r="N62" s="57">
        <v>10.294</v>
      </c>
      <c r="O62" s="57">
        <v>0.76200000000000001</v>
      </c>
      <c r="P62" s="57">
        <v>4.875</v>
      </c>
      <c r="Q62" s="57">
        <v>5.3259999999999996</v>
      </c>
      <c r="R62" s="57">
        <v>10.286</v>
      </c>
      <c r="S62" s="57">
        <v>7.4550000000000001</v>
      </c>
      <c r="T62" s="57">
        <v>2.76</v>
      </c>
      <c r="U62" s="57">
        <v>7.173</v>
      </c>
      <c r="V62" s="57">
        <v>7.3029999999999999</v>
      </c>
      <c r="W62" s="57">
        <v>-2.4369999999999998</v>
      </c>
      <c r="X62" s="57">
        <v>0.48499999999999999</v>
      </c>
      <c r="Y62" s="57">
        <v>9.9979999999999993</v>
      </c>
      <c r="Z62" s="57">
        <v>12.194000000000001</v>
      </c>
      <c r="AA62" s="57">
        <v>2.4670000000000001</v>
      </c>
      <c r="AB62" s="57">
        <v>1.8720000000000001</v>
      </c>
      <c r="AC62" s="57">
        <v>4.2530000000000001</v>
      </c>
      <c r="AD62" s="57">
        <v>-2.2709999999999999</v>
      </c>
      <c r="AE62" s="57">
        <v>1.2130000000000001</v>
      </c>
      <c r="AF62" s="57">
        <v>-5.8869999999999996</v>
      </c>
      <c r="AG62" s="57">
        <v>-2.85</v>
      </c>
      <c r="AH62" s="57">
        <v>9.0060000000000002</v>
      </c>
      <c r="AI62" s="57">
        <v>9.4060000000000006</v>
      </c>
      <c r="AJ62" s="57">
        <v>10.098000000000001</v>
      </c>
      <c r="AK62" s="57">
        <v>-1.871</v>
      </c>
      <c r="AL62" s="57">
        <v>-0.156</v>
      </c>
      <c r="AM62" s="57">
        <v>5.6429999999999998</v>
      </c>
      <c r="AN62" s="57">
        <v>5.0060000000000002</v>
      </c>
      <c r="AO62" s="57">
        <v>2.899</v>
      </c>
    </row>
    <row r="63" spans="1:41" x14ac:dyDescent="0.25">
      <c r="A63" s="57">
        <v>1995</v>
      </c>
      <c r="B63" s="57">
        <v>-1.77776</v>
      </c>
      <c r="D63" s="57">
        <v>1995</v>
      </c>
      <c r="E63" s="57">
        <v>4.1958200000000003</v>
      </c>
      <c r="H63" s="57" t="s">
        <v>38</v>
      </c>
      <c r="I63" s="57" t="s">
        <v>705</v>
      </c>
      <c r="J63" s="57" t="s">
        <v>705</v>
      </c>
      <c r="K63" s="57" t="s">
        <v>705</v>
      </c>
      <c r="L63" s="57" t="s">
        <v>705</v>
      </c>
      <c r="M63" s="57" t="s">
        <v>705</v>
      </c>
      <c r="N63" s="57" t="s">
        <v>705</v>
      </c>
      <c r="O63" s="57" t="s">
        <v>705</v>
      </c>
      <c r="P63" s="57" t="s">
        <v>705</v>
      </c>
      <c r="Q63" s="57" t="s">
        <v>705</v>
      </c>
      <c r="R63" s="57" t="s">
        <v>705</v>
      </c>
      <c r="S63" s="57" t="s">
        <v>705</v>
      </c>
      <c r="T63" s="57" t="s">
        <v>705</v>
      </c>
      <c r="U63" s="57" t="s">
        <v>705</v>
      </c>
      <c r="V63" s="57">
        <v>2.8</v>
      </c>
      <c r="W63" s="57">
        <v>5.3</v>
      </c>
      <c r="X63" s="57">
        <v>4.0999999999999996</v>
      </c>
      <c r="Y63" s="57">
        <v>3.6019999999999999</v>
      </c>
      <c r="Z63" s="57">
        <v>4.9569999999999999</v>
      </c>
      <c r="AA63" s="57">
        <v>3.5150000000000001</v>
      </c>
      <c r="AB63" s="57">
        <v>5.3250000000000002</v>
      </c>
      <c r="AC63" s="57">
        <v>4.266</v>
      </c>
      <c r="AD63" s="57">
        <v>2.9390000000000001</v>
      </c>
      <c r="AE63" s="57">
        <v>3.827</v>
      </c>
      <c r="AF63" s="57">
        <v>2.93</v>
      </c>
      <c r="AG63" s="57">
        <v>4.4020000000000001</v>
      </c>
      <c r="AH63" s="57">
        <v>4.0069999999999997</v>
      </c>
      <c r="AI63" s="57">
        <v>5.85</v>
      </c>
      <c r="AJ63" s="57">
        <v>6.96</v>
      </c>
      <c r="AK63" s="57">
        <v>3.383</v>
      </c>
      <c r="AL63" s="57">
        <v>-7.9429999999999996</v>
      </c>
      <c r="AM63" s="57">
        <v>1.258</v>
      </c>
      <c r="AN63" s="57">
        <v>0.70899999999999996</v>
      </c>
      <c r="AO63" s="57">
        <v>-2.5430000000000001</v>
      </c>
    </row>
    <row r="64" spans="1:41" x14ac:dyDescent="0.25">
      <c r="A64" s="57">
        <v>1996</v>
      </c>
      <c r="B64" s="57">
        <v>3.7126190000000001</v>
      </c>
      <c r="D64" s="57">
        <v>1996</v>
      </c>
      <c r="E64" s="57">
        <v>4.257193</v>
      </c>
      <c r="H64" s="57" t="s">
        <v>39</v>
      </c>
      <c r="I64" s="57">
        <v>-2.6629999999999998</v>
      </c>
      <c r="J64" s="57">
        <v>-1.7969999999999999</v>
      </c>
      <c r="K64" s="57">
        <v>-1.67</v>
      </c>
      <c r="L64" s="57">
        <v>3.891</v>
      </c>
      <c r="M64" s="57">
        <v>0.17</v>
      </c>
      <c r="N64" s="57">
        <v>-3.1320000000000001</v>
      </c>
      <c r="O64" s="57">
        <v>-0.20100000000000001</v>
      </c>
      <c r="P64" s="57">
        <v>8.4209999999999994</v>
      </c>
      <c r="Q64" s="57">
        <v>1.25</v>
      </c>
      <c r="R64" s="57">
        <v>4.2640000000000002</v>
      </c>
      <c r="S64" s="57">
        <v>2.2000000000000002</v>
      </c>
      <c r="T64" s="57">
        <v>6</v>
      </c>
      <c r="U64" s="57">
        <v>12.7</v>
      </c>
      <c r="V64" s="57">
        <v>4</v>
      </c>
      <c r="W64" s="57">
        <v>8.1</v>
      </c>
      <c r="X64" s="57">
        <v>10.1</v>
      </c>
      <c r="Y64" s="57">
        <v>1.61</v>
      </c>
      <c r="Z64" s="57">
        <v>-0.91400000000000003</v>
      </c>
      <c r="AA64" s="57">
        <v>1.292</v>
      </c>
      <c r="AB64" s="57">
        <v>-0.48599999999999999</v>
      </c>
      <c r="AC64" s="57">
        <v>-14.276999999999999</v>
      </c>
      <c r="AD64" s="57">
        <v>-7.9569999999999999</v>
      </c>
      <c r="AE64" s="57">
        <v>-2.8</v>
      </c>
      <c r="AF64" s="57">
        <v>6.5229999999999997</v>
      </c>
      <c r="AG64" s="57">
        <v>8.0890000000000004</v>
      </c>
      <c r="AH64" s="57">
        <v>12.853</v>
      </c>
      <c r="AI64" s="57">
        <v>3.9929999999999999</v>
      </c>
      <c r="AJ64" s="57">
        <v>6.3890000000000002</v>
      </c>
      <c r="AK64" s="57">
        <v>7.1059999999999999</v>
      </c>
      <c r="AL64" s="57">
        <v>-4.7380000000000004</v>
      </c>
      <c r="AM64" s="57">
        <v>7.8339999999999996</v>
      </c>
      <c r="AN64" s="57">
        <v>10.715999999999999</v>
      </c>
      <c r="AO64" s="57">
        <v>4.7949999999999999</v>
      </c>
    </row>
    <row r="65" spans="1:41" x14ac:dyDescent="0.25">
      <c r="A65" s="57">
        <v>1997</v>
      </c>
      <c r="B65" s="57">
        <v>4.4896630000000002</v>
      </c>
      <c r="D65" s="57">
        <v>1997</v>
      </c>
      <c r="E65" s="57">
        <v>4.6745340000000004</v>
      </c>
      <c r="H65" s="61" t="s">
        <v>40</v>
      </c>
      <c r="I65" s="57">
        <v>1.278</v>
      </c>
      <c r="J65" s="57">
        <v>2.702</v>
      </c>
      <c r="K65" s="57">
        <v>6.1120000000000001</v>
      </c>
      <c r="L65" s="57">
        <v>-2.0579999999999998</v>
      </c>
      <c r="M65" s="57">
        <v>9.6509999999999998</v>
      </c>
      <c r="N65" s="57">
        <v>6.4370000000000003</v>
      </c>
      <c r="O65" s="57">
        <v>8.8420000000000005</v>
      </c>
      <c r="P65" s="57">
        <v>8.2680000000000007</v>
      </c>
      <c r="Q65" s="57">
        <v>10.353</v>
      </c>
      <c r="R65" s="57">
        <v>6.0129999999999999</v>
      </c>
      <c r="S65" s="57">
        <v>5.4249999999999998</v>
      </c>
      <c r="T65" s="57">
        <v>2.27</v>
      </c>
      <c r="U65" s="57">
        <v>3.077</v>
      </c>
      <c r="V65" s="57">
        <v>5.4180000000000001</v>
      </c>
      <c r="W65" s="57">
        <v>5.4039999999999999</v>
      </c>
      <c r="X65" s="57">
        <v>3.4620000000000002</v>
      </c>
      <c r="Y65" s="57">
        <v>5.8970000000000002</v>
      </c>
      <c r="Z65" s="57">
        <v>7.327</v>
      </c>
      <c r="AA65" s="57">
        <v>1.024</v>
      </c>
      <c r="AB65" s="57">
        <v>3.9430000000000001</v>
      </c>
      <c r="AC65" s="57">
        <v>6.49</v>
      </c>
      <c r="AD65" s="57">
        <v>5.2919999999999998</v>
      </c>
      <c r="AE65" s="57">
        <v>1.8580000000000001</v>
      </c>
      <c r="AF65" s="57">
        <v>-4.3150000000000004</v>
      </c>
      <c r="AG65" s="57">
        <v>3.452</v>
      </c>
      <c r="AH65" s="57">
        <v>8.3580000000000005</v>
      </c>
      <c r="AI65" s="57">
        <v>4.6559999999999997</v>
      </c>
      <c r="AJ65" s="57">
        <v>4.8479999999999999</v>
      </c>
      <c r="AK65" s="57">
        <v>3.911</v>
      </c>
      <c r="AL65" s="57">
        <v>-4.2149999999999999</v>
      </c>
      <c r="AM65" s="57">
        <v>4.7E-2</v>
      </c>
      <c r="AN65" s="57">
        <v>-1.85</v>
      </c>
      <c r="AO65" s="57">
        <v>-0.85799999999999998</v>
      </c>
    </row>
    <row r="66" spans="1:41" x14ac:dyDescent="0.25">
      <c r="A66" s="57">
        <v>1998</v>
      </c>
      <c r="B66" s="57">
        <v>6.1312030000000002</v>
      </c>
      <c r="D66" s="57">
        <v>1998</v>
      </c>
      <c r="E66" s="57">
        <v>5.0463180000000003</v>
      </c>
      <c r="H66" s="61" t="s">
        <v>41</v>
      </c>
      <c r="I66" s="57">
        <v>-0.51</v>
      </c>
      <c r="J66" s="57">
        <v>5.1050000000000004</v>
      </c>
      <c r="K66" s="57">
        <v>2.1139999999999999</v>
      </c>
      <c r="L66" s="57">
        <v>4.0590000000000002</v>
      </c>
      <c r="M66" s="57">
        <v>8.01</v>
      </c>
      <c r="N66" s="57">
        <v>11.766999999999999</v>
      </c>
      <c r="O66" s="57">
        <v>15.484999999999999</v>
      </c>
      <c r="P66" s="57">
        <v>1.4370000000000001</v>
      </c>
      <c r="Q66" s="57">
        <v>15.398999999999999</v>
      </c>
      <c r="R66" s="57">
        <v>8.41</v>
      </c>
      <c r="S66" s="57">
        <v>10.515000000000001</v>
      </c>
      <c r="T66" s="57">
        <v>-0.20599999999999999</v>
      </c>
      <c r="U66" s="57">
        <v>8.2769999999999992</v>
      </c>
      <c r="V66" s="57">
        <v>2.5219999999999998</v>
      </c>
      <c r="W66" s="57">
        <v>1.5920000000000001</v>
      </c>
      <c r="X66" s="57">
        <v>2.16</v>
      </c>
      <c r="Y66" s="57">
        <v>1.706</v>
      </c>
      <c r="Z66" s="57">
        <v>0.128</v>
      </c>
      <c r="AA66" s="57">
        <v>4.21</v>
      </c>
      <c r="AB66" s="57">
        <v>3.7440000000000002</v>
      </c>
      <c r="AC66" s="57">
        <v>2.8969999999999998</v>
      </c>
      <c r="AD66" s="57">
        <v>-3.5219999999999998</v>
      </c>
      <c r="AE66" s="57">
        <v>-0.46100000000000002</v>
      </c>
      <c r="AF66" s="57">
        <v>4.9039999999999999</v>
      </c>
      <c r="AG66" s="57">
        <v>7.25</v>
      </c>
      <c r="AH66" s="57">
        <v>-0.54500000000000004</v>
      </c>
      <c r="AI66" s="57">
        <v>7.5579999999999998</v>
      </c>
      <c r="AJ66" s="57">
        <v>1.048</v>
      </c>
      <c r="AK66" s="57">
        <v>4.7030000000000003</v>
      </c>
      <c r="AL66" s="57">
        <v>-8.7999999999999995E-2</v>
      </c>
      <c r="AM66" s="57">
        <v>-0.157</v>
      </c>
      <c r="AN66" s="57">
        <v>1.7709999999999999</v>
      </c>
      <c r="AO66" s="57">
        <v>-0.86099999999999999</v>
      </c>
    </row>
    <row r="67" spans="1:41" x14ac:dyDescent="0.25">
      <c r="A67" s="57">
        <v>1999</v>
      </c>
      <c r="B67" s="57">
        <v>-2.8766949999999998</v>
      </c>
      <c r="D67" s="57">
        <v>1999</v>
      </c>
      <c r="E67" s="57">
        <v>4.2982519999999997</v>
      </c>
      <c r="H67" s="61" t="s">
        <v>42</v>
      </c>
      <c r="I67" s="57">
        <v>2.1030000000000002</v>
      </c>
      <c r="J67" s="57">
        <v>7.2370000000000001</v>
      </c>
      <c r="K67" s="57">
        <v>2.351</v>
      </c>
      <c r="L67" s="57">
        <v>3.556</v>
      </c>
      <c r="M67" s="57">
        <v>6.718</v>
      </c>
      <c r="N67" s="57">
        <v>4.6420000000000003</v>
      </c>
      <c r="O67" s="57">
        <v>6.79</v>
      </c>
      <c r="P67" s="57">
        <v>4.5010000000000003</v>
      </c>
      <c r="Q67" s="57">
        <v>14.811999999999999</v>
      </c>
      <c r="R67" s="57">
        <v>3.0379999999999998</v>
      </c>
      <c r="S67" s="57">
        <v>6.6689999999999996</v>
      </c>
      <c r="T67" s="57">
        <v>1.4</v>
      </c>
      <c r="U67" s="57">
        <v>6.9359999999999999</v>
      </c>
      <c r="V67" s="57">
        <v>1.788</v>
      </c>
      <c r="W67" s="57">
        <v>-2.9079999999999999</v>
      </c>
      <c r="X67" s="57">
        <v>8.2750000000000004</v>
      </c>
      <c r="Y67" s="57">
        <v>1.1719999999999999</v>
      </c>
      <c r="Z67" s="57">
        <v>3.1349999999999998</v>
      </c>
      <c r="AA67" s="57">
        <v>5.7469999999999999</v>
      </c>
      <c r="AB67" s="57">
        <v>3.597</v>
      </c>
      <c r="AC67" s="57">
        <v>2.0059999999999998</v>
      </c>
      <c r="AD67" s="57">
        <v>1.6619999999999999</v>
      </c>
      <c r="AE67" s="57">
        <v>6.1260000000000003</v>
      </c>
      <c r="AF67" s="57">
        <v>7.3440000000000003</v>
      </c>
      <c r="AG67" s="57">
        <v>4.609</v>
      </c>
      <c r="AH67" s="57">
        <v>3.0249999999999999</v>
      </c>
      <c r="AI67" s="57">
        <v>6.0069999999999997</v>
      </c>
      <c r="AJ67" s="57">
        <v>3.0129999999999999</v>
      </c>
      <c r="AK67" s="57">
        <v>-0.505</v>
      </c>
      <c r="AL67" s="57">
        <v>-2.2130000000000001</v>
      </c>
      <c r="AM67" s="57">
        <v>-2.3180000000000001</v>
      </c>
      <c r="AN67" s="57">
        <v>0.41199999999999998</v>
      </c>
      <c r="AO67" s="57">
        <v>1.5309999999999999</v>
      </c>
    </row>
    <row r="68" spans="1:41" x14ac:dyDescent="0.25">
      <c r="A68" s="57">
        <v>2000</v>
      </c>
      <c r="B68" s="57">
        <v>7.493436</v>
      </c>
      <c r="D68" s="57">
        <v>2000</v>
      </c>
      <c r="E68" s="57">
        <v>1.921295</v>
      </c>
      <c r="H68" s="62" t="s">
        <v>43</v>
      </c>
      <c r="I68" s="57">
        <v>-6.5</v>
      </c>
      <c r="J68" s="57">
        <v>1.9</v>
      </c>
      <c r="K68" s="57">
        <v>-6.3</v>
      </c>
      <c r="L68" s="57">
        <v>-5.0999999999999996</v>
      </c>
      <c r="M68" s="57">
        <v>-3</v>
      </c>
      <c r="N68" s="57">
        <v>-0.9</v>
      </c>
      <c r="O68" s="57">
        <v>-2.4</v>
      </c>
      <c r="P68" s="57">
        <v>-8.8000000000000007</v>
      </c>
      <c r="Q68" s="57">
        <v>10.8</v>
      </c>
      <c r="R68" s="57">
        <v>2.2999999999999998</v>
      </c>
      <c r="S68" s="57">
        <v>-1.5</v>
      </c>
      <c r="T68" s="57">
        <v>2.7810000000000001</v>
      </c>
      <c r="U68" s="57">
        <v>-0.2</v>
      </c>
      <c r="V68" s="57">
        <v>-7.2560000000000002</v>
      </c>
      <c r="W68" s="57">
        <v>3.2490000000000001</v>
      </c>
      <c r="X68" s="57">
        <v>1.101</v>
      </c>
      <c r="Y68" s="57">
        <v>1.2709999999999999</v>
      </c>
      <c r="Z68" s="57">
        <v>5.7359999999999998</v>
      </c>
      <c r="AA68" s="57">
        <v>1.55</v>
      </c>
      <c r="AB68" s="57">
        <v>-0.9</v>
      </c>
      <c r="AC68" s="57">
        <v>-0.1</v>
      </c>
      <c r="AD68" s="57">
        <v>4.9020000000000001</v>
      </c>
      <c r="AE68" s="57">
        <v>3.7469999999999999</v>
      </c>
      <c r="AF68" s="57">
        <v>6.19</v>
      </c>
      <c r="AG68" s="57">
        <v>7.3049999999999997</v>
      </c>
      <c r="AH68" s="57">
        <v>4.9189999999999996</v>
      </c>
      <c r="AI68" s="57">
        <v>5.7670000000000003</v>
      </c>
      <c r="AJ68" s="57">
        <v>5.0990000000000002</v>
      </c>
      <c r="AK68" s="57">
        <v>4.149</v>
      </c>
      <c r="AL68" s="57">
        <v>3.0139999999999998</v>
      </c>
      <c r="AM68" s="57">
        <v>4.12</v>
      </c>
      <c r="AN68" s="57">
        <v>4.7050000000000001</v>
      </c>
      <c r="AO68" s="57">
        <v>4.7670000000000003</v>
      </c>
    </row>
    <row r="69" spans="1:41" x14ac:dyDescent="0.25">
      <c r="A69" s="57">
        <v>2001</v>
      </c>
      <c r="B69" s="57">
        <v>2.762664</v>
      </c>
      <c r="D69" s="57">
        <v>2001</v>
      </c>
      <c r="E69" s="57">
        <v>3.755064</v>
      </c>
      <c r="H69" s="57" t="s">
        <v>44</v>
      </c>
      <c r="I69" s="57">
        <v>-3.8109999999999999</v>
      </c>
      <c r="J69" s="57">
        <v>14.641</v>
      </c>
      <c r="K69" s="57">
        <v>1.173</v>
      </c>
      <c r="L69" s="57">
        <v>1.202</v>
      </c>
      <c r="M69" s="57">
        <v>6.1619999999999999</v>
      </c>
      <c r="N69" s="57">
        <v>3.7919999999999998</v>
      </c>
      <c r="O69" s="57">
        <v>12.263999999999999</v>
      </c>
      <c r="P69" s="57">
        <v>14.606999999999999</v>
      </c>
      <c r="Q69" s="57">
        <v>6.57</v>
      </c>
      <c r="R69" s="57">
        <v>12.912000000000001</v>
      </c>
      <c r="S69" s="57">
        <v>9.7520000000000007</v>
      </c>
      <c r="T69" s="57">
        <v>1.7569999999999999</v>
      </c>
      <c r="U69" s="57">
        <v>3.113</v>
      </c>
      <c r="V69" s="57">
        <v>3.0289999999999999</v>
      </c>
      <c r="W69" s="57">
        <v>2.3980000000000001</v>
      </c>
      <c r="X69" s="57">
        <v>4.9139999999999997</v>
      </c>
      <c r="Y69" s="57">
        <v>3.4409999999999998</v>
      </c>
      <c r="Z69" s="57">
        <v>3.29</v>
      </c>
      <c r="AA69" s="57">
        <v>2.7410000000000001</v>
      </c>
      <c r="AB69" s="57">
        <v>2.734</v>
      </c>
      <c r="AC69" s="57">
        <v>2.0390000000000001</v>
      </c>
      <c r="AD69" s="57">
        <v>0.91600000000000004</v>
      </c>
      <c r="AE69" s="57">
        <v>1.8180000000000001</v>
      </c>
      <c r="AF69" s="57">
        <v>3.871</v>
      </c>
      <c r="AG69" s="57">
        <v>2.3109999999999999</v>
      </c>
      <c r="AH69" s="57">
        <v>2.1509999999999998</v>
      </c>
      <c r="AI69" s="57">
        <v>2.9039999999999999</v>
      </c>
      <c r="AJ69" s="57">
        <v>2.8050000000000002</v>
      </c>
      <c r="AK69" s="57">
        <v>3.0630000000000002</v>
      </c>
      <c r="AL69" s="57">
        <v>1.173</v>
      </c>
      <c r="AM69" s="57">
        <v>1.861</v>
      </c>
      <c r="AN69" s="57">
        <v>0.27100000000000002</v>
      </c>
      <c r="AO69" s="57">
        <v>-1.494</v>
      </c>
    </row>
    <row r="70" spans="1:41" x14ac:dyDescent="0.25">
      <c r="A70" s="57">
        <v>2002</v>
      </c>
      <c r="B70" s="57">
        <v>11.69238</v>
      </c>
      <c r="D70" s="57">
        <v>2002</v>
      </c>
      <c r="E70" s="57">
        <v>3.7027060000000001</v>
      </c>
      <c r="H70" s="62" t="s">
        <v>1</v>
      </c>
      <c r="I70" s="57">
        <v>7.1</v>
      </c>
      <c r="J70" s="57">
        <v>-2.9</v>
      </c>
      <c r="K70" s="57">
        <v>6.3</v>
      </c>
      <c r="L70" s="57">
        <v>6.8</v>
      </c>
      <c r="M70" s="57">
        <v>2.4</v>
      </c>
      <c r="N70" s="57">
        <v>4.0999999999999996</v>
      </c>
      <c r="O70" s="57">
        <v>2.6</v>
      </c>
      <c r="P70" s="57">
        <v>3.7</v>
      </c>
      <c r="Q70" s="57">
        <v>2.2549999999999999</v>
      </c>
      <c r="R70" s="57">
        <v>2.2999999999999998</v>
      </c>
      <c r="S70" s="57">
        <v>1.052</v>
      </c>
      <c r="T70" s="57">
        <v>-5.077</v>
      </c>
      <c r="U70" s="57">
        <v>-3.3809999999999998</v>
      </c>
      <c r="V70" s="57">
        <v>0.308</v>
      </c>
      <c r="W70" s="57">
        <v>2.7</v>
      </c>
      <c r="X70" s="57">
        <v>3.137</v>
      </c>
      <c r="Y70" s="57">
        <v>4.7430000000000003</v>
      </c>
      <c r="Z70" s="57">
        <v>11.7</v>
      </c>
      <c r="AA70" s="57">
        <v>4.72</v>
      </c>
      <c r="AB70" s="57">
        <v>7.1440000000000001</v>
      </c>
      <c r="AC70" s="57">
        <v>4.149</v>
      </c>
      <c r="AD70" s="57">
        <v>2.6259999999999999</v>
      </c>
      <c r="AE70" s="57">
        <v>2.7050000000000001</v>
      </c>
      <c r="AF70" s="57">
        <v>-1.2649999999999999</v>
      </c>
      <c r="AG70" s="57">
        <v>0.88300000000000001</v>
      </c>
      <c r="AH70" s="57">
        <v>3.395</v>
      </c>
      <c r="AI70" s="57">
        <v>2.5169999999999999</v>
      </c>
      <c r="AJ70" s="57">
        <v>1.446</v>
      </c>
      <c r="AK70" s="57">
        <v>-2.3239999999999998</v>
      </c>
      <c r="AL70" s="57">
        <v>-4.1749999999999998</v>
      </c>
      <c r="AM70" s="57">
        <v>0.98799999999999999</v>
      </c>
      <c r="AN70" s="57">
        <v>1.659</v>
      </c>
      <c r="AO70" s="57">
        <v>1.8320000000000001</v>
      </c>
    </row>
    <row r="71" spans="1:41" x14ac:dyDescent="0.25">
      <c r="A71" s="57">
        <v>2003</v>
      </c>
      <c r="B71" s="57">
        <v>7.784592</v>
      </c>
      <c r="D71" s="57">
        <v>2003</v>
      </c>
      <c r="E71" s="57">
        <v>4.3233839999999999</v>
      </c>
      <c r="H71" s="57" t="s">
        <v>17</v>
      </c>
      <c r="I71" s="57">
        <v>0.70499999999999996</v>
      </c>
      <c r="J71" s="57">
        <v>-9.5229999999999997</v>
      </c>
      <c r="K71" s="57">
        <v>20.759</v>
      </c>
      <c r="L71" s="57">
        <v>13.518000000000001</v>
      </c>
      <c r="M71" s="57">
        <v>-7.62</v>
      </c>
      <c r="N71" s="57">
        <v>3.649</v>
      </c>
      <c r="O71" s="57">
        <v>2.3639999999999999</v>
      </c>
      <c r="P71" s="57">
        <v>2.8</v>
      </c>
      <c r="Q71" s="57">
        <v>1.702</v>
      </c>
      <c r="R71" s="57">
        <v>4.3310000000000004</v>
      </c>
      <c r="S71" s="57">
        <v>5.6959999999999997</v>
      </c>
      <c r="T71" s="57">
        <v>2.1629999999999998</v>
      </c>
      <c r="U71" s="57">
        <v>4.4210000000000003</v>
      </c>
      <c r="V71" s="57">
        <v>6.13</v>
      </c>
      <c r="W71" s="57">
        <v>3.8330000000000002</v>
      </c>
      <c r="X71" s="57">
        <v>-3.3980000000000001</v>
      </c>
      <c r="Y71" s="57">
        <v>6.1459999999999999</v>
      </c>
      <c r="Z71" s="57">
        <v>4.9340000000000002</v>
      </c>
      <c r="AA71" s="57">
        <v>6.5</v>
      </c>
      <c r="AB71" s="57">
        <v>6.399</v>
      </c>
      <c r="AC71" s="57">
        <v>5.5250000000000004</v>
      </c>
      <c r="AD71" s="57">
        <v>5.7530000000000001</v>
      </c>
      <c r="AE71" s="57">
        <v>-3.2469999999999999</v>
      </c>
      <c r="AF71" s="57">
        <v>6.8739999999999997</v>
      </c>
      <c r="AG71" s="57">
        <v>7.0460000000000003</v>
      </c>
      <c r="AH71" s="57">
        <v>-0.94199999999999995</v>
      </c>
      <c r="AI71" s="57">
        <v>1.1240000000000001</v>
      </c>
      <c r="AJ71" s="57">
        <v>3.6309999999999998</v>
      </c>
      <c r="AK71" s="57">
        <v>5.7350000000000003</v>
      </c>
      <c r="AL71" s="57">
        <v>6.45</v>
      </c>
      <c r="AM71" s="57">
        <v>6.5259999999999998</v>
      </c>
      <c r="AN71" s="57">
        <v>-4.2949999999999999</v>
      </c>
      <c r="AO71" s="57">
        <v>5.274</v>
      </c>
    </row>
    <row r="72" spans="1:41" x14ac:dyDescent="0.25">
      <c r="A72" s="57">
        <v>2004</v>
      </c>
      <c r="B72" s="57">
        <v>9.3966329999999996</v>
      </c>
      <c r="D72" s="57">
        <v>2004</v>
      </c>
      <c r="E72" s="57">
        <v>2.9973459999999998</v>
      </c>
      <c r="H72" s="57" t="s">
        <v>134</v>
      </c>
      <c r="I72" s="57" t="s">
        <v>705</v>
      </c>
      <c r="J72" s="57" t="s">
        <v>705</v>
      </c>
      <c r="K72" s="57" t="s">
        <v>705</v>
      </c>
      <c r="L72" s="57" t="s">
        <v>705</v>
      </c>
      <c r="M72" s="57" t="s">
        <v>705</v>
      </c>
      <c r="N72" s="57" t="s">
        <v>705</v>
      </c>
      <c r="O72" s="57" t="s">
        <v>705</v>
      </c>
      <c r="P72" s="57" t="s">
        <v>705</v>
      </c>
      <c r="Q72" s="57" t="s">
        <v>705</v>
      </c>
      <c r="R72" s="57" t="s">
        <v>705</v>
      </c>
      <c r="S72" s="57" t="s">
        <v>705</v>
      </c>
      <c r="T72" s="57" t="s">
        <v>705</v>
      </c>
      <c r="U72" s="57" t="s">
        <v>705</v>
      </c>
      <c r="V72" s="57" t="s">
        <v>705</v>
      </c>
      <c r="W72" s="57" t="s">
        <v>705</v>
      </c>
      <c r="X72" s="57" t="s">
        <v>705</v>
      </c>
      <c r="Y72" s="57" t="s">
        <v>705</v>
      </c>
      <c r="Z72" s="57" t="s">
        <v>705</v>
      </c>
      <c r="AA72" s="57" t="s">
        <v>705</v>
      </c>
      <c r="AB72" s="57" t="s">
        <v>705</v>
      </c>
      <c r="AC72" s="57" t="s">
        <v>705</v>
      </c>
      <c r="AD72" s="57">
        <v>16.347999999999999</v>
      </c>
      <c r="AE72" s="57">
        <v>-6.7009999999999996</v>
      </c>
      <c r="AF72" s="57">
        <v>-2.1819999999999999</v>
      </c>
      <c r="AG72" s="57">
        <v>0.4</v>
      </c>
      <c r="AH72" s="57">
        <v>6.5389999999999997</v>
      </c>
      <c r="AI72" s="57">
        <v>-3.1749999999999998</v>
      </c>
      <c r="AJ72" s="57">
        <v>11.605</v>
      </c>
      <c r="AK72" s="57">
        <v>14.643000000000001</v>
      </c>
      <c r="AL72" s="57">
        <v>12.763999999999999</v>
      </c>
      <c r="AM72" s="57">
        <v>9.4920000000000009</v>
      </c>
      <c r="AN72" s="57">
        <v>12.026</v>
      </c>
      <c r="AO72" s="57">
        <v>8.2710000000000008</v>
      </c>
    </row>
    <row r="73" spans="1:41" x14ac:dyDescent="0.25">
      <c r="A73" s="57">
        <v>2005</v>
      </c>
      <c r="B73" s="57">
        <v>7.6537610000000003</v>
      </c>
      <c r="D73" s="57">
        <v>2005</v>
      </c>
      <c r="E73" s="57">
        <v>3.1000040000000002</v>
      </c>
      <c r="H73" s="57" t="s">
        <v>46</v>
      </c>
      <c r="I73" s="57">
        <v>15.8</v>
      </c>
      <c r="J73" s="57">
        <v>14</v>
      </c>
      <c r="K73" s="57">
        <v>12.8</v>
      </c>
      <c r="L73" s="57">
        <v>5.8</v>
      </c>
      <c r="M73" s="57">
        <v>44.1</v>
      </c>
      <c r="N73" s="57">
        <v>5.6</v>
      </c>
      <c r="O73" s="57">
        <v>8.8000000000000007</v>
      </c>
      <c r="P73" s="57">
        <v>1.7</v>
      </c>
      <c r="Q73" s="57">
        <v>-3.5</v>
      </c>
      <c r="R73" s="57">
        <v>1.1000000000000001</v>
      </c>
      <c r="S73" s="57">
        <v>4.7</v>
      </c>
      <c r="T73" s="57">
        <v>5.9</v>
      </c>
      <c r="U73" s="57">
        <v>-3.8</v>
      </c>
      <c r="V73" s="57">
        <v>-0.1</v>
      </c>
      <c r="W73" s="57">
        <v>1.9790000000000001</v>
      </c>
      <c r="X73" s="57">
        <v>4.4870000000000001</v>
      </c>
      <c r="Y73" s="57">
        <v>1E-3</v>
      </c>
      <c r="Z73" s="57">
        <v>-3.165</v>
      </c>
      <c r="AA73" s="57">
        <v>3.4740000000000002</v>
      </c>
      <c r="AB73" s="57">
        <v>2.3490000000000002</v>
      </c>
      <c r="AC73" s="57">
        <v>1.054</v>
      </c>
      <c r="AD73" s="57">
        <v>3.2509999999999999</v>
      </c>
      <c r="AE73" s="57">
        <v>2.8319999999999999</v>
      </c>
      <c r="AF73" s="57">
        <v>1.4279999999999999</v>
      </c>
      <c r="AG73" s="57">
        <v>1.1579999999999999</v>
      </c>
      <c r="AH73" s="57">
        <v>0.222</v>
      </c>
      <c r="AI73" s="57">
        <v>-2.8090000000000002</v>
      </c>
      <c r="AJ73" s="57">
        <v>-1.3979999999999999</v>
      </c>
      <c r="AK73" s="57">
        <v>2.5779999999999998</v>
      </c>
      <c r="AL73" s="57">
        <v>3.2850000000000001</v>
      </c>
      <c r="AM73" s="57">
        <v>3.1030000000000002</v>
      </c>
      <c r="AN73" s="57">
        <v>1.85</v>
      </c>
      <c r="AO73" s="57">
        <v>0.66400000000000003</v>
      </c>
    </row>
    <row r="74" spans="1:41" x14ac:dyDescent="0.25">
      <c r="A74" s="57">
        <v>2006</v>
      </c>
      <c r="B74" s="57">
        <v>10.8782</v>
      </c>
      <c r="D74" s="57">
        <v>2006</v>
      </c>
      <c r="E74" s="57">
        <v>3.5741679999999998</v>
      </c>
      <c r="H74" s="62" t="s">
        <v>47</v>
      </c>
      <c r="I74" s="57">
        <v>10.4</v>
      </c>
      <c r="J74" s="57">
        <v>4.5999999999999996</v>
      </c>
      <c r="K74" s="57">
        <v>3.8079999999999998</v>
      </c>
      <c r="L74" s="57">
        <v>-10.311999999999999</v>
      </c>
      <c r="M74" s="57">
        <v>-5.7519999999999998</v>
      </c>
      <c r="N74" s="57">
        <v>-4.12</v>
      </c>
      <c r="O74" s="57">
        <v>-3.2810000000000001</v>
      </c>
      <c r="P74" s="57">
        <v>-4.5620000000000003</v>
      </c>
      <c r="Q74" s="57">
        <v>-3.9180000000000001</v>
      </c>
      <c r="R74" s="57">
        <v>-0.82699999999999996</v>
      </c>
      <c r="S74" s="57">
        <v>1.5069999999999999</v>
      </c>
      <c r="T74" s="57">
        <v>2.6829999999999998</v>
      </c>
      <c r="U74" s="57">
        <v>-1.647</v>
      </c>
      <c r="V74" s="57">
        <v>-1.454</v>
      </c>
      <c r="W74" s="57">
        <v>3.5670000000000002</v>
      </c>
      <c r="X74" s="57">
        <v>3.9550000000000001</v>
      </c>
      <c r="Y74" s="57">
        <v>7.0419999999999998</v>
      </c>
      <c r="Z74" s="57">
        <v>7.6879999999999997</v>
      </c>
      <c r="AA74" s="57">
        <v>8.1159999999999997</v>
      </c>
      <c r="AB74" s="57">
        <v>8.0250000000000004</v>
      </c>
      <c r="AC74" s="57">
        <v>7.56</v>
      </c>
      <c r="AD74" s="57">
        <v>4.1689999999999996</v>
      </c>
      <c r="AE74" s="57">
        <v>7.9370000000000003</v>
      </c>
      <c r="AF74" s="57">
        <v>14.441000000000001</v>
      </c>
      <c r="AG74" s="57">
        <v>7.95</v>
      </c>
      <c r="AH74" s="57">
        <v>6.2089999999999996</v>
      </c>
      <c r="AI74" s="57">
        <v>13.208</v>
      </c>
      <c r="AJ74" s="57">
        <v>4.7539999999999996</v>
      </c>
      <c r="AK74" s="57">
        <v>3.39</v>
      </c>
      <c r="AL74" s="57">
        <v>-4.391</v>
      </c>
      <c r="AM74" s="57">
        <v>0.21099999999999999</v>
      </c>
      <c r="AN74" s="57">
        <v>-2.581</v>
      </c>
      <c r="AO74" s="57">
        <v>0.184</v>
      </c>
    </row>
    <row r="75" spans="1:41" x14ac:dyDescent="0.25">
      <c r="A75" s="57">
        <v>2007</v>
      </c>
      <c r="B75" s="57">
        <v>11.74658</v>
      </c>
      <c r="D75" s="57">
        <v>2007</v>
      </c>
      <c r="E75" s="57">
        <v>3.7903009999999999</v>
      </c>
      <c r="H75" s="57" t="s">
        <v>48</v>
      </c>
      <c r="I75" s="57" t="s">
        <v>705</v>
      </c>
      <c r="J75" s="57" t="s">
        <v>705</v>
      </c>
      <c r="K75" s="57" t="s">
        <v>705</v>
      </c>
      <c r="L75" s="57" t="s">
        <v>705</v>
      </c>
      <c r="M75" s="57" t="s">
        <v>705</v>
      </c>
      <c r="N75" s="57" t="s">
        <v>705</v>
      </c>
      <c r="O75" s="57" t="s">
        <v>705</v>
      </c>
      <c r="P75" s="57" t="s">
        <v>705</v>
      </c>
      <c r="Q75" s="57" t="s">
        <v>705</v>
      </c>
      <c r="R75" s="57" t="s">
        <v>705</v>
      </c>
      <c r="S75" s="57" t="s">
        <v>705</v>
      </c>
      <c r="T75" s="57" t="s">
        <v>705</v>
      </c>
      <c r="U75" s="57" t="s">
        <v>705</v>
      </c>
      <c r="V75" s="57" t="s">
        <v>705</v>
      </c>
      <c r="W75" s="57" t="s">
        <v>705</v>
      </c>
      <c r="X75" s="57" t="s">
        <v>705</v>
      </c>
      <c r="Y75" s="57" t="s">
        <v>705</v>
      </c>
      <c r="Z75" s="57" t="s">
        <v>705</v>
      </c>
      <c r="AA75" s="57" t="s">
        <v>705</v>
      </c>
      <c r="AB75" s="57" t="s">
        <v>705</v>
      </c>
      <c r="AC75" s="57" t="s">
        <v>705</v>
      </c>
      <c r="AD75" s="57">
        <v>1.92</v>
      </c>
      <c r="AE75" s="57">
        <v>6.2919999999999998</v>
      </c>
      <c r="AF75" s="57">
        <v>-3.3330000000000002</v>
      </c>
      <c r="AG75" s="57">
        <v>-1.3520000000000001</v>
      </c>
      <c r="AH75" s="57">
        <v>-3.78</v>
      </c>
      <c r="AI75" s="57">
        <v>2.1349999999999998</v>
      </c>
      <c r="AJ75" s="57">
        <v>6.351</v>
      </c>
      <c r="AK75" s="57">
        <v>7.99</v>
      </c>
      <c r="AL75" s="57">
        <v>-4.4359999999999999</v>
      </c>
      <c r="AM75" s="57">
        <v>-2.7330000000000001</v>
      </c>
      <c r="AN75" s="57">
        <v>8.4600000000000009</v>
      </c>
      <c r="AO75" s="57">
        <v>0.17100000000000001</v>
      </c>
    </row>
    <row r="76" spans="1:41" x14ac:dyDescent="0.25">
      <c r="A76" s="57">
        <v>2008</v>
      </c>
      <c r="B76" s="57">
        <v>7.2937519999999996</v>
      </c>
      <c r="D76" s="57">
        <v>2008</v>
      </c>
      <c r="E76" s="57">
        <v>1.4817720000000001</v>
      </c>
      <c r="H76" s="57" t="s">
        <v>49</v>
      </c>
      <c r="I76" s="57">
        <v>5.4509999999999996</v>
      </c>
      <c r="J76" s="57">
        <v>4.375</v>
      </c>
      <c r="K76" s="57">
        <v>1.98</v>
      </c>
      <c r="L76" s="57">
        <v>3.01</v>
      </c>
      <c r="M76" s="57">
        <v>9.577</v>
      </c>
      <c r="N76" s="57">
        <v>1.0009999999999999</v>
      </c>
      <c r="O76" s="57">
        <v>-0.14899999999999999</v>
      </c>
      <c r="P76" s="57">
        <v>-2.8940000000000001</v>
      </c>
      <c r="Q76" s="57">
        <v>-1.6950000000000001</v>
      </c>
      <c r="R76" s="57">
        <v>1.5329999999999999</v>
      </c>
      <c r="S76" s="57">
        <v>11.696999999999999</v>
      </c>
      <c r="T76" s="57">
        <v>3.1469999999999998</v>
      </c>
      <c r="U76" s="57">
        <v>2.5840000000000001</v>
      </c>
      <c r="V76" s="57">
        <v>0.73599999999999999</v>
      </c>
      <c r="W76" s="57">
        <v>9.0790000000000006</v>
      </c>
      <c r="X76" s="57">
        <v>1.0049999999999999</v>
      </c>
      <c r="Y76" s="57">
        <v>2.3279999999999998</v>
      </c>
      <c r="Z76" s="57">
        <v>4.907</v>
      </c>
      <c r="AA76" s="57">
        <v>1.1759999999999999</v>
      </c>
      <c r="AB76" s="57">
        <v>0.33700000000000002</v>
      </c>
      <c r="AC76" s="57">
        <v>5.9249999999999998</v>
      </c>
      <c r="AD76" s="57">
        <v>-3.3980000000000001</v>
      </c>
      <c r="AE76" s="57">
        <v>-5.1980000000000004</v>
      </c>
      <c r="AF76" s="57">
        <v>4.2880000000000003</v>
      </c>
      <c r="AG76" s="57">
        <v>3.9870000000000001</v>
      </c>
      <c r="AH76" s="57">
        <v>5.3049999999999997</v>
      </c>
      <c r="AI76" s="57">
        <v>8.4610000000000003</v>
      </c>
      <c r="AJ76" s="57">
        <v>5.1740000000000004</v>
      </c>
      <c r="AK76" s="57">
        <v>6.4530000000000003</v>
      </c>
      <c r="AL76" s="57">
        <v>3.3050000000000002</v>
      </c>
      <c r="AM76" s="57">
        <v>1.635</v>
      </c>
      <c r="AN76" s="57">
        <v>1.4279999999999999</v>
      </c>
      <c r="AO76" s="57">
        <v>2.2509999999999999</v>
      </c>
    </row>
    <row r="77" spans="1:41" x14ac:dyDescent="0.25">
      <c r="A77" s="57">
        <v>2009</v>
      </c>
      <c r="B77" s="57">
        <v>-2.613216</v>
      </c>
      <c r="D77" s="57">
        <v>2009</v>
      </c>
      <c r="E77" s="57">
        <v>2.2610899999999998</v>
      </c>
    </row>
    <row r="78" spans="1:41" ht="18.75" x14ac:dyDescent="0.3">
      <c r="A78" s="57">
        <v>2010</v>
      </c>
      <c r="B78" s="57">
        <v>2.8346990000000001</v>
      </c>
      <c r="D78" s="57">
        <v>2010</v>
      </c>
      <c r="E78" s="57">
        <v>1.8983049999999999</v>
      </c>
      <c r="H78" s="68" t="s">
        <v>58</v>
      </c>
      <c r="I78" s="64">
        <v>1990</v>
      </c>
      <c r="J78" s="64">
        <v>1991</v>
      </c>
      <c r="K78" s="64">
        <v>1992</v>
      </c>
      <c r="L78" s="64">
        <v>1993</v>
      </c>
      <c r="M78" s="64">
        <v>1994</v>
      </c>
      <c r="N78" s="64">
        <v>1995</v>
      </c>
      <c r="O78" s="64">
        <v>1996</v>
      </c>
      <c r="P78" s="64">
        <v>1997</v>
      </c>
      <c r="Q78" s="64">
        <v>1998</v>
      </c>
      <c r="R78" s="64">
        <v>1999</v>
      </c>
      <c r="S78" s="64">
        <v>2000</v>
      </c>
      <c r="T78" s="64">
        <v>2001</v>
      </c>
      <c r="U78" s="64">
        <v>2002</v>
      </c>
      <c r="V78" s="64">
        <v>2003</v>
      </c>
      <c r="W78" s="64">
        <v>2004</v>
      </c>
      <c r="X78" s="64">
        <v>2005</v>
      </c>
      <c r="Y78" s="64">
        <v>2006</v>
      </c>
      <c r="Z78" s="64">
        <v>2007</v>
      </c>
      <c r="AA78" s="64">
        <v>2008</v>
      </c>
      <c r="AB78" s="64">
        <v>2009</v>
      </c>
      <c r="AC78" s="64">
        <v>2010</v>
      </c>
      <c r="AD78" s="64">
        <v>2011</v>
      </c>
      <c r="AE78" s="64">
        <v>2012</v>
      </c>
    </row>
    <row r="79" spans="1:41" x14ac:dyDescent="0.25">
      <c r="A79" s="57">
        <v>1990</v>
      </c>
      <c r="B79" s="57">
        <v>-2.4976699999999998</v>
      </c>
      <c r="D79" s="57">
        <v>1990</v>
      </c>
      <c r="E79" s="57">
        <v>4.1396670000000002</v>
      </c>
      <c r="H79" s="57" t="s">
        <v>227</v>
      </c>
      <c r="I79" s="57" t="s">
        <v>705</v>
      </c>
      <c r="J79" s="57" t="s">
        <v>705</v>
      </c>
      <c r="K79" s="57" t="s">
        <v>705</v>
      </c>
      <c r="L79" s="57" t="s">
        <v>705</v>
      </c>
      <c r="M79" s="57" t="s">
        <v>705</v>
      </c>
      <c r="N79" s="57" t="s">
        <v>705</v>
      </c>
      <c r="O79" s="57" t="s">
        <v>705</v>
      </c>
      <c r="P79" s="57" t="s">
        <v>705</v>
      </c>
      <c r="Q79" s="57" t="s">
        <v>705</v>
      </c>
      <c r="R79" s="57" t="s">
        <v>705</v>
      </c>
      <c r="S79" s="57" t="s">
        <v>705</v>
      </c>
      <c r="T79" s="57" t="s">
        <v>705</v>
      </c>
      <c r="U79" s="57" t="s">
        <v>705</v>
      </c>
      <c r="V79" s="57" t="s">
        <v>705</v>
      </c>
      <c r="W79" s="57" t="s">
        <v>705</v>
      </c>
      <c r="X79" s="57" t="s">
        <v>705</v>
      </c>
      <c r="Y79" s="57">
        <v>5.2389999999999999</v>
      </c>
      <c r="Z79" s="57">
        <v>8.14</v>
      </c>
      <c r="AA79" s="57">
        <v>7.6230000000000002</v>
      </c>
      <c r="AB79" s="57">
        <v>-1.0209999999999999</v>
      </c>
      <c r="AC79" s="57">
        <v>3.621</v>
      </c>
      <c r="AD79" s="57">
        <v>6.7</v>
      </c>
      <c r="AE79" s="57">
        <v>6.8380000000000001</v>
      </c>
      <c r="AF79" s="57">
        <v>10.276</v>
      </c>
      <c r="AG79" s="57">
        <v>7.3689999999999998</v>
      </c>
      <c r="AH79" s="57">
        <v>7.7910000000000004</v>
      </c>
      <c r="AI79" s="57">
        <v>7.8090000000000002</v>
      </c>
      <c r="AJ79" s="57">
        <v>9.7959999999999994</v>
      </c>
      <c r="AK79" s="57">
        <v>2.9119999999999999</v>
      </c>
      <c r="AL79" s="57">
        <v>-14.847</v>
      </c>
      <c r="AM79" s="57">
        <v>1.5209999999999999</v>
      </c>
      <c r="AN79" s="57">
        <v>5.8659999999999997</v>
      </c>
      <c r="AO79" s="57">
        <v>3.617</v>
      </c>
    </row>
    <row r="80" spans="1:41" x14ac:dyDescent="0.25">
      <c r="A80" s="57">
        <v>1991</v>
      </c>
      <c r="B80" s="57">
        <v>-5.1807720000000002</v>
      </c>
      <c r="D80" s="57">
        <v>1991</v>
      </c>
      <c r="E80" s="57">
        <v>2.830368</v>
      </c>
      <c r="H80" s="57" t="s">
        <v>154</v>
      </c>
      <c r="I80" s="57">
        <v>2.6840000000000002</v>
      </c>
      <c r="J80" s="57">
        <v>5.7</v>
      </c>
      <c r="K80" s="57">
        <v>2.9</v>
      </c>
      <c r="L80" s="57">
        <v>1.1000000000000001</v>
      </c>
      <c r="M80" s="57">
        <v>2</v>
      </c>
      <c r="N80" s="57">
        <v>-1.5</v>
      </c>
      <c r="O80" s="57">
        <v>5.6</v>
      </c>
      <c r="P80" s="57">
        <v>-0.8</v>
      </c>
      <c r="Q80" s="57">
        <v>-1.4</v>
      </c>
      <c r="R80" s="57">
        <v>9.8000000000000007</v>
      </c>
      <c r="S80" s="57">
        <v>-10</v>
      </c>
      <c r="T80" s="57">
        <v>-28</v>
      </c>
      <c r="U80" s="57">
        <v>-7.2</v>
      </c>
      <c r="V80" s="57">
        <v>9.6</v>
      </c>
      <c r="W80" s="57">
        <v>9.4</v>
      </c>
      <c r="X80" s="57">
        <v>8.9</v>
      </c>
      <c r="Y80" s="57">
        <v>9.1</v>
      </c>
      <c r="Z80" s="57">
        <v>-10.199999999999999</v>
      </c>
      <c r="AA80" s="57">
        <v>12.7</v>
      </c>
      <c r="AB80" s="57">
        <v>10.1</v>
      </c>
      <c r="AC80" s="57">
        <v>7.3</v>
      </c>
      <c r="AD80" s="57">
        <v>7.94</v>
      </c>
      <c r="AE80" s="57">
        <v>4.2309999999999999</v>
      </c>
      <c r="AF80" s="57">
        <v>5.7729999999999997</v>
      </c>
      <c r="AG80" s="57">
        <v>5.71</v>
      </c>
      <c r="AH80" s="57">
        <v>5.7590000000000003</v>
      </c>
      <c r="AI80" s="57">
        <v>5.431</v>
      </c>
      <c r="AJ80" s="57">
        <v>5.9</v>
      </c>
      <c r="AK80" s="57">
        <v>7.5359999999999996</v>
      </c>
      <c r="AL80" s="57">
        <v>3.3149999999999999</v>
      </c>
      <c r="AM80" s="57">
        <v>3.8</v>
      </c>
      <c r="AN80" s="57">
        <v>2.8</v>
      </c>
      <c r="AO80" s="57">
        <v>1.6</v>
      </c>
    </row>
    <row r="81" spans="1:41" x14ac:dyDescent="0.25">
      <c r="A81" s="57">
        <v>1992</v>
      </c>
      <c r="B81" s="57">
        <v>-10.66846</v>
      </c>
      <c r="D81" s="57">
        <v>1992</v>
      </c>
      <c r="E81" s="57">
        <v>1.8863760000000001</v>
      </c>
      <c r="H81" s="57" t="s">
        <v>158</v>
      </c>
      <c r="I81" s="57" t="s">
        <v>705</v>
      </c>
      <c r="J81" s="57" t="s">
        <v>705</v>
      </c>
      <c r="K81" s="57" t="s">
        <v>705</v>
      </c>
      <c r="L81" s="57" t="s">
        <v>705</v>
      </c>
      <c r="M81" s="57" t="s">
        <v>705</v>
      </c>
      <c r="N81" s="57" t="s">
        <v>705</v>
      </c>
      <c r="O81" s="57" t="s">
        <v>705</v>
      </c>
      <c r="P81" s="57" t="s">
        <v>705</v>
      </c>
      <c r="Q81" s="57" t="s">
        <v>705</v>
      </c>
      <c r="R81" s="57" t="s">
        <v>705</v>
      </c>
      <c r="S81" s="57" t="s">
        <v>705</v>
      </c>
      <c r="T81" s="57" t="s">
        <v>705</v>
      </c>
      <c r="U81" s="57" t="s">
        <v>705</v>
      </c>
      <c r="V81" s="57">
        <v>-14.054</v>
      </c>
      <c r="W81" s="57">
        <v>5.4</v>
      </c>
      <c r="X81" s="57">
        <v>8.0329999999999995</v>
      </c>
      <c r="Y81" s="57">
        <v>5.1689999999999996</v>
      </c>
      <c r="Z81" s="57">
        <v>3.387</v>
      </c>
      <c r="AA81" s="57">
        <v>6.2709999999999999</v>
      </c>
      <c r="AB81" s="57">
        <v>3.17</v>
      </c>
      <c r="AC81" s="57">
        <v>5.8529999999999998</v>
      </c>
      <c r="AD81" s="57">
        <v>9.468</v>
      </c>
      <c r="AE81" s="57">
        <v>14.807</v>
      </c>
      <c r="AF81" s="57">
        <v>14.052</v>
      </c>
      <c r="AG81" s="57">
        <v>10.473000000000001</v>
      </c>
      <c r="AH81" s="57">
        <v>14.113</v>
      </c>
      <c r="AI81" s="57">
        <v>13.198</v>
      </c>
      <c r="AJ81" s="57">
        <v>13.749000000000001</v>
      </c>
      <c r="AK81" s="57">
        <v>6.9480000000000004</v>
      </c>
      <c r="AL81" s="57">
        <v>-14.15</v>
      </c>
      <c r="AM81" s="57">
        <v>2.2000000000000002</v>
      </c>
      <c r="AN81" s="57">
        <v>4.7</v>
      </c>
      <c r="AO81" s="57">
        <v>7.18</v>
      </c>
    </row>
    <row r="82" spans="1:41" x14ac:dyDescent="0.25">
      <c r="A82" s="57">
        <v>1993</v>
      </c>
      <c r="B82" s="57">
        <v>2.7904710000000001</v>
      </c>
      <c r="D82" s="57">
        <v>1993</v>
      </c>
      <c r="E82" s="57">
        <v>1.311777</v>
      </c>
      <c r="H82" s="57" t="s">
        <v>282</v>
      </c>
      <c r="I82" s="57">
        <v>5.9749999999999996</v>
      </c>
      <c r="J82" s="57">
        <v>1.9</v>
      </c>
      <c r="K82" s="57">
        <v>-9.34</v>
      </c>
      <c r="L82" s="57">
        <v>-3.2810000000000001</v>
      </c>
      <c r="M82" s="57">
        <v>-1.0920000000000001</v>
      </c>
      <c r="N82" s="57">
        <v>1.4750000000000001</v>
      </c>
      <c r="O82" s="57">
        <v>8.8569999999999993</v>
      </c>
      <c r="P82" s="57">
        <v>7.9329999999999998</v>
      </c>
      <c r="Q82" s="57">
        <v>1.4670000000000001</v>
      </c>
      <c r="R82" s="57">
        <v>1.1040000000000001</v>
      </c>
      <c r="S82" s="57">
        <v>0.29699999999999999</v>
      </c>
      <c r="T82" s="57">
        <v>3.5390000000000001</v>
      </c>
      <c r="U82" s="57">
        <v>7.9320000000000004</v>
      </c>
      <c r="V82" s="57">
        <v>2.6579999999999999</v>
      </c>
      <c r="W82" s="57">
        <v>7.2809999999999997</v>
      </c>
      <c r="X82" s="57">
        <v>-1.448</v>
      </c>
      <c r="Y82" s="57">
        <v>5.5780000000000003</v>
      </c>
      <c r="Z82" s="57">
        <v>5.048</v>
      </c>
      <c r="AA82" s="57">
        <v>4.28</v>
      </c>
      <c r="AB82" s="57">
        <v>-2.9649999999999999</v>
      </c>
      <c r="AC82" s="57">
        <v>-1.776</v>
      </c>
      <c r="AD82" s="57">
        <v>-3.4609999999999999</v>
      </c>
      <c r="AE82" s="57">
        <v>-7.0510000000000002</v>
      </c>
      <c r="AF82" s="57">
        <v>2.327</v>
      </c>
      <c r="AG82" s="57">
        <v>4.6399999999999997</v>
      </c>
      <c r="AH82" s="57">
        <v>6.806</v>
      </c>
      <c r="AI82" s="57">
        <v>4.0990000000000002</v>
      </c>
      <c r="AJ82" s="57">
        <v>6.5419999999999998</v>
      </c>
      <c r="AK82" s="57">
        <v>7.1760000000000002</v>
      </c>
      <c r="AL82" s="57">
        <v>2.2450000000000001</v>
      </c>
      <c r="AM82" s="57">
        <v>8.9469999999999992</v>
      </c>
      <c r="AN82" s="57">
        <v>6.5309999999999997</v>
      </c>
      <c r="AO82" s="57">
        <v>3.9350000000000001</v>
      </c>
    </row>
    <row r="83" spans="1:41" x14ac:dyDescent="0.25">
      <c r="A83" s="57">
        <v>1994</v>
      </c>
      <c r="B83" s="57">
        <v>2.058964</v>
      </c>
      <c r="D83" s="57">
        <v>1994</v>
      </c>
      <c r="E83" s="57">
        <v>1.5784</v>
      </c>
      <c r="H83" s="57" t="s">
        <v>232</v>
      </c>
      <c r="I83" s="57" t="s">
        <v>705</v>
      </c>
      <c r="J83" s="57" t="s">
        <v>705</v>
      </c>
      <c r="K83" s="57" t="s">
        <v>705</v>
      </c>
      <c r="L83" s="57" t="s">
        <v>705</v>
      </c>
      <c r="M83" s="57" t="s">
        <v>705</v>
      </c>
      <c r="N83" s="57" t="s">
        <v>705</v>
      </c>
      <c r="O83" s="57" t="s">
        <v>705</v>
      </c>
      <c r="P83" s="57" t="s">
        <v>705</v>
      </c>
      <c r="Q83" s="57" t="s">
        <v>705</v>
      </c>
      <c r="R83" s="57" t="s">
        <v>705</v>
      </c>
      <c r="S83" s="57" t="s">
        <v>705</v>
      </c>
      <c r="T83" s="57">
        <v>0</v>
      </c>
      <c r="U83" s="57">
        <v>1.772</v>
      </c>
      <c r="V83" s="57">
        <v>5.8739999999999997</v>
      </c>
      <c r="W83" s="57">
        <v>-3.0609999999999999</v>
      </c>
      <c r="X83" s="57">
        <v>9.82</v>
      </c>
      <c r="Y83" s="57">
        <v>5.819</v>
      </c>
      <c r="Z83" s="57">
        <v>-4.0449999999999999</v>
      </c>
      <c r="AA83" s="57">
        <v>2.778</v>
      </c>
      <c r="AB83" s="57">
        <v>6.67</v>
      </c>
      <c r="AC83" s="57">
        <v>1.85</v>
      </c>
      <c r="AD83" s="57">
        <v>2.8919999999999999</v>
      </c>
      <c r="AE83" s="57">
        <v>1.097</v>
      </c>
      <c r="AF83" s="57">
        <v>5.5940000000000003</v>
      </c>
      <c r="AG83" s="57">
        <v>5.1790000000000003</v>
      </c>
      <c r="AH83" s="57">
        <v>5.4450000000000003</v>
      </c>
      <c r="AI83" s="57">
        <v>11.445</v>
      </c>
      <c r="AJ83" s="57">
        <v>1.0229999999999999</v>
      </c>
      <c r="AK83" s="57">
        <v>3.5169999999999999</v>
      </c>
      <c r="AL83" s="57">
        <v>-1.22</v>
      </c>
      <c r="AM83" s="57">
        <v>4.6660000000000004</v>
      </c>
      <c r="AN83" s="57">
        <v>3.637</v>
      </c>
      <c r="AO83" s="57">
        <v>6.891</v>
      </c>
    </row>
    <row r="84" spans="1:41" x14ac:dyDescent="0.25">
      <c r="A84" s="57">
        <v>1995</v>
      </c>
      <c r="B84" s="57">
        <v>3.2364199999999999</v>
      </c>
      <c r="D84" s="57">
        <v>1995</v>
      </c>
      <c r="E84" s="57">
        <v>2.998313</v>
      </c>
      <c r="H84" s="57" t="s">
        <v>234</v>
      </c>
      <c r="I84" s="57" t="s">
        <v>705</v>
      </c>
      <c r="J84" s="57" t="s">
        <v>705</v>
      </c>
      <c r="K84" s="57" t="s">
        <v>705</v>
      </c>
      <c r="L84" s="57" t="s">
        <v>705</v>
      </c>
      <c r="M84" s="57" t="s">
        <v>705</v>
      </c>
      <c r="N84" s="57" t="s">
        <v>705</v>
      </c>
      <c r="O84" s="57" t="s">
        <v>705</v>
      </c>
      <c r="P84" s="57" t="s">
        <v>705</v>
      </c>
      <c r="Q84" s="57" t="s">
        <v>705</v>
      </c>
      <c r="R84" s="57" t="s">
        <v>705</v>
      </c>
      <c r="S84" s="57" t="s">
        <v>705</v>
      </c>
      <c r="T84" s="57" t="s">
        <v>705</v>
      </c>
      <c r="U84" s="57" t="s">
        <v>705</v>
      </c>
      <c r="V84" s="57">
        <v>-1.2</v>
      </c>
      <c r="W84" s="57">
        <v>-30.9</v>
      </c>
      <c r="X84" s="57">
        <v>-1.425</v>
      </c>
      <c r="Y84" s="57">
        <v>-5.88</v>
      </c>
      <c r="Z84" s="57">
        <v>1.64</v>
      </c>
      <c r="AA84" s="57">
        <v>-6.5439999999999996</v>
      </c>
      <c r="AB84" s="57">
        <v>-3.3639999999999999</v>
      </c>
      <c r="AC84" s="57">
        <v>2.1080000000000001</v>
      </c>
      <c r="AD84" s="57">
        <v>6.141</v>
      </c>
      <c r="AE84" s="57">
        <v>7.81</v>
      </c>
      <c r="AF84" s="57">
        <v>6.6230000000000002</v>
      </c>
      <c r="AG84" s="57">
        <v>7.3630000000000004</v>
      </c>
      <c r="AH84" s="57">
        <v>7.4669999999999996</v>
      </c>
      <c r="AI84" s="57">
        <v>4.7850000000000001</v>
      </c>
      <c r="AJ84" s="57">
        <v>2.9980000000000002</v>
      </c>
      <c r="AK84" s="57">
        <v>7.8</v>
      </c>
      <c r="AL84" s="57">
        <v>-6</v>
      </c>
      <c r="AM84" s="57">
        <v>7.0940000000000003</v>
      </c>
      <c r="AN84" s="57">
        <v>6.8</v>
      </c>
      <c r="AO84" s="57">
        <v>-0.82</v>
      </c>
    </row>
    <row r="85" spans="1:41" x14ac:dyDescent="0.25">
      <c r="A85" s="57">
        <v>1996</v>
      </c>
      <c r="B85" s="57">
        <v>1.3835299999999999</v>
      </c>
      <c r="D85" s="57">
        <v>1996</v>
      </c>
      <c r="E85" s="57">
        <v>1.99977</v>
      </c>
      <c r="H85" s="57" t="s">
        <v>247</v>
      </c>
      <c r="I85" s="57">
        <v>4.5</v>
      </c>
      <c r="J85" s="57">
        <v>9.2070000000000007</v>
      </c>
      <c r="K85" s="57">
        <v>5.3479999999999999</v>
      </c>
      <c r="L85" s="57">
        <v>-4.4909999999999997</v>
      </c>
      <c r="M85" s="57">
        <v>2.7090000000000001</v>
      </c>
      <c r="N85" s="57">
        <v>4.9420000000000002</v>
      </c>
      <c r="O85" s="57">
        <v>3.5680000000000001</v>
      </c>
      <c r="P85" s="57">
        <v>-1.8089999999999999</v>
      </c>
      <c r="Q85" s="57">
        <v>-13.38</v>
      </c>
      <c r="R85" s="57">
        <v>1.5620000000000001</v>
      </c>
      <c r="S85" s="57">
        <v>8.0990000000000002</v>
      </c>
      <c r="T85" s="57">
        <v>9.4179999999999993</v>
      </c>
      <c r="U85" s="57">
        <v>8.2029999999999994</v>
      </c>
      <c r="V85" s="57">
        <v>5.4560000000000004</v>
      </c>
      <c r="W85" s="57">
        <v>2.8490000000000002</v>
      </c>
      <c r="X85" s="57">
        <v>1.752</v>
      </c>
      <c r="Y85" s="57">
        <v>7.3710000000000004</v>
      </c>
      <c r="Z85" s="57">
        <v>6.4610000000000003</v>
      </c>
      <c r="AA85" s="57">
        <v>7.3419999999999996</v>
      </c>
      <c r="AB85" s="57">
        <v>3.9169999999999998</v>
      </c>
      <c r="AC85" s="57">
        <v>2.7149999999999999</v>
      </c>
      <c r="AD85" s="57">
        <v>0.57399999999999995</v>
      </c>
      <c r="AE85" s="57">
        <v>2.2290000000000001</v>
      </c>
      <c r="AF85" s="57">
        <v>4.2060000000000004</v>
      </c>
      <c r="AG85" s="57">
        <v>7.5220000000000002</v>
      </c>
      <c r="AH85" s="57">
        <v>7.1909999999999998</v>
      </c>
      <c r="AI85" s="57">
        <v>8.5280000000000005</v>
      </c>
      <c r="AJ85" s="57">
        <v>12.113</v>
      </c>
      <c r="AK85" s="57">
        <v>10.117000000000001</v>
      </c>
      <c r="AL85" s="57">
        <v>3.8559999999999999</v>
      </c>
      <c r="AM85" s="57">
        <v>7.452</v>
      </c>
      <c r="AN85" s="57">
        <v>10.849</v>
      </c>
      <c r="AO85" s="57">
        <v>10.670999999999999</v>
      </c>
    </row>
    <row r="86" spans="1:41" x14ac:dyDescent="0.25">
      <c r="A86" s="57">
        <v>1997</v>
      </c>
      <c r="B86" s="57">
        <v>8.5124180000000003</v>
      </c>
      <c r="D86" s="57">
        <v>1997</v>
      </c>
      <c r="E86" s="57">
        <v>2.4440050000000002</v>
      </c>
      <c r="H86" s="57" t="s">
        <v>221</v>
      </c>
      <c r="I86" s="57">
        <v>-20.364000000000001</v>
      </c>
      <c r="J86" s="57">
        <v>-18.920999999999999</v>
      </c>
      <c r="K86" s="57">
        <v>-9.5039999999999996</v>
      </c>
      <c r="L86" s="57">
        <v>5.2530000000000001</v>
      </c>
      <c r="M86" s="57">
        <v>5.24</v>
      </c>
      <c r="N86" s="57">
        <v>-4.258</v>
      </c>
      <c r="O86" s="57">
        <v>8.5649999999999995</v>
      </c>
      <c r="P86" s="57">
        <v>8.1419999999999995</v>
      </c>
      <c r="Q86" s="57">
        <v>-10.050000000000001</v>
      </c>
      <c r="R86" s="57">
        <v>25.896000000000001</v>
      </c>
      <c r="S86" s="57">
        <v>-26.228999999999999</v>
      </c>
      <c r="T86" s="57">
        <v>-41.008000000000003</v>
      </c>
      <c r="U86" s="57">
        <v>50.688000000000002</v>
      </c>
      <c r="V86" s="57">
        <v>33.758000000000003</v>
      </c>
      <c r="W86" s="57">
        <v>8.6270000000000007</v>
      </c>
      <c r="X86" s="57">
        <v>1.377</v>
      </c>
      <c r="Y86" s="57">
        <v>0.60299999999999998</v>
      </c>
      <c r="Z86" s="57">
        <v>2.4750000000000001</v>
      </c>
      <c r="AA86" s="57">
        <v>3.6629999999999998</v>
      </c>
      <c r="AB86" s="57">
        <v>-1.7789999999999999</v>
      </c>
      <c r="AC86" s="57">
        <v>4.6859999999999999</v>
      </c>
      <c r="AD86" s="57">
        <v>0.20899999999999999</v>
      </c>
      <c r="AE86" s="57">
        <v>3.0139999999999998</v>
      </c>
      <c r="AF86" s="57">
        <v>17.337</v>
      </c>
      <c r="AG86" s="57">
        <v>10.762</v>
      </c>
      <c r="AH86" s="57">
        <v>10.076000000000001</v>
      </c>
      <c r="AI86" s="57">
        <v>7.52</v>
      </c>
      <c r="AJ86" s="57">
        <v>5.992</v>
      </c>
      <c r="AK86" s="57">
        <v>2.48</v>
      </c>
      <c r="AL86" s="57">
        <v>-7.0759999999999996</v>
      </c>
      <c r="AM86" s="57">
        <v>-2.371</v>
      </c>
      <c r="AN86" s="57">
        <v>6.3040000000000003</v>
      </c>
      <c r="AO86" s="57">
        <v>6.1859999999999999</v>
      </c>
    </row>
    <row r="87" spans="1:41" x14ac:dyDescent="0.25">
      <c r="A87" s="57">
        <v>1998</v>
      </c>
      <c r="B87" s="57">
        <v>5.4841749999999996</v>
      </c>
      <c r="D87" s="57">
        <v>1998</v>
      </c>
      <c r="E87" s="57">
        <v>3.57497</v>
      </c>
      <c r="H87" s="57" t="s">
        <v>225</v>
      </c>
      <c r="I87" s="57" t="s">
        <v>705</v>
      </c>
      <c r="J87" s="57" t="s">
        <v>705</v>
      </c>
      <c r="K87" s="57" t="s">
        <v>705</v>
      </c>
      <c r="L87" s="57" t="s">
        <v>705</v>
      </c>
      <c r="M87" s="57" t="s">
        <v>705</v>
      </c>
      <c r="N87" s="57" t="s">
        <v>705</v>
      </c>
      <c r="O87" s="57" t="s">
        <v>705</v>
      </c>
      <c r="P87" s="57" t="s">
        <v>705</v>
      </c>
      <c r="Q87" s="57" t="s">
        <v>705</v>
      </c>
      <c r="R87" s="57" t="s">
        <v>705</v>
      </c>
      <c r="S87" s="57" t="s">
        <v>705</v>
      </c>
      <c r="T87" s="57" t="s">
        <v>705</v>
      </c>
      <c r="U87" s="57" t="s">
        <v>705</v>
      </c>
      <c r="V87" s="57" t="s">
        <v>705</v>
      </c>
      <c r="W87" s="57" t="s">
        <v>705</v>
      </c>
      <c r="X87" s="57" t="s">
        <v>705</v>
      </c>
      <c r="Y87" s="57" t="s">
        <v>705</v>
      </c>
      <c r="Z87" s="57" t="s">
        <v>705</v>
      </c>
      <c r="AA87" s="57" t="s">
        <v>705</v>
      </c>
      <c r="AB87" s="57" t="s">
        <v>705</v>
      </c>
      <c r="AC87" s="57" t="s">
        <v>705</v>
      </c>
      <c r="AD87" s="57">
        <v>2.9329999999999998</v>
      </c>
      <c r="AE87" s="57">
        <v>4.4800000000000004</v>
      </c>
      <c r="AF87" s="57">
        <v>-28.356000000000002</v>
      </c>
      <c r="AG87" s="57">
        <v>4.0679999999999996</v>
      </c>
      <c r="AH87" s="57">
        <v>5.8860000000000001</v>
      </c>
      <c r="AI87" s="57">
        <v>8.8849999999999998</v>
      </c>
      <c r="AJ87" s="57">
        <v>13.231</v>
      </c>
      <c r="AK87" s="57">
        <v>6.173</v>
      </c>
      <c r="AL87" s="57">
        <v>5.2859999999999996</v>
      </c>
      <c r="AM87" s="57">
        <v>6.117</v>
      </c>
      <c r="AN87" s="57">
        <v>7.8879999999999999</v>
      </c>
      <c r="AO87" s="57">
        <v>8.3070000000000004</v>
      </c>
    </row>
    <row r="88" spans="1:41" x14ac:dyDescent="0.25">
      <c r="A88" s="57">
        <v>1999</v>
      </c>
      <c r="B88" s="57">
        <v>4.1549329999999998</v>
      </c>
      <c r="D88" s="57">
        <v>1999</v>
      </c>
      <c r="E88" s="57">
        <v>3.2313320000000001</v>
      </c>
      <c r="H88" s="57" t="s">
        <v>167</v>
      </c>
      <c r="I88" s="57" t="s">
        <v>705</v>
      </c>
      <c r="J88" s="57" t="s">
        <v>705</v>
      </c>
      <c r="K88" s="57" t="s">
        <v>705</v>
      </c>
      <c r="L88" s="57" t="s">
        <v>705</v>
      </c>
      <c r="M88" s="57" t="s">
        <v>705</v>
      </c>
      <c r="N88" s="57" t="s">
        <v>705</v>
      </c>
      <c r="O88" s="57" t="s">
        <v>705</v>
      </c>
      <c r="P88" s="57" t="s">
        <v>705</v>
      </c>
      <c r="Q88" s="57" t="s">
        <v>705</v>
      </c>
      <c r="R88" s="57" t="s">
        <v>705</v>
      </c>
      <c r="S88" s="57" t="s">
        <v>705</v>
      </c>
      <c r="T88" s="57" t="s">
        <v>705</v>
      </c>
      <c r="U88" s="57" t="s">
        <v>705</v>
      </c>
      <c r="V88" s="57" t="s">
        <v>705</v>
      </c>
      <c r="W88" s="57" t="s">
        <v>705</v>
      </c>
      <c r="X88" s="57" t="s">
        <v>705</v>
      </c>
      <c r="Y88" s="57" t="s">
        <v>705</v>
      </c>
      <c r="Z88" s="57" t="s">
        <v>705</v>
      </c>
      <c r="AA88" s="57" t="s">
        <v>705</v>
      </c>
      <c r="AB88" s="57">
        <v>10.75</v>
      </c>
      <c r="AC88" s="57">
        <v>4.4420000000000002</v>
      </c>
      <c r="AD88" s="57">
        <v>2.3620000000000001</v>
      </c>
      <c r="AE88" s="57">
        <v>5.0529999999999999</v>
      </c>
      <c r="AF88" s="57">
        <v>3.8580000000000001</v>
      </c>
      <c r="AG88" s="57">
        <v>6.2569999999999997</v>
      </c>
      <c r="AH88" s="57">
        <v>3.8679999999999999</v>
      </c>
      <c r="AI88" s="57">
        <v>5.9539999999999997</v>
      </c>
      <c r="AJ88" s="57">
        <v>6.1150000000000002</v>
      </c>
      <c r="AK88" s="57">
        <v>5.5819999999999999</v>
      </c>
      <c r="AL88" s="57">
        <v>-2.911</v>
      </c>
      <c r="AM88" s="57">
        <v>0.72199999999999998</v>
      </c>
      <c r="AN88" s="57">
        <v>1.264</v>
      </c>
      <c r="AO88" s="57">
        <v>-0.7</v>
      </c>
    </row>
    <row r="89" spans="1:41" x14ac:dyDescent="0.25">
      <c r="A89" s="57">
        <v>2000</v>
      </c>
      <c r="B89" s="57">
        <v>0.38095420000000002</v>
      </c>
      <c r="D89" s="57">
        <v>2000</v>
      </c>
      <c r="E89" s="57">
        <v>3.1423299999999998</v>
      </c>
      <c r="H89" s="57" t="s">
        <v>224</v>
      </c>
      <c r="I89" s="57">
        <v>1.4670000000000001</v>
      </c>
      <c r="J89" s="57">
        <v>0.55000000000000004</v>
      </c>
      <c r="K89" s="57">
        <v>-36.789000000000001</v>
      </c>
      <c r="L89" s="57">
        <v>22.71</v>
      </c>
      <c r="M89" s="57">
        <v>44.478999999999999</v>
      </c>
      <c r="N89" s="57">
        <v>24.3</v>
      </c>
      <c r="O89" s="57">
        <v>-6.7729999999999997</v>
      </c>
      <c r="P89" s="57">
        <v>16.728999999999999</v>
      </c>
      <c r="Q89" s="57">
        <v>-28.209</v>
      </c>
      <c r="R89" s="57">
        <v>-42.195</v>
      </c>
      <c r="S89" s="57">
        <v>-13.420999999999999</v>
      </c>
      <c r="T89" s="57">
        <v>38.200000000000003</v>
      </c>
      <c r="U89" s="57">
        <v>4.4950000000000001</v>
      </c>
      <c r="V89" s="57">
        <v>7</v>
      </c>
      <c r="W89" s="57">
        <v>8.0299999999999994</v>
      </c>
      <c r="X89" s="57">
        <v>6.4930000000000003</v>
      </c>
      <c r="Y89" s="57">
        <v>4.0380000000000003</v>
      </c>
      <c r="Z89" s="57">
        <v>10.19</v>
      </c>
      <c r="AA89" s="57">
        <v>3.9</v>
      </c>
      <c r="AB89" s="57">
        <v>-0.8</v>
      </c>
      <c r="AC89" s="57">
        <v>1.1000000000000001</v>
      </c>
      <c r="AD89" s="57">
        <v>3.9</v>
      </c>
      <c r="AE89" s="57">
        <v>3.4</v>
      </c>
      <c r="AF89" s="57">
        <v>1.7</v>
      </c>
      <c r="AG89" s="57">
        <v>7.5</v>
      </c>
      <c r="AH89" s="57">
        <v>0.7</v>
      </c>
      <c r="AI89" s="57">
        <v>1.4</v>
      </c>
      <c r="AJ89" s="57">
        <v>8.4</v>
      </c>
      <c r="AK89" s="57">
        <v>8.6</v>
      </c>
      <c r="AL89" s="57">
        <v>9</v>
      </c>
      <c r="AM89" s="57">
        <v>7</v>
      </c>
      <c r="AN89" s="57">
        <v>1.5</v>
      </c>
      <c r="AO89" s="57">
        <v>1.5</v>
      </c>
    </row>
    <row r="90" spans="1:41" x14ac:dyDescent="0.25">
      <c r="A90" s="57">
        <v>2001</v>
      </c>
      <c r="B90" s="57">
        <v>-3.4600209999999998</v>
      </c>
      <c r="D90" s="57">
        <v>2001</v>
      </c>
      <c r="E90" s="57">
        <v>0.85930450000000003</v>
      </c>
      <c r="H90" s="57" t="s">
        <v>185</v>
      </c>
      <c r="I90" s="57">
        <v>12.678000000000001</v>
      </c>
      <c r="J90" s="57">
        <v>2.613</v>
      </c>
      <c r="K90" s="57">
        <v>2.41</v>
      </c>
      <c r="L90" s="57">
        <v>2.3929999999999998</v>
      </c>
      <c r="M90" s="57">
        <v>2.375</v>
      </c>
      <c r="N90" s="57">
        <v>2.359</v>
      </c>
      <c r="O90" s="57">
        <v>2.343</v>
      </c>
      <c r="P90" s="57">
        <v>2.327</v>
      </c>
      <c r="Q90" s="57">
        <v>21.908000000000001</v>
      </c>
      <c r="R90" s="57">
        <v>21.268999999999998</v>
      </c>
      <c r="S90" s="57">
        <v>1.0029999999999999</v>
      </c>
      <c r="T90" s="57">
        <v>2.395</v>
      </c>
      <c r="U90" s="57">
        <v>2.6120000000000001</v>
      </c>
      <c r="V90" s="57">
        <v>-0.98</v>
      </c>
      <c r="W90" s="57">
        <v>-5.4930000000000003</v>
      </c>
      <c r="X90" s="57">
        <v>3.9849999999999999</v>
      </c>
      <c r="Y90" s="57">
        <v>4.29</v>
      </c>
      <c r="Z90" s="57">
        <v>-0.625</v>
      </c>
      <c r="AA90" s="57">
        <v>3.738</v>
      </c>
      <c r="AB90" s="57">
        <v>-2.5819999999999999</v>
      </c>
      <c r="AC90" s="57">
        <v>7.5759999999999996</v>
      </c>
      <c r="AD90" s="57">
        <v>3.8029999999999999</v>
      </c>
      <c r="AE90" s="57">
        <v>4.5819999999999999</v>
      </c>
      <c r="AF90" s="57">
        <v>0.81299999999999994</v>
      </c>
      <c r="AG90" s="57">
        <v>3.4769999999999999</v>
      </c>
      <c r="AH90" s="57">
        <v>7.7560000000000002</v>
      </c>
      <c r="AI90" s="57">
        <v>6.2359999999999998</v>
      </c>
      <c r="AJ90" s="57">
        <v>-1.5820000000000001</v>
      </c>
      <c r="AK90" s="57">
        <v>5.5720000000000001</v>
      </c>
      <c r="AL90" s="57">
        <v>7.4690000000000003</v>
      </c>
      <c r="AM90" s="57">
        <v>8.7520000000000007</v>
      </c>
      <c r="AN90" s="57">
        <v>3.4209999999999998</v>
      </c>
      <c r="AO90" s="57">
        <v>3.8319999999999999</v>
      </c>
    </row>
    <row r="91" spans="1:41" x14ac:dyDescent="0.25">
      <c r="A91" s="57">
        <v>2002</v>
      </c>
      <c r="B91" s="57">
        <v>-2.6115189999999999</v>
      </c>
      <c r="D91" s="57">
        <v>2002</v>
      </c>
      <c r="E91" s="57">
        <v>1.4596640000000001</v>
      </c>
      <c r="H91" s="57" t="s">
        <v>188</v>
      </c>
      <c r="I91" s="57" t="s">
        <v>705</v>
      </c>
      <c r="J91" s="57" t="s">
        <v>705</v>
      </c>
      <c r="K91" s="57" t="s">
        <v>705</v>
      </c>
      <c r="L91" s="57" t="s">
        <v>705</v>
      </c>
      <c r="M91" s="57" t="s">
        <v>705</v>
      </c>
      <c r="N91" s="57" t="s">
        <v>705</v>
      </c>
      <c r="O91" s="57" t="s">
        <v>705</v>
      </c>
      <c r="P91" s="57" t="s">
        <v>705</v>
      </c>
      <c r="Q91" s="57" t="s">
        <v>705</v>
      </c>
      <c r="R91" s="57" t="s">
        <v>705</v>
      </c>
      <c r="S91" s="57" t="s">
        <v>705</v>
      </c>
      <c r="T91" s="57" t="s">
        <v>705</v>
      </c>
      <c r="U91" s="57" t="s">
        <v>705</v>
      </c>
      <c r="V91" s="57">
        <v>-8</v>
      </c>
      <c r="W91" s="57">
        <v>5.9</v>
      </c>
      <c r="X91" s="57">
        <v>6.6340000000000003</v>
      </c>
      <c r="Y91" s="57">
        <v>5.8360000000000003</v>
      </c>
      <c r="Z91" s="57">
        <v>5.3620000000000001</v>
      </c>
      <c r="AA91" s="57">
        <v>2.5230000000000001</v>
      </c>
      <c r="AB91" s="57">
        <v>-0.86</v>
      </c>
      <c r="AC91" s="57">
        <v>4.1790000000000003</v>
      </c>
      <c r="AD91" s="57">
        <v>3.657</v>
      </c>
      <c r="AE91" s="57">
        <v>4.8780000000000001</v>
      </c>
      <c r="AF91" s="57">
        <v>5.37</v>
      </c>
      <c r="AG91" s="57">
        <v>4.1289999999999996</v>
      </c>
      <c r="AH91" s="57">
        <v>4.28</v>
      </c>
      <c r="AI91" s="57">
        <v>4.9349999999999996</v>
      </c>
      <c r="AJ91" s="57">
        <v>5.0599999999999996</v>
      </c>
      <c r="AK91" s="57">
        <v>2.0840000000000001</v>
      </c>
      <c r="AL91" s="57">
        <v>-6.9470000000000001</v>
      </c>
      <c r="AM91" s="57">
        <v>-2.2719999999999998</v>
      </c>
      <c r="AN91" s="57">
        <v>-4.7E-2</v>
      </c>
      <c r="AO91" s="57">
        <v>-1.976</v>
      </c>
    </row>
    <row r="92" spans="1:41" x14ac:dyDescent="0.25">
      <c r="A92" s="57">
        <v>2003</v>
      </c>
      <c r="B92" s="57">
        <v>0.63647770000000004</v>
      </c>
      <c r="D92" s="57">
        <v>2003</v>
      </c>
      <c r="E92" s="57">
        <v>1.0242899999999999</v>
      </c>
      <c r="H92" s="57" t="s">
        <v>240</v>
      </c>
      <c r="I92" s="57">
        <v>1.0089999999999999</v>
      </c>
      <c r="J92" s="57">
        <v>2.9609999999999999</v>
      </c>
      <c r="K92" s="57">
        <v>2.8780000000000001</v>
      </c>
      <c r="L92" s="57">
        <v>-0.124</v>
      </c>
      <c r="M92" s="57">
        <v>6.8579999999999997</v>
      </c>
      <c r="N92" s="57">
        <v>1.2130000000000001</v>
      </c>
      <c r="O92" s="57">
        <v>1.81</v>
      </c>
      <c r="P92" s="57">
        <v>2.484</v>
      </c>
      <c r="Q92" s="57">
        <v>0.65</v>
      </c>
      <c r="R92" s="57">
        <v>0.48199999999999998</v>
      </c>
      <c r="S92" s="57">
        <v>8.9999999999999993E-3</v>
      </c>
      <c r="T92" s="57">
        <v>-1.2989999999999999</v>
      </c>
      <c r="U92" s="57">
        <v>0.748</v>
      </c>
      <c r="V92" s="57">
        <v>5.2240000000000002</v>
      </c>
      <c r="W92" s="57">
        <v>5.7839999999999998</v>
      </c>
      <c r="X92" s="57">
        <v>4.1929999999999996</v>
      </c>
      <c r="Y92" s="57">
        <v>4.1280000000000001</v>
      </c>
      <c r="Z92" s="57">
        <v>2.3969999999999998</v>
      </c>
      <c r="AA92" s="57">
        <v>0.16600000000000001</v>
      </c>
      <c r="AB92" s="57">
        <v>4.6509999999999998</v>
      </c>
      <c r="AC92" s="57">
        <v>4.0780000000000003</v>
      </c>
      <c r="AD92" s="57">
        <v>2.5150000000000001</v>
      </c>
      <c r="AE92" s="57">
        <v>4.8869999999999996</v>
      </c>
      <c r="AF92" s="57">
        <v>3.9630000000000001</v>
      </c>
      <c r="AG92" s="57">
        <v>4.3949999999999996</v>
      </c>
      <c r="AH92" s="57">
        <v>3.18</v>
      </c>
      <c r="AI92" s="57">
        <v>2.9159999999999999</v>
      </c>
      <c r="AJ92" s="57">
        <v>3.4540000000000002</v>
      </c>
      <c r="AK92" s="57">
        <v>-0.80100000000000005</v>
      </c>
      <c r="AL92" s="57">
        <v>-1.4550000000000001</v>
      </c>
      <c r="AM92" s="57">
        <v>1.883</v>
      </c>
      <c r="AN92" s="57">
        <v>1.397</v>
      </c>
      <c r="AO92" s="57">
        <v>2.6520000000000001</v>
      </c>
    </row>
    <row r="93" spans="1:41" x14ac:dyDescent="0.25">
      <c r="A93" s="57">
        <v>2004</v>
      </c>
      <c r="B93" s="57">
        <v>7.2825829999999998</v>
      </c>
      <c r="D93" s="57">
        <v>2004</v>
      </c>
      <c r="E93" s="57">
        <v>2.077547</v>
      </c>
      <c r="H93" s="57" t="s">
        <v>179</v>
      </c>
      <c r="I93" s="57">
        <v>-2.9950000000000001</v>
      </c>
      <c r="J93" s="57">
        <v>12.954000000000001</v>
      </c>
      <c r="K93" s="57">
        <v>-3.5720000000000001</v>
      </c>
      <c r="L93" s="57">
        <v>-6.0270000000000001</v>
      </c>
      <c r="M93" s="57">
        <v>9.9120000000000008</v>
      </c>
      <c r="N93" s="57">
        <v>3.7330000000000001</v>
      </c>
      <c r="O93" s="57">
        <v>7.1929999999999996</v>
      </c>
      <c r="P93" s="57">
        <v>-4.2889999999999997</v>
      </c>
      <c r="Q93" s="57">
        <v>1.718</v>
      </c>
      <c r="R93" s="57">
        <v>1.5529999999999999</v>
      </c>
      <c r="S93" s="57">
        <v>-3.8050000000000002</v>
      </c>
      <c r="T93" s="57">
        <v>-2.0030000000000001</v>
      </c>
      <c r="U93" s="57">
        <v>-3.2240000000000002</v>
      </c>
      <c r="V93" s="57">
        <v>-1.4390000000000001</v>
      </c>
      <c r="W93" s="57">
        <v>3.9870000000000001</v>
      </c>
      <c r="X93" s="57">
        <v>4.9210000000000003</v>
      </c>
      <c r="Y93" s="57">
        <v>-8.0920000000000005</v>
      </c>
      <c r="Z93" s="57">
        <v>7.5110000000000001</v>
      </c>
      <c r="AA93" s="57">
        <v>3.9060000000000001</v>
      </c>
      <c r="AB93" s="57">
        <v>3.5539999999999998</v>
      </c>
      <c r="AC93" s="57">
        <v>1.9</v>
      </c>
      <c r="AD93" s="57">
        <v>0.39600000000000002</v>
      </c>
      <c r="AE93" s="57">
        <v>0.26800000000000002</v>
      </c>
      <c r="AF93" s="57">
        <v>-6.8339999999999996</v>
      </c>
      <c r="AG93" s="57">
        <v>2.6320000000000001</v>
      </c>
      <c r="AH93" s="57">
        <v>2.468</v>
      </c>
      <c r="AI93" s="57">
        <v>4.7709999999999999</v>
      </c>
      <c r="AJ93" s="57">
        <v>4.6079999999999997</v>
      </c>
      <c r="AK93" s="57">
        <v>2.0539999999999998</v>
      </c>
      <c r="AL93" s="57">
        <v>1.7090000000000001</v>
      </c>
      <c r="AM93" s="57">
        <v>3.0470000000000002</v>
      </c>
      <c r="AN93" s="57">
        <v>3.3010000000000002</v>
      </c>
      <c r="AO93" s="57">
        <v>4.1130000000000004</v>
      </c>
    </row>
    <row r="94" spans="1:41" x14ac:dyDescent="0.25">
      <c r="A94" s="57">
        <v>2005</v>
      </c>
      <c r="B94" s="57">
        <v>1.7162660000000001</v>
      </c>
      <c r="D94" s="57">
        <v>2005</v>
      </c>
      <c r="E94" s="57">
        <v>2.697349</v>
      </c>
      <c r="H94" s="57" t="s">
        <v>199</v>
      </c>
      <c r="I94" s="57" t="s">
        <v>705</v>
      </c>
      <c r="J94" s="57" t="s">
        <v>705</v>
      </c>
      <c r="K94" s="57" t="s">
        <v>705</v>
      </c>
      <c r="L94" s="57" t="s">
        <v>705</v>
      </c>
      <c r="M94" s="57" t="s">
        <v>705</v>
      </c>
      <c r="N94" s="57" t="s">
        <v>705</v>
      </c>
      <c r="O94" s="57" t="s">
        <v>705</v>
      </c>
      <c r="P94" s="57" t="s">
        <v>705</v>
      </c>
      <c r="Q94" s="57" t="s">
        <v>705</v>
      </c>
      <c r="R94" s="57" t="s">
        <v>705</v>
      </c>
      <c r="S94" s="57" t="s">
        <v>705</v>
      </c>
      <c r="T94" s="57" t="s">
        <v>705</v>
      </c>
      <c r="U94" s="57" t="s">
        <v>705</v>
      </c>
      <c r="V94" s="57" t="s">
        <v>705</v>
      </c>
      <c r="W94" s="57" t="s">
        <v>705</v>
      </c>
      <c r="X94" s="57">
        <v>2.6</v>
      </c>
      <c r="Y94" s="57">
        <v>10.5</v>
      </c>
      <c r="Z94" s="57">
        <v>10.566000000000001</v>
      </c>
      <c r="AA94" s="57">
        <v>2.8780000000000001</v>
      </c>
      <c r="AB94" s="57">
        <v>2.96</v>
      </c>
      <c r="AC94" s="57">
        <v>1.9370000000000001</v>
      </c>
      <c r="AD94" s="57">
        <v>4.7</v>
      </c>
      <c r="AE94" s="57">
        <v>5.5</v>
      </c>
      <c r="AF94" s="57">
        <v>11.1</v>
      </c>
      <c r="AG94" s="57">
        <v>5.8540000000000001</v>
      </c>
      <c r="AH94" s="57">
        <v>9.593</v>
      </c>
      <c r="AI94" s="57">
        <v>9.3840000000000003</v>
      </c>
      <c r="AJ94" s="57">
        <v>12.337999999999999</v>
      </c>
      <c r="AK94" s="57">
        <v>2.3140000000000001</v>
      </c>
      <c r="AL94" s="57">
        <v>-3.7759999999999998</v>
      </c>
      <c r="AM94" s="57">
        <v>6.2530000000000001</v>
      </c>
      <c r="AN94" s="57">
        <v>7.1740000000000004</v>
      </c>
      <c r="AO94" s="57">
        <v>6.1150000000000002</v>
      </c>
    </row>
    <row r="95" spans="1:41" x14ac:dyDescent="0.25">
      <c r="A95" s="57">
        <v>2006</v>
      </c>
      <c r="B95" s="57">
        <v>1.6936720000000001</v>
      </c>
      <c r="D95" s="57">
        <v>2006</v>
      </c>
      <c r="E95" s="57">
        <v>3.3586480000000001</v>
      </c>
      <c r="H95" s="57" t="s">
        <v>213</v>
      </c>
      <c r="I95" s="57">
        <v>2.8980000000000001</v>
      </c>
      <c r="J95" s="57">
        <v>2.512</v>
      </c>
      <c r="K95" s="57">
        <v>1.4950000000000001</v>
      </c>
      <c r="L95" s="57">
        <v>-0.72899999999999998</v>
      </c>
      <c r="M95" s="57">
        <v>3.2040000000000002</v>
      </c>
      <c r="N95" s="57">
        <v>1.9470000000000001</v>
      </c>
      <c r="O95" s="57">
        <v>0.42399999999999999</v>
      </c>
      <c r="P95" s="57">
        <v>3.641</v>
      </c>
      <c r="Q95" s="57">
        <v>2.9980000000000002</v>
      </c>
      <c r="R95" s="57">
        <v>5.6139999999999999</v>
      </c>
      <c r="S95" s="57">
        <v>7.7110000000000003</v>
      </c>
      <c r="T95" s="57">
        <v>1.6419999999999999</v>
      </c>
      <c r="U95" s="57">
        <v>3.5790000000000002</v>
      </c>
      <c r="V95" s="57">
        <v>2.3140000000000001</v>
      </c>
      <c r="W95" s="57">
        <v>5.8940000000000001</v>
      </c>
      <c r="X95" s="57">
        <v>9.593</v>
      </c>
      <c r="Y95" s="57">
        <v>9.702</v>
      </c>
      <c r="Z95" s="57">
        <v>11.272</v>
      </c>
      <c r="AA95" s="57">
        <v>8.9309999999999992</v>
      </c>
      <c r="AB95" s="57">
        <v>10.971</v>
      </c>
      <c r="AC95" s="57">
        <v>10.648</v>
      </c>
      <c r="AD95" s="57">
        <v>4.9850000000000003</v>
      </c>
      <c r="AE95" s="57">
        <v>5.4169999999999998</v>
      </c>
      <c r="AF95" s="57">
        <v>3.73</v>
      </c>
      <c r="AG95" s="57">
        <v>4.2</v>
      </c>
      <c r="AH95" s="57">
        <v>6.08</v>
      </c>
      <c r="AI95" s="57">
        <v>5.5049999999999999</v>
      </c>
      <c r="AJ95" s="57">
        <v>4.97</v>
      </c>
      <c r="AK95" s="57">
        <v>-2.16</v>
      </c>
      <c r="AL95" s="57">
        <v>-6.3840000000000003</v>
      </c>
      <c r="AM95" s="57">
        <v>-1.0629999999999999</v>
      </c>
      <c r="AN95" s="57">
        <v>2.169</v>
      </c>
      <c r="AO95" s="57">
        <v>0.157</v>
      </c>
    </row>
    <row r="96" spans="1:41" x14ac:dyDescent="0.25">
      <c r="A96" s="57">
        <v>2007</v>
      </c>
      <c r="B96" s="57">
        <v>3.8786070000000001</v>
      </c>
      <c r="D96" s="57">
        <v>2007</v>
      </c>
      <c r="E96" s="57">
        <v>3.7968510000000002</v>
      </c>
      <c r="H96" s="57" t="s">
        <v>186</v>
      </c>
      <c r="I96" s="57">
        <v>0.752</v>
      </c>
      <c r="J96" s="57">
        <v>-2.2639999999999998</v>
      </c>
      <c r="K96" s="57">
        <v>-7.2859999999999996</v>
      </c>
      <c r="L96" s="57">
        <v>4.1559999999999997</v>
      </c>
      <c r="M96" s="57">
        <v>8.0280000000000005</v>
      </c>
      <c r="N96" s="57">
        <v>0.72199999999999998</v>
      </c>
      <c r="O96" s="57">
        <v>5.5359999999999996</v>
      </c>
      <c r="P96" s="57">
        <v>4.7649999999999997</v>
      </c>
      <c r="Q96" s="57">
        <v>3.4319999999999999</v>
      </c>
      <c r="R96" s="57">
        <v>5.6660000000000004</v>
      </c>
      <c r="S96" s="57">
        <v>3.6</v>
      </c>
      <c r="T96" s="57">
        <v>2.2629999999999999</v>
      </c>
      <c r="U96" s="57">
        <v>9.1519999999999992</v>
      </c>
      <c r="V96" s="57">
        <v>7.4139999999999997</v>
      </c>
      <c r="W96" s="57">
        <v>4.7300000000000004</v>
      </c>
      <c r="X96" s="57">
        <v>3.9209999999999998</v>
      </c>
      <c r="Y96" s="57">
        <v>0.88700000000000001</v>
      </c>
      <c r="Z96" s="57">
        <v>5.5780000000000003</v>
      </c>
      <c r="AA96" s="57">
        <v>8.3979999999999997</v>
      </c>
      <c r="AB96" s="57">
        <v>8.2219999999999995</v>
      </c>
      <c r="AC96" s="57">
        <v>1.8</v>
      </c>
      <c r="AD96" s="57">
        <v>1.0760000000000001</v>
      </c>
      <c r="AE96" s="57">
        <v>2.9020000000000001</v>
      </c>
      <c r="AF96" s="57">
        <v>6.4050000000000002</v>
      </c>
      <c r="AG96" s="57">
        <v>4.2590000000000003</v>
      </c>
      <c r="AH96" s="57">
        <v>5.8860000000000001</v>
      </c>
      <c r="AI96" s="57">
        <v>8.7799999999999994</v>
      </c>
      <c r="AJ96" s="57">
        <v>7.9349999999999996</v>
      </c>
      <c r="AK96" s="57">
        <v>2.7320000000000002</v>
      </c>
      <c r="AL96" s="57">
        <v>-1.016</v>
      </c>
      <c r="AM96" s="57">
        <v>4.9539999999999997</v>
      </c>
      <c r="AN96" s="57">
        <v>4.4349999999999996</v>
      </c>
      <c r="AO96" s="57">
        <v>5.1289999999999996</v>
      </c>
    </row>
    <row r="97" spans="1:41" x14ac:dyDescent="0.25">
      <c r="A97" s="57">
        <v>2008</v>
      </c>
      <c r="B97" s="57">
        <v>0.92301089999999997</v>
      </c>
      <c r="D97" s="57">
        <v>2008</v>
      </c>
      <c r="E97" s="57">
        <v>1.526934</v>
      </c>
      <c r="H97" s="57" t="s">
        <v>244</v>
      </c>
      <c r="I97" s="57">
        <v>4.5149999999999997</v>
      </c>
      <c r="J97" s="57">
        <v>1.5680000000000001</v>
      </c>
      <c r="K97" s="57">
        <v>0.11899999999999999</v>
      </c>
      <c r="L97" s="57">
        <v>3.8719999999999999</v>
      </c>
      <c r="M97" s="57">
        <v>5.8970000000000002</v>
      </c>
      <c r="N97" s="57">
        <v>5.3339999999999996</v>
      </c>
      <c r="O97" s="57">
        <v>4.048</v>
      </c>
      <c r="P97" s="57">
        <v>1.78</v>
      </c>
      <c r="Q97" s="57">
        <v>-0.17299999999999999</v>
      </c>
      <c r="R97" s="57">
        <v>0.99</v>
      </c>
      <c r="S97" s="57">
        <v>1.9279999999999999</v>
      </c>
      <c r="T97" s="57">
        <v>3.113</v>
      </c>
      <c r="U97" s="57">
        <v>3.5339999999999998</v>
      </c>
      <c r="V97" s="57">
        <v>2.746</v>
      </c>
      <c r="W97" s="57">
        <v>5.0590000000000002</v>
      </c>
      <c r="X97" s="57">
        <v>4.1989999999999998</v>
      </c>
      <c r="Y97" s="57">
        <v>5.1159999999999997</v>
      </c>
      <c r="Z97" s="57">
        <v>5.3689999999999998</v>
      </c>
      <c r="AA97" s="57">
        <v>2.706</v>
      </c>
      <c r="AB97" s="57">
        <v>2.0059999999999998</v>
      </c>
      <c r="AC97" s="57">
        <v>3.2650000000000001</v>
      </c>
      <c r="AD97" s="57">
        <v>1.988</v>
      </c>
      <c r="AE97" s="57">
        <v>1.504</v>
      </c>
      <c r="AF97" s="57">
        <v>0.98599999999999999</v>
      </c>
      <c r="AG97" s="57">
        <v>3.9540000000000002</v>
      </c>
      <c r="AH97" s="57">
        <v>2.5910000000000002</v>
      </c>
      <c r="AI97" s="57">
        <v>2.2879999999999998</v>
      </c>
      <c r="AJ97" s="57">
        <v>2.6520000000000001</v>
      </c>
      <c r="AK97" s="57">
        <v>2.5000000000000001E-2</v>
      </c>
      <c r="AL97" s="57">
        <v>-1.3879999999999999</v>
      </c>
      <c r="AM97" s="57">
        <v>0.24299999999999999</v>
      </c>
      <c r="AN97" s="57">
        <v>1.3069999999999999</v>
      </c>
      <c r="AO97" s="57">
        <v>3.0179999999999998</v>
      </c>
    </row>
    <row r="98" spans="1:41" x14ac:dyDescent="0.25">
      <c r="A98" s="57">
        <v>2009</v>
      </c>
      <c r="B98" s="57">
        <v>-6.8835670000000002</v>
      </c>
      <c r="D98" s="57">
        <v>2009</v>
      </c>
      <c r="E98" s="57">
        <v>-4.3496819999999996</v>
      </c>
      <c r="H98" s="57" t="s">
        <v>261</v>
      </c>
      <c r="I98" s="57">
        <v>10.047000000000001</v>
      </c>
      <c r="J98" s="57">
        <v>10.725</v>
      </c>
      <c r="K98" s="57">
        <v>7.1859999999999999</v>
      </c>
      <c r="L98" s="57">
        <v>8.5679999999999996</v>
      </c>
      <c r="M98" s="57">
        <v>8.8249999999999993</v>
      </c>
      <c r="N98" s="57">
        <v>-0.65</v>
      </c>
      <c r="O98" s="57">
        <v>1.2869999999999999</v>
      </c>
      <c r="P98" s="57">
        <v>10.772</v>
      </c>
      <c r="Q98" s="57">
        <v>11.073</v>
      </c>
      <c r="R98" s="57">
        <v>10.228</v>
      </c>
      <c r="S98" s="57">
        <v>10.106999999999999</v>
      </c>
      <c r="T98" s="57">
        <v>6.4859999999999998</v>
      </c>
      <c r="U98" s="57">
        <v>7.0309999999999997</v>
      </c>
      <c r="V98" s="57">
        <v>11.48</v>
      </c>
      <c r="W98" s="57">
        <v>10.574999999999999</v>
      </c>
      <c r="X98" s="57">
        <v>7.2779999999999996</v>
      </c>
      <c r="Y98" s="57">
        <v>7.6269999999999998</v>
      </c>
      <c r="Z98" s="57">
        <v>8.5069999999999997</v>
      </c>
      <c r="AA98" s="57">
        <v>-2.17</v>
      </c>
      <c r="AB98" s="57">
        <v>6.1970000000000001</v>
      </c>
      <c r="AC98" s="57">
        <v>9.0429999999999993</v>
      </c>
      <c r="AD98" s="57">
        <v>-1.1539999999999999</v>
      </c>
      <c r="AE98" s="57">
        <v>4.202</v>
      </c>
      <c r="AF98" s="57">
        <v>4.58</v>
      </c>
      <c r="AG98" s="57">
        <v>9.1590000000000007</v>
      </c>
      <c r="AH98" s="57">
        <v>7.37</v>
      </c>
      <c r="AI98" s="57">
        <v>8.6229999999999993</v>
      </c>
      <c r="AJ98" s="57">
        <v>9.02</v>
      </c>
      <c r="AK98" s="57">
        <v>1.748</v>
      </c>
      <c r="AL98" s="57">
        <v>-0.78700000000000003</v>
      </c>
      <c r="AM98" s="57">
        <v>14.781000000000001</v>
      </c>
      <c r="AN98" s="57">
        <v>5.16</v>
      </c>
      <c r="AO98" s="57">
        <v>1.319</v>
      </c>
    </row>
    <row r="99" spans="1:41" x14ac:dyDescent="0.25">
      <c r="A99" s="57">
        <v>2010</v>
      </c>
      <c r="B99" s="57">
        <v>0.74103819999999998</v>
      </c>
      <c r="D99" s="57">
        <v>2010</v>
      </c>
      <c r="E99" s="57">
        <v>2.544197</v>
      </c>
      <c r="H99" s="57" t="s">
        <v>262</v>
      </c>
      <c r="I99" s="57" t="s">
        <v>705</v>
      </c>
      <c r="J99" s="57" t="s">
        <v>705</v>
      </c>
      <c r="K99" s="57" t="s">
        <v>705</v>
      </c>
      <c r="L99" s="57" t="s">
        <v>705</v>
      </c>
      <c r="M99" s="57" t="s">
        <v>705</v>
      </c>
      <c r="N99" s="57" t="s">
        <v>705</v>
      </c>
      <c r="O99" s="57" t="s">
        <v>705</v>
      </c>
      <c r="P99" s="57" t="s">
        <v>705</v>
      </c>
      <c r="Q99" s="57" t="s">
        <v>705</v>
      </c>
      <c r="R99" s="57" t="s">
        <v>705</v>
      </c>
      <c r="S99" s="57" t="s">
        <v>705</v>
      </c>
      <c r="T99" s="57" t="s">
        <v>705</v>
      </c>
      <c r="U99" s="57" t="s">
        <v>705</v>
      </c>
      <c r="V99" s="57" t="s">
        <v>705</v>
      </c>
      <c r="W99" s="57">
        <v>6.2060000000000004</v>
      </c>
      <c r="X99" s="57">
        <v>7.8719999999999999</v>
      </c>
      <c r="Y99" s="57">
        <v>6.9409999999999998</v>
      </c>
      <c r="Z99" s="57">
        <v>4.4450000000000003</v>
      </c>
      <c r="AA99" s="57">
        <v>4.3609999999999998</v>
      </c>
      <c r="AB99" s="57">
        <v>3.7999999999999999E-2</v>
      </c>
      <c r="AC99" s="57">
        <v>1.3680000000000001</v>
      </c>
      <c r="AD99" s="57">
        <v>3.4820000000000002</v>
      </c>
      <c r="AE99" s="57">
        <v>4.5830000000000002</v>
      </c>
      <c r="AF99" s="57">
        <v>4.7750000000000004</v>
      </c>
      <c r="AG99" s="57">
        <v>5.0579999999999998</v>
      </c>
      <c r="AH99" s="57">
        <v>6.6550000000000002</v>
      </c>
      <c r="AI99" s="57">
        <v>8.3460000000000001</v>
      </c>
      <c r="AJ99" s="57">
        <v>10.494</v>
      </c>
      <c r="AK99" s="57">
        <v>5.7510000000000003</v>
      </c>
      <c r="AL99" s="57">
        <v>-4.9359999999999999</v>
      </c>
      <c r="AM99" s="57">
        <v>4.3819999999999997</v>
      </c>
      <c r="AN99" s="57">
        <v>3.226</v>
      </c>
      <c r="AO99" s="57">
        <v>2.0270000000000001</v>
      </c>
    </row>
    <row r="100" spans="1:41" x14ac:dyDescent="0.25">
      <c r="A100" s="57">
        <v>1990</v>
      </c>
      <c r="B100" s="57">
        <v>10.15593</v>
      </c>
      <c r="D100" s="57">
        <v>1990</v>
      </c>
      <c r="H100" s="57" t="s">
        <v>197</v>
      </c>
      <c r="I100" s="57">
        <v>5.3659999999999997</v>
      </c>
      <c r="J100" s="57">
        <v>1.2909999999999999</v>
      </c>
      <c r="K100" s="57">
        <v>3.0419999999999998</v>
      </c>
      <c r="L100" s="57">
        <v>3.016</v>
      </c>
      <c r="M100" s="57">
        <v>3.1120000000000001</v>
      </c>
      <c r="N100" s="57">
        <v>3.3010000000000002</v>
      </c>
      <c r="O100" s="57">
        <v>2.6379999999999999</v>
      </c>
      <c r="P100" s="57">
        <v>3.4910000000000001</v>
      </c>
      <c r="Q100" s="57">
        <v>5.2149999999999999</v>
      </c>
      <c r="R100" s="57">
        <v>5.0590000000000002</v>
      </c>
      <c r="S100" s="57">
        <v>0.53100000000000003</v>
      </c>
      <c r="T100" s="57">
        <v>-6.0129999999999999</v>
      </c>
      <c r="U100" s="57">
        <v>-3.488</v>
      </c>
      <c r="V100" s="57">
        <v>-0.80200000000000005</v>
      </c>
      <c r="W100" s="57">
        <v>3.6160000000000001</v>
      </c>
      <c r="X100" s="57">
        <v>3.964</v>
      </c>
      <c r="Y100" s="57">
        <v>3.585</v>
      </c>
      <c r="Z100" s="57">
        <v>6.2039999999999997</v>
      </c>
      <c r="AA100" s="57">
        <v>5.0199999999999996</v>
      </c>
      <c r="AB100" s="57">
        <v>3.9020000000000001</v>
      </c>
      <c r="AC100" s="57">
        <v>5.3239999999999998</v>
      </c>
      <c r="AD100" s="57">
        <v>2.2839999999999998</v>
      </c>
      <c r="AE100" s="57">
        <v>1.8340000000000001</v>
      </c>
      <c r="AF100" s="57">
        <v>2.012</v>
      </c>
      <c r="AG100" s="57">
        <v>4.1260000000000003</v>
      </c>
      <c r="AH100" s="57">
        <v>2.915</v>
      </c>
      <c r="AI100" s="57">
        <v>4.4109999999999996</v>
      </c>
      <c r="AJ100" s="57">
        <v>5.335</v>
      </c>
      <c r="AK100" s="57">
        <v>0.29399999999999998</v>
      </c>
      <c r="AL100" s="57">
        <v>-8.5389999999999997</v>
      </c>
      <c r="AM100" s="57">
        <v>3.363</v>
      </c>
      <c r="AN100" s="57">
        <v>2.726</v>
      </c>
      <c r="AO100" s="57">
        <v>-0.82699999999999996</v>
      </c>
    </row>
    <row r="101" spans="1:41" x14ac:dyDescent="0.25">
      <c r="A101" s="57">
        <v>1991</v>
      </c>
      <c r="B101" s="57">
        <v>1.5292399999999999</v>
      </c>
      <c r="D101" s="57">
        <v>1991</v>
      </c>
      <c r="H101" s="57" t="s">
        <v>277</v>
      </c>
      <c r="I101" s="57" t="s">
        <v>705</v>
      </c>
      <c r="J101" s="57" t="s">
        <v>705</v>
      </c>
      <c r="K101" s="57" t="s">
        <v>705</v>
      </c>
      <c r="L101" s="57" t="s">
        <v>705</v>
      </c>
      <c r="M101" s="57" t="s">
        <v>705</v>
      </c>
      <c r="N101" s="57" t="s">
        <v>705</v>
      </c>
      <c r="O101" s="57" t="s">
        <v>705</v>
      </c>
      <c r="P101" s="57" t="s">
        <v>705</v>
      </c>
      <c r="Q101" s="57" t="s">
        <v>705</v>
      </c>
      <c r="R101" s="57" t="s">
        <v>705</v>
      </c>
      <c r="S101" s="57" t="s">
        <v>705</v>
      </c>
      <c r="T101" s="57" t="s">
        <v>705</v>
      </c>
      <c r="U101" s="57" t="s">
        <v>705</v>
      </c>
      <c r="V101" s="57">
        <v>-10</v>
      </c>
      <c r="W101" s="57">
        <v>-17.3</v>
      </c>
      <c r="X101" s="57">
        <v>-7.2</v>
      </c>
      <c r="Y101" s="57">
        <v>-6.7</v>
      </c>
      <c r="Z101" s="57">
        <v>-11.3</v>
      </c>
      <c r="AA101" s="57">
        <v>6.7</v>
      </c>
      <c r="AB101" s="57">
        <v>16.498999999999999</v>
      </c>
      <c r="AC101" s="57">
        <v>18.587</v>
      </c>
      <c r="AD101" s="57">
        <v>20.390999999999998</v>
      </c>
      <c r="AE101" s="57">
        <v>15.768000000000001</v>
      </c>
      <c r="AF101" s="57">
        <v>17.094999999999999</v>
      </c>
      <c r="AG101" s="57">
        <v>14.692</v>
      </c>
      <c r="AH101" s="57">
        <v>13.04</v>
      </c>
      <c r="AI101" s="57">
        <v>10.967000000000001</v>
      </c>
      <c r="AJ101" s="57">
        <v>11.057</v>
      </c>
      <c r="AK101" s="57">
        <v>14.747</v>
      </c>
      <c r="AL101" s="57">
        <v>6.133</v>
      </c>
      <c r="AM101" s="57">
        <v>9.16</v>
      </c>
      <c r="AN101" s="57">
        <v>14.742000000000001</v>
      </c>
      <c r="AO101" s="57">
        <v>11.093999999999999</v>
      </c>
    </row>
    <row r="102" spans="1:41" x14ac:dyDescent="0.25">
      <c r="A102" s="57">
        <v>1992</v>
      </c>
      <c r="B102" s="57">
        <v>3.187503</v>
      </c>
      <c r="D102" s="57">
        <v>1992</v>
      </c>
      <c r="H102" s="57" t="s">
        <v>222</v>
      </c>
      <c r="I102" s="57" t="s">
        <v>705</v>
      </c>
      <c r="J102" s="57" t="s">
        <v>705</v>
      </c>
      <c r="K102" s="57" t="s">
        <v>705</v>
      </c>
      <c r="L102" s="57" t="s">
        <v>705</v>
      </c>
      <c r="M102" s="57" t="s">
        <v>705</v>
      </c>
      <c r="N102" s="57" t="s">
        <v>705</v>
      </c>
      <c r="O102" s="57" t="s">
        <v>705</v>
      </c>
      <c r="P102" s="57" t="s">
        <v>705</v>
      </c>
      <c r="Q102" s="57" t="s">
        <v>705</v>
      </c>
      <c r="R102" s="57" t="s">
        <v>705</v>
      </c>
      <c r="S102" s="57" t="s">
        <v>705</v>
      </c>
      <c r="T102" s="57" t="s">
        <v>705</v>
      </c>
      <c r="U102" s="57" t="s">
        <v>705</v>
      </c>
      <c r="V102" s="57">
        <v>-13.005000000000001</v>
      </c>
      <c r="W102" s="57">
        <v>-19.806999999999999</v>
      </c>
      <c r="X102" s="57">
        <v>-5.7510000000000003</v>
      </c>
      <c r="Y102" s="57">
        <v>7.0839999999999996</v>
      </c>
      <c r="Z102" s="57">
        <v>9.9</v>
      </c>
      <c r="AA102" s="57">
        <v>2.1</v>
      </c>
      <c r="AB102" s="57">
        <v>3.7</v>
      </c>
      <c r="AC102" s="57">
        <v>5.3979999999999997</v>
      </c>
      <c r="AD102" s="57">
        <v>5.3</v>
      </c>
      <c r="AE102" s="57">
        <v>-2.1999999999999999E-2</v>
      </c>
      <c r="AF102" s="57">
        <v>7</v>
      </c>
      <c r="AG102" s="57">
        <v>7.0270000000000001</v>
      </c>
      <c r="AH102" s="57">
        <v>-0.16</v>
      </c>
      <c r="AI102" s="57">
        <v>3.1</v>
      </c>
      <c r="AJ102" s="57">
        <v>8.5429999999999993</v>
      </c>
      <c r="AK102" s="57">
        <v>7.5659999999999998</v>
      </c>
      <c r="AL102" s="57">
        <v>2.9</v>
      </c>
      <c r="AM102" s="57">
        <v>-0.47199999999999998</v>
      </c>
      <c r="AN102" s="57">
        <v>6</v>
      </c>
      <c r="AO102" s="57">
        <v>-0.9</v>
      </c>
    </row>
    <row r="103" spans="1:41" x14ac:dyDescent="0.25">
      <c r="A103" s="57">
        <v>1993</v>
      </c>
      <c r="B103" s="57">
        <v>10.65066</v>
      </c>
      <c r="D103" s="57">
        <v>1993</v>
      </c>
      <c r="H103" s="57" t="s">
        <v>190</v>
      </c>
      <c r="I103" s="57">
        <v>-0.36499999999999999</v>
      </c>
      <c r="J103" s="57">
        <v>-0.88700000000000001</v>
      </c>
      <c r="K103" s="57">
        <v>3.714</v>
      </c>
      <c r="L103" s="57">
        <v>2.6520000000000001</v>
      </c>
      <c r="M103" s="57">
        <v>4.1660000000000004</v>
      </c>
      <c r="N103" s="57">
        <v>4.024</v>
      </c>
      <c r="O103" s="57">
        <v>4.9489999999999998</v>
      </c>
      <c r="P103" s="57">
        <v>0.28999999999999998</v>
      </c>
      <c r="Q103" s="57">
        <v>-0.14299999999999999</v>
      </c>
      <c r="R103" s="57">
        <v>0.57299999999999995</v>
      </c>
      <c r="S103" s="57">
        <v>1.607</v>
      </c>
      <c r="T103" s="57">
        <v>1.3</v>
      </c>
      <c r="U103" s="57">
        <v>1.9750000000000001</v>
      </c>
      <c r="V103" s="57">
        <v>-0.09</v>
      </c>
      <c r="W103" s="57">
        <v>5.5250000000000004</v>
      </c>
      <c r="X103" s="57">
        <v>3.0649999999999999</v>
      </c>
      <c r="Y103" s="57">
        <v>2.835</v>
      </c>
      <c r="Z103" s="57">
        <v>3.198</v>
      </c>
      <c r="AA103" s="57">
        <v>2.16</v>
      </c>
      <c r="AB103" s="57">
        <v>2.56</v>
      </c>
      <c r="AC103" s="57">
        <v>3.5289999999999999</v>
      </c>
      <c r="AD103" s="57">
        <v>0.70499999999999996</v>
      </c>
      <c r="AE103" s="57">
        <v>0.46600000000000003</v>
      </c>
      <c r="AF103" s="57">
        <v>0.38400000000000001</v>
      </c>
      <c r="AG103" s="57">
        <v>2.2959999999999998</v>
      </c>
      <c r="AH103" s="57">
        <v>2.4449999999999998</v>
      </c>
      <c r="AI103" s="57">
        <v>3.395</v>
      </c>
      <c r="AJ103" s="57">
        <v>1.583</v>
      </c>
      <c r="AK103" s="57">
        <v>-0.78400000000000003</v>
      </c>
      <c r="AL103" s="57">
        <v>-5.6660000000000004</v>
      </c>
      <c r="AM103" s="57">
        <v>1.577</v>
      </c>
      <c r="AN103" s="57">
        <v>1.1040000000000001</v>
      </c>
      <c r="AO103" s="57">
        <v>-0.377</v>
      </c>
    </row>
    <row r="104" spans="1:41" x14ac:dyDescent="0.25">
      <c r="A104" s="57">
        <v>1994</v>
      </c>
      <c r="B104" s="57">
        <v>4.3339030000000003</v>
      </c>
      <c r="D104" s="57">
        <v>1994</v>
      </c>
      <c r="E104" s="57">
        <v>-21.925270000000001</v>
      </c>
      <c r="H104" s="57" t="s">
        <v>195</v>
      </c>
      <c r="I104" s="57" t="s">
        <v>705</v>
      </c>
      <c r="J104" s="57" t="s">
        <v>705</v>
      </c>
      <c r="K104" s="57" t="s">
        <v>705</v>
      </c>
      <c r="L104" s="57" t="s">
        <v>705</v>
      </c>
      <c r="M104" s="57" t="s">
        <v>705</v>
      </c>
      <c r="N104" s="57" t="s">
        <v>705</v>
      </c>
      <c r="O104" s="57" t="s">
        <v>705</v>
      </c>
      <c r="P104" s="57" t="s">
        <v>705</v>
      </c>
      <c r="Q104" s="57" t="s">
        <v>705</v>
      </c>
      <c r="R104" s="57" t="s">
        <v>705</v>
      </c>
      <c r="S104" s="57" t="s">
        <v>705</v>
      </c>
      <c r="T104" s="57" t="s">
        <v>705</v>
      </c>
      <c r="U104" s="57" t="s">
        <v>705</v>
      </c>
      <c r="V104" s="57">
        <v>12.882</v>
      </c>
      <c r="W104" s="57">
        <v>20.917999999999999</v>
      </c>
      <c r="X104" s="57">
        <v>2.3250000000000002</v>
      </c>
      <c r="Y104" s="57">
        <v>9.1359999999999992</v>
      </c>
      <c r="Z104" s="57">
        <v>7.9</v>
      </c>
      <c r="AA104" s="57">
        <v>1.966</v>
      </c>
      <c r="AB104" s="57">
        <v>0.187</v>
      </c>
      <c r="AC104" s="57">
        <v>-12.355</v>
      </c>
      <c r="AD104" s="57">
        <v>8.7550000000000008</v>
      </c>
      <c r="AE104" s="57">
        <v>3.0049999999999999</v>
      </c>
      <c r="AF104" s="57">
        <v>-2.6560000000000001</v>
      </c>
      <c r="AG104" s="57">
        <v>1.452</v>
      </c>
      <c r="AH104" s="57">
        <v>2.5739999999999998</v>
      </c>
      <c r="AI104" s="57">
        <v>-0.96899999999999997</v>
      </c>
      <c r="AJ104" s="57">
        <v>1.427</v>
      </c>
      <c r="AK104" s="57">
        <v>-9.7829999999999995</v>
      </c>
      <c r="AL104" s="57">
        <v>3.8769999999999998</v>
      </c>
      <c r="AM104" s="57">
        <v>2.194</v>
      </c>
      <c r="AN104" s="57">
        <v>8.6780000000000008</v>
      </c>
      <c r="AO104" s="57">
        <v>7.02</v>
      </c>
    </row>
    <row r="105" spans="1:41" x14ac:dyDescent="0.25">
      <c r="A105" s="57">
        <v>1995</v>
      </c>
      <c r="B105" s="57">
        <v>6.4677559999999996</v>
      </c>
      <c r="D105" s="57">
        <v>1995</v>
      </c>
      <c r="E105" s="57">
        <v>-31.429089999999999</v>
      </c>
      <c r="H105" s="57" t="s">
        <v>241</v>
      </c>
      <c r="I105" s="57">
        <v>4.6120000000000001</v>
      </c>
      <c r="J105" s="57">
        <v>5.3609999999999998</v>
      </c>
      <c r="K105" s="57">
        <v>-0.81699999999999995</v>
      </c>
      <c r="L105" s="57">
        <v>4.6150000000000002</v>
      </c>
      <c r="M105" s="57">
        <v>-1.5660000000000001</v>
      </c>
      <c r="N105" s="57">
        <v>-4.0839999999999996</v>
      </c>
      <c r="O105" s="57">
        <v>-1.0149999999999999</v>
      </c>
      <c r="P105" s="57">
        <v>-0.70599999999999996</v>
      </c>
      <c r="Q105" s="57">
        <v>-12.4</v>
      </c>
      <c r="R105" s="57">
        <v>-1.694</v>
      </c>
      <c r="S105" s="57">
        <v>-0.13200000000000001</v>
      </c>
      <c r="T105" s="57">
        <v>-0.154</v>
      </c>
      <c r="U105" s="57">
        <v>0.4</v>
      </c>
      <c r="V105" s="57">
        <v>-0.4</v>
      </c>
      <c r="W105" s="57">
        <v>5</v>
      </c>
      <c r="X105" s="57">
        <v>5.9119999999999999</v>
      </c>
      <c r="Y105" s="57">
        <v>6.3440000000000003</v>
      </c>
      <c r="Z105" s="57">
        <v>3.9670000000000001</v>
      </c>
      <c r="AA105" s="57">
        <v>3.7120000000000002</v>
      </c>
      <c r="AB105" s="57">
        <v>7.0359999999999996</v>
      </c>
      <c r="AC105" s="57">
        <v>4.1020000000000003</v>
      </c>
      <c r="AD105" s="57">
        <v>2.9609999999999999</v>
      </c>
      <c r="AE105" s="57">
        <v>0.754</v>
      </c>
      <c r="AF105" s="57">
        <v>2.5209999999999999</v>
      </c>
      <c r="AG105" s="57">
        <v>5.3120000000000003</v>
      </c>
      <c r="AH105" s="57">
        <v>4.282</v>
      </c>
      <c r="AI105" s="57">
        <v>4.1520000000000001</v>
      </c>
      <c r="AJ105" s="57">
        <v>5.0289999999999999</v>
      </c>
      <c r="AK105" s="57">
        <v>3.9950000000000001</v>
      </c>
      <c r="AL105" s="57">
        <v>-2.1789999999999998</v>
      </c>
      <c r="AM105" s="57">
        <v>3.6230000000000002</v>
      </c>
      <c r="AN105" s="57">
        <v>5.4489999999999998</v>
      </c>
      <c r="AO105" s="57">
        <v>5.2050000000000001</v>
      </c>
    </row>
    <row r="106" spans="1:41" x14ac:dyDescent="0.25">
      <c r="A106" s="57">
        <v>1996</v>
      </c>
      <c r="B106" s="57">
        <v>0.93636229999999998</v>
      </c>
      <c r="D106" s="57">
        <v>1996</v>
      </c>
      <c r="E106" s="57">
        <v>-1.1209290000000001</v>
      </c>
      <c r="H106" s="57" t="s">
        <v>260</v>
      </c>
      <c r="I106" s="57">
        <v>-0.56000000000000005</v>
      </c>
      <c r="J106" s="57">
        <v>1.8779999999999999</v>
      </c>
      <c r="K106" s="57">
        <v>1.78</v>
      </c>
      <c r="L106" s="57">
        <v>-1.5760000000000001</v>
      </c>
      <c r="M106" s="57">
        <v>1.7</v>
      </c>
      <c r="N106" s="57">
        <v>-6.74</v>
      </c>
      <c r="O106" s="57">
        <v>0.13200000000000001</v>
      </c>
      <c r="P106" s="57">
        <v>2.3820000000000001</v>
      </c>
      <c r="Q106" s="57">
        <v>2.0579999999999998</v>
      </c>
      <c r="R106" s="57">
        <v>4.952</v>
      </c>
      <c r="S106" s="57">
        <v>1.611</v>
      </c>
      <c r="T106" s="57">
        <v>-7.9930000000000003</v>
      </c>
      <c r="U106" s="57">
        <v>-9.6460000000000008</v>
      </c>
      <c r="V106" s="57">
        <v>5.3999999999999999E-2</v>
      </c>
      <c r="W106" s="57">
        <v>3.5</v>
      </c>
      <c r="X106" s="57">
        <v>-10.025</v>
      </c>
      <c r="Y106" s="57">
        <v>-24.786999999999999</v>
      </c>
      <c r="Z106" s="57">
        <v>-17.596</v>
      </c>
      <c r="AA106" s="57">
        <v>-0.83699999999999997</v>
      </c>
      <c r="AB106" s="57">
        <v>-8.1219999999999999</v>
      </c>
      <c r="AC106" s="57">
        <v>3.8069999999999999</v>
      </c>
      <c r="AD106" s="57">
        <v>18.170000000000002</v>
      </c>
      <c r="AE106" s="57">
        <v>26.539000000000001</v>
      </c>
      <c r="AF106" s="57">
        <v>9.327</v>
      </c>
      <c r="AG106" s="57">
        <v>6.6150000000000002</v>
      </c>
      <c r="AH106" s="57">
        <v>4.532</v>
      </c>
      <c r="AI106" s="57">
        <v>4.2409999999999997</v>
      </c>
      <c r="AJ106" s="57">
        <v>8.0429999999999993</v>
      </c>
      <c r="AK106" s="57">
        <v>5.2409999999999997</v>
      </c>
      <c r="AL106" s="57">
        <v>3.1960000000000002</v>
      </c>
      <c r="AM106" s="57">
        <v>5.3479999999999999</v>
      </c>
      <c r="AN106" s="57">
        <v>5.9770000000000003</v>
      </c>
      <c r="AO106" s="57">
        <v>15.164</v>
      </c>
    </row>
    <row r="107" spans="1:41" x14ac:dyDescent="0.25">
      <c r="A107" s="57">
        <v>1997</v>
      </c>
      <c r="B107" s="57">
        <v>1.4418059999999999</v>
      </c>
      <c r="D107" s="57">
        <v>1997</v>
      </c>
      <c r="E107" s="57">
        <v>4.5818620000000001</v>
      </c>
      <c r="H107" s="57" t="s">
        <v>274</v>
      </c>
      <c r="I107" s="57">
        <v>-2.2850000000000001</v>
      </c>
      <c r="J107" s="57">
        <v>-3.419</v>
      </c>
      <c r="K107" s="57">
        <v>-3.7080000000000002</v>
      </c>
      <c r="L107" s="57">
        <v>-5.1559999999999997</v>
      </c>
      <c r="M107" s="57">
        <v>5.8810000000000002</v>
      </c>
      <c r="N107" s="57">
        <v>3.7170000000000001</v>
      </c>
      <c r="O107" s="57">
        <v>3.26</v>
      </c>
      <c r="P107" s="57">
        <v>-2.484</v>
      </c>
      <c r="Q107" s="57">
        <v>10.124000000000001</v>
      </c>
      <c r="R107" s="57">
        <v>4.0999999999999996</v>
      </c>
      <c r="S107" s="57">
        <v>5.8970000000000002</v>
      </c>
      <c r="T107" s="57">
        <v>0.22600000000000001</v>
      </c>
      <c r="U107" s="57">
        <v>-3.2789999999999999</v>
      </c>
      <c r="V107" s="57">
        <v>-16.327999999999999</v>
      </c>
      <c r="W107" s="57">
        <v>13.933999999999999</v>
      </c>
      <c r="X107" s="57">
        <v>6.7709999999999999</v>
      </c>
      <c r="Y107" s="57">
        <v>7.6630000000000003</v>
      </c>
      <c r="Z107" s="57">
        <v>3.8090000000000002</v>
      </c>
      <c r="AA107" s="57">
        <v>-2.2930000000000001</v>
      </c>
      <c r="AB107" s="57">
        <v>2.6139999999999999</v>
      </c>
      <c r="AC107" s="57">
        <v>-0.96499999999999997</v>
      </c>
      <c r="AD107" s="57">
        <v>-1.627</v>
      </c>
      <c r="AE107" s="57">
        <v>-0.92200000000000004</v>
      </c>
      <c r="AF107" s="57">
        <v>4.9539999999999997</v>
      </c>
      <c r="AG107" s="57">
        <v>2.1190000000000002</v>
      </c>
      <c r="AH107" s="57">
        <v>1.18</v>
      </c>
      <c r="AI107" s="57">
        <v>4.0519999999999996</v>
      </c>
      <c r="AJ107" s="57">
        <v>2.29</v>
      </c>
      <c r="AK107" s="57">
        <v>2.379</v>
      </c>
      <c r="AL107" s="57">
        <v>3.51</v>
      </c>
      <c r="AM107" s="57">
        <v>3.996</v>
      </c>
      <c r="AN107" s="57">
        <v>4.7969999999999997</v>
      </c>
      <c r="AO107" s="57">
        <v>5.6230000000000002</v>
      </c>
    </row>
    <row r="108" spans="1:41" x14ac:dyDescent="0.25">
      <c r="A108" s="57">
        <v>1998</v>
      </c>
      <c r="B108" s="57">
        <v>1.1429860000000001</v>
      </c>
      <c r="D108" s="57">
        <v>1998</v>
      </c>
      <c r="E108" s="57">
        <v>9.7334790000000009</v>
      </c>
      <c r="H108" s="57" t="s">
        <v>217</v>
      </c>
      <c r="I108" s="57">
        <v>11.173</v>
      </c>
      <c r="J108" s="57">
        <v>17.183</v>
      </c>
      <c r="K108" s="57">
        <v>7.0259999999999998</v>
      </c>
      <c r="L108" s="57">
        <v>-2.2130000000000001</v>
      </c>
      <c r="M108" s="57">
        <v>4.2850000000000001</v>
      </c>
      <c r="N108" s="57">
        <v>-2.7029999999999998</v>
      </c>
      <c r="O108" s="57">
        <v>5.5039999999999996</v>
      </c>
      <c r="P108" s="57">
        <v>2.3250000000000002</v>
      </c>
      <c r="Q108" s="57">
        <v>1.4610000000000001</v>
      </c>
      <c r="R108" s="57">
        <v>-10.734</v>
      </c>
      <c r="S108" s="57">
        <v>-0.28000000000000003</v>
      </c>
      <c r="T108" s="57">
        <v>1.62</v>
      </c>
      <c r="U108" s="57">
        <v>14.351000000000001</v>
      </c>
      <c r="V108" s="57">
        <v>4.4850000000000003</v>
      </c>
      <c r="W108" s="57">
        <v>4.9790000000000001</v>
      </c>
      <c r="X108" s="57">
        <v>6.1890000000000001</v>
      </c>
      <c r="Y108" s="57">
        <v>2.0750000000000002</v>
      </c>
      <c r="Z108" s="57">
        <v>3.3220000000000001</v>
      </c>
      <c r="AA108" s="57">
        <v>3.012</v>
      </c>
      <c r="AB108" s="57">
        <v>3.3820000000000001</v>
      </c>
      <c r="AC108" s="57">
        <v>4.2519999999999998</v>
      </c>
      <c r="AD108" s="57">
        <v>5.2690000000000001</v>
      </c>
      <c r="AE108" s="57">
        <v>5.7859999999999996</v>
      </c>
      <c r="AF108" s="57">
        <v>4.18</v>
      </c>
      <c r="AG108" s="57">
        <v>8.5589999999999993</v>
      </c>
      <c r="AH108" s="57">
        <v>8.1359999999999992</v>
      </c>
      <c r="AI108" s="57">
        <v>8.093</v>
      </c>
      <c r="AJ108" s="57">
        <v>8.1760000000000002</v>
      </c>
      <c r="AK108" s="57">
        <v>7.2320000000000002</v>
      </c>
      <c r="AL108" s="57">
        <v>5.4770000000000003</v>
      </c>
      <c r="AM108" s="57">
        <v>2.3109999999999999</v>
      </c>
      <c r="AN108" s="57">
        <v>2.589</v>
      </c>
      <c r="AO108" s="57">
        <v>2.8</v>
      </c>
    </row>
    <row r="109" spans="1:41" x14ac:dyDescent="0.25">
      <c r="A109" s="57">
        <v>1999</v>
      </c>
      <c r="B109" s="57">
        <v>4.2581930000000003</v>
      </c>
      <c r="D109" s="57">
        <v>1999</v>
      </c>
      <c r="E109" s="57">
        <v>16.124590000000001</v>
      </c>
      <c r="H109" s="57" t="s">
        <v>194</v>
      </c>
      <c r="I109" s="57">
        <v>-8.625</v>
      </c>
      <c r="J109" s="57">
        <v>-5.7249999999999996</v>
      </c>
      <c r="K109" s="57">
        <v>-6.306</v>
      </c>
      <c r="L109" s="57">
        <v>1.5349999999999999</v>
      </c>
      <c r="M109" s="57">
        <v>1.337</v>
      </c>
      <c r="N109" s="57">
        <v>0.61599999999999999</v>
      </c>
      <c r="O109" s="57">
        <v>0.19</v>
      </c>
      <c r="P109" s="57">
        <v>2.5129999999999999</v>
      </c>
      <c r="Q109" s="57">
        <v>1.8779999999999999</v>
      </c>
      <c r="R109" s="57">
        <v>0.96199999999999997</v>
      </c>
      <c r="S109" s="57">
        <v>4.8310000000000004</v>
      </c>
      <c r="T109" s="57">
        <v>3.5760000000000001</v>
      </c>
      <c r="U109" s="57">
        <v>7.5430000000000001</v>
      </c>
      <c r="V109" s="57">
        <v>7.37</v>
      </c>
      <c r="W109" s="57">
        <v>6.05</v>
      </c>
      <c r="X109" s="57">
        <v>6.3970000000000002</v>
      </c>
      <c r="Y109" s="57">
        <v>1.706</v>
      </c>
      <c r="Z109" s="57">
        <v>4.2460000000000004</v>
      </c>
      <c r="AA109" s="57">
        <v>3.7490000000000001</v>
      </c>
      <c r="AB109" s="57">
        <v>3.4489999999999998</v>
      </c>
      <c r="AC109" s="57">
        <v>2.153</v>
      </c>
      <c r="AD109" s="57">
        <v>1.7090000000000001</v>
      </c>
      <c r="AE109" s="57">
        <v>2.3410000000000002</v>
      </c>
      <c r="AF109" s="57">
        <v>2.2999999999999998</v>
      </c>
      <c r="AG109" s="57">
        <v>1.851</v>
      </c>
      <c r="AH109" s="57">
        <v>3.5630000000000002</v>
      </c>
      <c r="AI109" s="57">
        <v>3.9119999999999999</v>
      </c>
      <c r="AJ109" s="57">
        <v>3.84</v>
      </c>
      <c r="AK109" s="57">
        <v>1.274</v>
      </c>
      <c r="AL109" s="57">
        <v>-3.133</v>
      </c>
      <c r="AM109" s="57">
        <v>1.365</v>
      </c>
      <c r="AN109" s="57">
        <v>2.2170000000000001</v>
      </c>
      <c r="AO109" s="57">
        <v>1.929</v>
      </c>
    </row>
    <row r="110" spans="1:41" x14ac:dyDescent="0.25">
      <c r="A110" s="57">
        <v>2000</v>
      </c>
      <c r="B110" s="57">
        <v>9.5801890000000007</v>
      </c>
      <c r="D110" s="57">
        <v>2000</v>
      </c>
      <c r="E110" s="57">
        <v>7.1905939999999999</v>
      </c>
      <c r="H110" s="57" t="s">
        <v>226</v>
      </c>
      <c r="I110" s="57">
        <v>0.60599999999999998</v>
      </c>
      <c r="J110" s="57">
        <v>-20.04</v>
      </c>
      <c r="K110" s="57">
        <v>1.518</v>
      </c>
      <c r="L110" s="57">
        <v>-4.7089999999999996</v>
      </c>
      <c r="M110" s="57">
        <v>-8.3059999999999992</v>
      </c>
      <c r="N110" s="57">
        <v>0.60699999999999998</v>
      </c>
      <c r="O110" s="57">
        <v>-11.353</v>
      </c>
      <c r="P110" s="57">
        <v>-14.702</v>
      </c>
      <c r="Q110" s="57">
        <v>7.5789999999999997</v>
      </c>
      <c r="R110" s="57">
        <v>7.1989999999999998</v>
      </c>
      <c r="S110" s="57">
        <v>3.72</v>
      </c>
      <c r="T110" s="57">
        <v>15.654999999999999</v>
      </c>
      <c r="U110" s="57">
        <v>-2.7120000000000002</v>
      </c>
      <c r="V110" s="57">
        <v>-3.7629999999999999</v>
      </c>
      <c r="W110" s="57">
        <v>1.9350000000000001</v>
      </c>
      <c r="X110" s="57">
        <v>-12.397</v>
      </c>
      <c r="Y110" s="57">
        <v>2.633</v>
      </c>
      <c r="Z110" s="57">
        <v>-0.60699999999999998</v>
      </c>
      <c r="AA110" s="57">
        <v>-0.377</v>
      </c>
      <c r="AB110" s="57">
        <v>0.46200000000000002</v>
      </c>
      <c r="AC110" s="57">
        <v>3.681</v>
      </c>
      <c r="AD110" s="57">
        <v>-1.764</v>
      </c>
      <c r="AE110" s="57">
        <v>-0.95899999999999996</v>
      </c>
      <c r="AF110" s="57">
        <v>13.016</v>
      </c>
      <c r="AG110" s="57">
        <v>4.4610000000000003</v>
      </c>
      <c r="AH110" s="57">
        <v>11.87</v>
      </c>
      <c r="AI110" s="57">
        <v>6.5</v>
      </c>
      <c r="AJ110" s="57">
        <v>6.3540000000000001</v>
      </c>
      <c r="AK110" s="57">
        <v>2.6659999999999999</v>
      </c>
      <c r="AL110" s="57">
        <v>-0.79</v>
      </c>
      <c r="AM110" s="57">
        <v>5.0229999999999997</v>
      </c>
      <c r="AN110" s="57">
        <v>-62.076000000000001</v>
      </c>
      <c r="AO110" s="57">
        <v>104.483</v>
      </c>
    </row>
    <row r="111" spans="1:41" x14ac:dyDescent="0.25">
      <c r="A111" s="57">
        <v>2001</v>
      </c>
      <c r="B111" s="57">
        <v>4.6268589999999996</v>
      </c>
      <c r="D111" s="57">
        <v>2001</v>
      </c>
      <c r="E111" s="57">
        <v>9.8256779999999999</v>
      </c>
      <c r="H111" s="57" t="s">
        <v>707</v>
      </c>
      <c r="I111" s="57">
        <v>10.004</v>
      </c>
      <c r="J111" s="57">
        <v>15.332000000000001</v>
      </c>
      <c r="K111" s="57">
        <v>4.7149999999999999</v>
      </c>
      <c r="L111" s="57">
        <v>3</v>
      </c>
      <c r="M111" s="57">
        <v>6.4379999999999997</v>
      </c>
      <c r="N111" s="57">
        <v>9.1219999999999999</v>
      </c>
      <c r="O111" s="57">
        <v>4.8289999999999997</v>
      </c>
      <c r="P111" s="57">
        <v>-0.96</v>
      </c>
      <c r="Q111" s="57">
        <v>-2.1</v>
      </c>
      <c r="R111" s="57">
        <v>9.8930000000000007</v>
      </c>
      <c r="S111" s="57">
        <v>6.6859999999999999</v>
      </c>
      <c r="T111" s="57">
        <v>3.9990000000000001</v>
      </c>
      <c r="U111" s="57">
        <v>6.9989999999999997</v>
      </c>
      <c r="V111" s="57">
        <v>5.867</v>
      </c>
      <c r="W111" s="57">
        <v>8.16</v>
      </c>
      <c r="X111" s="57">
        <v>7.0449999999999999</v>
      </c>
      <c r="Y111" s="57">
        <v>6.8920000000000003</v>
      </c>
      <c r="Z111" s="57">
        <v>6.907</v>
      </c>
      <c r="AA111" s="57">
        <v>4.38</v>
      </c>
      <c r="AB111" s="57">
        <v>4.1349999999999998</v>
      </c>
      <c r="AC111" s="57">
        <v>6.3239999999999998</v>
      </c>
      <c r="AD111" s="57">
        <v>4.6230000000000002</v>
      </c>
      <c r="AE111" s="57">
        <v>6.8650000000000002</v>
      </c>
      <c r="AF111" s="57">
        <v>6.21</v>
      </c>
      <c r="AG111" s="57">
        <v>7.0209999999999999</v>
      </c>
      <c r="AH111" s="57">
        <v>6.7670000000000003</v>
      </c>
      <c r="AI111" s="57">
        <v>8.6449999999999996</v>
      </c>
      <c r="AJ111" s="57">
        <v>7.843</v>
      </c>
      <c r="AK111" s="57">
        <v>7.7850000000000001</v>
      </c>
      <c r="AL111" s="57">
        <v>7.5019999999999998</v>
      </c>
      <c r="AM111" s="57">
        <v>8.1310000000000002</v>
      </c>
      <c r="AN111" s="57">
        <v>8.0399999999999991</v>
      </c>
      <c r="AO111" s="57">
        <v>7.8819999999999997</v>
      </c>
    </row>
    <row r="112" spans="1:41" x14ac:dyDescent="0.25">
      <c r="A112" s="57">
        <v>2002</v>
      </c>
      <c r="B112" s="57">
        <v>9.5609800000000007</v>
      </c>
      <c r="D112" s="57">
        <v>2002</v>
      </c>
      <c r="E112" s="57">
        <v>9.0087589999999995</v>
      </c>
      <c r="H112" s="57" t="s">
        <v>249</v>
      </c>
      <c r="I112" s="57">
        <v>11.712</v>
      </c>
      <c r="J112" s="57">
        <v>9.17</v>
      </c>
      <c r="K112" s="57">
        <v>-1.3979999999999999</v>
      </c>
      <c r="L112" s="57">
        <v>-3.0430000000000001</v>
      </c>
      <c r="M112" s="57">
        <v>2.8170000000000002</v>
      </c>
      <c r="N112" s="57">
        <v>3.8719999999999999</v>
      </c>
      <c r="O112" s="57">
        <v>0.26300000000000001</v>
      </c>
      <c r="P112" s="57">
        <v>4.0720000000000001</v>
      </c>
      <c r="Q112" s="57">
        <v>5.8810000000000002</v>
      </c>
      <c r="R112" s="57">
        <v>5.8170000000000002</v>
      </c>
      <c r="S112" s="57">
        <v>2.891</v>
      </c>
      <c r="T112" s="57">
        <v>2.508</v>
      </c>
      <c r="U112" s="57">
        <v>1.696</v>
      </c>
      <c r="V112" s="57">
        <v>4.9359999999999999</v>
      </c>
      <c r="W112" s="57">
        <v>5.3179999999999996</v>
      </c>
      <c r="X112" s="57">
        <v>6.8230000000000004</v>
      </c>
      <c r="Y112" s="57">
        <v>1.5740000000000001</v>
      </c>
      <c r="Z112" s="57">
        <v>4.2430000000000003</v>
      </c>
      <c r="AA112" s="57">
        <v>6.8000000000000005E-2</v>
      </c>
      <c r="AB112" s="57">
        <v>-1.3660000000000001</v>
      </c>
      <c r="AC112" s="57">
        <v>-2.3140000000000001</v>
      </c>
      <c r="AD112" s="57">
        <v>-0.83399999999999996</v>
      </c>
      <c r="AE112" s="57">
        <v>-2.1000000000000001E-2</v>
      </c>
      <c r="AF112" s="57">
        <v>4.3209999999999997</v>
      </c>
      <c r="AG112" s="57">
        <v>4.0570000000000004</v>
      </c>
      <c r="AH112" s="57">
        <v>2.133</v>
      </c>
      <c r="AI112" s="57">
        <v>4.8070000000000004</v>
      </c>
      <c r="AJ112" s="57">
        <v>5.4219999999999997</v>
      </c>
      <c r="AK112" s="57">
        <v>6.359</v>
      </c>
      <c r="AL112" s="57">
        <v>-3.9660000000000002</v>
      </c>
      <c r="AM112" s="57">
        <v>13.093</v>
      </c>
      <c r="AN112" s="57">
        <v>4.3410000000000002</v>
      </c>
      <c r="AO112" s="57">
        <v>-1.2110000000000001</v>
      </c>
    </row>
    <row r="113" spans="1:41" x14ac:dyDescent="0.25">
      <c r="A113" s="57">
        <v>2003</v>
      </c>
      <c r="B113" s="57">
        <v>5.0255859999999997</v>
      </c>
      <c r="D113" s="57">
        <v>2003</v>
      </c>
      <c r="E113" s="57">
        <v>11.76065</v>
      </c>
      <c r="H113" s="57" t="s">
        <v>248</v>
      </c>
      <c r="I113" s="57">
        <v>-2.3090000000000002</v>
      </c>
      <c r="J113" s="57">
        <v>1.149</v>
      </c>
      <c r="K113" s="57">
        <v>0.83199999999999996</v>
      </c>
      <c r="L113" s="57">
        <v>3.4380000000000002</v>
      </c>
      <c r="M113" s="57">
        <v>-0.98299999999999998</v>
      </c>
      <c r="N113" s="57">
        <v>3.5779999999999998</v>
      </c>
      <c r="O113" s="57">
        <v>5.6539999999999999</v>
      </c>
      <c r="P113" s="57">
        <v>2.762</v>
      </c>
      <c r="Q113" s="57">
        <v>2.9089999999999998</v>
      </c>
      <c r="R113" s="57">
        <v>-1.4239999999999999</v>
      </c>
      <c r="S113" s="57">
        <v>-2.996</v>
      </c>
      <c r="T113" s="57">
        <v>9.5500000000000007</v>
      </c>
      <c r="U113" s="57">
        <v>13.827999999999999</v>
      </c>
      <c r="V113" s="57">
        <v>18.206</v>
      </c>
      <c r="W113" s="57">
        <v>5.9459999999999997</v>
      </c>
      <c r="X113" s="57">
        <v>-3.4460000000000002</v>
      </c>
      <c r="Y113" s="57">
        <v>6.5990000000000002</v>
      </c>
      <c r="Z113" s="57">
        <v>-6.343</v>
      </c>
      <c r="AA113" s="57">
        <v>4.6820000000000004</v>
      </c>
      <c r="AB113" s="57">
        <v>1.8560000000000001</v>
      </c>
      <c r="AC113" s="57">
        <v>-2.4550000000000001</v>
      </c>
      <c r="AD113" s="57">
        <v>-4.4999999999999998E-2</v>
      </c>
      <c r="AE113" s="57">
        <v>2.008</v>
      </c>
      <c r="AF113" s="57">
        <v>4.3879999999999999</v>
      </c>
      <c r="AG113" s="57">
        <v>0.56999999999999995</v>
      </c>
      <c r="AH113" s="57">
        <v>3.9239999999999999</v>
      </c>
      <c r="AI113" s="57">
        <v>2.294</v>
      </c>
      <c r="AJ113" s="57">
        <v>7.1520000000000001</v>
      </c>
      <c r="AK113" s="57">
        <v>6.6139999999999999</v>
      </c>
      <c r="AL113" s="57">
        <v>6.1340000000000003</v>
      </c>
      <c r="AM113" s="57">
        <v>7.68</v>
      </c>
      <c r="AN113" s="57">
        <v>10.669</v>
      </c>
      <c r="AO113" s="57">
        <v>8.1319999999999997</v>
      </c>
    </row>
    <row r="114" spans="1:41" x14ac:dyDescent="0.25">
      <c r="A114" s="57">
        <v>2004</v>
      </c>
      <c r="B114" s="57">
        <v>6.5010789999999998</v>
      </c>
      <c r="D114" s="57">
        <v>2004</v>
      </c>
      <c r="E114" s="57">
        <v>12.089309999999999</v>
      </c>
      <c r="H114" s="57" t="s">
        <v>207</v>
      </c>
      <c r="I114" s="57">
        <v>10.34</v>
      </c>
      <c r="J114" s="57">
        <v>9.3889999999999993</v>
      </c>
      <c r="K114" s="57">
        <v>2.9830000000000001</v>
      </c>
      <c r="L114" s="57">
        <v>5.92</v>
      </c>
      <c r="M114" s="57">
        <v>9.9049999999999994</v>
      </c>
      <c r="N114" s="57">
        <v>0.71499999999999997</v>
      </c>
      <c r="O114" s="57">
        <v>11.037000000000001</v>
      </c>
      <c r="P114" s="57">
        <v>13.406000000000001</v>
      </c>
      <c r="Q114" s="57">
        <v>8.4450000000000003</v>
      </c>
      <c r="R114" s="57">
        <v>2.222</v>
      </c>
      <c r="S114" s="57">
        <v>3.8980000000000001</v>
      </c>
      <c r="T114" s="57">
        <v>5.694</v>
      </c>
      <c r="U114" s="57">
        <v>6.093</v>
      </c>
      <c r="V114" s="57">
        <v>6.0430000000000001</v>
      </c>
      <c r="W114" s="57">
        <v>6.0129999999999999</v>
      </c>
      <c r="X114" s="57">
        <v>2.2930000000000001</v>
      </c>
      <c r="Y114" s="57">
        <v>4.1929999999999996</v>
      </c>
      <c r="Z114" s="57">
        <v>5.056</v>
      </c>
      <c r="AA114" s="57">
        <v>-6.0259999999999998</v>
      </c>
      <c r="AB114" s="57">
        <v>2.556</v>
      </c>
      <c r="AC114" s="57">
        <v>7.9509999999999996</v>
      </c>
      <c r="AD114" s="57">
        <v>0.56100000000000005</v>
      </c>
      <c r="AE114" s="57">
        <v>1.657</v>
      </c>
      <c r="AF114" s="57">
        <v>3.056</v>
      </c>
      <c r="AG114" s="57">
        <v>8.6999999999999993</v>
      </c>
      <c r="AH114" s="57">
        <v>7.3879999999999999</v>
      </c>
      <c r="AI114" s="57">
        <v>7.0330000000000004</v>
      </c>
      <c r="AJ114" s="57">
        <v>6.4649999999999999</v>
      </c>
      <c r="AK114" s="57">
        <v>2.1280000000000001</v>
      </c>
      <c r="AL114" s="57">
        <v>-2.4590000000000001</v>
      </c>
      <c r="AM114" s="57">
        <v>6.7930000000000001</v>
      </c>
      <c r="AN114" s="57">
        <v>4.851</v>
      </c>
      <c r="AO114" s="57">
        <v>1.5009999999999999</v>
      </c>
    </row>
    <row r="115" spans="1:41" x14ac:dyDescent="0.25">
      <c r="A115" s="57">
        <v>2005</v>
      </c>
      <c r="B115" s="57">
        <v>1.565515</v>
      </c>
      <c r="D115" s="57">
        <v>2005</v>
      </c>
      <c r="E115" s="57">
        <v>21.171420000000001</v>
      </c>
      <c r="H115" s="57" t="s">
        <v>259</v>
      </c>
      <c r="I115" s="57" t="s">
        <v>705</v>
      </c>
      <c r="J115" s="57" t="s">
        <v>705</v>
      </c>
      <c r="K115" s="57" t="s">
        <v>705</v>
      </c>
      <c r="L115" s="57" t="s">
        <v>705</v>
      </c>
      <c r="M115" s="57" t="s">
        <v>705</v>
      </c>
      <c r="N115" s="57" t="s">
        <v>705</v>
      </c>
      <c r="O115" s="57" t="s">
        <v>705</v>
      </c>
      <c r="P115" s="57" t="s">
        <v>705</v>
      </c>
      <c r="Q115" s="57" t="s">
        <v>705</v>
      </c>
      <c r="R115" s="57" t="s">
        <v>705</v>
      </c>
      <c r="S115" s="57" t="s">
        <v>705</v>
      </c>
      <c r="T115" s="57" t="s">
        <v>705</v>
      </c>
      <c r="U115" s="57" t="s">
        <v>705</v>
      </c>
      <c r="V115" s="57" t="s">
        <v>705</v>
      </c>
      <c r="W115" s="57" t="s">
        <v>705</v>
      </c>
      <c r="X115" s="57" t="s">
        <v>705</v>
      </c>
      <c r="Y115" s="57" t="s">
        <v>705</v>
      </c>
      <c r="Z115" s="57" t="s">
        <v>705</v>
      </c>
      <c r="AA115" s="57" t="s">
        <v>705</v>
      </c>
      <c r="AB115" s="57">
        <v>-11.173</v>
      </c>
      <c r="AC115" s="57">
        <v>5.2539999999999996</v>
      </c>
      <c r="AD115" s="57">
        <v>5.3</v>
      </c>
      <c r="AE115" s="57">
        <v>4.3410000000000002</v>
      </c>
      <c r="AF115" s="57">
        <v>2.504</v>
      </c>
      <c r="AG115" s="57">
        <v>9.3320000000000007</v>
      </c>
      <c r="AH115" s="57">
        <v>5.4029999999999996</v>
      </c>
      <c r="AI115" s="57">
        <v>3.5569999999999999</v>
      </c>
      <c r="AJ115" s="57">
        <v>5.3819999999999997</v>
      </c>
      <c r="AK115" s="57">
        <v>3.819</v>
      </c>
      <c r="AL115" s="57">
        <v>-3.5059999999999998</v>
      </c>
      <c r="AM115" s="57">
        <v>1.0069999999999999</v>
      </c>
      <c r="AN115" s="57">
        <v>1.5669999999999999</v>
      </c>
      <c r="AO115" s="57">
        <v>-1.746</v>
      </c>
    </row>
    <row r="116" spans="1:41" x14ac:dyDescent="0.25">
      <c r="A116" s="57">
        <v>2006</v>
      </c>
      <c r="B116" s="57">
        <v>7.807385</v>
      </c>
      <c r="D116" s="57">
        <v>2006</v>
      </c>
      <c r="E116" s="57">
        <v>25.576910000000002</v>
      </c>
      <c r="H116" s="57" t="s">
        <v>172</v>
      </c>
      <c r="I116" s="57">
        <v>5.7</v>
      </c>
      <c r="J116" s="57">
        <v>5.3</v>
      </c>
      <c r="K116" s="57">
        <v>4.2</v>
      </c>
      <c r="L116" s="57">
        <v>3</v>
      </c>
      <c r="M116" s="57">
        <v>4.5999999999999996</v>
      </c>
      <c r="N116" s="57">
        <v>1.8</v>
      </c>
      <c r="O116" s="57">
        <v>5.3</v>
      </c>
      <c r="P116" s="57">
        <v>4.7</v>
      </c>
      <c r="Q116" s="57">
        <v>2.4</v>
      </c>
      <c r="R116" s="57">
        <v>-0.5</v>
      </c>
      <c r="S116" s="57">
        <v>-9.1</v>
      </c>
      <c r="T116" s="57">
        <v>-10.755000000000001</v>
      </c>
      <c r="U116" s="57">
        <v>-8.4260000000000002</v>
      </c>
      <c r="V116" s="57">
        <v>-11.625</v>
      </c>
      <c r="W116" s="57">
        <v>-3.665</v>
      </c>
      <c r="X116" s="57">
        <v>-1.601</v>
      </c>
      <c r="Y116" s="57">
        <v>-8.0429999999999993</v>
      </c>
      <c r="Z116" s="57">
        <v>-5.8419999999999996</v>
      </c>
      <c r="AA116" s="57">
        <v>4.1189999999999998</v>
      </c>
      <c r="AB116" s="57">
        <v>2.2770000000000001</v>
      </c>
      <c r="AC116" s="57">
        <v>5.3940000000000001</v>
      </c>
      <c r="AD116" s="57">
        <v>4.1509999999999998</v>
      </c>
      <c r="AE116" s="57">
        <v>4.6500000000000004</v>
      </c>
      <c r="AF116" s="57">
        <v>5.5049999999999999</v>
      </c>
      <c r="AG116" s="57">
        <v>6.7480000000000002</v>
      </c>
      <c r="AH116" s="57">
        <v>6.3579999999999997</v>
      </c>
      <c r="AI116" s="57">
        <v>6.5110000000000001</v>
      </c>
      <c r="AJ116" s="57">
        <v>6.4480000000000004</v>
      </c>
      <c r="AK116" s="57">
        <v>6.1909999999999998</v>
      </c>
      <c r="AL116" s="57">
        <v>-5.476</v>
      </c>
      <c r="AM116" s="57">
        <v>0.39300000000000002</v>
      </c>
      <c r="AN116" s="57">
        <v>1.841</v>
      </c>
      <c r="AO116" s="57">
        <v>0.77500000000000002</v>
      </c>
    </row>
    <row r="117" spans="1:41" x14ac:dyDescent="0.25">
      <c r="A117" s="57">
        <v>2007</v>
      </c>
      <c r="B117" s="57">
        <v>-0.76159460000000001</v>
      </c>
      <c r="D117" s="57">
        <v>2007</v>
      </c>
      <c r="E117" s="57">
        <v>21.208359999999999</v>
      </c>
      <c r="H117" s="57" t="s">
        <v>214</v>
      </c>
      <c r="I117" s="57">
        <v>3.5680000000000001</v>
      </c>
      <c r="J117" s="57">
        <v>4.7229999999999999</v>
      </c>
      <c r="K117" s="57">
        <v>1.4239999999999999</v>
      </c>
      <c r="L117" s="57">
        <v>2.5859999999999999</v>
      </c>
      <c r="M117" s="57">
        <v>2.21</v>
      </c>
      <c r="N117" s="57">
        <v>4.4509999999999996</v>
      </c>
      <c r="O117" s="57">
        <v>3.5510000000000002</v>
      </c>
      <c r="P117" s="57">
        <v>7.49</v>
      </c>
      <c r="Q117" s="57">
        <v>3.5640000000000001</v>
      </c>
      <c r="R117" s="57">
        <v>1.419</v>
      </c>
      <c r="S117" s="57">
        <v>6.633</v>
      </c>
      <c r="T117" s="57">
        <v>4.6180000000000003</v>
      </c>
      <c r="U117" s="57">
        <v>7.1550000000000002</v>
      </c>
      <c r="V117" s="57">
        <v>3.7709999999999999</v>
      </c>
      <c r="W117" s="57">
        <v>7.0110000000000001</v>
      </c>
      <c r="X117" s="57">
        <v>9.6539999999999999</v>
      </c>
      <c r="Y117" s="57">
        <v>5.43</v>
      </c>
      <c r="Z117" s="57">
        <v>3.1840000000000002</v>
      </c>
      <c r="AA117" s="57">
        <v>4.2469999999999999</v>
      </c>
      <c r="AB117" s="57">
        <v>3.2919999999999998</v>
      </c>
      <c r="AC117" s="57">
        <v>8.6609999999999996</v>
      </c>
      <c r="AD117" s="57">
        <v>-0.182</v>
      </c>
      <c r="AE117" s="57">
        <v>-6.9000000000000006E-2</v>
      </c>
      <c r="AF117" s="57">
        <v>1.4770000000000001</v>
      </c>
      <c r="AG117" s="57">
        <v>4.899</v>
      </c>
      <c r="AH117" s="57">
        <v>4.9180000000000001</v>
      </c>
      <c r="AI117" s="57">
        <v>5.798</v>
      </c>
      <c r="AJ117" s="57">
        <v>6.9210000000000003</v>
      </c>
      <c r="AK117" s="57">
        <v>4.4539999999999997</v>
      </c>
      <c r="AL117" s="57">
        <v>1.248</v>
      </c>
      <c r="AM117" s="57">
        <v>5.6639999999999997</v>
      </c>
      <c r="AN117" s="57">
        <v>4.5730000000000004</v>
      </c>
      <c r="AO117" s="57">
        <v>3.3519999999999999</v>
      </c>
    </row>
    <row r="118" spans="1:41" x14ac:dyDescent="0.25">
      <c r="A118" s="57">
        <v>2008</v>
      </c>
      <c r="B118" s="57">
        <v>2.8977080000000002</v>
      </c>
      <c r="D118" s="57">
        <v>2008</v>
      </c>
      <c r="E118" s="57">
        <v>10.09</v>
      </c>
      <c r="H118" s="57" t="s">
        <v>206</v>
      </c>
      <c r="I118" s="57">
        <v>0.66800000000000004</v>
      </c>
      <c r="J118" s="57">
        <v>2.5329999999999999</v>
      </c>
      <c r="K118" s="57">
        <v>-1.391</v>
      </c>
      <c r="L118" s="57">
        <v>-0.92400000000000004</v>
      </c>
      <c r="M118" s="57">
        <v>4.3460000000000001</v>
      </c>
      <c r="N118" s="57">
        <v>4.1879999999999997</v>
      </c>
      <c r="O118" s="57">
        <v>0.72299999999999998</v>
      </c>
      <c r="P118" s="57">
        <v>6.0309999999999997</v>
      </c>
      <c r="Q118" s="57">
        <v>4.6100000000000003</v>
      </c>
      <c r="R118" s="57">
        <v>4.3259999999999996</v>
      </c>
      <c r="S118" s="57">
        <v>9.7000000000000003E-2</v>
      </c>
      <c r="T118" s="57">
        <v>3.2519999999999998</v>
      </c>
      <c r="U118" s="57">
        <v>5.6239999999999997</v>
      </c>
      <c r="V118" s="57">
        <v>6.23</v>
      </c>
      <c r="W118" s="57">
        <v>-1.3029999999999999</v>
      </c>
      <c r="X118" s="57">
        <v>4.08</v>
      </c>
      <c r="Y118" s="57">
        <v>3.5779999999999998</v>
      </c>
      <c r="Z118" s="57">
        <v>4.9939999999999998</v>
      </c>
      <c r="AA118" s="57">
        <v>2.9020000000000001</v>
      </c>
      <c r="AB118" s="57">
        <v>-1.89</v>
      </c>
      <c r="AC118" s="57">
        <v>5.7480000000000002</v>
      </c>
      <c r="AD118" s="57">
        <v>2.7229999999999999</v>
      </c>
      <c r="AE118" s="57">
        <v>3.7549999999999999</v>
      </c>
      <c r="AF118" s="57">
        <v>4.5469999999999997</v>
      </c>
      <c r="AG118" s="57">
        <v>6.2320000000000002</v>
      </c>
      <c r="AH118" s="57">
        <v>6.0510000000000002</v>
      </c>
      <c r="AI118" s="57">
        <v>6.5670000000000002</v>
      </c>
      <c r="AJ118" s="57">
        <v>6.1879999999999997</v>
      </c>
      <c r="AK118" s="57">
        <v>4.2320000000000002</v>
      </c>
      <c r="AL118" s="57">
        <v>-2.4319999999999999</v>
      </c>
      <c r="AM118" s="57">
        <v>3.7309999999999999</v>
      </c>
      <c r="AN118" s="57">
        <v>3.8359999999999999</v>
      </c>
      <c r="AO118" s="57">
        <v>3.863</v>
      </c>
    </row>
    <row r="119" spans="1:41" x14ac:dyDescent="0.25">
      <c r="A119" s="57">
        <v>2009</v>
      </c>
      <c r="B119" s="57">
        <v>1.0348980000000001</v>
      </c>
      <c r="D119" s="57">
        <v>2009</v>
      </c>
      <c r="E119" s="57">
        <v>9.8191179999999996</v>
      </c>
      <c r="H119" s="57" t="s">
        <v>271</v>
      </c>
      <c r="I119" s="57" t="s">
        <v>705</v>
      </c>
      <c r="J119" s="57" t="s">
        <v>705</v>
      </c>
      <c r="K119" s="57" t="s">
        <v>705</v>
      </c>
      <c r="L119" s="57" t="s">
        <v>705</v>
      </c>
      <c r="M119" s="57" t="s">
        <v>705</v>
      </c>
      <c r="N119" s="57" t="s">
        <v>705</v>
      </c>
      <c r="O119" s="57" t="s">
        <v>705</v>
      </c>
      <c r="P119" s="57" t="s">
        <v>705</v>
      </c>
      <c r="Q119" s="57" t="s">
        <v>705</v>
      </c>
      <c r="R119" s="57" t="s">
        <v>705</v>
      </c>
      <c r="S119" s="57" t="s">
        <v>705</v>
      </c>
      <c r="T119" s="57" t="s">
        <v>705</v>
      </c>
      <c r="U119" s="57" t="s">
        <v>705</v>
      </c>
      <c r="V119" s="57">
        <v>-11.099</v>
      </c>
      <c r="W119" s="57">
        <v>-21.401</v>
      </c>
      <c r="X119" s="57">
        <v>-12.497999999999999</v>
      </c>
      <c r="Y119" s="57">
        <v>-4.3680000000000003</v>
      </c>
      <c r="Z119" s="57">
        <v>1.7</v>
      </c>
      <c r="AA119" s="57">
        <v>5.3</v>
      </c>
      <c r="AB119" s="57">
        <v>3.6989999999999998</v>
      </c>
      <c r="AC119" s="57">
        <v>8.3000000000000007</v>
      </c>
      <c r="AD119" s="57">
        <v>10.199999999999999</v>
      </c>
      <c r="AE119" s="57">
        <v>9.1</v>
      </c>
      <c r="AF119" s="57">
        <v>10.199999999999999</v>
      </c>
      <c r="AG119" s="57">
        <v>10.6</v>
      </c>
      <c r="AH119" s="57">
        <v>6.7</v>
      </c>
      <c r="AI119" s="57">
        <v>7</v>
      </c>
      <c r="AJ119" s="57">
        <v>7.8</v>
      </c>
      <c r="AK119" s="57">
        <v>7.9</v>
      </c>
      <c r="AL119" s="57">
        <v>3.9</v>
      </c>
      <c r="AM119" s="57">
        <v>6.5</v>
      </c>
      <c r="AN119" s="57">
        <v>7.4</v>
      </c>
      <c r="AO119" s="57">
        <v>7.5</v>
      </c>
    </row>
    <row r="120" spans="1:41" x14ac:dyDescent="0.25">
      <c r="A120" s="57">
        <v>2010</v>
      </c>
      <c r="B120" s="57">
        <v>1.024762</v>
      </c>
      <c r="D120" s="57">
        <v>2010</v>
      </c>
      <c r="E120" s="57">
        <v>7.8626800000000001</v>
      </c>
      <c r="H120" s="57" t="s">
        <v>268</v>
      </c>
      <c r="I120" s="57">
        <v>5.1100000000000003</v>
      </c>
      <c r="J120" s="57">
        <v>1.601</v>
      </c>
      <c r="K120" s="57">
        <v>-1.3089999999999999</v>
      </c>
      <c r="L120" s="57">
        <v>0.63900000000000001</v>
      </c>
      <c r="M120" s="57">
        <v>3.008</v>
      </c>
      <c r="N120" s="57">
        <v>3.6739999999999999</v>
      </c>
      <c r="O120" s="57">
        <v>1.859</v>
      </c>
      <c r="P120" s="57">
        <v>1.585</v>
      </c>
      <c r="Q120" s="57">
        <v>3.278</v>
      </c>
      <c r="R120" s="57">
        <v>4.3310000000000004</v>
      </c>
      <c r="S120" s="57">
        <v>3.6749999999999998</v>
      </c>
      <c r="T120" s="57">
        <v>-0.91600000000000004</v>
      </c>
      <c r="U120" s="57">
        <v>-4.3999999999999997E-2</v>
      </c>
      <c r="V120" s="57">
        <v>-0.126</v>
      </c>
      <c r="W120" s="57">
        <v>1.27</v>
      </c>
      <c r="X120" s="57">
        <v>0.48099999999999998</v>
      </c>
      <c r="Y120" s="57">
        <v>0.48499999999999999</v>
      </c>
      <c r="Z120" s="57">
        <v>2.0419999999999998</v>
      </c>
      <c r="AA120" s="57">
        <v>2.734</v>
      </c>
      <c r="AB120" s="57">
        <v>1.3959999999999999</v>
      </c>
      <c r="AC120" s="57">
        <v>3.6709999999999998</v>
      </c>
      <c r="AD120" s="57">
        <v>1.2430000000000001</v>
      </c>
      <c r="AE120" s="57">
        <v>0.185</v>
      </c>
      <c r="AF120" s="57">
        <v>2.1000000000000001E-2</v>
      </c>
      <c r="AG120" s="57">
        <v>2.4209999999999998</v>
      </c>
      <c r="AH120" s="57">
        <v>2.6949999999999998</v>
      </c>
      <c r="AI120" s="57">
        <v>3.7519999999999998</v>
      </c>
      <c r="AJ120" s="57">
        <v>3.8460000000000001</v>
      </c>
      <c r="AK120" s="57">
        <v>2.1640000000000001</v>
      </c>
      <c r="AL120" s="57">
        <v>-1.9370000000000001</v>
      </c>
      <c r="AM120" s="57">
        <v>2.9529999999999998</v>
      </c>
      <c r="AN120" s="57">
        <v>1.79</v>
      </c>
      <c r="AO120" s="57">
        <v>1.0489999999999999</v>
      </c>
    </row>
    <row r="121" spans="1:41" x14ac:dyDescent="0.25">
      <c r="A121" s="57">
        <v>1990</v>
      </c>
      <c r="B121" s="57">
        <v>-2.868449</v>
      </c>
      <c r="D121" s="57">
        <v>1990</v>
      </c>
      <c r="E121" s="57">
        <v>4.5721449999999999</v>
      </c>
      <c r="H121" s="57" t="s">
        <v>160</v>
      </c>
      <c r="I121" s="57">
        <v>2.3140000000000001</v>
      </c>
      <c r="J121" s="57">
        <v>-9.9000000000000005E-2</v>
      </c>
      <c r="K121" s="57">
        <v>1.9079999999999999</v>
      </c>
      <c r="L121" s="57">
        <v>2.8039999999999998</v>
      </c>
      <c r="M121" s="57">
        <v>0.33200000000000002</v>
      </c>
      <c r="N121" s="57">
        <v>2.2429999999999999</v>
      </c>
      <c r="O121" s="57">
        <v>2.3410000000000002</v>
      </c>
      <c r="P121" s="57">
        <v>1.681</v>
      </c>
      <c r="Q121" s="57">
        <v>0.96099999999999997</v>
      </c>
      <c r="R121" s="57">
        <v>3.887</v>
      </c>
      <c r="S121" s="57">
        <v>4.3460000000000001</v>
      </c>
      <c r="T121" s="57">
        <v>3.4420000000000002</v>
      </c>
      <c r="U121" s="57">
        <v>2.0939999999999999</v>
      </c>
      <c r="V121" s="57">
        <v>0.52700000000000002</v>
      </c>
      <c r="W121" s="57">
        <v>2.4020000000000001</v>
      </c>
      <c r="X121" s="57">
        <v>2.6680000000000001</v>
      </c>
      <c r="Y121" s="57">
        <v>2.4670000000000001</v>
      </c>
      <c r="Z121" s="57">
        <v>2.3090000000000002</v>
      </c>
      <c r="AA121" s="57">
        <v>3.786</v>
      </c>
      <c r="AB121" s="57">
        <v>3.5390000000000001</v>
      </c>
      <c r="AC121" s="57">
        <v>3.6680000000000001</v>
      </c>
      <c r="AD121" s="57">
        <v>0.85699999999999998</v>
      </c>
      <c r="AE121" s="57">
        <v>1.694</v>
      </c>
      <c r="AF121" s="57">
        <v>0.86599999999999999</v>
      </c>
      <c r="AG121" s="57">
        <v>2.59</v>
      </c>
      <c r="AH121" s="57">
        <v>2.4009999999999998</v>
      </c>
      <c r="AI121" s="57">
        <v>3.67</v>
      </c>
      <c r="AJ121" s="57">
        <v>3.706</v>
      </c>
      <c r="AK121" s="57">
        <v>1.4359999999999999</v>
      </c>
      <c r="AL121" s="57">
        <v>-3.8220000000000001</v>
      </c>
      <c r="AM121" s="57">
        <v>1.7689999999999999</v>
      </c>
      <c r="AN121" s="57">
        <v>2.8340000000000001</v>
      </c>
      <c r="AO121" s="57">
        <v>0.871</v>
      </c>
    </row>
    <row r="122" spans="1:41" x14ac:dyDescent="0.25">
      <c r="A122" s="57">
        <v>1991</v>
      </c>
      <c r="B122" s="57">
        <v>-1.1130199999999999</v>
      </c>
      <c r="D122" s="57">
        <v>1991</v>
      </c>
      <c r="E122" s="57">
        <v>3.6715650000000002</v>
      </c>
      <c r="H122" s="57" t="s">
        <v>280</v>
      </c>
      <c r="I122" s="57">
        <v>-1.78</v>
      </c>
      <c r="J122" s="57">
        <v>8.0239999999999991</v>
      </c>
      <c r="K122" s="57">
        <v>-7.1879999999999997</v>
      </c>
      <c r="L122" s="57">
        <v>-5.25</v>
      </c>
      <c r="M122" s="57">
        <v>4.4509999999999996</v>
      </c>
      <c r="N122" s="57">
        <v>-2.5219999999999998</v>
      </c>
      <c r="O122" s="57">
        <v>-19.268999999999998</v>
      </c>
      <c r="P122" s="57">
        <v>5.3040000000000003</v>
      </c>
      <c r="Q122" s="57">
        <v>-2.6230000000000002</v>
      </c>
      <c r="R122" s="57">
        <v>15.733000000000001</v>
      </c>
      <c r="S122" s="57">
        <v>23.562000000000001</v>
      </c>
      <c r="T122" s="57">
        <v>2.141</v>
      </c>
      <c r="U122" s="57">
        <v>3.0950000000000002</v>
      </c>
      <c r="V122" s="57">
        <v>-2.9000000000000001E-2</v>
      </c>
      <c r="W122" s="57">
        <v>7.3630000000000004</v>
      </c>
      <c r="X122" s="57">
        <v>6.58</v>
      </c>
      <c r="Y122" s="57">
        <v>5.34</v>
      </c>
      <c r="Z122" s="57">
        <v>8.5530000000000008</v>
      </c>
      <c r="AA122" s="57">
        <v>0.79100000000000004</v>
      </c>
      <c r="AB122" s="57">
        <v>3.7509999999999999</v>
      </c>
      <c r="AC122" s="57">
        <v>12.329000000000001</v>
      </c>
      <c r="AD122" s="57">
        <v>1.849</v>
      </c>
      <c r="AE122" s="57">
        <v>2.4329999999999998</v>
      </c>
      <c r="AF122" s="57">
        <v>8.8010000000000002</v>
      </c>
      <c r="AG122" s="57">
        <v>9.5670000000000002</v>
      </c>
      <c r="AH122" s="57">
        <v>4.8550000000000004</v>
      </c>
      <c r="AI122" s="57">
        <v>9.8369999999999997</v>
      </c>
      <c r="AJ122" s="57">
        <v>3.1840000000000002</v>
      </c>
      <c r="AK122" s="57">
        <v>3.1920000000000002</v>
      </c>
      <c r="AL122" s="57">
        <v>-4.8040000000000003</v>
      </c>
      <c r="AM122" s="57">
        <v>1.671</v>
      </c>
      <c r="AN122" s="57">
        <v>3.88</v>
      </c>
      <c r="AO122" s="57">
        <v>4.3650000000000002</v>
      </c>
    </row>
    <row r="123" spans="1:41" x14ac:dyDescent="0.25">
      <c r="A123" s="57">
        <v>1992</v>
      </c>
      <c r="B123" s="57">
        <v>-1.753784</v>
      </c>
      <c r="D123" s="57">
        <v>1992</v>
      </c>
      <c r="E123" s="57">
        <v>3.8800189999999999</v>
      </c>
      <c r="H123" s="57" t="s">
        <v>175</v>
      </c>
      <c r="I123" s="57">
        <v>-6.8250000000000002</v>
      </c>
      <c r="J123" s="57">
        <v>12.164</v>
      </c>
      <c r="K123" s="57">
        <v>-1.054</v>
      </c>
      <c r="L123" s="57">
        <v>3.7149999999999999</v>
      </c>
      <c r="M123" s="57">
        <v>0.155</v>
      </c>
      <c r="N123" s="57">
        <v>11.784000000000001</v>
      </c>
      <c r="O123" s="57">
        <v>3.25</v>
      </c>
      <c r="P123" s="57">
        <v>5.5030000000000001</v>
      </c>
      <c r="Q123" s="57">
        <v>5.0309999999999997</v>
      </c>
      <c r="R123" s="57">
        <v>1.349</v>
      </c>
      <c r="S123" s="57">
        <v>3.4580000000000002</v>
      </c>
      <c r="T123" s="57">
        <v>5.7809999999999997</v>
      </c>
      <c r="U123" s="57">
        <v>1.0069999999999999</v>
      </c>
      <c r="V123" s="57">
        <v>-6.2359999999999998</v>
      </c>
      <c r="W123" s="57">
        <v>-3.8290000000000002</v>
      </c>
      <c r="X123" s="57">
        <v>-7.9189999999999996</v>
      </c>
      <c r="Y123" s="57">
        <v>-8.0009999999999994</v>
      </c>
      <c r="Z123" s="57">
        <v>0.41299999999999998</v>
      </c>
      <c r="AA123" s="57">
        <v>4.7519999999999998</v>
      </c>
      <c r="AB123" s="57">
        <v>-1.0089999999999999</v>
      </c>
      <c r="AC123" s="57">
        <v>-0.85699999999999998</v>
      </c>
      <c r="AD123" s="57">
        <v>1.665</v>
      </c>
      <c r="AE123" s="57">
        <v>2.3530000000000002</v>
      </c>
      <c r="AF123" s="57">
        <v>2.4700000000000002</v>
      </c>
      <c r="AG123" s="57">
        <v>3.7669999999999999</v>
      </c>
      <c r="AH123" s="57">
        <v>4.3710000000000004</v>
      </c>
      <c r="AI123" s="57">
        <v>5.3849999999999998</v>
      </c>
      <c r="AJ123" s="57">
        <v>4.7859999999999996</v>
      </c>
      <c r="AK123" s="57">
        <v>5.048</v>
      </c>
      <c r="AL123" s="57">
        <v>3.468</v>
      </c>
      <c r="AM123" s="57">
        <v>3.786</v>
      </c>
      <c r="AN123" s="57">
        <v>4.1920000000000002</v>
      </c>
      <c r="AO123" s="57">
        <v>4.0190000000000001</v>
      </c>
    </row>
    <row r="124" spans="1:41" x14ac:dyDescent="0.25">
      <c r="A124" s="57">
        <v>1993</v>
      </c>
      <c r="B124" s="57">
        <v>3.4451999999999998</v>
      </c>
      <c r="D124" s="57">
        <v>1993</v>
      </c>
      <c r="E124" s="57">
        <v>1.361078</v>
      </c>
      <c r="H124" s="57" t="s">
        <v>161</v>
      </c>
      <c r="I124" s="57" t="s">
        <v>705</v>
      </c>
      <c r="J124" s="57" t="s">
        <v>705</v>
      </c>
      <c r="K124" s="57" t="s">
        <v>705</v>
      </c>
      <c r="L124" s="57" t="s">
        <v>705</v>
      </c>
      <c r="M124" s="57" t="s">
        <v>705</v>
      </c>
      <c r="N124" s="57" t="s">
        <v>705</v>
      </c>
      <c r="O124" s="57" t="s">
        <v>705</v>
      </c>
      <c r="P124" s="57" t="s">
        <v>705</v>
      </c>
      <c r="Q124" s="57" t="s">
        <v>705</v>
      </c>
      <c r="R124" s="57" t="s">
        <v>705</v>
      </c>
      <c r="S124" s="57" t="s">
        <v>705</v>
      </c>
      <c r="T124" s="57" t="s">
        <v>705</v>
      </c>
      <c r="U124" s="57" t="s">
        <v>705</v>
      </c>
      <c r="V124" s="57">
        <v>-23.097999999999999</v>
      </c>
      <c r="W124" s="57">
        <v>-19.672999999999998</v>
      </c>
      <c r="X124" s="57">
        <v>-13.026999999999999</v>
      </c>
      <c r="Y124" s="57">
        <v>2.5310000000000001</v>
      </c>
      <c r="Z124" s="57">
        <v>8.8840000000000003</v>
      </c>
      <c r="AA124" s="57">
        <v>6.0069999999999997</v>
      </c>
      <c r="AB124" s="57">
        <v>11.396000000000001</v>
      </c>
      <c r="AC124" s="57">
        <v>6.2270000000000003</v>
      </c>
      <c r="AD124" s="57">
        <v>6.4859999999999998</v>
      </c>
      <c r="AE124" s="57">
        <v>8.1370000000000005</v>
      </c>
      <c r="AF124" s="57">
        <v>10.478</v>
      </c>
      <c r="AG124" s="57">
        <v>10.199999999999999</v>
      </c>
      <c r="AH124" s="57">
        <v>26.4</v>
      </c>
      <c r="AI124" s="57">
        <v>34.5</v>
      </c>
      <c r="AJ124" s="57">
        <v>25</v>
      </c>
      <c r="AK124" s="57">
        <v>10.8</v>
      </c>
      <c r="AL124" s="57">
        <v>9.3000000000000007</v>
      </c>
      <c r="AM124" s="57">
        <v>4.9589999999999996</v>
      </c>
      <c r="AN124" s="57">
        <v>9.4E-2</v>
      </c>
      <c r="AO124" s="57">
        <v>2.1629999999999998</v>
      </c>
    </row>
    <row r="125" spans="1:41" x14ac:dyDescent="0.25">
      <c r="A125" s="57">
        <v>1994</v>
      </c>
      <c r="B125" s="57">
        <v>1.7664249999999999</v>
      </c>
      <c r="D125" s="57">
        <v>1994</v>
      </c>
      <c r="E125" s="57">
        <v>5.9599539999999998</v>
      </c>
      <c r="H125" s="57" t="s">
        <v>163</v>
      </c>
      <c r="I125" s="57" t="s">
        <v>705</v>
      </c>
      <c r="J125" s="57" t="s">
        <v>705</v>
      </c>
      <c r="K125" s="57" t="s">
        <v>705</v>
      </c>
      <c r="L125" s="57" t="s">
        <v>705</v>
      </c>
      <c r="M125" s="57" t="s">
        <v>705</v>
      </c>
      <c r="N125" s="57" t="s">
        <v>705</v>
      </c>
      <c r="O125" s="57" t="s">
        <v>705</v>
      </c>
      <c r="P125" s="57" t="s">
        <v>705</v>
      </c>
      <c r="Q125" s="57" t="s">
        <v>705</v>
      </c>
      <c r="R125" s="57" t="s">
        <v>705</v>
      </c>
      <c r="S125" s="57" t="s">
        <v>705</v>
      </c>
      <c r="T125" s="57" t="s">
        <v>705</v>
      </c>
      <c r="U125" s="57" t="s">
        <v>705</v>
      </c>
      <c r="V125" s="57">
        <v>-7.6</v>
      </c>
      <c r="W125" s="57">
        <v>-11.7</v>
      </c>
      <c r="X125" s="57">
        <v>-11.084</v>
      </c>
      <c r="Y125" s="57">
        <v>2.6709999999999998</v>
      </c>
      <c r="Z125" s="57">
        <v>11.375999999999999</v>
      </c>
      <c r="AA125" s="57">
        <v>8.5399999999999991</v>
      </c>
      <c r="AB125" s="57">
        <v>3.2759999999999998</v>
      </c>
      <c r="AC125" s="57">
        <v>5.726</v>
      </c>
      <c r="AD125" s="57">
        <v>4.7149999999999999</v>
      </c>
      <c r="AE125" s="57">
        <v>5.0439999999999996</v>
      </c>
      <c r="AF125" s="57">
        <v>6.9740000000000002</v>
      </c>
      <c r="AG125" s="57">
        <v>11.438000000000001</v>
      </c>
      <c r="AH125" s="57">
        <v>9.4060000000000006</v>
      </c>
      <c r="AI125" s="57">
        <v>9.984</v>
      </c>
      <c r="AJ125" s="57">
        <v>8.6880000000000006</v>
      </c>
      <c r="AK125" s="57">
        <v>10.292999999999999</v>
      </c>
      <c r="AL125" s="57">
        <v>0.14299999999999999</v>
      </c>
      <c r="AM125" s="57">
        <v>7.7409999999999997</v>
      </c>
      <c r="AN125" s="57">
        <v>5.5439999999999996</v>
      </c>
      <c r="AO125" s="57">
        <v>1.5429999999999999</v>
      </c>
    </row>
    <row r="126" spans="1:41" x14ac:dyDescent="0.25">
      <c r="A126" s="57">
        <v>1995</v>
      </c>
      <c r="B126" s="57">
        <v>3.675284</v>
      </c>
      <c r="D126" s="57">
        <v>1995</v>
      </c>
      <c r="E126" s="57">
        <v>0.30364560000000002</v>
      </c>
      <c r="H126" s="57" t="s">
        <v>267</v>
      </c>
      <c r="I126" s="57">
        <v>4.5549999999999997</v>
      </c>
      <c r="J126" s="57">
        <v>-0.191</v>
      </c>
      <c r="K126" s="57">
        <v>1.242</v>
      </c>
      <c r="L126" s="57">
        <v>1.8779999999999999</v>
      </c>
      <c r="M126" s="57">
        <v>4.3120000000000003</v>
      </c>
      <c r="N126" s="57">
        <v>2.2170000000000001</v>
      </c>
      <c r="O126" s="57">
        <v>2.7879999999999998</v>
      </c>
      <c r="P126" s="57">
        <v>3.4</v>
      </c>
      <c r="Q126" s="57">
        <v>2.6019999999999999</v>
      </c>
      <c r="R126" s="57">
        <v>2.746</v>
      </c>
      <c r="S126" s="57">
        <v>1.0289999999999999</v>
      </c>
      <c r="T126" s="57">
        <v>-1.079</v>
      </c>
      <c r="U126" s="57">
        <v>-1.1819999999999999</v>
      </c>
      <c r="V126" s="57">
        <v>-0.4</v>
      </c>
      <c r="W126" s="57">
        <v>4.0129999999999999</v>
      </c>
      <c r="X126" s="57">
        <v>3.9390000000000001</v>
      </c>
      <c r="Y126" s="57">
        <v>1.6120000000000001</v>
      </c>
      <c r="Z126" s="57">
        <v>2.7080000000000002</v>
      </c>
      <c r="AA126" s="57">
        <v>4.2050000000000001</v>
      </c>
      <c r="AB126" s="57">
        <v>4.66</v>
      </c>
      <c r="AC126" s="57">
        <v>4.452</v>
      </c>
      <c r="AD126" s="57">
        <v>1.262</v>
      </c>
      <c r="AE126" s="57">
        <v>2.4830000000000001</v>
      </c>
      <c r="AF126" s="57">
        <v>2.3359999999999999</v>
      </c>
      <c r="AG126" s="57">
        <v>4.2350000000000003</v>
      </c>
      <c r="AH126" s="57">
        <v>3.161</v>
      </c>
      <c r="AI126" s="57">
        <v>4.2969999999999997</v>
      </c>
      <c r="AJ126" s="57">
        <v>3.3140000000000001</v>
      </c>
      <c r="AK126" s="57">
        <v>-0.61299999999999999</v>
      </c>
      <c r="AL126" s="57">
        <v>-5.0279999999999996</v>
      </c>
      <c r="AM126" s="57">
        <v>6.5570000000000004</v>
      </c>
      <c r="AN126" s="57">
        <v>2.9329999999999998</v>
      </c>
      <c r="AO126" s="57">
        <v>0.95399999999999996</v>
      </c>
    </row>
    <row r="127" spans="1:41" x14ac:dyDescent="0.25">
      <c r="A127" s="57">
        <v>1996</v>
      </c>
      <c r="B127" s="57">
        <v>3.776621</v>
      </c>
      <c r="D127" s="57">
        <v>1996</v>
      </c>
      <c r="E127" s="57">
        <v>-0.53607669999999996</v>
      </c>
      <c r="H127" s="57" t="s">
        <v>165</v>
      </c>
      <c r="I127" s="57">
        <v>9.2550000000000008</v>
      </c>
      <c r="J127" s="57">
        <v>1.929</v>
      </c>
      <c r="K127" s="57">
        <v>1.6819999999999999</v>
      </c>
      <c r="L127" s="57">
        <v>-2</v>
      </c>
      <c r="M127" s="57">
        <v>0.4</v>
      </c>
      <c r="N127" s="57">
        <v>4.327</v>
      </c>
      <c r="O127" s="57">
        <v>2.7480000000000002</v>
      </c>
      <c r="P127" s="57">
        <v>-2.0739999999999998</v>
      </c>
      <c r="Q127" s="57">
        <v>3.4279999999999999</v>
      </c>
      <c r="R127" s="57">
        <v>-2.8490000000000002</v>
      </c>
      <c r="S127" s="57">
        <v>8.9760000000000009</v>
      </c>
      <c r="T127" s="57">
        <v>4.226</v>
      </c>
      <c r="U127" s="57">
        <v>2.9580000000000002</v>
      </c>
      <c r="V127" s="57">
        <v>5.8360000000000003</v>
      </c>
      <c r="W127" s="57">
        <v>2.02</v>
      </c>
      <c r="X127" s="57">
        <v>6.0449999999999999</v>
      </c>
      <c r="Y127" s="57">
        <v>4.3239999999999998</v>
      </c>
      <c r="Z127" s="57">
        <v>5.7350000000000003</v>
      </c>
      <c r="AA127" s="57">
        <v>3.9609999999999999</v>
      </c>
      <c r="AB127" s="57">
        <v>5.3410000000000002</v>
      </c>
      <c r="AC127" s="57">
        <v>4.8620000000000001</v>
      </c>
      <c r="AD127" s="57">
        <v>6.1959999999999997</v>
      </c>
      <c r="AE127" s="57">
        <v>4.4420000000000002</v>
      </c>
      <c r="AF127" s="57">
        <v>3.9510000000000001</v>
      </c>
      <c r="AG127" s="57">
        <v>3.0819999999999999</v>
      </c>
      <c r="AH127" s="57">
        <v>2.8650000000000002</v>
      </c>
      <c r="AI127" s="57">
        <v>3.7519999999999998</v>
      </c>
      <c r="AJ127" s="57">
        <v>4.6260000000000003</v>
      </c>
      <c r="AK127" s="57">
        <v>5.0179999999999998</v>
      </c>
      <c r="AL127" s="57">
        <v>2.6579999999999999</v>
      </c>
      <c r="AM127" s="57">
        <v>2.552</v>
      </c>
      <c r="AN127" s="57">
        <v>3.4689999999999999</v>
      </c>
      <c r="AO127" s="57">
        <v>5.4210000000000003</v>
      </c>
    </row>
    <row r="128" spans="1:41" x14ac:dyDescent="0.25">
      <c r="A128" s="57">
        <v>1997</v>
      </c>
      <c r="B128" s="57">
        <v>3.2330960000000002</v>
      </c>
      <c r="D128" s="57">
        <v>1997</v>
      </c>
      <c r="E128" s="57">
        <v>8.1047159999999998</v>
      </c>
      <c r="H128" s="57" t="s">
        <v>514</v>
      </c>
      <c r="I128" s="57" t="s">
        <v>705</v>
      </c>
      <c r="J128" s="57" t="s">
        <v>705</v>
      </c>
      <c r="K128" s="57" t="s">
        <v>705</v>
      </c>
      <c r="L128" s="57" t="s">
        <v>705</v>
      </c>
      <c r="M128" s="57" t="s">
        <v>705</v>
      </c>
      <c r="N128" s="57" t="s">
        <v>705</v>
      </c>
      <c r="O128" s="57" t="s">
        <v>705</v>
      </c>
      <c r="P128" s="57" t="s">
        <v>705</v>
      </c>
      <c r="Q128" s="57" t="s">
        <v>705</v>
      </c>
      <c r="R128" s="57" t="s">
        <v>705</v>
      </c>
      <c r="S128" s="57" t="s">
        <v>705</v>
      </c>
      <c r="T128" s="57" t="s">
        <v>705</v>
      </c>
      <c r="U128" s="57" t="s">
        <v>705</v>
      </c>
      <c r="V128" s="57" t="s">
        <v>705</v>
      </c>
      <c r="W128" s="57" t="s">
        <v>705</v>
      </c>
      <c r="X128" s="57" t="s">
        <v>705</v>
      </c>
      <c r="Y128" s="57" t="s">
        <v>705</v>
      </c>
      <c r="Z128" s="57" t="s">
        <v>705</v>
      </c>
      <c r="AA128" s="57" t="s">
        <v>705</v>
      </c>
      <c r="AB128" s="57" t="s">
        <v>705</v>
      </c>
      <c r="AC128" s="57" t="s">
        <v>705</v>
      </c>
      <c r="AD128" s="57" t="s">
        <v>705</v>
      </c>
      <c r="AE128" s="57" t="s">
        <v>705</v>
      </c>
      <c r="AF128" s="57" t="s">
        <v>705</v>
      </c>
      <c r="AG128" s="57" t="s">
        <v>705</v>
      </c>
      <c r="AH128" s="57" t="s">
        <v>705</v>
      </c>
      <c r="AI128" s="57" t="s">
        <v>705</v>
      </c>
      <c r="AJ128" s="57" t="s">
        <v>705</v>
      </c>
      <c r="AK128" s="57" t="s">
        <v>705</v>
      </c>
      <c r="AL128" s="57" t="s">
        <v>705</v>
      </c>
      <c r="AM128" s="57" t="s">
        <v>705</v>
      </c>
      <c r="AN128" s="57" t="s">
        <v>705</v>
      </c>
      <c r="AO128" s="57">
        <v>-47.552999999999997</v>
      </c>
    </row>
    <row r="129" spans="1:41" x14ac:dyDescent="0.25">
      <c r="A129" s="57">
        <v>1998</v>
      </c>
      <c r="B129" s="57">
        <v>5.9139879999999998</v>
      </c>
      <c r="D129" s="57">
        <v>1998</v>
      </c>
      <c r="E129" s="57">
        <v>4.8872309999999999</v>
      </c>
      <c r="H129" s="57" t="s">
        <v>208</v>
      </c>
      <c r="I129" s="57">
        <v>0.215</v>
      </c>
      <c r="J129" s="57">
        <v>2.867</v>
      </c>
      <c r="K129" s="57">
        <v>2.8410000000000002</v>
      </c>
      <c r="L129" s="57">
        <v>0.72299999999999998</v>
      </c>
      <c r="M129" s="57">
        <v>2.6579999999999999</v>
      </c>
      <c r="N129" s="57">
        <v>-0.253</v>
      </c>
      <c r="O129" s="57">
        <v>1.5349999999999999</v>
      </c>
      <c r="P129" s="57">
        <v>4.0510000000000002</v>
      </c>
      <c r="Q129" s="57">
        <v>-6.5000000000000002E-2</v>
      </c>
      <c r="R129" s="57">
        <v>0.73599999999999999</v>
      </c>
      <c r="S129" s="57">
        <v>-3.4969999999999999</v>
      </c>
      <c r="T129" s="57">
        <v>-11.891999999999999</v>
      </c>
      <c r="U129" s="57">
        <v>-3.0640000000000001</v>
      </c>
      <c r="V129" s="57">
        <v>-0.57599999999999996</v>
      </c>
      <c r="W129" s="57">
        <v>2.9470000000000001</v>
      </c>
      <c r="X129" s="57">
        <v>2.5409999999999999</v>
      </c>
      <c r="Y129" s="57">
        <v>0.161</v>
      </c>
      <c r="Z129" s="57">
        <v>3.1269999999999998</v>
      </c>
      <c r="AA129" s="57">
        <v>4.0730000000000004</v>
      </c>
      <c r="AB129" s="57">
        <v>3.198</v>
      </c>
      <c r="AC129" s="57">
        <v>4.2249999999999996</v>
      </c>
      <c r="AD129" s="57">
        <v>3.7120000000000002</v>
      </c>
      <c r="AE129" s="57">
        <v>4.5060000000000002</v>
      </c>
      <c r="AF129" s="57">
        <v>3.85</v>
      </c>
      <c r="AG129" s="57">
        <v>4.7969999999999997</v>
      </c>
      <c r="AH129" s="57">
        <v>3.964</v>
      </c>
      <c r="AI129" s="57">
        <v>3.8940000000000001</v>
      </c>
      <c r="AJ129" s="57">
        <v>0.11</v>
      </c>
      <c r="AK129" s="57">
        <v>0.89300000000000002</v>
      </c>
      <c r="AL129" s="57">
        <v>-6.7670000000000003</v>
      </c>
      <c r="AM129" s="57">
        <v>1.3169999999999999</v>
      </c>
      <c r="AN129" s="57">
        <v>1.6459999999999999</v>
      </c>
      <c r="AO129" s="57">
        <v>-1.73</v>
      </c>
    </row>
    <row r="130" spans="1:41" x14ac:dyDescent="0.25">
      <c r="A130" s="57">
        <v>1999</v>
      </c>
      <c r="B130" s="57">
        <v>-0.2072204</v>
      </c>
      <c r="D130" s="57">
        <v>1999</v>
      </c>
      <c r="E130" s="57">
        <v>2.6119080000000001</v>
      </c>
      <c r="H130" s="69" t="s">
        <v>205</v>
      </c>
      <c r="I130" s="57">
        <v>7.3449999999999998</v>
      </c>
      <c r="J130" s="57">
        <v>1.056</v>
      </c>
      <c r="K130" s="57">
        <v>-2.7970000000000002</v>
      </c>
      <c r="L130" s="57">
        <v>-1.5</v>
      </c>
      <c r="M130" s="57">
        <v>0.20100000000000001</v>
      </c>
      <c r="N130" s="57">
        <v>0.75700000000000001</v>
      </c>
      <c r="O130" s="57">
        <v>0.27300000000000002</v>
      </c>
      <c r="P130" s="57">
        <v>-0.432</v>
      </c>
      <c r="Q130" s="57">
        <v>0.55900000000000005</v>
      </c>
      <c r="R130" s="57">
        <v>-1.131</v>
      </c>
      <c r="S130" s="57">
        <v>-0.44</v>
      </c>
      <c r="T130" s="57">
        <v>1.262</v>
      </c>
      <c r="U130" s="57">
        <v>-2.2509999999999999</v>
      </c>
      <c r="V130" s="57">
        <v>-4.9219999999999997</v>
      </c>
      <c r="W130" s="57">
        <v>-11.603</v>
      </c>
      <c r="X130" s="57">
        <v>9.9</v>
      </c>
      <c r="Y130" s="57">
        <v>4.1429999999999998</v>
      </c>
      <c r="Z130" s="57">
        <v>2.7050000000000001</v>
      </c>
      <c r="AA130" s="57">
        <v>2.1819999999999999</v>
      </c>
      <c r="AB130" s="57">
        <v>2.71</v>
      </c>
      <c r="AC130" s="57">
        <v>0.87</v>
      </c>
      <c r="AD130" s="57">
        <v>-1.044</v>
      </c>
      <c r="AE130" s="57">
        <v>-0.251</v>
      </c>
      <c r="AF130" s="57">
        <v>0.36399999999999999</v>
      </c>
      <c r="AG130" s="57">
        <v>-3.5230000000000001</v>
      </c>
      <c r="AH130" s="57">
        <v>1.8049999999999999</v>
      </c>
      <c r="AI130" s="57">
        <v>2.2490000000000001</v>
      </c>
      <c r="AJ130" s="57">
        <v>3.343</v>
      </c>
      <c r="AK130" s="57">
        <v>0.84399999999999997</v>
      </c>
      <c r="AL130" s="57">
        <v>2.8780000000000001</v>
      </c>
      <c r="AM130" s="57">
        <v>-5.4160000000000004</v>
      </c>
      <c r="AN130" s="57">
        <v>5.59</v>
      </c>
      <c r="AO130" s="57">
        <v>2.8220000000000001</v>
      </c>
    </row>
    <row r="131" spans="1:41" x14ac:dyDescent="0.25">
      <c r="A131" s="57">
        <v>2000</v>
      </c>
      <c r="B131" s="57">
        <v>-5.4057009999999996</v>
      </c>
      <c r="D131" s="57">
        <v>2000</v>
      </c>
      <c r="E131" s="57">
        <v>3.707487</v>
      </c>
      <c r="H131" s="57" t="s">
        <v>191</v>
      </c>
      <c r="I131" s="57">
        <v>7.9690000000000003</v>
      </c>
      <c r="J131" s="57">
        <v>4.2789999999999999</v>
      </c>
      <c r="K131" s="57">
        <v>1.7</v>
      </c>
      <c r="L131" s="57">
        <v>4.6280000000000001</v>
      </c>
      <c r="M131" s="57">
        <v>1.2529999999999999</v>
      </c>
      <c r="N131" s="57">
        <v>-2.1230000000000002</v>
      </c>
      <c r="O131" s="57">
        <v>3.5219999999999998</v>
      </c>
      <c r="P131" s="57">
        <v>10.117000000000001</v>
      </c>
      <c r="Q131" s="57">
        <v>2.1560000000000001</v>
      </c>
      <c r="R131" s="57">
        <v>4.4009999999999998</v>
      </c>
      <c r="S131" s="57">
        <v>-5.4539999999999997</v>
      </c>
      <c r="T131" s="57">
        <v>0.94499999999999995</v>
      </c>
      <c r="U131" s="57">
        <v>10.513</v>
      </c>
      <c r="V131" s="57">
        <v>7.2229999999999999</v>
      </c>
      <c r="W131" s="57">
        <v>2.3029999999999999</v>
      </c>
      <c r="X131" s="57">
        <v>5.4939999999999998</v>
      </c>
      <c r="Y131" s="57">
        <v>7.1310000000000002</v>
      </c>
      <c r="Z131" s="57">
        <v>8.0039999999999996</v>
      </c>
      <c r="AA131" s="57">
        <v>7.0110000000000001</v>
      </c>
      <c r="AB131" s="57">
        <v>6.7149999999999999</v>
      </c>
      <c r="AC131" s="57">
        <v>5.657</v>
      </c>
      <c r="AD131" s="57">
        <v>1.8089999999999999</v>
      </c>
      <c r="AE131" s="57">
        <v>5.7880000000000003</v>
      </c>
      <c r="AF131" s="57">
        <v>-0.253</v>
      </c>
      <c r="AG131" s="57">
        <v>1.3120000000000001</v>
      </c>
      <c r="AH131" s="57">
        <v>9.2629999999999999</v>
      </c>
      <c r="AI131" s="57">
        <v>10.670999999999999</v>
      </c>
      <c r="AJ131" s="57">
        <v>8.4749999999999996</v>
      </c>
      <c r="AK131" s="57">
        <v>5.2560000000000002</v>
      </c>
      <c r="AL131" s="57">
        <v>3.4540000000000002</v>
      </c>
      <c r="AM131" s="57">
        <v>7.7510000000000003</v>
      </c>
      <c r="AN131" s="57">
        <v>4.4829999999999997</v>
      </c>
      <c r="AO131" s="57">
        <v>3.8879999999999999</v>
      </c>
    </row>
    <row r="132" spans="1:41" x14ac:dyDescent="0.25">
      <c r="A132" s="57">
        <v>2001</v>
      </c>
      <c r="B132" s="57">
        <v>-0.47230499999999997</v>
      </c>
      <c r="D132" s="57">
        <v>2001</v>
      </c>
      <c r="E132" s="57">
        <v>4.8284079999999996</v>
      </c>
      <c r="H132" s="57" t="s">
        <v>256</v>
      </c>
      <c r="I132" s="57">
        <v>-3.5760000000000001</v>
      </c>
      <c r="J132" s="57">
        <v>2.472</v>
      </c>
      <c r="K132" s="57">
        <v>-2.468</v>
      </c>
      <c r="L132" s="57">
        <v>6.0350000000000001</v>
      </c>
      <c r="M132" s="57">
        <v>12.974</v>
      </c>
      <c r="N132" s="57">
        <v>4.3879999999999999</v>
      </c>
      <c r="O132" s="57">
        <v>5.5010000000000003</v>
      </c>
      <c r="P132" s="57">
        <v>-0.29499999999999998</v>
      </c>
      <c r="Q132" s="57">
        <v>0.29599999999999999</v>
      </c>
      <c r="R132" s="57">
        <v>-5.7060000000000004</v>
      </c>
      <c r="S132" s="57">
        <v>0.41899999999999998</v>
      </c>
      <c r="T132" s="57">
        <v>-4.3</v>
      </c>
      <c r="U132" s="57">
        <v>6.6</v>
      </c>
      <c r="V132" s="57">
        <v>-10.378</v>
      </c>
      <c r="W132" s="57">
        <v>-41.89</v>
      </c>
      <c r="X132" s="57">
        <v>24.541</v>
      </c>
      <c r="Y132" s="57">
        <v>11.596</v>
      </c>
      <c r="Z132" s="57">
        <v>14.9</v>
      </c>
      <c r="AA132" s="57">
        <v>8.34</v>
      </c>
      <c r="AB132" s="57">
        <v>5.1260000000000003</v>
      </c>
      <c r="AC132" s="57">
        <v>6.4969999999999999</v>
      </c>
      <c r="AD132" s="57">
        <v>8.4849999999999994</v>
      </c>
      <c r="AE132" s="57">
        <v>13.192</v>
      </c>
      <c r="AF132" s="57">
        <v>2.202</v>
      </c>
      <c r="AG132" s="57">
        <v>7.4480000000000004</v>
      </c>
      <c r="AH132" s="57">
        <v>9.3780000000000001</v>
      </c>
      <c r="AI132" s="57">
        <v>9.2270000000000003</v>
      </c>
      <c r="AJ132" s="57">
        <v>7.633</v>
      </c>
      <c r="AK132" s="57">
        <v>11.161</v>
      </c>
      <c r="AL132" s="57">
        <v>6.2350000000000003</v>
      </c>
      <c r="AM132" s="57">
        <v>7.2190000000000003</v>
      </c>
      <c r="AN132" s="57">
        <v>8.24</v>
      </c>
      <c r="AO132" s="57">
        <v>8</v>
      </c>
    </row>
    <row r="133" spans="1:41" x14ac:dyDescent="0.25">
      <c r="A133" s="57">
        <v>2002</v>
      </c>
      <c r="B133" s="57">
        <v>20.25639</v>
      </c>
      <c r="D133" s="57">
        <v>2002</v>
      </c>
      <c r="E133" s="57">
        <v>8.4724710000000005</v>
      </c>
      <c r="H133" s="57" t="s">
        <v>180</v>
      </c>
      <c r="I133" s="57">
        <v>-6.008</v>
      </c>
      <c r="J133" s="57">
        <v>-10.805</v>
      </c>
      <c r="K133" s="57">
        <v>5.3760000000000003</v>
      </c>
      <c r="L133" s="57">
        <v>15.659000000000001</v>
      </c>
      <c r="M133" s="57">
        <v>5.2560000000000002</v>
      </c>
      <c r="N133" s="57">
        <v>7.8970000000000002</v>
      </c>
      <c r="O133" s="57">
        <v>5.9660000000000002</v>
      </c>
      <c r="P133" s="57">
        <v>3.6469999999999998</v>
      </c>
      <c r="Q133" s="57">
        <v>7.5439999999999996</v>
      </c>
      <c r="R133" s="57">
        <v>1.952</v>
      </c>
      <c r="S133" s="57">
        <v>3.202</v>
      </c>
      <c r="T133" s="57">
        <v>10.401999999999999</v>
      </c>
      <c r="U133" s="57">
        <v>2.3919999999999999</v>
      </c>
      <c r="V133" s="57">
        <v>-2.0739999999999998</v>
      </c>
      <c r="W133" s="57">
        <v>5.4939999999999998</v>
      </c>
      <c r="X133" s="57">
        <v>-0.77500000000000002</v>
      </c>
      <c r="Y133" s="57">
        <v>2.1150000000000002</v>
      </c>
      <c r="Z133" s="57">
        <v>5.6529999999999996</v>
      </c>
      <c r="AA133" s="57">
        <v>6.952</v>
      </c>
      <c r="AB133" s="57">
        <v>-0.68300000000000005</v>
      </c>
      <c r="AC133" s="57">
        <v>-0.88</v>
      </c>
      <c r="AD133" s="57">
        <v>11.657999999999999</v>
      </c>
      <c r="AE133" s="57">
        <v>8.4909999999999997</v>
      </c>
      <c r="AF133" s="57">
        <v>14.722</v>
      </c>
      <c r="AG133" s="57">
        <v>33.628999999999998</v>
      </c>
      <c r="AH133" s="57">
        <v>7.9349999999999996</v>
      </c>
      <c r="AI133" s="57">
        <v>0.64800000000000002</v>
      </c>
      <c r="AJ133" s="57">
        <v>3.2709999999999999</v>
      </c>
      <c r="AK133" s="57">
        <v>3.0529999999999999</v>
      </c>
      <c r="AL133" s="57">
        <v>4.218</v>
      </c>
      <c r="AM133" s="57">
        <v>13.55</v>
      </c>
      <c r="AN133" s="57">
        <v>8.3000000000000004E-2</v>
      </c>
      <c r="AO133" s="57">
        <v>8.8829999999999991</v>
      </c>
    </row>
    <row r="134" spans="1:41" x14ac:dyDescent="0.25">
      <c r="A134" s="57">
        <v>2003</v>
      </c>
      <c r="B134" s="57">
        <v>3.1980369999999998</v>
      </c>
      <c r="D134" s="57">
        <v>2003</v>
      </c>
      <c r="E134" s="57">
        <v>4.5282099999999996</v>
      </c>
      <c r="H134" s="57" t="s">
        <v>189</v>
      </c>
      <c r="I134" s="57" t="s">
        <v>705</v>
      </c>
      <c r="J134" s="57" t="s">
        <v>705</v>
      </c>
      <c r="K134" s="57" t="s">
        <v>705</v>
      </c>
      <c r="L134" s="57" t="s">
        <v>705</v>
      </c>
      <c r="M134" s="57" t="s">
        <v>705</v>
      </c>
      <c r="N134" s="57" t="s">
        <v>705</v>
      </c>
      <c r="O134" s="57" t="s">
        <v>705</v>
      </c>
      <c r="P134" s="57" t="s">
        <v>705</v>
      </c>
      <c r="Q134" s="57" t="s">
        <v>705</v>
      </c>
      <c r="R134" s="57" t="s">
        <v>705</v>
      </c>
      <c r="S134" s="57" t="s">
        <v>705</v>
      </c>
      <c r="T134" s="57" t="s">
        <v>705</v>
      </c>
      <c r="U134" s="57" t="s">
        <v>705</v>
      </c>
      <c r="V134" s="57" t="s">
        <v>705</v>
      </c>
      <c r="W134" s="57" t="s">
        <v>705</v>
      </c>
      <c r="X134" s="57" t="s">
        <v>705</v>
      </c>
      <c r="Y134" s="57">
        <v>4.54</v>
      </c>
      <c r="Z134" s="57">
        <v>-0.85299999999999998</v>
      </c>
      <c r="AA134" s="57">
        <v>-0.23599999999999999</v>
      </c>
      <c r="AB134" s="57">
        <v>1.679</v>
      </c>
      <c r="AC134" s="57">
        <v>4.1859999999999999</v>
      </c>
      <c r="AD134" s="57">
        <v>3.097</v>
      </c>
      <c r="AE134" s="57">
        <v>2.149</v>
      </c>
      <c r="AF134" s="57">
        <v>3.766</v>
      </c>
      <c r="AG134" s="57">
        <v>4.7430000000000003</v>
      </c>
      <c r="AH134" s="57">
        <v>6.7519999999999998</v>
      </c>
      <c r="AI134" s="57">
        <v>7.02</v>
      </c>
      <c r="AJ134" s="57">
        <v>5.7350000000000003</v>
      </c>
      <c r="AK134" s="57">
        <v>3.0990000000000002</v>
      </c>
      <c r="AL134" s="57">
        <v>-4.5069999999999997</v>
      </c>
      <c r="AM134" s="57">
        <v>2.4689999999999999</v>
      </c>
      <c r="AN134" s="57">
        <v>1.819</v>
      </c>
      <c r="AO134" s="57">
        <v>-1.2350000000000001</v>
      </c>
    </row>
    <row r="135" spans="1:41" x14ac:dyDescent="0.25">
      <c r="A135" s="57">
        <v>2004</v>
      </c>
      <c r="B135" s="57">
        <v>3.9812810000000001</v>
      </c>
      <c r="D135" s="57">
        <v>2004</v>
      </c>
      <c r="E135" s="57">
        <v>4.6119240000000001</v>
      </c>
      <c r="H135" s="57" t="s">
        <v>204</v>
      </c>
      <c r="I135" s="57">
        <v>2.601</v>
      </c>
      <c r="J135" s="57">
        <v>0.61</v>
      </c>
      <c r="K135" s="57">
        <v>1.8</v>
      </c>
      <c r="L135" s="57">
        <v>1.3</v>
      </c>
      <c r="M135" s="57">
        <v>1.4</v>
      </c>
      <c r="N135" s="57">
        <v>5</v>
      </c>
      <c r="O135" s="57">
        <v>3.1139999999999999</v>
      </c>
      <c r="P135" s="57">
        <v>3.3</v>
      </c>
      <c r="Q135" s="57">
        <v>6.3079999999999998</v>
      </c>
      <c r="R135" s="57">
        <v>4.0030000000000001</v>
      </c>
      <c r="S135" s="57">
        <v>4.3239999999999998</v>
      </c>
      <c r="T135" s="57">
        <v>1.4550000000000001</v>
      </c>
      <c r="U135" s="57">
        <v>3.2730000000000001</v>
      </c>
      <c r="V135" s="57">
        <v>5.048</v>
      </c>
      <c r="W135" s="57">
        <v>4.0010000000000003</v>
      </c>
      <c r="X135" s="57">
        <v>4.68</v>
      </c>
      <c r="Y135" s="57">
        <v>5.157</v>
      </c>
      <c r="Z135" s="57">
        <v>5.181</v>
      </c>
      <c r="AA135" s="57">
        <v>4.585</v>
      </c>
      <c r="AB135" s="57">
        <v>4.51</v>
      </c>
      <c r="AC135" s="57">
        <v>2.8849999999999998</v>
      </c>
      <c r="AD135" s="57">
        <v>3.7690000000000001</v>
      </c>
      <c r="AE135" s="57">
        <v>4.1669999999999998</v>
      </c>
      <c r="AF135" s="57">
        <v>1.2</v>
      </c>
      <c r="AG135" s="57">
        <v>2.34</v>
      </c>
      <c r="AH135" s="57">
        <v>2.9969999999999999</v>
      </c>
      <c r="AI135" s="57">
        <v>2.4969999999999999</v>
      </c>
      <c r="AJ135" s="57">
        <v>1.758</v>
      </c>
      <c r="AK135" s="57">
        <v>4.9370000000000003</v>
      </c>
      <c r="AL135" s="57">
        <v>-0.28000000000000003</v>
      </c>
      <c r="AM135" s="57">
        <v>1.9359999999999999</v>
      </c>
      <c r="AN135" s="57">
        <v>3.9089999999999998</v>
      </c>
      <c r="AO135" s="57">
        <v>3.944</v>
      </c>
    </row>
    <row r="136" spans="1:41" x14ac:dyDescent="0.25">
      <c r="A136" s="57">
        <v>2005</v>
      </c>
      <c r="B136" s="57">
        <v>5.0727520000000004</v>
      </c>
      <c r="D136" s="57">
        <v>2005</v>
      </c>
      <c r="E136" s="57">
        <v>4.1550659999999997</v>
      </c>
      <c r="H136" s="57" t="s">
        <v>166</v>
      </c>
      <c r="I136" s="57">
        <v>0.61</v>
      </c>
      <c r="J136" s="57">
        <v>0.3</v>
      </c>
      <c r="K136" s="57">
        <v>-3.9390000000000001</v>
      </c>
      <c r="L136" s="57">
        <v>-4.0419999999999998</v>
      </c>
      <c r="M136" s="57">
        <v>-0.20100000000000001</v>
      </c>
      <c r="N136" s="57">
        <v>-1.6759999999999999</v>
      </c>
      <c r="O136" s="57">
        <v>-2.5739999999999998</v>
      </c>
      <c r="P136" s="57">
        <v>2.4630000000000001</v>
      </c>
      <c r="Q136" s="57">
        <v>2.91</v>
      </c>
      <c r="R136" s="57">
        <v>3.79</v>
      </c>
      <c r="S136" s="57">
        <v>4.6360000000000001</v>
      </c>
      <c r="T136" s="57">
        <v>5.2670000000000003</v>
      </c>
      <c r="U136" s="57">
        <v>1.6459999999999999</v>
      </c>
      <c r="V136" s="57">
        <v>4.2690000000000001</v>
      </c>
      <c r="W136" s="57">
        <v>4.6669999999999998</v>
      </c>
      <c r="X136" s="57">
        <v>4.6779999999999999</v>
      </c>
      <c r="Y136" s="57">
        <v>4.3609999999999998</v>
      </c>
      <c r="Z136" s="57">
        <v>4.9539999999999997</v>
      </c>
      <c r="AA136" s="57">
        <v>5.0289999999999999</v>
      </c>
      <c r="AB136" s="57">
        <v>0.42699999999999999</v>
      </c>
      <c r="AC136" s="57">
        <v>2.508</v>
      </c>
      <c r="AD136" s="57">
        <v>1.6839999999999999</v>
      </c>
      <c r="AE136" s="57">
        <v>2.4860000000000002</v>
      </c>
      <c r="AF136" s="57">
        <v>2.7109999999999999</v>
      </c>
      <c r="AG136" s="57">
        <v>4.173</v>
      </c>
      <c r="AH136" s="57">
        <v>4.4210000000000003</v>
      </c>
      <c r="AI136" s="57">
        <v>4.7969999999999997</v>
      </c>
      <c r="AJ136" s="57">
        <v>4.5640000000000001</v>
      </c>
      <c r="AK136" s="57">
        <v>6.1479999999999997</v>
      </c>
      <c r="AL136" s="57">
        <v>3.3570000000000002</v>
      </c>
      <c r="AM136" s="57">
        <v>4.1269999999999998</v>
      </c>
      <c r="AN136" s="57">
        <v>5.1740000000000004</v>
      </c>
      <c r="AO136" s="57">
        <v>5.1760000000000002</v>
      </c>
    </row>
    <row r="137" spans="1:41" x14ac:dyDescent="0.25">
      <c r="A137" s="57">
        <v>2006</v>
      </c>
      <c r="B137" s="57">
        <v>5.9578280000000001</v>
      </c>
      <c r="D137" s="57">
        <v>2006</v>
      </c>
      <c r="E137" s="57">
        <v>5.5299550000000002</v>
      </c>
      <c r="H137" s="57" t="s">
        <v>253</v>
      </c>
      <c r="I137" s="57">
        <v>6.7249999999999996</v>
      </c>
      <c r="J137" s="57">
        <v>3.5230000000000001</v>
      </c>
      <c r="K137" s="57">
        <v>2.1629999999999998</v>
      </c>
      <c r="L137" s="57">
        <v>0.97199999999999998</v>
      </c>
      <c r="M137" s="57">
        <v>-1.042</v>
      </c>
      <c r="N137" s="57">
        <v>1.6359999999999999</v>
      </c>
      <c r="O137" s="57">
        <v>3.32</v>
      </c>
      <c r="P137" s="57">
        <v>7.6319999999999997</v>
      </c>
      <c r="Q137" s="57">
        <v>5.34</v>
      </c>
      <c r="R137" s="57">
        <v>6.649</v>
      </c>
      <c r="S137" s="57">
        <v>7.859</v>
      </c>
      <c r="T137" s="57">
        <v>3.37</v>
      </c>
      <c r="U137" s="57">
        <v>3.13</v>
      </c>
      <c r="V137" s="57">
        <v>-0.68700000000000006</v>
      </c>
      <c r="W137" s="57">
        <v>1.4890000000000001</v>
      </c>
      <c r="X137" s="57">
        <v>2.3069999999999999</v>
      </c>
      <c r="Y137" s="57">
        <v>3.6190000000000002</v>
      </c>
      <c r="Z137" s="57">
        <v>4.407</v>
      </c>
      <c r="AA137" s="57">
        <v>5.1379999999999999</v>
      </c>
      <c r="AB137" s="57">
        <v>4.0730000000000004</v>
      </c>
      <c r="AC137" s="57">
        <v>3.9159999999999999</v>
      </c>
      <c r="AD137" s="57">
        <v>1.9750000000000001</v>
      </c>
      <c r="AE137" s="57">
        <v>0.76400000000000001</v>
      </c>
      <c r="AF137" s="57">
        <v>-0.91100000000000003</v>
      </c>
      <c r="AG137" s="57">
        <v>1.56</v>
      </c>
      <c r="AH137" s="57">
        <v>0.77500000000000002</v>
      </c>
      <c r="AI137" s="57">
        <v>1.448</v>
      </c>
      <c r="AJ137" s="57">
        <v>2.3650000000000002</v>
      </c>
      <c r="AK137" s="57">
        <v>-8.9999999999999993E-3</v>
      </c>
      <c r="AL137" s="57">
        <v>-2.9079999999999999</v>
      </c>
      <c r="AM137" s="57">
        <v>1.9359999999999999</v>
      </c>
      <c r="AN137" s="57">
        <v>-1.288</v>
      </c>
      <c r="AO137" s="57">
        <v>-3.238</v>
      </c>
    </row>
    <row r="138" spans="1:41" x14ac:dyDescent="0.25">
      <c r="A138" s="57">
        <v>2007</v>
      </c>
      <c r="B138" s="57">
        <v>4.2461409999999997</v>
      </c>
      <c r="D138" s="57">
        <v>2007</v>
      </c>
      <c r="E138" s="57">
        <v>5.1532489999999997</v>
      </c>
      <c r="H138" s="57" t="s">
        <v>275</v>
      </c>
      <c r="I138" s="57">
        <v>7.4</v>
      </c>
      <c r="J138" s="57">
        <v>5.5220000000000002</v>
      </c>
      <c r="K138" s="57">
        <v>-0.48199999999999998</v>
      </c>
      <c r="L138" s="57">
        <v>4.6740000000000004</v>
      </c>
      <c r="M138" s="57">
        <v>5.7309999999999999</v>
      </c>
      <c r="N138" s="57">
        <v>5.6680000000000001</v>
      </c>
      <c r="O138" s="57">
        <v>-1.4530000000000001</v>
      </c>
      <c r="P138" s="57">
        <v>6.7009999999999996</v>
      </c>
      <c r="Q138" s="57">
        <v>7.0999999999999994E-2</v>
      </c>
      <c r="R138" s="57">
        <v>2.5790000000000002</v>
      </c>
      <c r="S138" s="57">
        <v>7.0750000000000002</v>
      </c>
      <c r="T138" s="57">
        <v>3.903</v>
      </c>
      <c r="U138" s="57">
        <v>7.8070000000000004</v>
      </c>
      <c r="V138" s="57">
        <v>2.1909999999999998</v>
      </c>
      <c r="W138" s="57">
        <v>3.181</v>
      </c>
      <c r="X138" s="57">
        <v>2.347</v>
      </c>
      <c r="Y138" s="57">
        <v>7.1470000000000002</v>
      </c>
      <c r="Z138" s="57">
        <v>5.4390000000000001</v>
      </c>
      <c r="AA138" s="57">
        <v>4.9649999999999999</v>
      </c>
      <c r="AB138" s="57">
        <v>6.0179999999999998</v>
      </c>
      <c r="AC138" s="57">
        <v>4.3</v>
      </c>
      <c r="AD138" s="57">
        <v>4.8499999999999996</v>
      </c>
      <c r="AE138" s="57">
        <v>1.7</v>
      </c>
      <c r="AF138" s="57">
        <v>5.4710000000000001</v>
      </c>
      <c r="AG138" s="57">
        <v>5.9589999999999996</v>
      </c>
      <c r="AH138" s="57">
        <v>4</v>
      </c>
      <c r="AI138" s="57">
        <v>5.6539999999999999</v>
      </c>
      <c r="AJ138" s="57">
        <v>6.2590000000000003</v>
      </c>
      <c r="AK138" s="57">
        <v>4.5209999999999999</v>
      </c>
      <c r="AL138" s="57">
        <v>3.11</v>
      </c>
      <c r="AM138" s="57">
        <v>2.9119999999999999</v>
      </c>
      <c r="AN138" s="57">
        <v>-1.9370000000000001</v>
      </c>
      <c r="AO138" s="57">
        <v>3.6</v>
      </c>
    </row>
    <row r="139" spans="1:41" x14ac:dyDescent="0.25">
      <c r="A139" s="57">
        <v>2008</v>
      </c>
      <c r="B139" s="57">
        <v>-0.33924510000000002</v>
      </c>
      <c r="D139" s="57">
        <v>2008</v>
      </c>
      <c r="E139" s="57">
        <v>6.7545279999999996</v>
      </c>
      <c r="H139" s="57" t="s">
        <v>164</v>
      </c>
      <c r="I139" s="57">
        <v>4.444</v>
      </c>
      <c r="J139" s="57">
        <v>-0.27900000000000003</v>
      </c>
      <c r="K139" s="57">
        <v>0.59499999999999997</v>
      </c>
      <c r="L139" s="57">
        <v>0.312</v>
      </c>
      <c r="M139" s="57">
        <v>2.4660000000000002</v>
      </c>
      <c r="N139" s="57">
        <v>1.6519999999999999</v>
      </c>
      <c r="O139" s="57">
        <v>1.823</v>
      </c>
      <c r="P139" s="57">
        <v>2.3069999999999999</v>
      </c>
      <c r="Q139" s="57">
        <v>4.7229999999999999</v>
      </c>
      <c r="R139" s="57">
        <v>3.4689999999999999</v>
      </c>
      <c r="S139" s="57">
        <v>3.137</v>
      </c>
      <c r="T139" s="57">
        <v>1.833</v>
      </c>
      <c r="U139" s="57">
        <v>1.5309999999999999</v>
      </c>
      <c r="V139" s="57">
        <v>-0.96199999999999997</v>
      </c>
      <c r="W139" s="57">
        <v>3.2269999999999999</v>
      </c>
      <c r="X139" s="57">
        <v>2.3849999999999998</v>
      </c>
      <c r="Y139" s="57">
        <v>1.425</v>
      </c>
      <c r="Z139" s="57">
        <v>3.7349999999999999</v>
      </c>
      <c r="AA139" s="57">
        <v>1.9279999999999999</v>
      </c>
      <c r="AB139" s="57">
        <v>3.54</v>
      </c>
      <c r="AC139" s="57">
        <v>3.669</v>
      </c>
      <c r="AD139" s="57">
        <v>0.80800000000000005</v>
      </c>
      <c r="AE139" s="57">
        <v>1.359</v>
      </c>
      <c r="AF139" s="57">
        <v>0.80700000000000005</v>
      </c>
      <c r="AG139" s="57">
        <v>3.274</v>
      </c>
      <c r="AH139" s="57">
        <v>1.752</v>
      </c>
      <c r="AI139" s="57">
        <v>2.6659999999999999</v>
      </c>
      <c r="AJ139" s="57">
        <v>2.883</v>
      </c>
      <c r="AK139" s="57">
        <v>0.98499999999999999</v>
      </c>
      <c r="AL139" s="57">
        <v>-2.7869999999999999</v>
      </c>
      <c r="AM139" s="57">
        <v>2.4159999999999999</v>
      </c>
      <c r="AN139" s="57">
        <v>1.84</v>
      </c>
      <c r="AO139" s="57">
        <v>-0.28100000000000003</v>
      </c>
    </row>
    <row r="140" spans="1:41" x14ac:dyDescent="0.25">
      <c r="A140" s="57">
        <v>2009</v>
      </c>
      <c r="B140" s="57">
        <v>-8.4243170000000003</v>
      </c>
      <c r="D140" s="57">
        <v>2009</v>
      </c>
      <c r="E140" s="57">
        <v>6.7386939999999997</v>
      </c>
      <c r="H140" s="57" t="s">
        <v>202</v>
      </c>
      <c r="I140" s="57">
        <v>0.67700000000000005</v>
      </c>
      <c r="J140" s="57">
        <v>-1.554</v>
      </c>
      <c r="K140" s="57">
        <v>-1.133</v>
      </c>
      <c r="L140" s="57">
        <v>-1.079</v>
      </c>
      <c r="M140" s="57">
        <v>2.0110000000000001</v>
      </c>
      <c r="N140" s="57">
        <v>2.5099999999999998</v>
      </c>
      <c r="O140" s="57">
        <v>0.51800000000000002</v>
      </c>
      <c r="P140" s="57">
        <v>-2.2589999999999999</v>
      </c>
      <c r="Q140" s="57">
        <v>4.2880000000000003</v>
      </c>
      <c r="R140" s="57">
        <v>3.8</v>
      </c>
      <c r="S140" s="57">
        <v>0</v>
      </c>
      <c r="T140" s="57">
        <v>3.1</v>
      </c>
      <c r="U140" s="57">
        <v>0.7</v>
      </c>
      <c r="V140" s="57">
        <v>-1.6</v>
      </c>
      <c r="W140" s="57">
        <v>2</v>
      </c>
      <c r="X140" s="57">
        <v>3.0369999999999999</v>
      </c>
      <c r="Y140" s="57">
        <v>2.3580000000000001</v>
      </c>
      <c r="Z140" s="57">
        <v>3.6379999999999999</v>
      </c>
      <c r="AA140" s="57">
        <v>3.3639999999999999</v>
      </c>
      <c r="AB140" s="57">
        <v>3.42</v>
      </c>
      <c r="AC140" s="57">
        <v>3.5270000000000001</v>
      </c>
      <c r="AD140" s="57">
        <v>4.1970000000000001</v>
      </c>
      <c r="AE140" s="57">
        <v>3.44</v>
      </c>
      <c r="AF140" s="57">
        <v>5.944</v>
      </c>
      <c r="AG140" s="57">
        <v>4.3680000000000003</v>
      </c>
      <c r="AH140" s="57">
        <v>2.2799999999999998</v>
      </c>
      <c r="AI140" s="57">
        <v>5.5110000000000001</v>
      </c>
      <c r="AJ140" s="57">
        <v>3.536</v>
      </c>
      <c r="AK140" s="57">
        <v>-0.214</v>
      </c>
      <c r="AL140" s="57">
        <v>-3.1360000000000001</v>
      </c>
      <c r="AM140" s="57">
        <v>-4.9429999999999996</v>
      </c>
      <c r="AN140" s="57">
        <v>-7.1050000000000004</v>
      </c>
      <c r="AO140" s="57">
        <v>-6.3890000000000002</v>
      </c>
    </row>
    <row r="141" spans="1:41" x14ac:dyDescent="0.25">
      <c r="A141" s="57">
        <v>2010</v>
      </c>
      <c r="B141" s="57">
        <v>1.5114510000000001</v>
      </c>
      <c r="D141" s="57">
        <v>2010</v>
      </c>
      <c r="E141" s="57">
        <v>7.1530389999999997</v>
      </c>
      <c r="H141" s="57" t="s">
        <v>258</v>
      </c>
      <c r="I141" s="57">
        <v>-0.82699999999999996</v>
      </c>
      <c r="J141" s="57">
        <v>5.07</v>
      </c>
      <c r="K141" s="57">
        <v>7.843</v>
      </c>
      <c r="L141" s="57">
        <v>-5.3259999999999996</v>
      </c>
      <c r="M141" s="57">
        <v>3.746</v>
      </c>
      <c r="N141" s="57">
        <v>3.2829999999999999</v>
      </c>
      <c r="O141" s="57">
        <v>3.113</v>
      </c>
      <c r="P141" s="57">
        <v>6.0940000000000003</v>
      </c>
      <c r="Q141" s="57">
        <v>-0.59199999999999997</v>
      </c>
      <c r="R141" s="57">
        <v>3.9780000000000002</v>
      </c>
      <c r="S141" s="57">
        <v>-0.67600000000000005</v>
      </c>
      <c r="T141" s="57">
        <v>2.556</v>
      </c>
      <c r="U141" s="57">
        <v>1.2430000000000001</v>
      </c>
      <c r="V141" s="57">
        <v>1.3009999999999999</v>
      </c>
      <c r="W141" s="57">
        <v>-1.7000000000000001E-2</v>
      </c>
      <c r="X141" s="57">
        <v>5.3630000000000004</v>
      </c>
      <c r="Y141" s="57">
        <v>2.012</v>
      </c>
      <c r="Z141" s="57">
        <v>3.1240000000000001</v>
      </c>
      <c r="AA141" s="57">
        <v>5.899</v>
      </c>
      <c r="AB141" s="57">
        <v>6.3470000000000004</v>
      </c>
      <c r="AC141" s="57">
        <v>3.1989999999999998</v>
      </c>
      <c r="AD141" s="57">
        <v>4.5810000000000004</v>
      </c>
      <c r="AE141" s="57">
        <v>0.65500000000000003</v>
      </c>
      <c r="AF141" s="57">
        <v>6.6829999999999998</v>
      </c>
      <c r="AG141" s="57">
        <v>5.8710000000000004</v>
      </c>
      <c r="AH141" s="57">
        <v>5.6230000000000002</v>
      </c>
      <c r="AI141" s="57">
        <v>2.4430000000000001</v>
      </c>
      <c r="AJ141" s="57">
        <v>4.9569999999999999</v>
      </c>
      <c r="AK141" s="57">
        <v>3.6819999999999999</v>
      </c>
      <c r="AL141" s="57">
        <v>2.1659999999999999</v>
      </c>
      <c r="AM141" s="57">
        <v>4.2809999999999997</v>
      </c>
      <c r="AN141" s="57">
        <v>2.6150000000000002</v>
      </c>
      <c r="AO141" s="57">
        <v>3.5390000000000001</v>
      </c>
    </row>
    <row r="142" spans="1:41" x14ac:dyDescent="0.25">
      <c r="A142" s="57">
        <v>1990</v>
      </c>
      <c r="B142" s="57">
        <v>2.18492</v>
      </c>
      <c r="D142" s="57">
        <v>1990</v>
      </c>
      <c r="H142" s="57" t="s">
        <v>288</v>
      </c>
      <c r="I142" s="57" t="s">
        <v>705</v>
      </c>
      <c r="J142" s="57" t="s">
        <v>705</v>
      </c>
      <c r="K142" s="57" t="s">
        <v>705</v>
      </c>
      <c r="L142" s="57" t="s">
        <v>705</v>
      </c>
      <c r="M142" s="57" t="s">
        <v>705</v>
      </c>
      <c r="N142" s="57" t="s">
        <v>705</v>
      </c>
      <c r="O142" s="57" t="s">
        <v>705</v>
      </c>
      <c r="P142" s="57" t="s">
        <v>705</v>
      </c>
      <c r="Q142" s="57" t="s">
        <v>705</v>
      </c>
      <c r="R142" s="57" t="s">
        <v>705</v>
      </c>
      <c r="S142" s="57" t="s">
        <v>705</v>
      </c>
      <c r="T142" s="57" t="s">
        <v>705</v>
      </c>
      <c r="U142" s="57" t="s">
        <v>705</v>
      </c>
      <c r="V142" s="57" t="s">
        <v>705</v>
      </c>
      <c r="W142" s="57" t="s">
        <v>705</v>
      </c>
      <c r="X142" s="57" t="s">
        <v>705</v>
      </c>
      <c r="Y142" s="57" t="s">
        <v>705</v>
      </c>
      <c r="Z142" s="57" t="s">
        <v>705</v>
      </c>
      <c r="AA142" s="57" t="s">
        <v>705</v>
      </c>
      <c r="AB142" s="57" t="s">
        <v>705</v>
      </c>
      <c r="AC142" s="57" t="s">
        <v>705</v>
      </c>
      <c r="AD142" s="57">
        <v>1.6080000000000001</v>
      </c>
      <c r="AE142" s="57">
        <v>-9.2989999999999995</v>
      </c>
      <c r="AF142" s="57">
        <v>-16.84</v>
      </c>
      <c r="AG142" s="57">
        <v>-6.0519999999999996</v>
      </c>
      <c r="AH142" s="57">
        <v>-5.5709999999999997</v>
      </c>
      <c r="AI142" s="57">
        <v>-3.42</v>
      </c>
      <c r="AJ142" s="57">
        <v>-3.6949999999999998</v>
      </c>
      <c r="AK142" s="57">
        <v>-17.768999999999998</v>
      </c>
      <c r="AL142" s="57">
        <v>8.9339999999999993</v>
      </c>
      <c r="AM142" s="57">
        <v>9.6199999999999992</v>
      </c>
      <c r="AN142" s="57">
        <v>10.552</v>
      </c>
      <c r="AO142" s="57">
        <v>4.423</v>
      </c>
    </row>
    <row r="143" spans="1:41" x14ac:dyDescent="0.25">
      <c r="A143" s="57">
        <v>1991</v>
      </c>
      <c r="B143" s="57">
        <v>-2.4793150000000002</v>
      </c>
      <c r="D143" s="57">
        <v>1991</v>
      </c>
      <c r="H143" s="57" t="s">
        <v>287</v>
      </c>
      <c r="I143" s="57">
        <v>3.8540000000000001</v>
      </c>
      <c r="J143" s="57">
        <v>6.6310000000000002</v>
      </c>
      <c r="K143" s="57">
        <v>-2.9119999999999999</v>
      </c>
      <c r="L143" s="57">
        <v>-1.145</v>
      </c>
      <c r="M143" s="57">
        <v>-1.718</v>
      </c>
      <c r="N143" s="57">
        <v>1.2370000000000001</v>
      </c>
      <c r="O143" s="57">
        <v>1.698</v>
      </c>
      <c r="P143" s="57">
        <v>1.4910000000000001</v>
      </c>
      <c r="Q143" s="57">
        <v>9.2710000000000008</v>
      </c>
      <c r="R143" s="57">
        <v>-3.6579999999999999</v>
      </c>
      <c r="S143" s="57">
        <v>-0.57899999999999996</v>
      </c>
      <c r="T143" s="57">
        <v>-0.66600000000000004</v>
      </c>
      <c r="U143" s="57">
        <v>2.052</v>
      </c>
      <c r="V143" s="57">
        <v>-7.6999999999999999E-2</v>
      </c>
      <c r="W143" s="57">
        <v>-13.286</v>
      </c>
      <c r="X143" s="57">
        <v>-2.8210000000000002</v>
      </c>
      <c r="Y143" s="57">
        <v>6.9459999999999997</v>
      </c>
      <c r="Z143" s="57">
        <v>3.2989999999999999</v>
      </c>
      <c r="AA143" s="57">
        <v>-1.859</v>
      </c>
      <c r="AB143" s="57">
        <v>2.2240000000000002</v>
      </c>
      <c r="AC143" s="57">
        <v>3.5750000000000002</v>
      </c>
      <c r="AD143" s="57">
        <v>4.8940000000000001</v>
      </c>
      <c r="AE143" s="57">
        <v>3.3170000000000002</v>
      </c>
      <c r="AF143" s="57">
        <v>5.1280000000000001</v>
      </c>
      <c r="AG143" s="57">
        <v>5.4039999999999999</v>
      </c>
      <c r="AH143" s="57">
        <v>5.3410000000000002</v>
      </c>
      <c r="AI143" s="57">
        <v>6.2249999999999996</v>
      </c>
      <c r="AJ143" s="57">
        <v>6.194</v>
      </c>
      <c r="AK143" s="57">
        <v>5.6820000000000004</v>
      </c>
      <c r="AL143" s="57">
        <v>6.4029999999999996</v>
      </c>
      <c r="AM143" s="57">
        <v>7.62</v>
      </c>
      <c r="AN143" s="57">
        <v>6.8360000000000003</v>
      </c>
      <c r="AO143" s="57">
        <v>7.2480000000000002</v>
      </c>
    </row>
    <row r="144" spans="1:41" x14ac:dyDescent="0.25">
      <c r="A144" s="57">
        <v>1992</v>
      </c>
      <c r="B144" s="57">
        <v>-6.4718809999999998</v>
      </c>
      <c r="D144" s="57">
        <v>1992</v>
      </c>
      <c r="H144" s="57" t="s">
        <v>192</v>
      </c>
      <c r="I144" s="57">
        <v>4.9000000000000004</v>
      </c>
      <c r="J144" s="57">
        <v>3.9</v>
      </c>
      <c r="K144" s="57">
        <v>1.2</v>
      </c>
      <c r="L144" s="57">
        <v>-2.8</v>
      </c>
      <c r="M144" s="57">
        <v>4.2</v>
      </c>
      <c r="N144" s="57">
        <v>4.4000000000000004</v>
      </c>
      <c r="O144" s="57">
        <v>3.0939999999999999</v>
      </c>
      <c r="P144" s="57">
        <v>-5.9720000000000004</v>
      </c>
      <c r="Q144" s="57">
        <v>10.486000000000001</v>
      </c>
      <c r="R144" s="57">
        <v>0.28499999999999998</v>
      </c>
      <c r="S144" s="57">
        <v>3.008</v>
      </c>
      <c r="T144" s="57">
        <v>5.1130000000000004</v>
      </c>
      <c r="U144" s="57">
        <v>3.6139999999999999</v>
      </c>
      <c r="V144" s="57">
        <v>2</v>
      </c>
      <c r="W144" s="57">
        <v>4.258</v>
      </c>
      <c r="X144" s="57">
        <v>2.2530000000000001</v>
      </c>
      <c r="Y144" s="57">
        <v>1.732</v>
      </c>
      <c r="Z144" s="57">
        <v>4.3280000000000003</v>
      </c>
      <c r="AA144" s="57">
        <v>3.2669999999999999</v>
      </c>
      <c r="AB144" s="57">
        <v>-4.7389999999999999</v>
      </c>
      <c r="AC144" s="57">
        <v>1.0920000000000001</v>
      </c>
      <c r="AD144" s="57">
        <v>4.016</v>
      </c>
      <c r="AE144" s="57">
        <v>4.0970000000000004</v>
      </c>
      <c r="AF144" s="57">
        <v>2.7229999999999999</v>
      </c>
      <c r="AG144" s="57">
        <v>8.2110000000000003</v>
      </c>
      <c r="AH144" s="57">
        <v>5.2910000000000004</v>
      </c>
      <c r="AI144" s="57">
        <v>4.4039999999999999</v>
      </c>
      <c r="AJ144" s="57">
        <v>2.19</v>
      </c>
      <c r="AK144" s="57">
        <v>6.3570000000000002</v>
      </c>
      <c r="AL144" s="57">
        <v>0.56599999999999995</v>
      </c>
      <c r="AM144" s="57">
        <v>2.9529999999999998</v>
      </c>
      <c r="AN144" s="57">
        <v>7.835</v>
      </c>
      <c r="AO144" s="57">
        <v>5.1230000000000002</v>
      </c>
    </row>
    <row r="145" spans="1:41" x14ac:dyDescent="0.25">
      <c r="A145" s="57">
        <v>1993</v>
      </c>
      <c r="B145" s="57">
        <v>18.480180000000001</v>
      </c>
      <c r="D145" s="57">
        <v>1993</v>
      </c>
      <c r="H145" s="57" t="s">
        <v>203</v>
      </c>
      <c r="I145" s="57">
        <v>3.7</v>
      </c>
      <c r="J145" s="57">
        <v>0.64400000000000002</v>
      </c>
      <c r="K145" s="57">
        <v>-3.5419999999999998</v>
      </c>
      <c r="L145" s="57">
        <v>-2.528</v>
      </c>
      <c r="M145" s="57">
        <v>0.51</v>
      </c>
      <c r="N145" s="57">
        <v>-0.6</v>
      </c>
      <c r="O145" s="57">
        <v>0.1</v>
      </c>
      <c r="P145" s="57">
        <v>3.5790000000000002</v>
      </c>
      <c r="Q145" s="57">
        <v>3.8919999999999999</v>
      </c>
      <c r="R145" s="57">
        <v>3.9430000000000001</v>
      </c>
      <c r="S145" s="57">
        <v>3.101</v>
      </c>
      <c r="T145" s="57">
        <v>3.0710000000000002</v>
      </c>
      <c r="U145" s="57">
        <v>4.6429999999999998</v>
      </c>
      <c r="V145" s="57">
        <v>3.456</v>
      </c>
      <c r="W145" s="57">
        <v>3.5150000000000001</v>
      </c>
      <c r="X145" s="57">
        <v>4.415</v>
      </c>
      <c r="Y145" s="57">
        <v>2.7970000000000002</v>
      </c>
      <c r="Z145" s="57">
        <v>4.1470000000000002</v>
      </c>
      <c r="AA145" s="57">
        <v>4.585</v>
      </c>
      <c r="AB145" s="57">
        <v>3.6909999999999998</v>
      </c>
      <c r="AC145" s="57">
        <v>2.528</v>
      </c>
      <c r="AD145" s="57">
        <v>2.4</v>
      </c>
      <c r="AE145" s="57">
        <v>3.867</v>
      </c>
      <c r="AF145" s="57">
        <v>2.5310000000000001</v>
      </c>
      <c r="AG145" s="57">
        <v>3.1520000000000001</v>
      </c>
      <c r="AH145" s="57">
        <v>3.26</v>
      </c>
      <c r="AI145" s="57">
        <v>5.38</v>
      </c>
      <c r="AJ145" s="57">
        <v>6.3040000000000003</v>
      </c>
      <c r="AK145" s="57">
        <v>3.2810000000000001</v>
      </c>
      <c r="AL145" s="57">
        <v>0.52600000000000002</v>
      </c>
      <c r="AM145" s="57">
        <v>2.8690000000000002</v>
      </c>
      <c r="AN145" s="57">
        <v>4.24</v>
      </c>
      <c r="AO145" s="57">
        <v>2.96</v>
      </c>
    </row>
    <row r="146" spans="1:41" x14ac:dyDescent="0.25">
      <c r="A146" s="57">
        <v>1994</v>
      </c>
      <c r="B146" s="57">
        <v>-6.2902139999999997</v>
      </c>
      <c r="D146" s="57">
        <v>1994</v>
      </c>
      <c r="H146" s="57" t="s">
        <v>176</v>
      </c>
      <c r="I146" s="57" t="s">
        <v>705</v>
      </c>
      <c r="J146" s="57" t="s">
        <v>705</v>
      </c>
      <c r="K146" s="57" t="s">
        <v>705</v>
      </c>
      <c r="L146" s="57" t="s">
        <v>705</v>
      </c>
      <c r="M146" s="57" t="s">
        <v>705</v>
      </c>
      <c r="N146" s="57" t="s">
        <v>705</v>
      </c>
      <c r="O146" s="57" t="s">
        <v>705</v>
      </c>
      <c r="P146" s="57">
        <v>21.532</v>
      </c>
      <c r="Q146" s="57">
        <v>9.6159999999999997</v>
      </c>
      <c r="R146" s="57">
        <v>3.327</v>
      </c>
      <c r="S146" s="57">
        <v>1.1180000000000001</v>
      </c>
      <c r="T146" s="57">
        <v>7.5919999999999996</v>
      </c>
      <c r="U146" s="57">
        <v>7.069</v>
      </c>
      <c r="V146" s="57">
        <v>4.0419999999999998</v>
      </c>
      <c r="W146" s="57">
        <v>8.1809999999999992</v>
      </c>
      <c r="X146" s="57">
        <v>6.4429999999999996</v>
      </c>
      <c r="Y146" s="57">
        <v>5.4119999999999999</v>
      </c>
      <c r="Z146" s="57">
        <v>5.62</v>
      </c>
      <c r="AA146" s="57">
        <v>5.0090000000000003</v>
      </c>
      <c r="AB146" s="57">
        <v>11.91</v>
      </c>
      <c r="AC146" s="57">
        <v>8.7669999999999995</v>
      </c>
      <c r="AD146" s="57">
        <v>8.1479999999999997</v>
      </c>
      <c r="AE146" s="57">
        <v>6.5789999999999997</v>
      </c>
      <c r="AF146" s="57">
        <v>8.5060000000000002</v>
      </c>
      <c r="AG146" s="57">
        <v>10.340999999999999</v>
      </c>
      <c r="AH146" s="57">
        <v>13.25</v>
      </c>
      <c r="AI146" s="57">
        <v>10.771000000000001</v>
      </c>
      <c r="AJ146" s="57">
        <v>10.212999999999999</v>
      </c>
      <c r="AK146" s="57">
        <v>6.6920000000000002</v>
      </c>
      <c r="AL146" s="57">
        <v>8.7999999999999995E-2</v>
      </c>
      <c r="AM146" s="57">
        <v>6.0960000000000001</v>
      </c>
      <c r="AN146" s="57">
        <v>7.0789999999999997</v>
      </c>
      <c r="AO146" s="57">
        <v>7.3010000000000002</v>
      </c>
    </row>
    <row r="147" spans="1:41" x14ac:dyDescent="0.25">
      <c r="A147" s="57">
        <v>1995</v>
      </c>
      <c r="B147" s="57">
        <v>11.584519999999999</v>
      </c>
      <c r="D147" s="57">
        <v>1995</v>
      </c>
      <c r="E147" s="57">
        <v>-11.00506</v>
      </c>
      <c r="H147" s="57" t="s">
        <v>242</v>
      </c>
      <c r="I147" s="57">
        <v>4.8860000000000001</v>
      </c>
      <c r="J147" s="57">
        <v>-0.17799999999999999</v>
      </c>
      <c r="K147" s="57">
        <v>2.1739999999999999</v>
      </c>
      <c r="L147" s="57">
        <v>-3.8639999999999999</v>
      </c>
      <c r="M147" s="57">
        <v>-16.82</v>
      </c>
      <c r="N147" s="57">
        <v>7.718</v>
      </c>
      <c r="O147" s="57">
        <v>6.3520000000000003</v>
      </c>
      <c r="P147" s="57">
        <v>8.7999999999999995E-2</v>
      </c>
      <c r="Q147" s="57">
        <v>6.8710000000000004</v>
      </c>
      <c r="R147" s="57">
        <v>0.95699999999999996</v>
      </c>
      <c r="S147" s="57">
        <v>-1.3080000000000001</v>
      </c>
      <c r="T147" s="57">
        <v>2.4900000000000002</v>
      </c>
      <c r="U147" s="57">
        <v>-6.516</v>
      </c>
      <c r="V147" s="57">
        <v>1.4490000000000001</v>
      </c>
      <c r="W147" s="57">
        <v>4.0049999999999999</v>
      </c>
      <c r="X147" s="57">
        <v>-6.6109999999999998</v>
      </c>
      <c r="Y147" s="57">
        <v>5.0890000000000004</v>
      </c>
      <c r="Z147" s="57">
        <v>0.496</v>
      </c>
      <c r="AA147" s="57">
        <v>12.712</v>
      </c>
      <c r="AB147" s="57">
        <v>0.99399999999999999</v>
      </c>
      <c r="AC147" s="57">
        <v>-2.5840000000000001</v>
      </c>
      <c r="AD147" s="57">
        <v>8.0399999999999991</v>
      </c>
      <c r="AE147" s="57">
        <v>5.3380000000000001</v>
      </c>
      <c r="AF147" s="57">
        <v>7.0549999999999997</v>
      </c>
      <c r="AG147" s="57">
        <v>-0.82499999999999996</v>
      </c>
      <c r="AH147" s="57">
        <v>8.4160000000000004</v>
      </c>
      <c r="AI147" s="57">
        <v>5.8070000000000004</v>
      </c>
      <c r="AJ147" s="57">
        <v>0.55400000000000005</v>
      </c>
      <c r="AK147" s="57">
        <v>9.5640000000000001</v>
      </c>
      <c r="AL147" s="57">
        <v>-0.98499999999999999</v>
      </c>
      <c r="AM147" s="57">
        <v>10.664</v>
      </c>
      <c r="AN147" s="57">
        <v>2.1509999999999998</v>
      </c>
      <c r="AO147" s="57">
        <v>11.237</v>
      </c>
    </row>
    <row r="148" spans="1:41" x14ac:dyDescent="0.25">
      <c r="A148" s="57">
        <v>1996</v>
      </c>
      <c r="B148" s="57">
        <v>2.14161</v>
      </c>
      <c r="D148" s="57">
        <v>1996</v>
      </c>
      <c r="E148" s="57">
        <v>2.0650339999999998</v>
      </c>
      <c r="H148" s="57" t="s">
        <v>231</v>
      </c>
      <c r="I148" s="57">
        <v>3.2989999999999999</v>
      </c>
      <c r="J148" s="57">
        <v>-2.4470000000000001</v>
      </c>
      <c r="K148" s="57">
        <v>6.601</v>
      </c>
      <c r="L148" s="57">
        <v>-5.1260000000000003</v>
      </c>
      <c r="M148" s="57">
        <v>1</v>
      </c>
      <c r="N148" s="57">
        <v>-1.948</v>
      </c>
      <c r="O148" s="57">
        <v>8.6020000000000003</v>
      </c>
      <c r="P148" s="57">
        <v>1.998</v>
      </c>
      <c r="Q148" s="57">
        <v>-0.32400000000000001</v>
      </c>
      <c r="R148" s="57">
        <v>11.938000000000001</v>
      </c>
      <c r="S148" s="57">
        <v>7.0149999999999997</v>
      </c>
      <c r="T148" s="57">
        <v>9.0519999999999996</v>
      </c>
      <c r="U148" s="57">
        <v>-3.2349999999999999</v>
      </c>
      <c r="V148" s="57">
        <v>3.8330000000000002</v>
      </c>
      <c r="W148" s="57">
        <v>3.5619999999999998</v>
      </c>
      <c r="X148" s="57">
        <v>2.3540000000000001</v>
      </c>
      <c r="Y148" s="57">
        <v>7.3819999999999997</v>
      </c>
      <c r="Z148" s="57">
        <v>5.3339999999999996</v>
      </c>
      <c r="AA148" s="57">
        <v>4.4219999999999997</v>
      </c>
      <c r="AB148" s="57">
        <v>5.6980000000000004</v>
      </c>
      <c r="AC148" s="57">
        <v>-3.2749999999999999</v>
      </c>
      <c r="AD148" s="57">
        <v>11.855</v>
      </c>
      <c r="AE148" s="57">
        <v>4.3070000000000004</v>
      </c>
      <c r="AF148" s="57">
        <v>7.6159999999999997</v>
      </c>
      <c r="AG148" s="57">
        <v>2.2589999999999999</v>
      </c>
      <c r="AH148" s="57">
        <v>6.1349999999999998</v>
      </c>
      <c r="AI148" s="57">
        <v>5.2519999999999998</v>
      </c>
      <c r="AJ148" s="57">
        <v>4.298</v>
      </c>
      <c r="AK148" s="57">
        <v>4.9790000000000001</v>
      </c>
      <c r="AL148" s="57">
        <v>4.4569999999999999</v>
      </c>
      <c r="AM148" s="57">
        <v>5.819</v>
      </c>
      <c r="AN148" s="57">
        <v>2.73</v>
      </c>
      <c r="AO148" s="57">
        <v>-1.1879999999999999</v>
      </c>
    </row>
    <row r="149" spans="1:41" x14ac:dyDescent="0.25">
      <c r="A149" s="57">
        <v>1997</v>
      </c>
      <c r="B149" s="57">
        <v>11.54923</v>
      </c>
      <c r="D149" s="57">
        <v>1997</v>
      </c>
      <c r="E149" s="57">
        <v>13.612270000000001</v>
      </c>
      <c r="H149" s="57" t="s">
        <v>229</v>
      </c>
      <c r="I149" s="57">
        <v>0.39500000000000002</v>
      </c>
      <c r="J149" s="57">
        <v>-5.2450000000000001</v>
      </c>
      <c r="K149" s="57">
        <v>2.516</v>
      </c>
      <c r="L149" s="57">
        <v>3.694</v>
      </c>
      <c r="M149" s="57">
        <v>5.3730000000000002</v>
      </c>
      <c r="N149" s="57">
        <v>4.5709999999999997</v>
      </c>
      <c r="O149" s="57">
        <v>-0.215</v>
      </c>
      <c r="P149" s="57">
        <v>1.625</v>
      </c>
      <c r="Q149" s="57">
        <v>3.177</v>
      </c>
      <c r="R149" s="57">
        <v>1.345</v>
      </c>
      <c r="S149" s="57">
        <v>5.6920000000000002</v>
      </c>
      <c r="T149" s="57">
        <v>8.73</v>
      </c>
      <c r="U149" s="57">
        <v>-7.3330000000000002</v>
      </c>
      <c r="V149" s="57">
        <v>9.6920000000000002</v>
      </c>
      <c r="W149" s="57">
        <v>-10.313000000000001</v>
      </c>
      <c r="X149" s="57">
        <v>13.83</v>
      </c>
      <c r="Y149" s="57">
        <v>9.9789999999999992</v>
      </c>
      <c r="Z149" s="57">
        <v>6.5869999999999997</v>
      </c>
      <c r="AA149" s="57">
        <v>1.0609999999999999</v>
      </c>
      <c r="AB149" s="57">
        <v>3.5409999999999999</v>
      </c>
      <c r="AC149" s="57">
        <v>0.77500000000000002</v>
      </c>
      <c r="AD149" s="57">
        <v>-4.1470000000000002</v>
      </c>
      <c r="AE149" s="57">
        <v>1.6950000000000001</v>
      </c>
      <c r="AF149" s="57">
        <v>5.5309999999999997</v>
      </c>
      <c r="AG149" s="57">
        <v>5.5179999999999998</v>
      </c>
      <c r="AH149" s="57">
        <v>2.569</v>
      </c>
      <c r="AI149" s="57">
        <v>2.0619999999999998</v>
      </c>
      <c r="AJ149" s="57">
        <v>9.4909999999999997</v>
      </c>
      <c r="AK149" s="57">
        <v>8.3390000000000004</v>
      </c>
      <c r="AL149" s="57">
        <v>9.0359999999999996</v>
      </c>
      <c r="AM149" s="57">
        <v>6.5330000000000004</v>
      </c>
      <c r="AN149" s="57">
        <v>4.3470000000000004</v>
      </c>
      <c r="AO149" s="57">
        <v>1.8859999999999999</v>
      </c>
    </row>
    <row r="150" spans="1:41" x14ac:dyDescent="0.25">
      <c r="A150" s="57">
        <v>1998</v>
      </c>
      <c r="B150" s="57">
        <v>1.851224</v>
      </c>
      <c r="D150" s="57">
        <v>1998</v>
      </c>
      <c r="E150" s="57">
        <v>5.3643530000000004</v>
      </c>
      <c r="H150" s="57" t="s">
        <v>218</v>
      </c>
      <c r="I150" s="57" t="s">
        <v>705</v>
      </c>
      <c r="J150" s="57" t="s">
        <v>705</v>
      </c>
      <c r="K150" s="57" t="s">
        <v>705</v>
      </c>
      <c r="L150" s="57" t="s">
        <v>705</v>
      </c>
      <c r="M150" s="57" t="s">
        <v>705</v>
      </c>
      <c r="N150" s="57" t="s">
        <v>705</v>
      </c>
      <c r="O150" s="57" t="s">
        <v>705</v>
      </c>
      <c r="P150" s="57" t="s">
        <v>705</v>
      </c>
      <c r="Q150" s="57" t="s">
        <v>705</v>
      </c>
      <c r="R150" s="57" t="s">
        <v>705</v>
      </c>
      <c r="S150" s="57" t="s">
        <v>705</v>
      </c>
      <c r="T150" s="57" t="s">
        <v>705</v>
      </c>
      <c r="U150" s="57" t="s">
        <v>705</v>
      </c>
      <c r="V150" s="57">
        <v>-9.1999999999999993</v>
      </c>
      <c r="W150" s="57">
        <v>-12.58</v>
      </c>
      <c r="X150" s="57">
        <v>-8.2639999999999993</v>
      </c>
      <c r="Y150" s="57">
        <v>0.51500000000000001</v>
      </c>
      <c r="Z150" s="57">
        <v>1.613</v>
      </c>
      <c r="AA150" s="57">
        <v>-1.915</v>
      </c>
      <c r="AB150" s="57">
        <v>2.74</v>
      </c>
      <c r="AC150" s="57">
        <v>9.8000000000000007</v>
      </c>
      <c r="AD150" s="57">
        <v>13.5</v>
      </c>
      <c r="AE150" s="57">
        <v>9.8000000000000007</v>
      </c>
      <c r="AF150" s="57">
        <v>9.3000000000000007</v>
      </c>
      <c r="AG150" s="57">
        <v>9.6</v>
      </c>
      <c r="AH150" s="57">
        <v>9.6999999999999993</v>
      </c>
      <c r="AI150" s="57">
        <v>10.7</v>
      </c>
      <c r="AJ150" s="57">
        <v>8.9</v>
      </c>
      <c r="AK150" s="57">
        <v>3.2</v>
      </c>
      <c r="AL150" s="57">
        <v>1.2030000000000001</v>
      </c>
      <c r="AM150" s="57">
        <v>6.9610000000000003</v>
      </c>
      <c r="AN150" s="57">
        <v>7.4619999999999997</v>
      </c>
      <c r="AO150" s="57">
        <v>5.093</v>
      </c>
    </row>
    <row r="151" spans="1:41" x14ac:dyDescent="0.25">
      <c r="A151" s="57">
        <v>1999</v>
      </c>
      <c r="B151" s="57">
        <v>10.62809</v>
      </c>
      <c r="D151" s="57">
        <v>1999</v>
      </c>
      <c r="E151" s="57">
        <v>6.99491</v>
      </c>
      <c r="H151" s="57" t="s">
        <v>239</v>
      </c>
      <c r="I151" s="57" t="s">
        <v>705</v>
      </c>
      <c r="J151" s="57">
        <v>-0.51400000000000001</v>
      </c>
      <c r="K151" s="57">
        <v>-1.2829999999999999</v>
      </c>
      <c r="L151" s="57">
        <v>1.758</v>
      </c>
      <c r="M151" s="57">
        <v>3.1190000000000002</v>
      </c>
      <c r="N151" s="57">
        <v>2.6560000000000001</v>
      </c>
      <c r="O151" s="57">
        <v>3.125</v>
      </c>
      <c r="P151" s="57">
        <v>1.851</v>
      </c>
      <c r="Q151" s="57">
        <v>2.98</v>
      </c>
      <c r="R151" s="57">
        <v>4.42</v>
      </c>
      <c r="S151" s="57">
        <v>4.1829999999999998</v>
      </c>
      <c r="T151" s="57">
        <v>2.4390000000000001</v>
      </c>
      <c r="U151" s="57">
        <v>1.706</v>
      </c>
      <c r="V151" s="57">
        <v>1.258</v>
      </c>
      <c r="W151" s="57">
        <v>2.9609999999999999</v>
      </c>
      <c r="X151" s="57">
        <v>3.1160000000000001</v>
      </c>
      <c r="Y151" s="57">
        <v>3.407</v>
      </c>
      <c r="Z151" s="57">
        <v>4.2779999999999996</v>
      </c>
      <c r="AA151" s="57">
        <v>3.923</v>
      </c>
      <c r="AB151" s="57">
        <v>4.6840000000000002</v>
      </c>
      <c r="AC151" s="57">
        <v>3.9409999999999998</v>
      </c>
      <c r="AD151" s="57">
        <v>1.9259999999999999</v>
      </c>
      <c r="AE151" s="57">
        <v>7.5999999999999998E-2</v>
      </c>
      <c r="AF151" s="57">
        <v>0.33600000000000002</v>
      </c>
      <c r="AG151" s="57">
        <v>2.2370000000000001</v>
      </c>
      <c r="AH151" s="57">
        <v>2.0459999999999998</v>
      </c>
      <c r="AI151" s="57">
        <v>3.3940000000000001</v>
      </c>
      <c r="AJ151" s="57">
        <v>3.9209999999999998</v>
      </c>
      <c r="AK151" s="57">
        <v>1.804</v>
      </c>
      <c r="AL151" s="57">
        <v>-3.6680000000000001</v>
      </c>
      <c r="AM151" s="57">
        <v>1.528</v>
      </c>
      <c r="AN151" s="57">
        <v>0.94499999999999995</v>
      </c>
      <c r="AO151" s="57">
        <v>-1.2470000000000001</v>
      </c>
    </row>
    <row r="152" spans="1:41" x14ac:dyDescent="0.25">
      <c r="A152" s="57">
        <v>2000</v>
      </c>
      <c r="B152" s="57">
        <v>1.2285950000000001</v>
      </c>
      <c r="D152" s="57">
        <v>2000</v>
      </c>
      <c r="E152" s="57">
        <v>7.7441909999999998</v>
      </c>
      <c r="H152" s="57" t="s">
        <v>174</v>
      </c>
      <c r="I152" s="57">
        <v>4.0350000000000001</v>
      </c>
      <c r="J152" s="57">
        <v>2.661</v>
      </c>
      <c r="K152" s="57">
        <v>1.4</v>
      </c>
      <c r="L152" s="57">
        <v>-1.2</v>
      </c>
      <c r="M152" s="57">
        <v>1.6</v>
      </c>
      <c r="N152" s="57">
        <v>11.3</v>
      </c>
      <c r="O152" s="57">
        <v>7.9550000000000001</v>
      </c>
      <c r="P152" s="57">
        <v>-0.23599999999999999</v>
      </c>
      <c r="Q152" s="57">
        <v>5.7960000000000003</v>
      </c>
      <c r="R152" s="57">
        <v>2.15</v>
      </c>
      <c r="S152" s="57">
        <v>-0.60299999999999998</v>
      </c>
      <c r="T152" s="57">
        <v>9.07</v>
      </c>
      <c r="U152" s="57">
        <v>0.23300000000000001</v>
      </c>
      <c r="V152" s="57">
        <v>3.4609999999999999</v>
      </c>
      <c r="W152" s="57">
        <v>1.3149999999999999</v>
      </c>
      <c r="X152" s="57">
        <v>5.7160000000000002</v>
      </c>
      <c r="Y152" s="57">
        <v>11.015000000000001</v>
      </c>
      <c r="Z152" s="57">
        <v>6.3170000000000002</v>
      </c>
      <c r="AA152" s="57">
        <v>7.3079999999999998</v>
      </c>
      <c r="AB152" s="57">
        <v>6.242</v>
      </c>
      <c r="AC152" s="57">
        <v>2.9340000000000002</v>
      </c>
      <c r="AD152" s="57">
        <v>6.609</v>
      </c>
      <c r="AE152" s="57">
        <v>4.3529999999999998</v>
      </c>
      <c r="AF152" s="57">
        <v>7.81</v>
      </c>
      <c r="AG152" s="57">
        <v>4.4779999999999998</v>
      </c>
      <c r="AH152" s="57">
        <v>8.6649999999999991</v>
      </c>
      <c r="AI152" s="57">
        <v>6.2519999999999998</v>
      </c>
      <c r="AJ152" s="57">
        <v>4.0999999999999996</v>
      </c>
      <c r="AK152" s="57">
        <v>5.8109999999999999</v>
      </c>
      <c r="AL152" s="57">
        <v>2.9620000000000002</v>
      </c>
      <c r="AM152" s="57">
        <v>8.4440000000000008</v>
      </c>
      <c r="AN152" s="57">
        <v>4.9720000000000004</v>
      </c>
      <c r="AO152" s="57">
        <v>8.9890000000000008</v>
      </c>
    </row>
    <row r="153" spans="1:41" x14ac:dyDescent="0.25">
      <c r="A153" s="57">
        <v>2001</v>
      </c>
      <c r="B153" s="57">
        <v>20.308319999999998</v>
      </c>
      <c r="D153" s="57">
        <v>2001</v>
      </c>
      <c r="E153" s="57">
        <v>10.00698</v>
      </c>
      <c r="H153" s="57" t="s">
        <v>181</v>
      </c>
      <c r="I153" s="57">
        <v>7.9450000000000003</v>
      </c>
      <c r="J153" s="57">
        <v>6.2119999999999997</v>
      </c>
      <c r="K153" s="57">
        <v>-13.587999999999999</v>
      </c>
      <c r="L153" s="57">
        <v>-2.802</v>
      </c>
      <c r="M153" s="57">
        <v>5.8860000000000001</v>
      </c>
      <c r="N153" s="57">
        <v>1.968</v>
      </c>
      <c r="O153" s="57">
        <v>5.5960000000000001</v>
      </c>
      <c r="P153" s="57">
        <v>6.5810000000000004</v>
      </c>
      <c r="Q153" s="57">
        <v>7.2880000000000003</v>
      </c>
      <c r="R153" s="57">
        <v>10.605</v>
      </c>
      <c r="S153" s="57">
        <v>3.6709999999999998</v>
      </c>
      <c r="T153" s="57">
        <v>7.9450000000000003</v>
      </c>
      <c r="U153" s="57">
        <v>12.209</v>
      </c>
      <c r="V153" s="57">
        <v>6.9260000000000002</v>
      </c>
      <c r="W153" s="57">
        <v>5.6660000000000004</v>
      </c>
      <c r="X153" s="57">
        <v>10.487</v>
      </c>
      <c r="Y153" s="57">
        <v>7.3570000000000002</v>
      </c>
      <c r="Z153" s="57">
        <v>6.6059999999999999</v>
      </c>
      <c r="AA153" s="57">
        <v>3.2669999999999999</v>
      </c>
      <c r="AB153" s="57">
        <v>-0.70899999999999996</v>
      </c>
      <c r="AC153" s="57">
        <v>4.4690000000000003</v>
      </c>
      <c r="AD153" s="57">
        <v>3.3420000000000001</v>
      </c>
      <c r="AE153" s="57">
        <v>2.17</v>
      </c>
      <c r="AF153" s="57">
        <v>3.387</v>
      </c>
      <c r="AG153" s="57">
        <v>6.7969999999999997</v>
      </c>
      <c r="AH153" s="57">
        <v>6.3049999999999997</v>
      </c>
      <c r="AI153" s="57">
        <v>5.8250000000000002</v>
      </c>
      <c r="AJ153" s="57">
        <v>5.2069999999999999</v>
      </c>
      <c r="AK153" s="57">
        <v>3.137</v>
      </c>
      <c r="AL153" s="57">
        <v>-0.93400000000000005</v>
      </c>
      <c r="AM153" s="57">
        <v>5.702</v>
      </c>
      <c r="AN153" s="57">
        <v>5.7709999999999999</v>
      </c>
      <c r="AO153" s="57">
        <v>5.6180000000000003</v>
      </c>
    </row>
    <row r="154" spans="1:41" x14ac:dyDescent="0.25">
      <c r="A154" s="57">
        <v>2002</v>
      </c>
      <c r="B154" s="57">
        <v>7.884703</v>
      </c>
      <c r="D154" s="57">
        <v>2002</v>
      </c>
      <c r="E154" s="57">
        <v>6.0327510000000002</v>
      </c>
      <c r="H154" s="57" t="s">
        <v>156</v>
      </c>
      <c r="I154" s="57">
        <v>2.4060000000000001</v>
      </c>
      <c r="J154" s="57">
        <v>-4.4000000000000004</v>
      </c>
      <c r="K154" s="57">
        <v>0</v>
      </c>
      <c r="L154" s="57">
        <v>4.2</v>
      </c>
      <c r="M154" s="57">
        <v>6</v>
      </c>
      <c r="N154" s="57">
        <v>3.5</v>
      </c>
      <c r="O154" s="57">
        <v>2.9</v>
      </c>
      <c r="P154" s="57">
        <v>4.0830000000000002</v>
      </c>
      <c r="Q154" s="57">
        <v>6.1289999999999996</v>
      </c>
      <c r="R154" s="57">
        <v>4.2000000000000003E-2</v>
      </c>
      <c r="S154" s="57">
        <v>-3.45</v>
      </c>
      <c r="T154" s="57">
        <v>0.99099999999999999</v>
      </c>
      <c r="U154" s="57">
        <v>-5.8380000000000001</v>
      </c>
      <c r="V154" s="57">
        <v>-23.983000000000001</v>
      </c>
      <c r="W154" s="57">
        <v>1.339</v>
      </c>
      <c r="X154" s="57">
        <v>15</v>
      </c>
      <c r="Y154" s="57">
        <v>20</v>
      </c>
      <c r="Z154" s="57">
        <v>5.5</v>
      </c>
      <c r="AA154" s="57">
        <v>0</v>
      </c>
      <c r="AB154" s="57">
        <v>3.24</v>
      </c>
      <c r="AC154" s="57">
        <v>3.012</v>
      </c>
      <c r="AD154" s="57">
        <v>3.1419999999999999</v>
      </c>
      <c r="AE154" s="57">
        <v>14.532</v>
      </c>
      <c r="AF154" s="57">
        <v>3.3079999999999998</v>
      </c>
      <c r="AG154" s="57">
        <v>11.183</v>
      </c>
      <c r="AH154" s="57">
        <v>20.613</v>
      </c>
      <c r="AI154" s="57">
        <v>20.734999999999999</v>
      </c>
      <c r="AJ154" s="57">
        <v>22.593</v>
      </c>
      <c r="AK154" s="57">
        <v>13.817</v>
      </c>
      <c r="AL154" s="57">
        <v>2.4129999999999998</v>
      </c>
      <c r="AM154" s="57">
        <v>3.4079999999999999</v>
      </c>
      <c r="AN154" s="57">
        <v>3.919</v>
      </c>
      <c r="AO154" s="57">
        <v>5.1950000000000003</v>
      </c>
    </row>
    <row r="155" spans="1:41" x14ac:dyDescent="0.25">
      <c r="A155" s="57">
        <v>2003</v>
      </c>
      <c r="B155" s="57">
        <v>6.4671050000000001</v>
      </c>
      <c r="D155" s="57">
        <v>2003</v>
      </c>
      <c r="E155" s="57">
        <v>4.9036489999999997</v>
      </c>
      <c r="H155" s="57" t="s">
        <v>265</v>
      </c>
      <c r="I155" s="57">
        <v>5.8470000000000004</v>
      </c>
      <c r="J155" s="57">
        <v>5.3449999999999998</v>
      </c>
      <c r="K155" s="57">
        <v>5.2329999999999997</v>
      </c>
      <c r="L155" s="57">
        <v>3.3140000000000001</v>
      </c>
      <c r="M155" s="57">
        <v>6.7249999999999996</v>
      </c>
      <c r="N155" s="57">
        <v>4.9569999999999999</v>
      </c>
      <c r="O155" s="57">
        <v>4.2809999999999997</v>
      </c>
      <c r="P155" s="57">
        <v>1.454</v>
      </c>
      <c r="Q155" s="57">
        <v>2.698</v>
      </c>
      <c r="R155" s="57">
        <v>2.25</v>
      </c>
      <c r="S155" s="57">
        <v>6.1740000000000004</v>
      </c>
      <c r="T155" s="57">
        <v>7.5519999999999996</v>
      </c>
      <c r="U155" s="57">
        <v>4.6109999999999998</v>
      </c>
      <c r="V155" s="57">
        <v>4.2789999999999999</v>
      </c>
      <c r="W155" s="57">
        <v>6.9459999999999997</v>
      </c>
      <c r="X155" s="57">
        <v>5.6280000000000001</v>
      </c>
      <c r="Y155" s="57">
        <v>5.452</v>
      </c>
      <c r="Z155" s="57">
        <v>6.298</v>
      </c>
      <c r="AA155" s="57">
        <v>1.0389999999999999</v>
      </c>
      <c r="AB155" s="57">
        <v>8.1460000000000008</v>
      </c>
      <c r="AC155" s="57">
        <v>6.024</v>
      </c>
      <c r="AD155" s="57">
        <v>-1.5449999999999999</v>
      </c>
      <c r="AE155" s="57">
        <v>0.29499999999999998</v>
      </c>
      <c r="AF155" s="57">
        <v>5.94</v>
      </c>
      <c r="AG155" s="57">
        <v>5.4450000000000003</v>
      </c>
      <c r="AH155" s="57">
        <v>6.242</v>
      </c>
      <c r="AI155" s="57">
        <v>7.6680000000000001</v>
      </c>
      <c r="AJ155" s="57">
        <v>6.7969999999999997</v>
      </c>
      <c r="AK155" s="57">
        <v>5.95</v>
      </c>
      <c r="AL155" s="57">
        <v>3.5390000000000001</v>
      </c>
      <c r="AM155" s="57">
        <v>8.016</v>
      </c>
      <c r="AN155" s="57">
        <v>8.2469999999999999</v>
      </c>
      <c r="AO155" s="57">
        <v>6.3810000000000002</v>
      </c>
    </row>
    <row r="156" spans="1:41" x14ac:dyDescent="0.25">
      <c r="A156" s="57">
        <v>2004</v>
      </c>
      <c r="B156" s="57">
        <v>0.58618689999999996</v>
      </c>
      <c r="D156" s="57">
        <v>2004</v>
      </c>
      <c r="E156" s="57">
        <v>6.1795330000000002</v>
      </c>
      <c r="H156" s="57" t="s">
        <v>177</v>
      </c>
      <c r="I156" s="57">
        <v>9.9</v>
      </c>
      <c r="J156" s="57">
        <v>17.050999999999998</v>
      </c>
      <c r="K156" s="57">
        <v>7.5629999999999997</v>
      </c>
      <c r="L156" s="57">
        <v>6.8440000000000003</v>
      </c>
      <c r="M156" s="57">
        <v>7.468</v>
      </c>
      <c r="N156" s="57">
        <v>8.1069999999999993</v>
      </c>
      <c r="O156" s="57">
        <v>6.7910000000000004</v>
      </c>
      <c r="P156" s="57">
        <v>-2.153</v>
      </c>
      <c r="Q156" s="57">
        <v>-7.8650000000000002</v>
      </c>
      <c r="R156" s="57">
        <v>-1.77</v>
      </c>
      <c r="S156" s="57">
        <v>-6.1609999999999996</v>
      </c>
      <c r="T156" s="57">
        <v>-3.7639999999999998</v>
      </c>
      <c r="U156" s="57">
        <v>-3.05</v>
      </c>
      <c r="V156" s="57">
        <v>-3.1579999999999999</v>
      </c>
      <c r="W156" s="57">
        <v>-2.4950000000000001</v>
      </c>
      <c r="X156" s="57">
        <v>3.3039999999999998</v>
      </c>
      <c r="Y156" s="57">
        <v>5</v>
      </c>
      <c r="Z156" s="57">
        <v>5.0999999999999996</v>
      </c>
      <c r="AA156" s="57">
        <v>5.05</v>
      </c>
      <c r="AB156" s="57">
        <v>4.4000000000000004</v>
      </c>
      <c r="AC156" s="57">
        <v>4.1500000000000004</v>
      </c>
      <c r="AD156" s="57">
        <v>4.5140000000000002</v>
      </c>
      <c r="AE156" s="57">
        <v>4.0090000000000003</v>
      </c>
      <c r="AF156" s="57">
        <v>4.0309999999999997</v>
      </c>
      <c r="AG156" s="57">
        <v>3.702</v>
      </c>
      <c r="AH156" s="57">
        <v>2.2970000000000002</v>
      </c>
      <c r="AI156" s="57">
        <v>3.222</v>
      </c>
      <c r="AJ156" s="57">
        <v>2.84</v>
      </c>
      <c r="AK156" s="57">
        <v>3.6269999999999998</v>
      </c>
      <c r="AL156" s="57">
        <v>1.8680000000000001</v>
      </c>
      <c r="AM156" s="57">
        <v>3.343</v>
      </c>
      <c r="AN156" s="57">
        <v>4.1020000000000003</v>
      </c>
      <c r="AO156" s="57">
        <v>4.5789999999999997</v>
      </c>
    </row>
    <row r="157" spans="1:41" x14ac:dyDescent="0.25">
      <c r="A157" s="57">
        <v>2005</v>
      </c>
      <c r="B157" s="57">
        <v>-0.8687144</v>
      </c>
      <c r="D157" s="57">
        <v>2005</v>
      </c>
      <c r="E157" s="57">
        <v>10.58501</v>
      </c>
      <c r="H157" s="57" t="s">
        <v>254</v>
      </c>
      <c r="I157" s="57">
        <v>3.3039999999999998</v>
      </c>
      <c r="J157" s="57">
        <v>0.1</v>
      </c>
      <c r="K157" s="57">
        <v>3.9</v>
      </c>
      <c r="L157" s="57">
        <v>6</v>
      </c>
      <c r="M157" s="57">
        <v>6</v>
      </c>
      <c r="N157" s="57">
        <v>-0.1</v>
      </c>
      <c r="O157" s="57">
        <v>2.4</v>
      </c>
      <c r="P157" s="57">
        <v>0.8</v>
      </c>
      <c r="Q157" s="57">
        <v>-0.5</v>
      </c>
      <c r="R157" s="57">
        <v>-5.8</v>
      </c>
      <c r="S157" s="57">
        <v>-5.6120000000000001</v>
      </c>
      <c r="T157" s="57">
        <v>-12.927</v>
      </c>
      <c r="U157" s="57">
        <v>-8.766</v>
      </c>
      <c r="V157" s="57">
        <v>1.528</v>
      </c>
      <c r="W157" s="57">
        <v>3.9319999999999999</v>
      </c>
      <c r="X157" s="57">
        <v>7.1379999999999999</v>
      </c>
      <c r="Y157" s="57">
        <v>3.948</v>
      </c>
      <c r="Z157" s="57">
        <v>-6.0529999999999999</v>
      </c>
      <c r="AA157" s="57">
        <v>-4.8179999999999996</v>
      </c>
      <c r="AB157" s="57">
        <v>-1.1499999999999999</v>
      </c>
      <c r="AC157" s="57">
        <v>2.9209999999999998</v>
      </c>
      <c r="AD157" s="57">
        <v>5.6790000000000003</v>
      </c>
      <c r="AE157" s="57">
        <v>5.077</v>
      </c>
      <c r="AF157" s="57">
        <v>5.2370000000000001</v>
      </c>
      <c r="AG157" s="57">
        <v>8.49</v>
      </c>
      <c r="AH157" s="57">
        <v>4.1539999999999999</v>
      </c>
      <c r="AI157" s="57">
        <v>7.875</v>
      </c>
      <c r="AJ157" s="57">
        <v>6.3170000000000002</v>
      </c>
      <c r="AK157" s="57">
        <v>7.3490000000000002</v>
      </c>
      <c r="AL157" s="57">
        <v>-6.5759999999999996</v>
      </c>
      <c r="AM157" s="57">
        <v>-1.149</v>
      </c>
      <c r="AN157" s="57">
        <v>2.1579999999999999</v>
      </c>
      <c r="AO157" s="57">
        <v>0.68899999999999995</v>
      </c>
    </row>
    <row r="158" spans="1:41" x14ac:dyDescent="0.25">
      <c r="A158" s="57">
        <v>2006</v>
      </c>
      <c r="B158" s="57">
        <v>9.8257480000000008</v>
      </c>
      <c r="D158" s="57">
        <v>2006</v>
      </c>
      <c r="E158" s="57">
        <v>6.0816489999999996</v>
      </c>
      <c r="H158" s="57" t="s">
        <v>228</v>
      </c>
      <c r="I158" s="57">
        <v>0.78800000000000003</v>
      </c>
      <c r="J158" s="57">
        <v>-9.8000000000000007</v>
      </c>
      <c r="K158" s="57">
        <v>-1.9</v>
      </c>
      <c r="L158" s="57">
        <v>0.9</v>
      </c>
      <c r="M158" s="57">
        <v>1.76</v>
      </c>
      <c r="N158" s="57">
        <v>1.1559999999999999</v>
      </c>
      <c r="O158" s="57">
        <v>1.96</v>
      </c>
      <c r="P158" s="57">
        <v>1.175</v>
      </c>
      <c r="Q158" s="57">
        <v>3.407</v>
      </c>
      <c r="R158" s="57">
        <v>4.0750000000000002</v>
      </c>
      <c r="S158" s="57">
        <v>3.129</v>
      </c>
      <c r="T158" s="57">
        <v>-6.306</v>
      </c>
      <c r="U158" s="57">
        <v>1.181</v>
      </c>
      <c r="V158" s="57">
        <v>2.1</v>
      </c>
      <c r="W158" s="57">
        <v>-4.2000000000000003E-2</v>
      </c>
      <c r="X158" s="57">
        <v>1.679</v>
      </c>
      <c r="Y158" s="57">
        <v>2.1539999999999999</v>
      </c>
      <c r="Z158" s="57">
        <v>3.6930000000000001</v>
      </c>
      <c r="AA158" s="57">
        <v>3.9169999999999998</v>
      </c>
      <c r="AB158" s="57">
        <v>4.6989999999999998</v>
      </c>
      <c r="AC158" s="57">
        <v>4.4569999999999999</v>
      </c>
      <c r="AD158" s="57">
        <v>5.98</v>
      </c>
      <c r="AE158" s="57">
        <v>-12.407999999999999</v>
      </c>
      <c r="AF158" s="57">
        <v>9.7850000000000001</v>
      </c>
      <c r="AG158" s="57">
        <v>5.2569999999999997</v>
      </c>
      <c r="AH158" s="57">
        <v>4.6029999999999998</v>
      </c>
      <c r="AI158" s="57">
        <v>5.0229999999999997</v>
      </c>
      <c r="AJ158" s="57">
        <v>6.2409999999999997</v>
      </c>
      <c r="AK158" s="57">
        <v>7.1280000000000001</v>
      </c>
      <c r="AL158" s="57">
        <v>-4.12</v>
      </c>
      <c r="AM158" s="57">
        <v>0.41899999999999998</v>
      </c>
      <c r="AN158" s="57">
        <v>1.8140000000000001</v>
      </c>
      <c r="AO158" s="57">
        <v>1.903</v>
      </c>
    </row>
    <row r="159" spans="1:41" x14ac:dyDescent="0.25">
      <c r="A159" s="57">
        <v>2007</v>
      </c>
      <c r="B159" s="57">
        <v>7.0255429999999999</v>
      </c>
      <c r="D159" s="57">
        <v>2007</v>
      </c>
      <c r="E159" s="57">
        <v>10.04161</v>
      </c>
      <c r="H159" s="57" t="s">
        <v>236</v>
      </c>
      <c r="I159" s="57">
        <v>4.2279999999999998</v>
      </c>
      <c r="J159" s="57">
        <v>5</v>
      </c>
      <c r="K159" s="57">
        <v>-6.9</v>
      </c>
      <c r="L159" s="57">
        <v>-15.7</v>
      </c>
      <c r="M159" s="57">
        <v>-6.5</v>
      </c>
      <c r="N159" s="57">
        <v>1</v>
      </c>
      <c r="O159" s="57">
        <v>-2.2999999999999998</v>
      </c>
      <c r="P159" s="57">
        <v>14.7</v>
      </c>
      <c r="Q159" s="57">
        <v>8.1999999999999993</v>
      </c>
      <c r="R159" s="57">
        <v>6.5</v>
      </c>
      <c r="S159" s="57">
        <v>1</v>
      </c>
      <c r="T159" s="57">
        <v>6.5519999999999996</v>
      </c>
      <c r="U159" s="57">
        <v>-5.2309999999999999</v>
      </c>
      <c r="V159" s="57">
        <v>8.7669999999999995</v>
      </c>
      <c r="W159" s="57">
        <v>6.1589999999999998</v>
      </c>
      <c r="X159" s="57">
        <v>2.2370000000000001</v>
      </c>
      <c r="Y159" s="57">
        <v>14.78</v>
      </c>
      <c r="Z159" s="57">
        <v>11.085000000000001</v>
      </c>
      <c r="AA159" s="57">
        <v>11.827999999999999</v>
      </c>
      <c r="AB159" s="57">
        <v>8.3659999999999997</v>
      </c>
      <c r="AC159" s="57">
        <v>1.532</v>
      </c>
      <c r="AD159" s="57">
        <v>12.254</v>
      </c>
      <c r="AE159" s="57">
        <v>9.2319999999999993</v>
      </c>
      <c r="AF159" s="57">
        <v>6.4870000000000001</v>
      </c>
      <c r="AG159" s="57">
        <v>7.8840000000000003</v>
      </c>
      <c r="AH159" s="57">
        <v>8.3879999999999999</v>
      </c>
      <c r="AI159" s="57">
        <v>8.6820000000000004</v>
      </c>
      <c r="AJ159" s="57">
        <v>7.282</v>
      </c>
      <c r="AK159" s="57">
        <v>6.8310000000000004</v>
      </c>
      <c r="AL159" s="57">
        <v>6.3339999999999996</v>
      </c>
      <c r="AM159" s="57">
        <v>7.085</v>
      </c>
      <c r="AN159" s="57">
        <v>7.3220000000000001</v>
      </c>
      <c r="AO159" s="57">
        <v>7.4</v>
      </c>
    </row>
    <row r="160" spans="1:41" x14ac:dyDescent="0.25">
      <c r="A160" s="57">
        <v>2008</v>
      </c>
      <c r="B160" s="57">
        <v>-1.255293</v>
      </c>
      <c r="D160" s="57">
        <v>2008</v>
      </c>
      <c r="E160" s="57">
        <v>10.01919</v>
      </c>
      <c r="H160" s="57" t="s">
        <v>159</v>
      </c>
      <c r="I160" s="57">
        <v>2.8940000000000001</v>
      </c>
      <c r="J160" s="57">
        <v>4.1269999999999998</v>
      </c>
      <c r="K160" s="57">
        <v>6.3E-2</v>
      </c>
      <c r="L160" s="57">
        <v>-0.47399999999999998</v>
      </c>
      <c r="M160" s="57">
        <v>6.3460000000000001</v>
      </c>
      <c r="N160" s="57">
        <v>5.4560000000000004</v>
      </c>
      <c r="O160" s="57">
        <v>2.448</v>
      </c>
      <c r="P160" s="57">
        <v>4.8929999999999998</v>
      </c>
      <c r="Q160" s="57">
        <v>4.2530000000000001</v>
      </c>
      <c r="R160" s="57">
        <v>4.4560000000000004</v>
      </c>
      <c r="S160" s="57">
        <v>1.6739999999999999</v>
      </c>
      <c r="T160" s="57">
        <v>-1.099</v>
      </c>
      <c r="U160" s="57">
        <v>2.7330000000000001</v>
      </c>
      <c r="V160" s="57">
        <v>3.9780000000000002</v>
      </c>
      <c r="W160" s="57">
        <v>4.8499999999999996</v>
      </c>
      <c r="X160" s="57">
        <v>3.2229999999999999</v>
      </c>
      <c r="Y160" s="57">
        <v>4.2140000000000004</v>
      </c>
      <c r="Z160" s="57">
        <v>4.077</v>
      </c>
      <c r="AA160" s="57">
        <v>5.0289999999999999</v>
      </c>
      <c r="AB160" s="57">
        <v>4.0599999999999996</v>
      </c>
      <c r="AC160" s="57">
        <v>3.1880000000000002</v>
      </c>
      <c r="AD160" s="57">
        <v>2.5369999999999999</v>
      </c>
      <c r="AE160" s="57">
        <v>4.056</v>
      </c>
      <c r="AF160" s="57">
        <v>3.0550000000000002</v>
      </c>
      <c r="AG160" s="57">
        <v>4.09</v>
      </c>
      <c r="AH160" s="57">
        <v>3.109</v>
      </c>
      <c r="AI160" s="57">
        <v>2.7229999999999999</v>
      </c>
      <c r="AJ160" s="57">
        <v>4.6319999999999997</v>
      </c>
      <c r="AK160" s="57">
        <v>2.673</v>
      </c>
      <c r="AL160" s="57">
        <v>1.4159999999999999</v>
      </c>
      <c r="AM160" s="57">
        <v>2.6259999999999999</v>
      </c>
      <c r="AN160" s="57">
        <v>2.415</v>
      </c>
      <c r="AO160" s="57">
        <v>3.6709999999999998</v>
      </c>
    </row>
    <row r="161" spans="1:41" x14ac:dyDescent="0.25">
      <c r="A161" s="57">
        <v>2009</v>
      </c>
      <c r="B161" s="57">
        <v>13.192259999999999</v>
      </c>
      <c r="D161" s="57">
        <v>2009</v>
      </c>
      <c r="E161" s="57">
        <v>2.331575</v>
      </c>
      <c r="H161" s="57" t="s">
        <v>187</v>
      </c>
      <c r="I161" s="57">
        <v>5.1959999999999997</v>
      </c>
      <c r="J161" s="57">
        <v>3.4980000000000002</v>
      </c>
      <c r="K161" s="57">
        <v>0.2</v>
      </c>
      <c r="L161" s="57">
        <v>-2.5</v>
      </c>
      <c r="M161" s="57">
        <v>-2</v>
      </c>
      <c r="N161" s="57">
        <v>3.6</v>
      </c>
      <c r="O161" s="57">
        <v>4.8</v>
      </c>
      <c r="P161" s="57">
        <v>-0.5</v>
      </c>
      <c r="Q161" s="57">
        <v>1.1399999999999999</v>
      </c>
      <c r="R161" s="57">
        <v>2.95</v>
      </c>
      <c r="S161" s="57">
        <v>-1.0900000000000001</v>
      </c>
      <c r="T161" s="57">
        <v>0.04</v>
      </c>
      <c r="U161" s="57">
        <v>-0.25</v>
      </c>
      <c r="V161" s="57">
        <v>12.986000000000001</v>
      </c>
      <c r="W161" s="57">
        <v>0.17100000000000001</v>
      </c>
      <c r="X161" s="57">
        <v>5.5720000000000001</v>
      </c>
      <c r="Y161" s="57">
        <v>8.1359999999999992</v>
      </c>
      <c r="Z161" s="57">
        <v>5.7220000000000004</v>
      </c>
      <c r="AA161" s="57">
        <v>4.452</v>
      </c>
      <c r="AB161" s="57">
        <v>1.819</v>
      </c>
      <c r="AC161" s="57">
        <v>-4.6289999999999996</v>
      </c>
      <c r="AD161" s="57">
        <v>1.9E-2</v>
      </c>
      <c r="AE161" s="57">
        <v>-1.5740000000000001</v>
      </c>
      <c r="AF161" s="57">
        <v>-1.677</v>
      </c>
      <c r="AG161" s="57">
        <v>1.58</v>
      </c>
      <c r="AH161" s="57">
        <v>1.9</v>
      </c>
      <c r="AI161" s="57">
        <v>0.72899999999999998</v>
      </c>
      <c r="AJ161" s="57">
        <v>1.585</v>
      </c>
      <c r="AK161" s="57">
        <v>2.3290000000000002</v>
      </c>
      <c r="AL161" s="57">
        <v>3.75</v>
      </c>
      <c r="AM161" s="57">
        <v>2.4489999999999998</v>
      </c>
      <c r="AN161" s="57">
        <v>-4.726</v>
      </c>
      <c r="AO161" s="57">
        <v>9.7569999999999997</v>
      </c>
    </row>
    <row r="162" spans="1:41" x14ac:dyDescent="0.25">
      <c r="A162" s="57">
        <v>2010</v>
      </c>
      <c r="B162" s="57">
        <v>4.0443119999999997</v>
      </c>
      <c r="D162" s="57">
        <v>2010</v>
      </c>
      <c r="E162" s="57">
        <v>8.1324430000000003</v>
      </c>
      <c r="H162" s="57" t="s">
        <v>270</v>
      </c>
      <c r="I162" s="57">
        <v>7.3239999999999998</v>
      </c>
      <c r="J162" s="57">
        <v>6.4560000000000004</v>
      </c>
      <c r="K162" s="57">
        <v>3.9740000000000002</v>
      </c>
      <c r="L162" s="57">
        <v>8.32</v>
      </c>
      <c r="M162" s="57">
        <v>9.32</v>
      </c>
      <c r="N162" s="57">
        <v>4.0670000000000002</v>
      </c>
      <c r="O162" s="57">
        <v>11.004</v>
      </c>
      <c r="P162" s="57">
        <v>10.679</v>
      </c>
      <c r="Q162" s="57">
        <v>5.5720000000000001</v>
      </c>
      <c r="R162" s="57">
        <v>10.282</v>
      </c>
      <c r="S162" s="57">
        <v>6.8710000000000004</v>
      </c>
      <c r="T162" s="57">
        <v>7.8849999999999998</v>
      </c>
      <c r="U162" s="57">
        <v>7.5570000000000004</v>
      </c>
      <c r="V162" s="57">
        <v>6.7320000000000002</v>
      </c>
      <c r="W162" s="57">
        <v>7.5910000000000002</v>
      </c>
      <c r="X162" s="57">
        <v>6.3789999999999996</v>
      </c>
      <c r="Y162" s="57">
        <v>5.5359999999999996</v>
      </c>
      <c r="Z162" s="57">
        <v>5.476</v>
      </c>
      <c r="AA162" s="57">
        <v>3.4660000000000002</v>
      </c>
      <c r="AB162" s="57">
        <v>5.9710000000000001</v>
      </c>
      <c r="AC162" s="57">
        <v>5.7960000000000003</v>
      </c>
      <c r="AD162" s="57">
        <v>-1.651</v>
      </c>
      <c r="AE162" s="57">
        <v>5.2640000000000002</v>
      </c>
      <c r="AF162" s="57">
        <v>3.669</v>
      </c>
      <c r="AG162" s="57">
        <v>6.19</v>
      </c>
      <c r="AH162" s="57">
        <v>4.7030000000000003</v>
      </c>
      <c r="AI162" s="57">
        <v>5.4370000000000003</v>
      </c>
      <c r="AJ162" s="57">
        <v>5.9829999999999997</v>
      </c>
      <c r="AK162" s="57">
        <v>0.73</v>
      </c>
      <c r="AL162" s="57">
        <v>-1.81</v>
      </c>
      <c r="AM162" s="57">
        <v>10.760999999999999</v>
      </c>
      <c r="AN162" s="57">
        <v>4.0650000000000004</v>
      </c>
      <c r="AO162" s="57">
        <v>1.323</v>
      </c>
    </row>
    <row r="163" spans="1:41" x14ac:dyDescent="0.25">
      <c r="A163" s="57">
        <v>1990</v>
      </c>
      <c r="B163" s="57">
        <v>6.6982200000000001</v>
      </c>
      <c r="D163" s="57">
        <v>1990</v>
      </c>
      <c r="E163" s="57">
        <v>3.9690240000000001</v>
      </c>
      <c r="H163" s="57" t="s">
        <v>201</v>
      </c>
      <c r="I163" s="57">
        <v>0.45300000000000001</v>
      </c>
      <c r="J163" s="57">
        <v>5.181</v>
      </c>
      <c r="K163" s="57">
        <v>-5.0380000000000003</v>
      </c>
      <c r="L163" s="57">
        <v>-3.4580000000000002</v>
      </c>
      <c r="M163" s="57">
        <v>8.3010000000000002</v>
      </c>
      <c r="N163" s="57">
        <v>5.8419999999999996</v>
      </c>
      <c r="O163" s="57">
        <v>4.3250000000000002</v>
      </c>
      <c r="P163" s="57">
        <v>5.8620000000000001</v>
      </c>
      <c r="Q163" s="57">
        <v>9.3770000000000007</v>
      </c>
      <c r="R163" s="57">
        <v>4.601</v>
      </c>
      <c r="S163" s="57">
        <v>3.34</v>
      </c>
      <c r="T163" s="57">
        <v>5.0359999999999996</v>
      </c>
      <c r="U163" s="57">
        <v>4.0839999999999996</v>
      </c>
      <c r="V163" s="57">
        <v>4.6660000000000004</v>
      </c>
      <c r="W163" s="57">
        <v>3.4710000000000001</v>
      </c>
      <c r="X163" s="57">
        <v>4.05</v>
      </c>
      <c r="Y163" s="57">
        <v>4.54</v>
      </c>
      <c r="Z163" s="57">
        <v>5.226</v>
      </c>
      <c r="AA163" s="57">
        <v>5.1070000000000002</v>
      </c>
      <c r="AB163" s="57">
        <v>4.6870000000000003</v>
      </c>
      <c r="AC163" s="57">
        <v>4.1879999999999997</v>
      </c>
      <c r="AD163" s="57">
        <v>4.4969999999999999</v>
      </c>
      <c r="AE163" s="57">
        <v>4.6539999999999999</v>
      </c>
      <c r="AF163" s="57">
        <v>5.1120000000000001</v>
      </c>
      <c r="AG163" s="57">
        <v>5.3150000000000004</v>
      </c>
      <c r="AH163" s="57">
        <v>6.0229999999999997</v>
      </c>
      <c r="AI163" s="57">
        <v>6.12</v>
      </c>
      <c r="AJ163" s="57">
        <v>6.46</v>
      </c>
      <c r="AK163" s="57">
        <v>8.4309999999999992</v>
      </c>
      <c r="AL163" s="57">
        <v>3.992</v>
      </c>
      <c r="AM163" s="57">
        <v>8.0090000000000003</v>
      </c>
      <c r="AN163" s="57">
        <v>15.009</v>
      </c>
      <c r="AO163" s="57">
        <v>7.9119999999999999</v>
      </c>
    </row>
    <row r="164" spans="1:41" x14ac:dyDescent="0.25">
      <c r="A164" s="57">
        <v>1991</v>
      </c>
      <c r="B164" s="57">
        <v>2.9987650000000001</v>
      </c>
      <c r="D164" s="57">
        <v>1991</v>
      </c>
      <c r="E164" s="57">
        <v>1.6336170000000001</v>
      </c>
      <c r="H164" s="57" t="s">
        <v>324</v>
      </c>
      <c r="I164" s="57" t="s">
        <v>705</v>
      </c>
      <c r="J164" s="57" t="s">
        <v>705</v>
      </c>
      <c r="K164" s="57" t="s">
        <v>705</v>
      </c>
      <c r="L164" s="57" t="s">
        <v>705</v>
      </c>
      <c r="M164" s="57" t="s">
        <v>705</v>
      </c>
      <c r="N164" s="57" t="s">
        <v>705</v>
      </c>
      <c r="O164" s="57" t="s">
        <v>705</v>
      </c>
      <c r="P164" s="57" t="s">
        <v>705</v>
      </c>
      <c r="Q164" s="57" t="s">
        <v>705</v>
      </c>
      <c r="R164" s="57" t="s">
        <v>705</v>
      </c>
      <c r="S164" s="57" t="s">
        <v>705</v>
      </c>
      <c r="T164" s="57">
        <v>6.2930000000000001</v>
      </c>
      <c r="U164" s="57">
        <v>8.2080000000000002</v>
      </c>
      <c r="V164" s="57">
        <v>4.0019999999999998</v>
      </c>
      <c r="W164" s="57">
        <v>6.7220000000000004</v>
      </c>
      <c r="X164" s="57">
        <v>5.6689999999999996</v>
      </c>
      <c r="Y164" s="57">
        <v>4.6349999999999998</v>
      </c>
      <c r="Z164" s="57">
        <v>5.2309999999999999</v>
      </c>
      <c r="AA164" s="57">
        <v>6.0069999999999997</v>
      </c>
      <c r="AB164" s="57">
        <v>3.7759999999999998</v>
      </c>
      <c r="AC164" s="57">
        <v>6.1820000000000004</v>
      </c>
      <c r="AD164" s="57">
        <v>3.8039999999999998</v>
      </c>
      <c r="AE164" s="57">
        <v>3.9350000000000001</v>
      </c>
      <c r="AF164" s="57">
        <v>3.7469999999999999</v>
      </c>
      <c r="AG164" s="57">
        <v>3.9729999999999999</v>
      </c>
      <c r="AH164" s="57">
        <v>5.5919999999999996</v>
      </c>
      <c r="AI164" s="57">
        <v>3.17</v>
      </c>
      <c r="AJ164" s="57">
        <v>3.3380000000000001</v>
      </c>
      <c r="AK164" s="57">
        <v>3.6480000000000001</v>
      </c>
      <c r="AL164" s="57">
        <v>3.8660000000000001</v>
      </c>
      <c r="AM164" s="57">
        <v>7.702</v>
      </c>
      <c r="AN164" s="57">
        <v>-12.715</v>
      </c>
      <c r="AO164" s="57">
        <v>2.3929999999999998</v>
      </c>
    </row>
    <row r="165" spans="1:41" x14ac:dyDescent="0.25">
      <c r="A165" s="57">
        <v>1992</v>
      </c>
      <c r="B165" s="57">
        <v>1.306297</v>
      </c>
      <c r="D165" s="57">
        <v>1992</v>
      </c>
      <c r="E165" s="57">
        <v>1.64158</v>
      </c>
      <c r="H165" s="57" t="s">
        <v>238</v>
      </c>
      <c r="I165" s="57">
        <v>-2.3199999999999998</v>
      </c>
      <c r="J165" s="57">
        <v>8.3409999999999993</v>
      </c>
      <c r="K165" s="57">
        <v>3.78</v>
      </c>
      <c r="L165" s="57">
        <v>-2.9780000000000002</v>
      </c>
      <c r="M165" s="57">
        <v>9.6809999999999992</v>
      </c>
      <c r="N165" s="57">
        <v>6.1449999999999996</v>
      </c>
      <c r="O165" s="57">
        <v>4.5659999999999998</v>
      </c>
      <c r="P165" s="57">
        <v>1.7</v>
      </c>
      <c r="Q165" s="57">
        <v>7.6970000000000001</v>
      </c>
      <c r="R165" s="57">
        <v>4.3280000000000003</v>
      </c>
      <c r="S165" s="57">
        <v>4.6349999999999998</v>
      </c>
      <c r="T165" s="57">
        <v>6.3659999999999997</v>
      </c>
      <c r="U165" s="57">
        <v>4.1079999999999997</v>
      </c>
      <c r="V165" s="57">
        <v>3.847</v>
      </c>
      <c r="W165" s="57">
        <v>8.2189999999999994</v>
      </c>
      <c r="X165" s="57">
        <v>3.468</v>
      </c>
      <c r="Y165" s="57">
        <v>5.3380000000000001</v>
      </c>
      <c r="Z165" s="57">
        <v>5.2610000000000001</v>
      </c>
      <c r="AA165" s="57">
        <v>2.9430000000000001</v>
      </c>
      <c r="AB165" s="57">
        <v>4.4829999999999997</v>
      </c>
      <c r="AC165" s="57">
        <v>6.1159999999999997</v>
      </c>
      <c r="AD165" s="57">
        <v>5.6289999999999996</v>
      </c>
      <c r="AE165" s="57">
        <v>0.12</v>
      </c>
      <c r="AF165" s="57">
        <v>3.9449999999999998</v>
      </c>
      <c r="AG165" s="57">
        <v>4.6829999999999998</v>
      </c>
      <c r="AH165" s="57">
        <v>3.4790000000000001</v>
      </c>
      <c r="AI165" s="57">
        <v>3.3650000000000002</v>
      </c>
      <c r="AJ165" s="57">
        <v>3.4119999999999999</v>
      </c>
      <c r="AK165" s="57">
        <v>6.1050000000000004</v>
      </c>
      <c r="AL165" s="57">
        <v>4.5330000000000004</v>
      </c>
      <c r="AM165" s="57">
        <v>4.8159999999999998</v>
      </c>
      <c r="AN165" s="57">
        <v>3.4220000000000002</v>
      </c>
      <c r="AO165" s="57">
        <v>4.8520000000000003</v>
      </c>
    </row>
    <row r="166" spans="1:41" x14ac:dyDescent="0.25">
      <c r="A166" s="57">
        <v>1993</v>
      </c>
      <c r="B166" s="57">
        <v>2.1588319999999999</v>
      </c>
      <c r="D166" s="57">
        <v>1993</v>
      </c>
      <c r="E166" s="57">
        <v>-1.0746800000000001</v>
      </c>
      <c r="H166" s="57" t="s">
        <v>257</v>
      </c>
      <c r="I166" s="57">
        <v>6.5190000000000001</v>
      </c>
      <c r="J166" s="57">
        <v>4.6909999999999998</v>
      </c>
      <c r="K166" s="57">
        <v>-11.098000000000001</v>
      </c>
      <c r="L166" s="57">
        <v>-8.2170000000000005</v>
      </c>
      <c r="M166" s="57">
        <v>-3.0880000000000001</v>
      </c>
      <c r="N166" s="57">
        <v>-4.3239999999999998</v>
      </c>
      <c r="O166" s="57">
        <v>4.8460000000000001</v>
      </c>
      <c r="P166" s="57">
        <v>-3.76</v>
      </c>
      <c r="Q166" s="57">
        <v>8.2240000000000002</v>
      </c>
      <c r="R166" s="57">
        <v>5.6580000000000004</v>
      </c>
      <c r="S166" s="57">
        <v>8.5839999999999996</v>
      </c>
      <c r="T166" s="57">
        <v>9.3539999999999992</v>
      </c>
      <c r="U166" s="57">
        <v>4.3639999999999999</v>
      </c>
      <c r="V166" s="57">
        <v>3.09</v>
      </c>
      <c r="W166" s="57">
        <v>0.56499999999999995</v>
      </c>
      <c r="X166" s="57">
        <v>0.35899999999999999</v>
      </c>
      <c r="Y166" s="57">
        <v>3.58</v>
      </c>
      <c r="Z166" s="57">
        <v>2.6850000000000001</v>
      </c>
      <c r="AA166" s="57">
        <v>2.39</v>
      </c>
      <c r="AB166" s="57">
        <v>-0.46100000000000002</v>
      </c>
      <c r="AC166" s="57">
        <v>5.2430000000000003</v>
      </c>
      <c r="AD166" s="57">
        <v>0.39900000000000002</v>
      </c>
      <c r="AE166" s="57">
        <v>0.214</v>
      </c>
      <c r="AF166" s="57">
        <v>7.8869999999999996</v>
      </c>
      <c r="AG166" s="57">
        <v>4.7320000000000002</v>
      </c>
      <c r="AH166" s="57">
        <v>7.2560000000000002</v>
      </c>
      <c r="AI166" s="57">
        <v>5.577</v>
      </c>
      <c r="AJ166" s="57">
        <v>5.992</v>
      </c>
      <c r="AK166" s="57">
        <v>8.4269999999999996</v>
      </c>
      <c r="AL166" s="57">
        <v>1.829</v>
      </c>
      <c r="AM166" s="57">
        <v>7.4340000000000002</v>
      </c>
      <c r="AN166" s="57">
        <v>8.57</v>
      </c>
      <c r="AO166" s="57">
        <v>5.1260000000000003</v>
      </c>
    </row>
    <row r="167" spans="1:41" x14ac:dyDescent="0.25">
      <c r="A167" s="57">
        <v>1994</v>
      </c>
      <c r="B167" s="57">
        <v>1.1937180000000001</v>
      </c>
      <c r="D167" s="57">
        <v>1994</v>
      </c>
      <c r="E167" s="57">
        <v>3.4838580000000001</v>
      </c>
      <c r="H167" s="57" t="s">
        <v>230</v>
      </c>
      <c r="I167" s="57">
        <v>7.444</v>
      </c>
      <c r="J167" s="57">
        <v>6.9420000000000002</v>
      </c>
      <c r="K167" s="57">
        <v>5.9409999999999998</v>
      </c>
      <c r="L167" s="57">
        <v>6.25</v>
      </c>
      <c r="M167" s="57">
        <v>7.7619999999999996</v>
      </c>
      <c r="N167" s="57">
        <v>-0.876</v>
      </c>
      <c r="O167" s="57">
        <v>1.153</v>
      </c>
      <c r="P167" s="57">
        <v>5.3890000000000002</v>
      </c>
      <c r="Q167" s="57">
        <v>9.9380000000000006</v>
      </c>
      <c r="R167" s="57">
        <v>9.06</v>
      </c>
      <c r="S167" s="57">
        <v>9.0069999999999997</v>
      </c>
      <c r="T167" s="57">
        <v>9.5470000000000006</v>
      </c>
      <c r="U167" s="57">
        <v>8.8859999999999992</v>
      </c>
      <c r="V167" s="57">
        <v>9.8960000000000008</v>
      </c>
      <c r="W167" s="57">
        <v>9.2110000000000003</v>
      </c>
      <c r="X167" s="57">
        <v>9.83</v>
      </c>
      <c r="Y167" s="57">
        <v>10.002000000000001</v>
      </c>
      <c r="Z167" s="57">
        <v>7.3230000000000004</v>
      </c>
      <c r="AA167" s="57">
        <v>-7.359</v>
      </c>
      <c r="AB167" s="57">
        <v>6.1379999999999999</v>
      </c>
      <c r="AC167" s="57">
        <v>8.68</v>
      </c>
      <c r="AD167" s="57">
        <v>0.51800000000000002</v>
      </c>
      <c r="AE167" s="57">
        <v>5.391</v>
      </c>
      <c r="AF167" s="57">
        <v>5.7889999999999997</v>
      </c>
      <c r="AG167" s="57">
        <v>6.7830000000000004</v>
      </c>
      <c r="AH167" s="57">
        <v>4.976</v>
      </c>
      <c r="AI167" s="57">
        <v>5.585</v>
      </c>
      <c r="AJ167" s="57">
        <v>6.2990000000000004</v>
      </c>
      <c r="AK167" s="57">
        <v>4.8319999999999999</v>
      </c>
      <c r="AL167" s="57">
        <v>-1.5129999999999999</v>
      </c>
      <c r="AM167" s="57">
        <v>7.4249999999999998</v>
      </c>
      <c r="AN167" s="57">
        <v>5.1269999999999998</v>
      </c>
      <c r="AO167" s="57">
        <v>5.64</v>
      </c>
    </row>
    <row r="168" spans="1:41" x14ac:dyDescent="0.25">
      <c r="A168" s="57">
        <v>1995</v>
      </c>
      <c r="B168" s="57">
        <v>8.3952190000000009</v>
      </c>
      <c r="D168" s="57">
        <v>1995</v>
      </c>
      <c r="E168" s="57">
        <v>2.7425869999999999</v>
      </c>
      <c r="H168" s="57" t="s">
        <v>284</v>
      </c>
      <c r="I168" s="57">
        <v>-4.9470000000000001</v>
      </c>
      <c r="J168" s="57">
        <v>-1.288</v>
      </c>
      <c r="K168" s="57">
        <v>2.645</v>
      </c>
      <c r="L168" s="57">
        <v>-9.8559999999999999</v>
      </c>
      <c r="M168" s="57">
        <v>5.2229999999999999</v>
      </c>
      <c r="N168" s="57">
        <v>0.86699999999999999</v>
      </c>
      <c r="O168" s="57">
        <v>6.08</v>
      </c>
      <c r="P168" s="57">
        <v>4.8010000000000002</v>
      </c>
      <c r="Q168" s="57">
        <v>6.51</v>
      </c>
      <c r="R168" s="57">
        <v>-13.92</v>
      </c>
      <c r="S168" s="57">
        <v>6.468</v>
      </c>
      <c r="T168" s="57">
        <v>9.73</v>
      </c>
      <c r="U168" s="57">
        <v>6.06</v>
      </c>
      <c r="V168" s="57">
        <v>0.27500000000000002</v>
      </c>
      <c r="W168" s="57">
        <v>-2.3490000000000002</v>
      </c>
      <c r="X168" s="57">
        <v>3.952</v>
      </c>
      <c r="Y168" s="57">
        <v>-0.19800000000000001</v>
      </c>
      <c r="Z168" s="57">
        <v>6.3710000000000004</v>
      </c>
      <c r="AA168" s="57">
        <v>0.29399999999999998</v>
      </c>
      <c r="AB168" s="57">
        <v>-5.97</v>
      </c>
      <c r="AC168" s="57">
        <v>3.6869999999999998</v>
      </c>
      <c r="AD168" s="57">
        <v>3.3940000000000001</v>
      </c>
      <c r="AE168" s="57">
        <v>-8.8559999999999999</v>
      </c>
      <c r="AF168" s="57">
        <v>-7.7549999999999999</v>
      </c>
      <c r="AG168" s="57">
        <v>18.286999999999999</v>
      </c>
      <c r="AH168" s="57">
        <v>10.318</v>
      </c>
      <c r="AI168" s="57">
        <v>9.8719999999999999</v>
      </c>
      <c r="AJ168" s="57">
        <v>8.7539999999999996</v>
      </c>
      <c r="AK168" s="57">
        <v>5.2779999999999996</v>
      </c>
      <c r="AL168" s="57">
        <v>-3.202</v>
      </c>
      <c r="AM168" s="57">
        <v>-1.4890000000000001</v>
      </c>
      <c r="AN168" s="57">
        <v>4.1760000000000002</v>
      </c>
      <c r="AO168" s="57">
        <v>5.6260000000000003</v>
      </c>
    </row>
    <row r="169" spans="1:41" x14ac:dyDescent="0.25">
      <c r="A169" s="57">
        <v>1996</v>
      </c>
      <c r="B169" s="57">
        <v>3.7914539999999999</v>
      </c>
      <c r="D169" s="57">
        <v>1996</v>
      </c>
      <c r="E169" s="57">
        <v>1.3321780000000001</v>
      </c>
      <c r="H169" s="57" t="s">
        <v>283</v>
      </c>
      <c r="I169" s="57" t="s">
        <v>705</v>
      </c>
      <c r="J169" s="57" t="s">
        <v>705</v>
      </c>
      <c r="K169" s="57" t="s">
        <v>705</v>
      </c>
      <c r="L169" s="57" t="s">
        <v>705</v>
      </c>
      <c r="M169" s="57" t="s">
        <v>705</v>
      </c>
      <c r="N169" s="57" t="s">
        <v>705</v>
      </c>
      <c r="O169" s="57" t="s">
        <v>705</v>
      </c>
      <c r="P169" s="57" t="s">
        <v>705</v>
      </c>
      <c r="Q169" s="57" t="s">
        <v>705</v>
      </c>
      <c r="R169" s="57" t="s">
        <v>705</v>
      </c>
      <c r="S169" s="57" t="s">
        <v>705</v>
      </c>
      <c r="T169" s="57" t="s">
        <v>705</v>
      </c>
      <c r="U169" s="57" t="s">
        <v>705</v>
      </c>
      <c r="V169" s="57">
        <v>-2.3460000000000001</v>
      </c>
      <c r="W169" s="57">
        <v>-5.2</v>
      </c>
      <c r="X169" s="57">
        <v>-0.9</v>
      </c>
      <c r="Y169" s="57">
        <v>1.7</v>
      </c>
      <c r="Z169" s="57">
        <v>5.2</v>
      </c>
      <c r="AA169" s="57">
        <v>4.3090000000000002</v>
      </c>
      <c r="AB169" s="57">
        <v>4.3</v>
      </c>
      <c r="AC169" s="57">
        <v>3.8</v>
      </c>
      <c r="AD169" s="57">
        <v>4.2</v>
      </c>
      <c r="AE169" s="57">
        <v>4</v>
      </c>
      <c r="AF169" s="57">
        <v>4.2</v>
      </c>
      <c r="AG169" s="57">
        <v>7.4</v>
      </c>
      <c r="AH169" s="57">
        <v>7</v>
      </c>
      <c r="AI169" s="57">
        <v>7.5</v>
      </c>
      <c r="AJ169" s="57">
        <v>9.5</v>
      </c>
      <c r="AK169" s="57">
        <v>9</v>
      </c>
      <c r="AL169" s="57">
        <v>8.1</v>
      </c>
      <c r="AM169" s="57">
        <v>8.5</v>
      </c>
      <c r="AN169" s="57">
        <v>8.3000000000000007</v>
      </c>
      <c r="AO169" s="57">
        <v>8.1999999999999993</v>
      </c>
    </row>
    <row r="170" spans="1:41" x14ac:dyDescent="0.25">
      <c r="A170" s="57">
        <v>1997</v>
      </c>
      <c r="B170" s="57">
        <v>6.1693379999999998</v>
      </c>
      <c r="D170" s="57">
        <v>1997</v>
      </c>
      <c r="E170" s="57">
        <v>3.756564</v>
      </c>
      <c r="H170" s="57" t="s">
        <v>250</v>
      </c>
      <c r="I170" s="57">
        <v>7.6609999999999996</v>
      </c>
      <c r="J170" s="57">
        <v>5.4610000000000003</v>
      </c>
      <c r="K170" s="57">
        <v>-0.32400000000000001</v>
      </c>
      <c r="L170" s="57">
        <v>-9.3290000000000006</v>
      </c>
      <c r="M170" s="57">
        <v>3.8010000000000002</v>
      </c>
      <c r="N170" s="57">
        <v>2.089</v>
      </c>
      <c r="O170" s="57">
        <v>12.106</v>
      </c>
      <c r="P170" s="57">
        <v>7.7380000000000004</v>
      </c>
      <c r="Q170" s="57">
        <v>-9.4220000000000006</v>
      </c>
      <c r="R170" s="57">
        <v>-13.422000000000001</v>
      </c>
      <c r="S170" s="57">
        <v>-5.09</v>
      </c>
      <c r="T170" s="57">
        <v>2.1059999999999999</v>
      </c>
      <c r="U170" s="57">
        <v>-0.42899999999999999</v>
      </c>
      <c r="V170" s="57">
        <v>4.7649999999999997</v>
      </c>
      <c r="W170" s="57">
        <v>12.821999999999999</v>
      </c>
      <c r="X170" s="57">
        <v>8.609</v>
      </c>
      <c r="Y170" s="57">
        <v>2.5179999999999998</v>
      </c>
      <c r="Z170" s="57">
        <v>6.8639999999999999</v>
      </c>
      <c r="AA170" s="57">
        <v>-0.65800000000000003</v>
      </c>
      <c r="AB170" s="57">
        <v>0.91400000000000003</v>
      </c>
      <c r="AC170" s="57">
        <v>2.9510000000000001</v>
      </c>
      <c r="AD170" s="57">
        <v>0.215</v>
      </c>
      <c r="AE170" s="57">
        <v>5.016</v>
      </c>
      <c r="AF170" s="57">
        <v>4.0369999999999999</v>
      </c>
      <c r="AG170" s="57">
        <v>4.9770000000000003</v>
      </c>
      <c r="AH170" s="57">
        <v>6.827</v>
      </c>
      <c r="AI170" s="57">
        <v>7.74</v>
      </c>
      <c r="AJ170" s="57">
        <v>8.9060000000000006</v>
      </c>
      <c r="AK170" s="57">
        <v>9.8030000000000008</v>
      </c>
      <c r="AL170" s="57">
        <v>0.86199999999999999</v>
      </c>
      <c r="AM170" s="57">
        <v>8.7609999999999992</v>
      </c>
      <c r="AN170" s="57">
        <v>6.8620000000000001</v>
      </c>
      <c r="AO170" s="57">
        <v>6.282</v>
      </c>
    </row>
    <row r="171" spans="1:41" x14ac:dyDescent="0.25">
      <c r="A171" s="57">
        <v>1998</v>
      </c>
      <c r="B171" s="57">
        <v>6.2357699999999996</v>
      </c>
      <c r="D171" s="57">
        <v>1998</v>
      </c>
      <c r="E171" s="57">
        <v>1.917524</v>
      </c>
      <c r="H171" s="57" t="s">
        <v>153</v>
      </c>
      <c r="I171" s="57" t="s">
        <v>705</v>
      </c>
      <c r="J171" s="57" t="s">
        <v>705</v>
      </c>
      <c r="K171" s="57" t="s">
        <v>705</v>
      </c>
      <c r="L171" s="57" t="s">
        <v>705</v>
      </c>
      <c r="M171" s="57" t="s">
        <v>705</v>
      </c>
      <c r="N171" s="57" t="s">
        <v>705</v>
      </c>
      <c r="O171" s="57" t="s">
        <v>705</v>
      </c>
      <c r="P171" s="57" t="s">
        <v>705</v>
      </c>
      <c r="Q171" s="57" t="s">
        <v>705</v>
      </c>
      <c r="R171" s="57" t="s">
        <v>705</v>
      </c>
      <c r="S171" s="57" t="s">
        <v>705</v>
      </c>
      <c r="T171" s="57" t="s">
        <v>705</v>
      </c>
      <c r="U171" s="57" t="s">
        <v>705</v>
      </c>
      <c r="V171" s="57" t="s">
        <v>705</v>
      </c>
      <c r="W171" s="57" t="s">
        <v>705</v>
      </c>
      <c r="X171" s="57" t="s">
        <v>705</v>
      </c>
      <c r="Y171" s="57" t="s">
        <v>705</v>
      </c>
      <c r="Z171" s="57" t="s">
        <v>705</v>
      </c>
      <c r="AA171" s="57" t="s">
        <v>705</v>
      </c>
      <c r="AB171" s="57" t="s">
        <v>705</v>
      </c>
      <c r="AC171" s="57" t="s">
        <v>705</v>
      </c>
      <c r="AD171" s="57" t="s">
        <v>705</v>
      </c>
      <c r="AE171" s="57" t="s">
        <v>705</v>
      </c>
      <c r="AF171" s="57">
        <v>8.4440000000000008</v>
      </c>
      <c r="AG171" s="57">
        <v>1.056</v>
      </c>
      <c r="AH171" s="57">
        <v>11.175000000000001</v>
      </c>
      <c r="AI171" s="57">
        <v>5.5540000000000003</v>
      </c>
      <c r="AJ171" s="57">
        <v>13.742000000000001</v>
      </c>
      <c r="AK171" s="57">
        <v>3.6110000000000002</v>
      </c>
      <c r="AL171" s="57">
        <v>21.02</v>
      </c>
      <c r="AM171" s="57">
        <v>8.4329999999999998</v>
      </c>
      <c r="AN171" s="57">
        <v>6.1130000000000004</v>
      </c>
      <c r="AO171" s="57">
        <v>12.473000000000001</v>
      </c>
    </row>
    <row r="172" spans="1:41" x14ac:dyDescent="0.25">
      <c r="A172" s="57">
        <v>1999</v>
      </c>
      <c r="B172" s="57">
        <v>11.63409</v>
      </c>
      <c r="D172" s="57">
        <v>1999</v>
      </c>
      <c r="E172" s="57">
        <v>3.4215140000000002</v>
      </c>
      <c r="H172" s="57" t="s">
        <v>235</v>
      </c>
      <c r="I172" s="57">
        <v>3.7919999999999998</v>
      </c>
      <c r="J172" s="57">
        <v>-2.7650000000000001</v>
      </c>
      <c r="K172" s="57">
        <v>9.6189999999999998</v>
      </c>
      <c r="L172" s="57">
        <v>-0.55700000000000005</v>
      </c>
      <c r="M172" s="57">
        <v>4.3369999999999997</v>
      </c>
      <c r="N172" s="57">
        <v>6.3239999999999998</v>
      </c>
      <c r="O172" s="57">
        <v>8.3000000000000007</v>
      </c>
      <c r="P172" s="57">
        <v>-2.544</v>
      </c>
      <c r="Q172" s="57">
        <v>10.414999999999999</v>
      </c>
      <c r="R172" s="57">
        <v>2.3660000000000001</v>
      </c>
      <c r="S172" s="57">
        <v>4.0350000000000001</v>
      </c>
      <c r="T172" s="57">
        <v>6.8979999999999997</v>
      </c>
      <c r="U172" s="57">
        <v>-4.0289999999999999</v>
      </c>
      <c r="V172" s="57">
        <v>-1.014</v>
      </c>
      <c r="W172" s="57">
        <v>10.358000000000001</v>
      </c>
      <c r="X172" s="57">
        <v>-6.5789999999999997</v>
      </c>
      <c r="Y172" s="57">
        <v>12.217000000000001</v>
      </c>
      <c r="Z172" s="57">
        <v>-2.2269999999999999</v>
      </c>
      <c r="AA172" s="57">
        <v>7.6749999999999998</v>
      </c>
      <c r="AB172" s="57">
        <v>0.52900000000000003</v>
      </c>
      <c r="AC172" s="57">
        <v>1.593</v>
      </c>
      <c r="AD172" s="57">
        <v>7.5519999999999996</v>
      </c>
      <c r="AE172" s="57">
        <v>3.3159999999999998</v>
      </c>
      <c r="AF172" s="57">
        <v>6.3170000000000002</v>
      </c>
      <c r="AG172" s="57">
        <v>4.8019999999999996</v>
      </c>
      <c r="AH172" s="57">
        <v>2.9790000000000001</v>
      </c>
      <c r="AI172" s="57">
        <v>7.76</v>
      </c>
      <c r="AJ172" s="57">
        <v>2.706</v>
      </c>
      <c r="AK172" s="57">
        <v>5.5869999999999997</v>
      </c>
      <c r="AL172" s="57">
        <v>4.758</v>
      </c>
      <c r="AM172" s="57">
        <v>3.6429999999999998</v>
      </c>
      <c r="AN172" s="57">
        <v>4.9859999999999998</v>
      </c>
      <c r="AO172" s="57">
        <v>2.6949999999999998</v>
      </c>
    </row>
    <row r="173" spans="1:41" x14ac:dyDescent="0.25">
      <c r="A173" s="57">
        <v>2000</v>
      </c>
      <c r="B173" s="57">
        <v>11.566330000000001</v>
      </c>
      <c r="D173" s="57">
        <v>2000</v>
      </c>
      <c r="E173" s="57">
        <v>3.6092590000000002</v>
      </c>
      <c r="H173" s="57" t="s">
        <v>266</v>
      </c>
      <c r="I173" s="57">
        <v>2.5</v>
      </c>
      <c r="J173" s="57">
        <v>6.32</v>
      </c>
      <c r="K173" s="57">
        <v>4.1269999999999998</v>
      </c>
      <c r="L173" s="57">
        <v>-1.51</v>
      </c>
      <c r="M173" s="57">
        <v>-5.6260000000000003</v>
      </c>
      <c r="N173" s="57">
        <v>-0.624</v>
      </c>
      <c r="O173" s="57">
        <v>9.9290000000000003</v>
      </c>
      <c r="P173" s="57">
        <v>6.4630000000000001</v>
      </c>
      <c r="Q173" s="57">
        <v>4.3630000000000004</v>
      </c>
      <c r="R173" s="57">
        <v>1.419</v>
      </c>
      <c r="S173" s="57">
        <v>-1.7</v>
      </c>
      <c r="T173" s="57">
        <v>9.9090000000000007</v>
      </c>
      <c r="U173" s="57">
        <v>-3.9590000000000001</v>
      </c>
      <c r="V173" s="57">
        <v>6.1719999999999997</v>
      </c>
      <c r="W173" s="57">
        <v>2.0270000000000001</v>
      </c>
      <c r="X173" s="57">
        <v>3.0129999999999999</v>
      </c>
      <c r="Y173" s="57">
        <v>6.3220000000000001</v>
      </c>
      <c r="Z173" s="57">
        <v>62.186999999999998</v>
      </c>
      <c r="AA173" s="57">
        <v>22.722999999999999</v>
      </c>
      <c r="AB173" s="57">
        <v>22.28</v>
      </c>
      <c r="AC173" s="57">
        <v>23.638000000000002</v>
      </c>
      <c r="AD173" s="57">
        <v>7.9710000000000001</v>
      </c>
      <c r="AE173" s="57">
        <v>5.7370000000000001</v>
      </c>
      <c r="AF173" s="57">
        <v>8.234</v>
      </c>
      <c r="AG173" s="57">
        <v>6.6079999999999997</v>
      </c>
      <c r="AH173" s="57">
        <v>0.42799999999999999</v>
      </c>
      <c r="AI173" s="57">
        <v>8.9130000000000003</v>
      </c>
      <c r="AJ173" s="57">
        <v>8.4939999999999998</v>
      </c>
      <c r="AK173" s="57">
        <v>3.0419999999999998</v>
      </c>
      <c r="AL173" s="57">
        <v>5.17</v>
      </c>
      <c r="AM173" s="57">
        <v>2.5289999999999999</v>
      </c>
      <c r="AN173" s="57">
        <v>-1.8109999999999999</v>
      </c>
      <c r="AO173" s="57">
        <v>-3.2679999999999998</v>
      </c>
    </row>
    <row r="174" spans="1:41" x14ac:dyDescent="0.25">
      <c r="A174" s="57">
        <v>2001</v>
      </c>
      <c r="B174" s="57">
        <v>-1.898844</v>
      </c>
      <c r="D174" s="57">
        <v>2001</v>
      </c>
      <c r="E174" s="57">
        <v>0.52239780000000002</v>
      </c>
      <c r="H174" s="57" t="s">
        <v>212</v>
      </c>
      <c r="I174" s="57" t="s">
        <v>705</v>
      </c>
      <c r="J174" s="57" t="s">
        <v>705</v>
      </c>
      <c r="K174" s="57" t="s">
        <v>705</v>
      </c>
      <c r="L174" s="57" t="s">
        <v>705</v>
      </c>
      <c r="M174" s="57" t="s">
        <v>705</v>
      </c>
      <c r="N174" s="57" t="s">
        <v>705</v>
      </c>
      <c r="O174" s="57" t="s">
        <v>705</v>
      </c>
      <c r="P174" s="57" t="s">
        <v>705</v>
      </c>
      <c r="Q174" s="57" t="s">
        <v>705</v>
      </c>
      <c r="R174" s="57" t="s">
        <v>705</v>
      </c>
      <c r="S174" s="57" t="s">
        <v>705</v>
      </c>
      <c r="T174" s="57" t="s">
        <v>705</v>
      </c>
      <c r="U174" s="57" t="s">
        <v>705</v>
      </c>
      <c r="V174" s="57" t="s">
        <v>705</v>
      </c>
      <c r="W174" s="57" t="s">
        <v>705</v>
      </c>
      <c r="X174" s="57" t="s">
        <v>705</v>
      </c>
      <c r="Y174" s="57" t="s">
        <v>705</v>
      </c>
      <c r="Z174" s="57" t="s">
        <v>705</v>
      </c>
      <c r="AA174" s="57" t="s">
        <v>705</v>
      </c>
      <c r="AB174" s="57" t="s">
        <v>705</v>
      </c>
      <c r="AC174" s="57" t="s">
        <v>705</v>
      </c>
      <c r="AD174" s="57" t="s">
        <v>705</v>
      </c>
      <c r="AE174" s="57" t="s">
        <v>705</v>
      </c>
      <c r="AF174" s="57" t="s">
        <v>705</v>
      </c>
      <c r="AG174" s="57">
        <v>59.737000000000002</v>
      </c>
      <c r="AH174" s="57">
        <v>4.4009999999999998</v>
      </c>
      <c r="AI174" s="57">
        <v>10.157999999999999</v>
      </c>
      <c r="AJ174" s="57">
        <v>1.3779999999999999</v>
      </c>
      <c r="AK174" s="57">
        <v>6.609</v>
      </c>
      <c r="AL174" s="57">
        <v>5.8090000000000002</v>
      </c>
      <c r="AM174" s="57">
        <v>5.8570000000000002</v>
      </c>
      <c r="AN174" s="57">
        <v>8.5820000000000007</v>
      </c>
      <c r="AO174" s="57">
        <v>8.4280000000000008</v>
      </c>
    </row>
    <row r="175" spans="1:41" x14ac:dyDescent="0.25">
      <c r="A175" s="57">
        <v>2002</v>
      </c>
      <c r="B175" s="57">
        <v>8.5659890000000001</v>
      </c>
      <c r="D175" s="57">
        <v>2002</v>
      </c>
      <c r="E175" s="57">
        <v>0.96391130000000003</v>
      </c>
      <c r="H175" s="57" t="s">
        <v>178</v>
      </c>
      <c r="I175" s="57">
        <v>2.1629999999999998</v>
      </c>
      <c r="J175" s="57">
        <v>3.5030000000000001</v>
      </c>
      <c r="K175" s="57">
        <v>-2.859</v>
      </c>
      <c r="L175" s="57">
        <v>2.718</v>
      </c>
      <c r="M175" s="57">
        <v>5.8140000000000001</v>
      </c>
      <c r="N175" s="57">
        <v>4.78</v>
      </c>
      <c r="O175" s="57">
        <v>2.4209999999999998</v>
      </c>
      <c r="P175" s="57">
        <v>4.2530000000000001</v>
      </c>
      <c r="Q175" s="57">
        <v>4.9740000000000002</v>
      </c>
      <c r="R175" s="57">
        <v>2.6190000000000002</v>
      </c>
      <c r="S175" s="57">
        <v>0.193</v>
      </c>
      <c r="T175" s="57">
        <v>-2.0920000000000001</v>
      </c>
      <c r="U175" s="57">
        <v>0.875</v>
      </c>
      <c r="V175" s="57">
        <v>2.339</v>
      </c>
      <c r="W175" s="57">
        <v>4.8040000000000003</v>
      </c>
      <c r="X175" s="57">
        <v>2.738</v>
      </c>
      <c r="Y175" s="57">
        <v>1.68</v>
      </c>
      <c r="Z175" s="57">
        <v>4.2530000000000001</v>
      </c>
      <c r="AA175" s="57">
        <v>4.1379999999999999</v>
      </c>
      <c r="AB175" s="57">
        <v>4.9969999999999999</v>
      </c>
      <c r="AC175" s="57">
        <v>5.1230000000000002</v>
      </c>
      <c r="AD175" s="57">
        <v>1.6879999999999999</v>
      </c>
      <c r="AE175" s="57">
        <v>2.802</v>
      </c>
      <c r="AF175" s="57">
        <v>1.925</v>
      </c>
      <c r="AG175" s="57">
        <v>3.1389999999999998</v>
      </c>
      <c r="AH175" s="57">
        <v>3.1629999999999998</v>
      </c>
      <c r="AI175" s="57">
        <v>2.6219999999999999</v>
      </c>
      <c r="AJ175" s="57">
        <v>2.008</v>
      </c>
      <c r="AK175" s="57">
        <v>1.175</v>
      </c>
      <c r="AL175" s="57">
        <v>-2.7109999999999999</v>
      </c>
      <c r="AM175" s="57">
        <v>3.3740000000000001</v>
      </c>
      <c r="AN175" s="57">
        <v>2.528</v>
      </c>
      <c r="AO175" s="57">
        <v>1.7090000000000001</v>
      </c>
    </row>
    <row r="176" spans="1:41" x14ac:dyDescent="0.25">
      <c r="A176" s="57">
        <v>2003</v>
      </c>
      <c r="B176" s="57">
        <v>3.0377510000000001</v>
      </c>
      <c r="D176" s="57">
        <v>2003</v>
      </c>
      <c r="E176" s="57">
        <v>0.7754297</v>
      </c>
      <c r="H176" s="57" t="s">
        <v>278</v>
      </c>
      <c r="I176" s="57">
        <v>-3.3919999999999999</v>
      </c>
      <c r="J176" s="57">
        <v>3.859</v>
      </c>
      <c r="K176" s="57">
        <v>8.2050000000000001</v>
      </c>
      <c r="L176" s="57">
        <v>4.899</v>
      </c>
      <c r="M176" s="57">
        <v>-3</v>
      </c>
      <c r="N176" s="57">
        <v>-3</v>
      </c>
      <c r="O176" s="57">
        <v>0.94599999999999995</v>
      </c>
      <c r="P176" s="57">
        <v>4</v>
      </c>
      <c r="Q176" s="57">
        <v>8.2940000000000005</v>
      </c>
      <c r="R176" s="57">
        <v>6.4029999999999996</v>
      </c>
      <c r="S176" s="57">
        <v>6.4969999999999999</v>
      </c>
      <c r="T176" s="57">
        <v>1.778</v>
      </c>
      <c r="U176" s="57">
        <v>2.78</v>
      </c>
      <c r="V176" s="57">
        <v>8.2420000000000009</v>
      </c>
      <c r="W176" s="57">
        <v>6.4269999999999996</v>
      </c>
      <c r="X176" s="57">
        <v>11.292999999999999</v>
      </c>
      <c r="Y176" s="57">
        <v>9.1020000000000003</v>
      </c>
      <c r="Z176" s="57">
        <v>5.4720000000000004</v>
      </c>
      <c r="AA176" s="57">
        <v>3.8079999999999998</v>
      </c>
      <c r="AB176" s="57">
        <v>8.1590000000000007</v>
      </c>
      <c r="AC176" s="57">
        <v>5.4370000000000003</v>
      </c>
      <c r="AD176" s="57">
        <v>8.7650000000000006</v>
      </c>
      <c r="AE176" s="57">
        <v>7.0570000000000004</v>
      </c>
      <c r="AF176" s="57">
        <v>6.1589999999999998</v>
      </c>
      <c r="AG176" s="57">
        <v>5.8029999999999999</v>
      </c>
      <c r="AH176" s="57">
        <v>10.007</v>
      </c>
      <c r="AI176" s="57">
        <v>7.0490000000000004</v>
      </c>
      <c r="AJ176" s="57">
        <v>8.0640000000000001</v>
      </c>
      <c r="AK176" s="57">
        <v>10.428000000000001</v>
      </c>
      <c r="AL176" s="57">
        <v>4.1340000000000003</v>
      </c>
      <c r="AM176" s="57">
        <v>6.1959999999999997</v>
      </c>
      <c r="AN176" s="57">
        <v>6.181</v>
      </c>
      <c r="AO176" s="57">
        <v>2.7759999999999998</v>
      </c>
    </row>
    <row r="177" spans="1:41" x14ac:dyDescent="0.25">
      <c r="A177" s="57">
        <v>2004</v>
      </c>
      <c r="B177" s="57">
        <v>10.05444</v>
      </c>
      <c r="D177" s="57">
        <v>2004</v>
      </c>
      <c r="E177" s="57">
        <v>3.4949910000000002</v>
      </c>
      <c r="H177" s="57" t="s">
        <v>155</v>
      </c>
      <c r="I177" s="57">
        <v>-5.4</v>
      </c>
      <c r="J177" s="57">
        <v>3</v>
      </c>
      <c r="K177" s="57">
        <v>6.4</v>
      </c>
      <c r="L177" s="57">
        <v>5.4</v>
      </c>
      <c r="M177" s="57">
        <v>5.6</v>
      </c>
      <c r="N177" s="57">
        <v>5.6</v>
      </c>
      <c r="O177" s="57">
        <v>-0.2</v>
      </c>
      <c r="P177" s="57">
        <v>-0.7</v>
      </c>
      <c r="Q177" s="57">
        <v>-1.9</v>
      </c>
      <c r="R177" s="57">
        <v>4.8</v>
      </c>
      <c r="S177" s="57">
        <v>1.252</v>
      </c>
      <c r="T177" s="57">
        <v>-1.2</v>
      </c>
      <c r="U177" s="57">
        <v>1.6</v>
      </c>
      <c r="V177" s="57">
        <v>-2.1019999999999999</v>
      </c>
      <c r="W177" s="57">
        <v>-0.9</v>
      </c>
      <c r="X177" s="57">
        <v>3.8479999999999999</v>
      </c>
      <c r="Y177" s="57">
        <v>3.8</v>
      </c>
      <c r="Z177" s="57">
        <v>1.1000000000000001</v>
      </c>
      <c r="AA177" s="57">
        <v>5.0979999999999999</v>
      </c>
      <c r="AB177" s="57">
        <v>3.2</v>
      </c>
      <c r="AC177" s="57">
        <v>3.8</v>
      </c>
      <c r="AD177" s="57">
        <v>3</v>
      </c>
      <c r="AE177" s="57">
        <v>5.6</v>
      </c>
      <c r="AF177" s="57">
        <v>7.2</v>
      </c>
      <c r="AG177" s="57">
        <v>4.3</v>
      </c>
      <c r="AH177" s="57">
        <v>5.9</v>
      </c>
      <c r="AI177" s="57">
        <v>1.7</v>
      </c>
      <c r="AJ177" s="57">
        <v>3.4</v>
      </c>
      <c r="AK177" s="57">
        <v>2</v>
      </c>
      <c r="AL177" s="57">
        <v>1.7</v>
      </c>
      <c r="AM177" s="57">
        <v>3.6</v>
      </c>
      <c r="AN177" s="57">
        <v>2.5859999999999999</v>
      </c>
      <c r="AO177" s="57">
        <v>3.2930000000000001</v>
      </c>
    </row>
    <row r="178" spans="1:41" x14ac:dyDescent="0.25">
      <c r="A178" s="57">
        <v>2005</v>
      </c>
      <c r="B178" s="57">
        <v>-2.4715250000000002</v>
      </c>
      <c r="D178" s="57">
        <v>2005</v>
      </c>
      <c r="E178" s="57">
        <v>1.9765820000000001</v>
      </c>
      <c r="H178" s="57" t="s">
        <v>252</v>
      </c>
      <c r="I178" s="57">
        <v>-6</v>
      </c>
      <c r="J178" s="57">
        <v>-10</v>
      </c>
      <c r="K178" s="57">
        <v>-4.8460000000000001</v>
      </c>
      <c r="L178" s="57">
        <v>5.6</v>
      </c>
      <c r="M178" s="57">
        <v>-0.36599999999999999</v>
      </c>
      <c r="N178" s="57">
        <v>3.8620000000000001</v>
      </c>
      <c r="O178" s="57">
        <v>3.4940000000000002</v>
      </c>
      <c r="P178" s="57">
        <v>2.302</v>
      </c>
      <c r="Q178" s="57">
        <v>3.2850000000000001</v>
      </c>
      <c r="R178" s="57">
        <v>3.8119999999999998</v>
      </c>
      <c r="S178" s="57">
        <v>-7.1710000000000003</v>
      </c>
      <c r="T178" s="57">
        <v>-7.0049999999999999</v>
      </c>
      <c r="U178" s="57">
        <v>2.0329999999999999</v>
      </c>
      <c r="V178" s="57">
        <v>4.2869999999999999</v>
      </c>
      <c r="W178" s="57">
        <v>5.2389999999999999</v>
      </c>
      <c r="X178" s="57">
        <v>6.7279999999999998</v>
      </c>
      <c r="Y178" s="57">
        <v>6.2389999999999999</v>
      </c>
      <c r="Z178" s="57">
        <v>7.0860000000000003</v>
      </c>
      <c r="AA178" s="57">
        <v>4.9820000000000002</v>
      </c>
      <c r="AB178" s="57">
        <v>4.524</v>
      </c>
      <c r="AC178" s="57">
        <v>4.26</v>
      </c>
      <c r="AD178" s="57">
        <v>1.2050000000000001</v>
      </c>
      <c r="AE178" s="57">
        <v>1.4430000000000001</v>
      </c>
      <c r="AF178" s="57">
        <v>3.867</v>
      </c>
      <c r="AG178" s="57">
        <v>5.3449999999999998</v>
      </c>
      <c r="AH178" s="57">
        <v>3.617</v>
      </c>
      <c r="AI178" s="57">
        <v>6.2270000000000003</v>
      </c>
      <c r="AJ178" s="57">
        <v>6.7850000000000001</v>
      </c>
      <c r="AK178" s="57">
        <v>5.1269999999999998</v>
      </c>
      <c r="AL178" s="57">
        <v>1.6279999999999999</v>
      </c>
      <c r="AM178" s="57">
        <v>3.875</v>
      </c>
      <c r="AN178" s="57">
        <v>4.5209999999999999</v>
      </c>
      <c r="AO178" s="57">
        <v>1.865</v>
      </c>
    </row>
    <row r="179" spans="1:41" x14ac:dyDescent="0.25">
      <c r="A179" s="57">
        <v>2006</v>
      </c>
      <c r="B179" s="57">
        <v>5.7102700000000004</v>
      </c>
      <c r="D179" s="57">
        <v>2006</v>
      </c>
      <c r="E179" s="57">
        <v>2.8467259999999999</v>
      </c>
      <c r="H179" s="57" t="s">
        <v>157</v>
      </c>
      <c r="I179" s="57">
        <v>0.7</v>
      </c>
      <c r="J179" s="57">
        <v>-5.7439999999999998</v>
      </c>
      <c r="K179" s="57">
        <v>-3.149</v>
      </c>
      <c r="L179" s="57">
        <v>3.7330000000000001</v>
      </c>
      <c r="M179" s="57">
        <v>2</v>
      </c>
      <c r="N179" s="57">
        <v>-6.9509999999999996</v>
      </c>
      <c r="O179" s="57">
        <v>7.1459999999999999</v>
      </c>
      <c r="P179" s="57">
        <v>2.5289999999999999</v>
      </c>
      <c r="Q179" s="57">
        <v>-1.9570000000000001</v>
      </c>
      <c r="R179" s="57">
        <v>-7.0069999999999997</v>
      </c>
      <c r="S179" s="57">
        <v>-1.3380000000000001</v>
      </c>
      <c r="T179" s="57">
        <v>10.497999999999999</v>
      </c>
      <c r="U179" s="57">
        <v>10.298999999999999</v>
      </c>
      <c r="V179" s="57">
        <v>6.2510000000000003</v>
      </c>
      <c r="W179" s="57">
        <v>5.83</v>
      </c>
      <c r="X179" s="57">
        <v>-2.8450000000000002</v>
      </c>
      <c r="Y179" s="57">
        <v>5.5270000000000001</v>
      </c>
      <c r="Z179" s="57">
        <v>8.1110000000000007</v>
      </c>
      <c r="AA179" s="57">
        <v>3.85</v>
      </c>
      <c r="AB179" s="57">
        <v>-3.3849999999999998</v>
      </c>
      <c r="AC179" s="57">
        <v>-0.78900000000000003</v>
      </c>
      <c r="AD179" s="57">
        <v>-4.4089999999999998</v>
      </c>
      <c r="AE179" s="57">
        <v>-10.894</v>
      </c>
      <c r="AF179" s="57">
        <v>8.9550000000000001</v>
      </c>
      <c r="AG179" s="57">
        <v>8.9109999999999996</v>
      </c>
      <c r="AH179" s="57">
        <v>9.1790000000000003</v>
      </c>
      <c r="AI179" s="57">
        <v>8.4659999999999993</v>
      </c>
      <c r="AJ179" s="57">
        <v>8.6530000000000005</v>
      </c>
      <c r="AK179" s="57">
        <v>6.7590000000000003</v>
      </c>
      <c r="AL179" s="57">
        <v>0.85</v>
      </c>
      <c r="AM179" s="57">
        <v>9.1620000000000008</v>
      </c>
      <c r="AN179" s="57">
        <v>8.8680000000000003</v>
      </c>
      <c r="AO179" s="57">
        <v>1.9</v>
      </c>
    </row>
    <row r="180" spans="1:41" x14ac:dyDescent="0.25">
      <c r="A180" s="57">
        <v>2007</v>
      </c>
      <c r="B180" s="57">
        <v>8.7256110000000007</v>
      </c>
      <c r="D180" s="57">
        <v>2007</v>
      </c>
      <c r="E180" s="57">
        <v>3.095729</v>
      </c>
      <c r="H180" s="57" t="s">
        <v>219</v>
      </c>
      <c r="I180" s="57">
        <v>5.5720000000000001</v>
      </c>
      <c r="J180" s="57">
        <v>4.0999999999999996</v>
      </c>
      <c r="K180" s="57">
        <v>5.0519999999999996</v>
      </c>
      <c r="L180" s="57">
        <v>1.593</v>
      </c>
      <c r="M180" s="57">
        <v>1.6</v>
      </c>
      <c r="N180" s="57">
        <v>4.0730000000000004</v>
      </c>
      <c r="O180" s="57">
        <v>6.9820000000000002</v>
      </c>
      <c r="P180" s="57">
        <v>5.8109999999999999</v>
      </c>
      <c r="Q180" s="57">
        <v>6.0910000000000002</v>
      </c>
      <c r="R180" s="57">
        <v>4.5540000000000003</v>
      </c>
      <c r="S180" s="57">
        <v>4.1340000000000003</v>
      </c>
      <c r="T180" s="57">
        <v>1.339</v>
      </c>
      <c r="U180" s="57">
        <v>-1.08</v>
      </c>
      <c r="V180" s="57">
        <v>-9.5000000000000001E-2</v>
      </c>
      <c r="W180" s="57">
        <v>2.5310000000000001</v>
      </c>
      <c r="X180" s="57">
        <v>4.2869999999999999</v>
      </c>
      <c r="Y180" s="57">
        <v>4.0110000000000001</v>
      </c>
      <c r="Z180" s="57">
        <v>0.22</v>
      </c>
      <c r="AA180" s="57">
        <v>3.33</v>
      </c>
      <c r="AB180" s="57">
        <v>2.407</v>
      </c>
      <c r="AC180" s="57">
        <v>0.59899999999999998</v>
      </c>
      <c r="AD180" s="57">
        <v>4.4649999999999999</v>
      </c>
      <c r="AE180" s="57">
        <v>0.54500000000000004</v>
      </c>
      <c r="AF180" s="57">
        <v>2.9319999999999999</v>
      </c>
      <c r="AG180" s="57">
        <v>5.0880000000000001</v>
      </c>
      <c r="AH180" s="57">
        <v>5.9279999999999999</v>
      </c>
      <c r="AI180" s="57">
        <v>6.3259999999999996</v>
      </c>
      <c r="AJ180" s="57">
        <v>6.9930000000000003</v>
      </c>
      <c r="AK180" s="57">
        <v>1.5269999999999999</v>
      </c>
      <c r="AL180" s="57">
        <v>2.7349999999999999</v>
      </c>
      <c r="AM180" s="57">
        <v>5.8029999999999999</v>
      </c>
      <c r="AN180" s="57">
        <v>4.3789999999999996</v>
      </c>
      <c r="AO180" s="57">
        <v>4.5570000000000004</v>
      </c>
    </row>
    <row r="181" spans="1:41" x14ac:dyDescent="0.25">
      <c r="A181" s="57">
        <v>2008</v>
      </c>
      <c r="B181" s="57">
        <v>5.3936440000000001</v>
      </c>
      <c r="D181" s="57">
        <v>2008</v>
      </c>
      <c r="E181" s="57">
        <v>0.94919549999999997</v>
      </c>
      <c r="H181" s="57" t="s">
        <v>272</v>
      </c>
      <c r="I181" s="57">
        <v>3.266</v>
      </c>
      <c r="J181" s="57">
        <v>1.212</v>
      </c>
      <c r="K181" s="57">
        <v>5.5E-2</v>
      </c>
      <c r="L181" s="57">
        <v>-0.88400000000000001</v>
      </c>
      <c r="M181" s="57">
        <v>0.46500000000000002</v>
      </c>
      <c r="N181" s="57">
        <v>3.9769999999999999</v>
      </c>
      <c r="O181" s="57">
        <v>5.6219999999999999</v>
      </c>
      <c r="P181" s="57">
        <v>6.2320000000000002</v>
      </c>
      <c r="Q181" s="57">
        <v>5.8979999999999997</v>
      </c>
      <c r="R181" s="57">
        <v>3.7709999999999999</v>
      </c>
      <c r="S181" s="57">
        <v>7.0419999999999998</v>
      </c>
      <c r="T181" s="57">
        <v>2.0720000000000001</v>
      </c>
      <c r="U181" s="57">
        <v>0.58399999999999996</v>
      </c>
      <c r="V181" s="57">
        <v>1.206</v>
      </c>
      <c r="W181" s="57">
        <v>1.5669999999999999</v>
      </c>
      <c r="X181" s="57">
        <v>3.5710000000000002</v>
      </c>
      <c r="Y181" s="57">
        <v>4.5439999999999996</v>
      </c>
      <c r="Z181" s="57">
        <v>3.5249999999999999</v>
      </c>
      <c r="AA181" s="57">
        <v>3.7080000000000002</v>
      </c>
      <c r="AB181" s="57">
        <v>3.53</v>
      </c>
      <c r="AC181" s="57">
        <v>4.9340000000000002</v>
      </c>
      <c r="AD181" s="57">
        <v>5.9980000000000002</v>
      </c>
      <c r="AE181" s="57">
        <v>7.1639999999999997</v>
      </c>
      <c r="AF181" s="57">
        <v>6.8860000000000001</v>
      </c>
      <c r="AG181" s="57">
        <v>7.8280000000000003</v>
      </c>
      <c r="AH181" s="57">
        <v>7.37</v>
      </c>
      <c r="AI181" s="57">
        <v>6.7370000000000001</v>
      </c>
      <c r="AJ181" s="57">
        <v>7.1479999999999997</v>
      </c>
      <c r="AK181" s="57">
        <v>7.4370000000000003</v>
      </c>
      <c r="AL181" s="57">
        <v>6.0220000000000002</v>
      </c>
      <c r="AM181" s="57">
        <v>7.0430000000000001</v>
      </c>
      <c r="AN181" s="57">
        <v>6.4489999999999998</v>
      </c>
      <c r="AO181" s="57">
        <v>6.9329999999999998</v>
      </c>
    </row>
    <row r="182" spans="1:41" x14ac:dyDescent="0.25">
      <c r="A182" s="57">
        <v>2009</v>
      </c>
      <c r="B182" s="57">
        <v>-13.721299999999999</v>
      </c>
      <c r="D182" s="57">
        <v>2009</v>
      </c>
      <c r="E182" s="57">
        <v>-3.6962799999999998</v>
      </c>
      <c r="H182" s="57" t="s">
        <v>279</v>
      </c>
      <c r="I182" s="57" t="s">
        <v>705</v>
      </c>
      <c r="J182" s="57" t="s">
        <v>705</v>
      </c>
      <c r="K182" s="57" t="s">
        <v>705</v>
      </c>
      <c r="L182" s="57" t="s">
        <v>705</v>
      </c>
      <c r="M182" s="57" t="s">
        <v>705</v>
      </c>
      <c r="N182" s="57" t="s">
        <v>705</v>
      </c>
      <c r="O182" s="57" t="s">
        <v>705</v>
      </c>
      <c r="P182" s="57" t="s">
        <v>705</v>
      </c>
      <c r="Q182" s="57" t="s">
        <v>705</v>
      </c>
      <c r="R182" s="57" t="s">
        <v>705</v>
      </c>
      <c r="S182" s="57" t="s">
        <v>705</v>
      </c>
      <c r="T182" s="57" t="s">
        <v>705</v>
      </c>
      <c r="U182" s="57" t="s">
        <v>705</v>
      </c>
      <c r="V182" s="57">
        <v>-14.798999999999999</v>
      </c>
      <c r="W182" s="57">
        <v>-22.765999999999998</v>
      </c>
      <c r="X182" s="57">
        <v>-12.141999999999999</v>
      </c>
      <c r="Y182" s="57">
        <v>-9.8510000000000009</v>
      </c>
      <c r="Z182" s="57">
        <v>-3.1749999999999998</v>
      </c>
      <c r="AA182" s="57">
        <v>-1.8149999999999999</v>
      </c>
      <c r="AB182" s="57">
        <v>-0.20300000000000001</v>
      </c>
      <c r="AC182" s="57">
        <v>5.9320000000000004</v>
      </c>
      <c r="AD182" s="57">
        <v>9.2270000000000003</v>
      </c>
      <c r="AE182" s="57">
        <v>5.2</v>
      </c>
      <c r="AF182" s="57">
        <v>9.5</v>
      </c>
      <c r="AG182" s="57">
        <v>12.1</v>
      </c>
      <c r="AH182" s="57">
        <v>3</v>
      </c>
      <c r="AI182" s="57">
        <v>7.4</v>
      </c>
      <c r="AJ182" s="57">
        <v>7.6</v>
      </c>
      <c r="AK182" s="57">
        <v>2.2999999999999998</v>
      </c>
      <c r="AL182" s="57">
        <v>-14.8</v>
      </c>
      <c r="AM182" s="57">
        <v>4.0999999999999996</v>
      </c>
      <c r="AN182" s="57">
        <v>5.18</v>
      </c>
      <c r="AO182" s="57">
        <v>0.152</v>
      </c>
    </row>
    <row r="183" spans="1:41" x14ac:dyDescent="0.25">
      <c r="A183" s="57">
        <v>2010</v>
      </c>
      <c r="B183" s="57">
        <v>6.1031779999999998</v>
      </c>
      <c r="D183" s="57">
        <v>2010</v>
      </c>
      <c r="E183" s="57">
        <v>2.1713719999999999</v>
      </c>
      <c r="H183" s="57" t="s">
        <v>183</v>
      </c>
      <c r="I183" s="57">
        <v>4.4290000000000003</v>
      </c>
      <c r="J183" s="57">
        <v>2.2770000000000001</v>
      </c>
      <c r="K183" s="57">
        <v>0.94799999999999995</v>
      </c>
      <c r="L183" s="57">
        <v>1.5740000000000001</v>
      </c>
      <c r="M183" s="57">
        <v>3.351</v>
      </c>
      <c r="N183" s="57">
        <v>3.1070000000000002</v>
      </c>
      <c r="O183" s="57">
        <v>5.8239999999999998</v>
      </c>
      <c r="P183" s="57">
        <v>5.3689999999999998</v>
      </c>
      <c r="Q183" s="57">
        <v>4.0640000000000001</v>
      </c>
      <c r="R183" s="57">
        <v>3.4140000000000001</v>
      </c>
      <c r="S183" s="57">
        <v>4.282</v>
      </c>
      <c r="T183" s="57">
        <v>2.3719999999999999</v>
      </c>
      <c r="U183" s="57">
        <v>4.3529999999999998</v>
      </c>
      <c r="V183" s="57">
        <v>5.71</v>
      </c>
      <c r="W183" s="57">
        <v>5.1470000000000002</v>
      </c>
      <c r="X183" s="57">
        <v>5.202</v>
      </c>
      <c r="Y183" s="57">
        <v>2.056</v>
      </c>
      <c r="Z183" s="57">
        <v>3.43</v>
      </c>
      <c r="AA183" s="57">
        <v>0.56999999999999995</v>
      </c>
      <c r="AB183" s="57">
        <v>-4.2039999999999997</v>
      </c>
      <c r="AC183" s="57">
        <v>2.9249999999999998</v>
      </c>
      <c r="AD183" s="57">
        <v>1.6779999999999999</v>
      </c>
      <c r="AE183" s="57">
        <v>2.504</v>
      </c>
      <c r="AF183" s="57">
        <v>3.9180000000000001</v>
      </c>
      <c r="AG183" s="57">
        <v>5.3330000000000002</v>
      </c>
      <c r="AH183" s="57">
        <v>4.7069999999999999</v>
      </c>
      <c r="AI183" s="57">
        <v>6.6980000000000004</v>
      </c>
      <c r="AJ183" s="57">
        <v>6.9009999999999998</v>
      </c>
      <c r="AK183" s="57">
        <v>3.5470000000000002</v>
      </c>
      <c r="AL183" s="57">
        <v>1.6519999999999999</v>
      </c>
      <c r="AM183" s="57">
        <v>3.972</v>
      </c>
      <c r="AN183" s="57">
        <v>6.6449999999999996</v>
      </c>
      <c r="AO183" s="57">
        <v>3.9620000000000002</v>
      </c>
    </row>
    <row r="184" spans="1:41" x14ac:dyDescent="0.25">
      <c r="A184" s="57">
        <v>1990</v>
      </c>
      <c r="B184" s="57">
        <v>-1.2566120000000001</v>
      </c>
      <c r="D184" s="57">
        <v>1990</v>
      </c>
      <c r="E184" s="57">
        <v>10.24071</v>
      </c>
      <c r="H184" s="57" t="s">
        <v>264</v>
      </c>
      <c r="I184" s="57">
        <v>1.2030000000000001</v>
      </c>
      <c r="J184" s="57">
        <v>-0.40799999999999997</v>
      </c>
      <c r="K184" s="57">
        <v>1.2390000000000001</v>
      </c>
      <c r="L184" s="57">
        <v>1.6519999999999999</v>
      </c>
      <c r="M184" s="57">
        <v>1.698</v>
      </c>
      <c r="N184" s="57">
        <v>2.3620000000000001</v>
      </c>
      <c r="O184" s="57">
        <v>3.4319999999999999</v>
      </c>
      <c r="P184" s="57">
        <v>5.7089999999999996</v>
      </c>
      <c r="Q184" s="57">
        <v>5.2850000000000001</v>
      </c>
      <c r="R184" s="57">
        <v>5.0039999999999996</v>
      </c>
      <c r="S184" s="57">
        <v>3.847</v>
      </c>
      <c r="T184" s="57">
        <v>2.5249999999999999</v>
      </c>
      <c r="U184" s="57">
        <v>0.85099999999999998</v>
      </c>
      <c r="V184" s="57">
        <v>-1.3140000000000001</v>
      </c>
      <c r="W184" s="57">
        <v>2.335</v>
      </c>
      <c r="X184" s="57">
        <v>4.1219999999999999</v>
      </c>
      <c r="Y184" s="57">
        <v>2.4209999999999998</v>
      </c>
      <c r="Z184" s="57">
        <v>3.8650000000000002</v>
      </c>
      <c r="AA184" s="57">
        <v>4.4690000000000003</v>
      </c>
      <c r="AB184" s="57">
        <v>4.7450000000000001</v>
      </c>
      <c r="AC184" s="57">
        <v>5.0529999999999999</v>
      </c>
      <c r="AD184" s="57">
        <v>3.6709999999999998</v>
      </c>
      <c r="AE184" s="57">
        <v>2.7069999999999999</v>
      </c>
      <c r="AF184" s="57">
        <v>3.0880000000000001</v>
      </c>
      <c r="AG184" s="57">
        <v>3.2570000000000001</v>
      </c>
      <c r="AH184" s="57">
        <v>3.5880000000000001</v>
      </c>
      <c r="AI184" s="57">
        <v>4.0750000000000002</v>
      </c>
      <c r="AJ184" s="57">
        <v>3.4790000000000001</v>
      </c>
      <c r="AK184" s="57">
        <v>0.89300000000000002</v>
      </c>
      <c r="AL184" s="57">
        <v>-3.8319999999999999</v>
      </c>
      <c r="AM184" s="57">
        <v>-0.20300000000000001</v>
      </c>
      <c r="AN184" s="57">
        <v>5.1999999999999998E-2</v>
      </c>
      <c r="AO184" s="57">
        <v>-1.643</v>
      </c>
    </row>
    <row r="185" spans="1:41" x14ac:dyDescent="0.25">
      <c r="A185" s="57">
        <v>1991</v>
      </c>
      <c r="B185" s="57">
        <v>2.8851429999999998</v>
      </c>
      <c r="D185" s="57">
        <v>1991</v>
      </c>
      <c r="E185" s="57">
        <v>4.405977</v>
      </c>
      <c r="H185" s="57" t="s">
        <v>220</v>
      </c>
      <c r="I185" s="57">
        <v>-1.891</v>
      </c>
      <c r="J185" s="57">
        <v>7.4039999999999999</v>
      </c>
      <c r="K185" s="57">
        <v>8.2910000000000004</v>
      </c>
      <c r="L185" s="57">
        <v>12.182</v>
      </c>
      <c r="M185" s="57">
        <v>9.859</v>
      </c>
      <c r="N185" s="57">
        <v>7.4710000000000001</v>
      </c>
      <c r="O185" s="57">
        <v>12.24</v>
      </c>
      <c r="P185" s="57">
        <v>12.266</v>
      </c>
      <c r="Q185" s="57">
        <v>11.66</v>
      </c>
      <c r="R185" s="57">
        <v>6.7519999999999998</v>
      </c>
      <c r="S185" s="57">
        <v>9.2970000000000006</v>
      </c>
      <c r="T185" s="57">
        <v>9.7129999999999992</v>
      </c>
      <c r="U185" s="57">
        <v>5.7649999999999997</v>
      </c>
      <c r="V185" s="57">
        <v>6.3289999999999997</v>
      </c>
      <c r="W185" s="57">
        <v>8.7720000000000002</v>
      </c>
      <c r="X185" s="57">
        <v>8.9309999999999992</v>
      </c>
      <c r="Y185" s="57">
        <v>7.1859999999999999</v>
      </c>
      <c r="Z185" s="57">
        <v>5.7670000000000003</v>
      </c>
      <c r="AA185" s="57">
        <v>-5.7140000000000004</v>
      </c>
      <c r="AB185" s="57">
        <v>10.731</v>
      </c>
      <c r="AC185" s="57">
        <v>8.798</v>
      </c>
      <c r="AD185" s="57">
        <v>3.9729999999999999</v>
      </c>
      <c r="AE185" s="57">
        <v>7.15</v>
      </c>
      <c r="AF185" s="57">
        <v>2.8029999999999999</v>
      </c>
      <c r="AG185" s="57">
        <v>4.6189999999999998</v>
      </c>
      <c r="AH185" s="57">
        <v>3.9569999999999999</v>
      </c>
      <c r="AI185" s="57">
        <v>5.1790000000000003</v>
      </c>
      <c r="AJ185" s="57">
        <v>5.1059999999999999</v>
      </c>
      <c r="AK185" s="57">
        <v>2.298</v>
      </c>
      <c r="AL185" s="57">
        <v>0.31900000000000001</v>
      </c>
      <c r="AM185" s="57">
        <v>6.32</v>
      </c>
      <c r="AN185" s="57">
        <v>3.6819999999999999</v>
      </c>
      <c r="AO185" s="57">
        <v>2.044</v>
      </c>
    </row>
    <row r="186" spans="1:41" x14ac:dyDescent="0.25">
      <c r="A186" s="57">
        <v>1992</v>
      </c>
      <c r="B186" s="57">
        <v>4.921564</v>
      </c>
      <c r="D186" s="57">
        <v>1992</v>
      </c>
      <c r="E186" s="57">
        <v>2.1557080000000002</v>
      </c>
      <c r="H186" s="57" t="s">
        <v>263</v>
      </c>
      <c r="I186" s="57">
        <v>6.6210000000000004</v>
      </c>
      <c r="J186" s="57">
        <v>5.3609999999999998</v>
      </c>
      <c r="K186" s="57">
        <v>-0.38300000000000001</v>
      </c>
      <c r="L186" s="57">
        <v>-1.847</v>
      </c>
      <c r="M186" s="57">
        <v>5.0990000000000002</v>
      </c>
      <c r="N186" s="57">
        <v>-1.2110000000000001</v>
      </c>
      <c r="O186" s="57">
        <v>1.7999999999999999E-2</v>
      </c>
      <c r="P186" s="57">
        <v>2.101</v>
      </c>
      <c r="Q186" s="57">
        <v>4.2</v>
      </c>
      <c r="R186" s="57">
        <v>2.395</v>
      </c>
      <c r="S186" s="57">
        <v>-0.318</v>
      </c>
      <c r="T186" s="57">
        <v>-1.018</v>
      </c>
      <c r="U186" s="57">
        <v>-2.137</v>
      </c>
      <c r="V186" s="57">
        <v>1.234</v>
      </c>
      <c r="W186" s="57">
        <v>3.234</v>
      </c>
      <c r="X186" s="57">
        <v>3.1160000000000001</v>
      </c>
      <c r="Y186" s="57">
        <v>4.3070000000000004</v>
      </c>
      <c r="Z186" s="57">
        <v>2.6469999999999998</v>
      </c>
      <c r="AA186" s="57">
        <v>0.51700000000000002</v>
      </c>
      <c r="AB186" s="57">
        <v>2.3580000000000001</v>
      </c>
      <c r="AC186" s="57">
        <v>4.1550000000000002</v>
      </c>
      <c r="AD186" s="57">
        <v>2.7349999999999999</v>
      </c>
      <c r="AE186" s="57">
        <v>3.6680000000000001</v>
      </c>
      <c r="AF186" s="57">
        <v>2.9489999999999998</v>
      </c>
      <c r="AG186" s="57">
        <v>4.5549999999999997</v>
      </c>
      <c r="AH186" s="57">
        <v>5.2770000000000001</v>
      </c>
      <c r="AI186" s="57">
        <v>5.6040000000000001</v>
      </c>
      <c r="AJ186" s="57">
        <v>5.548</v>
      </c>
      <c r="AK186" s="57">
        <v>3.6219999999999999</v>
      </c>
      <c r="AL186" s="57">
        <v>-1.526</v>
      </c>
      <c r="AM186" s="57">
        <v>3.0870000000000002</v>
      </c>
      <c r="AN186" s="57">
        <v>3.4569999999999999</v>
      </c>
      <c r="AO186" s="57">
        <v>2.548</v>
      </c>
    </row>
    <row r="187" spans="1:41" x14ac:dyDescent="0.25">
      <c r="A187" s="57">
        <v>1993</v>
      </c>
      <c r="B187" s="57">
        <v>5.0273950000000003</v>
      </c>
      <c r="D187" s="57">
        <v>1993</v>
      </c>
      <c r="E187" s="57">
        <v>5.0435800000000004</v>
      </c>
      <c r="H187" s="57" t="s">
        <v>215</v>
      </c>
      <c r="I187" s="57">
        <v>-1.4139999999999999</v>
      </c>
      <c r="J187" s="57">
        <v>0.78100000000000003</v>
      </c>
      <c r="K187" s="57">
        <v>0.66800000000000004</v>
      </c>
      <c r="L187" s="57">
        <v>0.91300000000000003</v>
      </c>
      <c r="M187" s="57">
        <v>3.226</v>
      </c>
      <c r="N187" s="57">
        <v>2.798</v>
      </c>
      <c r="O187" s="57">
        <v>2.86</v>
      </c>
      <c r="P187" s="57">
        <v>3.1920000000000002</v>
      </c>
      <c r="Q187" s="57">
        <v>4.194</v>
      </c>
      <c r="R187" s="57">
        <v>3.3879999999999999</v>
      </c>
      <c r="S187" s="57">
        <v>2.0529999999999999</v>
      </c>
      <c r="T187" s="57">
        <v>1.4350000000000001</v>
      </c>
      <c r="U187" s="57">
        <v>0.83399999999999996</v>
      </c>
      <c r="V187" s="57">
        <v>-0.85299999999999998</v>
      </c>
      <c r="W187" s="57">
        <v>2.1509999999999998</v>
      </c>
      <c r="X187" s="57">
        <v>2.887</v>
      </c>
      <c r="Y187" s="57">
        <v>1.135</v>
      </c>
      <c r="Z187" s="57">
        <v>1.8660000000000001</v>
      </c>
      <c r="AA187" s="57">
        <v>1.448</v>
      </c>
      <c r="AB187" s="57">
        <v>1.4510000000000001</v>
      </c>
      <c r="AC187" s="57">
        <v>3.6539999999999999</v>
      </c>
      <c r="AD187" s="57">
        <v>1.863</v>
      </c>
      <c r="AE187" s="57">
        <v>0.45100000000000001</v>
      </c>
      <c r="AF187" s="57">
        <v>-4.7E-2</v>
      </c>
      <c r="AG187" s="57">
        <v>1.7310000000000001</v>
      </c>
      <c r="AH187" s="57">
        <v>0.93100000000000005</v>
      </c>
      <c r="AI187" s="57">
        <v>2.1989999999999998</v>
      </c>
      <c r="AJ187" s="57">
        <v>1.6830000000000001</v>
      </c>
      <c r="AK187" s="57">
        <v>-1.1559999999999999</v>
      </c>
      <c r="AL187" s="57">
        <v>-5.4939999999999998</v>
      </c>
      <c r="AM187" s="57">
        <v>1.7230000000000001</v>
      </c>
      <c r="AN187" s="57">
        <v>0.374</v>
      </c>
      <c r="AO187" s="57">
        <v>-2.3690000000000002</v>
      </c>
    </row>
    <row r="188" spans="1:41" x14ac:dyDescent="0.25">
      <c r="A188" s="57">
        <v>1994</v>
      </c>
      <c r="B188" s="57">
        <v>1.4415709999999999</v>
      </c>
      <c r="D188" s="57">
        <v>1994</v>
      </c>
      <c r="E188" s="57">
        <v>-3.137537</v>
      </c>
      <c r="H188" s="57" t="s">
        <v>237</v>
      </c>
      <c r="I188" s="57" t="s">
        <v>705</v>
      </c>
      <c r="J188" s="57" t="s">
        <v>705</v>
      </c>
      <c r="K188" s="57" t="s">
        <v>705</v>
      </c>
      <c r="L188" s="57" t="s">
        <v>705</v>
      </c>
      <c r="M188" s="57" t="s">
        <v>705</v>
      </c>
      <c r="N188" s="57" t="s">
        <v>705</v>
      </c>
      <c r="O188" s="57" t="s">
        <v>705</v>
      </c>
      <c r="P188" s="57" t="s">
        <v>705</v>
      </c>
      <c r="Q188" s="57" t="s">
        <v>705</v>
      </c>
      <c r="R188" s="57" t="s">
        <v>705</v>
      </c>
      <c r="S188" s="57" t="s">
        <v>705</v>
      </c>
      <c r="T188" s="57" t="s">
        <v>705</v>
      </c>
      <c r="U188" s="57" t="s">
        <v>705</v>
      </c>
      <c r="V188" s="57" t="s">
        <v>705</v>
      </c>
      <c r="W188" s="57" t="s">
        <v>705</v>
      </c>
      <c r="X188" s="57" t="s">
        <v>705</v>
      </c>
      <c r="Y188" s="57" t="s">
        <v>705</v>
      </c>
      <c r="Z188" s="57" t="s">
        <v>705</v>
      </c>
      <c r="AA188" s="57" t="s">
        <v>705</v>
      </c>
      <c r="AB188" s="57">
        <v>10.945</v>
      </c>
      <c r="AC188" s="57">
        <v>13.746</v>
      </c>
      <c r="AD188" s="57">
        <v>11.343999999999999</v>
      </c>
      <c r="AE188" s="57">
        <v>12.026</v>
      </c>
      <c r="AF188" s="57">
        <v>13.843999999999999</v>
      </c>
      <c r="AG188" s="57">
        <v>13.565</v>
      </c>
      <c r="AH188" s="57">
        <v>13.569000000000001</v>
      </c>
      <c r="AI188" s="57">
        <v>13.076000000000001</v>
      </c>
      <c r="AJ188" s="57">
        <v>11.991</v>
      </c>
      <c r="AK188" s="57">
        <v>3.6</v>
      </c>
      <c r="AL188" s="57">
        <v>5.1440000000000001</v>
      </c>
      <c r="AM188" s="57">
        <v>5.3449999999999998</v>
      </c>
      <c r="AN188" s="57">
        <v>5.9089999999999998</v>
      </c>
      <c r="AO188" s="57">
        <v>6.3620000000000001</v>
      </c>
    </row>
    <row r="189" spans="1:41" x14ac:dyDescent="0.25">
      <c r="A189" s="57">
        <v>1995</v>
      </c>
      <c r="B189" s="57">
        <v>7.2603590000000002</v>
      </c>
      <c r="D189" s="57">
        <v>1995</v>
      </c>
      <c r="E189" s="57">
        <v>11.36875</v>
      </c>
      <c r="H189" s="57" t="s">
        <v>281</v>
      </c>
      <c r="I189" s="57">
        <v>-2.0030000000000001</v>
      </c>
      <c r="J189" s="57">
        <v>-1.2569999999999999</v>
      </c>
      <c r="K189" s="57">
        <v>2.246</v>
      </c>
      <c r="L189" s="57">
        <v>3.8340000000000001</v>
      </c>
      <c r="M189" s="57">
        <v>2.9430000000000001</v>
      </c>
      <c r="N189" s="57">
        <v>3.8679999999999999</v>
      </c>
      <c r="O189" s="57">
        <v>4.3029999999999999</v>
      </c>
      <c r="P189" s="57">
        <v>5.1550000000000002</v>
      </c>
      <c r="Q189" s="57">
        <v>5.57</v>
      </c>
      <c r="R189" s="57">
        <v>2.5950000000000002</v>
      </c>
      <c r="S189" s="57">
        <v>1.821</v>
      </c>
      <c r="T189" s="57">
        <v>-1.292</v>
      </c>
      <c r="U189" s="57">
        <v>1.2949999999999999</v>
      </c>
      <c r="V189" s="57">
        <v>3.49</v>
      </c>
      <c r="W189" s="57">
        <v>4.9530000000000003</v>
      </c>
      <c r="X189" s="57">
        <v>3.5329999999999999</v>
      </c>
      <c r="Y189" s="57">
        <v>3.4910000000000001</v>
      </c>
      <c r="Z189" s="57">
        <v>4.3499999999999996</v>
      </c>
      <c r="AA189" s="57">
        <v>3.5670000000000002</v>
      </c>
      <c r="AB189" s="57">
        <v>2.9380000000000002</v>
      </c>
      <c r="AC189" s="57">
        <v>4.3620000000000001</v>
      </c>
      <c r="AD189" s="57">
        <v>2.1850000000000001</v>
      </c>
      <c r="AE189" s="57">
        <v>2.2949999999999999</v>
      </c>
      <c r="AF189" s="57">
        <v>3.9489999999999998</v>
      </c>
      <c r="AG189" s="57">
        <v>3.173</v>
      </c>
      <c r="AH189" s="57">
        <v>3.2349999999999999</v>
      </c>
      <c r="AI189" s="57">
        <v>2.7549999999999999</v>
      </c>
      <c r="AJ189" s="57">
        <v>3.427</v>
      </c>
      <c r="AK189" s="57">
        <v>-0.76900000000000002</v>
      </c>
      <c r="AL189" s="57">
        <v>-5.17</v>
      </c>
      <c r="AM189" s="57">
        <v>1.66</v>
      </c>
      <c r="AN189" s="57">
        <v>1.117</v>
      </c>
      <c r="AO189" s="57">
        <v>0.17</v>
      </c>
    </row>
    <row r="190" spans="1:41" x14ac:dyDescent="0.25">
      <c r="A190" s="57">
        <v>1996</v>
      </c>
      <c r="B190" s="57">
        <v>7.9533820000000004</v>
      </c>
      <c r="D190" s="57">
        <v>1996</v>
      </c>
      <c r="E190" s="57">
        <v>3.295655</v>
      </c>
      <c r="H190" s="57" t="s">
        <v>198</v>
      </c>
      <c r="I190" s="57">
        <v>1.8089999999999999</v>
      </c>
      <c r="J190" s="57">
        <v>0.97899999999999998</v>
      </c>
      <c r="K190" s="57">
        <v>2.4169999999999998</v>
      </c>
      <c r="L190" s="57">
        <v>1.232</v>
      </c>
      <c r="M190" s="57">
        <v>1.4950000000000001</v>
      </c>
      <c r="N190" s="57">
        <v>1.61</v>
      </c>
      <c r="O190" s="57">
        <v>2.2559999999999998</v>
      </c>
      <c r="P190" s="57">
        <v>2.3879999999999999</v>
      </c>
      <c r="Q190" s="57">
        <v>4.6680000000000001</v>
      </c>
      <c r="R190" s="57">
        <v>4.1879999999999997</v>
      </c>
      <c r="S190" s="57">
        <v>2.62</v>
      </c>
      <c r="T190" s="57">
        <v>1.0389999999999999</v>
      </c>
      <c r="U190" s="57">
        <v>1.478</v>
      </c>
      <c r="V190" s="57">
        <v>-0.66700000000000004</v>
      </c>
      <c r="W190" s="57">
        <v>2.2469999999999999</v>
      </c>
      <c r="X190" s="57">
        <v>2.0470000000000002</v>
      </c>
      <c r="Y190" s="57">
        <v>1.0680000000000001</v>
      </c>
      <c r="Z190" s="57">
        <v>2.1840000000000002</v>
      </c>
      <c r="AA190" s="57">
        <v>3.3780000000000001</v>
      </c>
      <c r="AB190" s="57">
        <v>3.2919999999999998</v>
      </c>
      <c r="AC190" s="57">
        <v>3.68</v>
      </c>
      <c r="AD190" s="57">
        <v>1.8360000000000001</v>
      </c>
      <c r="AE190" s="57">
        <v>0.92900000000000005</v>
      </c>
      <c r="AF190" s="57">
        <v>0.89900000000000002</v>
      </c>
      <c r="AG190" s="57">
        <v>2.5449999999999999</v>
      </c>
      <c r="AH190" s="57">
        <v>1.8260000000000001</v>
      </c>
      <c r="AI190" s="57">
        <v>2.4670000000000001</v>
      </c>
      <c r="AJ190" s="57">
        <v>2.2850000000000001</v>
      </c>
      <c r="AK190" s="57">
        <v>-8.1000000000000003E-2</v>
      </c>
      <c r="AL190" s="57">
        <v>-3.1469999999999998</v>
      </c>
      <c r="AM190" s="57">
        <v>1.7250000000000001</v>
      </c>
      <c r="AN190" s="57">
        <v>2.0270000000000001</v>
      </c>
      <c r="AO190" s="57">
        <v>1.4E-2</v>
      </c>
    </row>
    <row r="191" spans="1:41" x14ac:dyDescent="0.25">
      <c r="A191" s="57">
        <v>1997</v>
      </c>
      <c r="B191" s="57">
        <v>-6.2371860000000003</v>
      </c>
      <c r="D191" s="57">
        <v>1997</v>
      </c>
      <c r="E191" s="57">
        <v>5.7948930000000001</v>
      </c>
      <c r="H191" s="57" t="s">
        <v>273</v>
      </c>
      <c r="I191" s="57">
        <v>4.601</v>
      </c>
      <c r="J191" s="57">
        <v>5.91</v>
      </c>
      <c r="K191" s="57">
        <v>5.3529999999999998</v>
      </c>
      <c r="L191" s="57">
        <v>5.5810000000000004</v>
      </c>
      <c r="M191" s="57">
        <v>5.76</v>
      </c>
      <c r="N191" s="57">
        <v>4.6429999999999998</v>
      </c>
      <c r="O191" s="57">
        <v>5.5339999999999998</v>
      </c>
      <c r="P191" s="57">
        <v>9.5190000000000001</v>
      </c>
      <c r="Q191" s="57">
        <v>13.288</v>
      </c>
      <c r="R191" s="57">
        <v>12.194000000000001</v>
      </c>
      <c r="S191" s="57">
        <v>11.622999999999999</v>
      </c>
      <c r="T191" s="57">
        <v>8.1120000000000001</v>
      </c>
      <c r="U191" s="57">
        <v>8.0830000000000002</v>
      </c>
      <c r="V191" s="57">
        <v>8.2509999999999994</v>
      </c>
      <c r="W191" s="57">
        <v>8.9870000000000001</v>
      </c>
      <c r="X191" s="57">
        <v>9.2370000000000001</v>
      </c>
      <c r="Y191" s="57">
        <v>5.9009999999999998</v>
      </c>
      <c r="Z191" s="57">
        <v>-1.371</v>
      </c>
      <c r="AA191" s="57">
        <v>-10.51</v>
      </c>
      <c r="AB191" s="57">
        <v>4.4480000000000004</v>
      </c>
      <c r="AC191" s="57">
        <v>4.75</v>
      </c>
      <c r="AD191" s="57">
        <v>2.1669999999999998</v>
      </c>
      <c r="AE191" s="57">
        <v>5.3179999999999996</v>
      </c>
      <c r="AF191" s="57">
        <v>7.13</v>
      </c>
      <c r="AG191" s="57">
        <v>6.3150000000000004</v>
      </c>
      <c r="AH191" s="57">
        <v>4.6420000000000003</v>
      </c>
      <c r="AI191" s="57">
        <v>5.093</v>
      </c>
      <c r="AJ191" s="57">
        <v>5.0439999999999996</v>
      </c>
      <c r="AK191" s="57">
        <v>2.484</v>
      </c>
      <c r="AL191" s="57">
        <v>-2.33</v>
      </c>
      <c r="AM191" s="57">
        <v>7.8109999999999999</v>
      </c>
      <c r="AN191" s="57">
        <v>7.6999999999999999E-2</v>
      </c>
      <c r="AO191" s="57">
        <v>6.49</v>
      </c>
    </row>
    <row r="192" spans="1:41" x14ac:dyDescent="0.25">
      <c r="A192" s="57">
        <v>1998</v>
      </c>
      <c r="B192" s="57">
        <v>-8.1839359999999992</v>
      </c>
      <c r="D192" s="57">
        <v>1998</v>
      </c>
      <c r="E192" s="57">
        <v>3.1954929999999999</v>
      </c>
      <c r="H192" s="57" t="s">
        <v>704</v>
      </c>
      <c r="I192" s="57">
        <v>2.4049999999999998</v>
      </c>
      <c r="J192" s="57">
        <v>0.94499999999999995</v>
      </c>
      <c r="K192" s="57">
        <v>-0.45400000000000001</v>
      </c>
      <c r="L192" s="57">
        <v>1.41</v>
      </c>
      <c r="M192" s="57">
        <v>4.8440000000000003</v>
      </c>
      <c r="N192" s="57">
        <v>0.46400000000000002</v>
      </c>
      <c r="O192" s="57">
        <v>4.72</v>
      </c>
      <c r="P192" s="57">
        <v>2.6709999999999998</v>
      </c>
      <c r="Q192" s="57">
        <v>0.46500000000000002</v>
      </c>
      <c r="R192" s="57">
        <v>-1.26</v>
      </c>
      <c r="S192" s="57">
        <v>-6.5679999999999996</v>
      </c>
      <c r="T192" s="57">
        <v>-8.4450000000000003</v>
      </c>
      <c r="U192" s="57">
        <v>-10.462</v>
      </c>
      <c r="V192" s="57">
        <v>-13.468</v>
      </c>
      <c r="W192" s="57">
        <v>-3.867</v>
      </c>
      <c r="X192" s="57">
        <v>0.66100000000000003</v>
      </c>
      <c r="Y192" s="57">
        <v>-1.1140000000000001</v>
      </c>
      <c r="Z192" s="57">
        <v>-5.4089999999999998</v>
      </c>
      <c r="AA192" s="57">
        <v>-1.7370000000000001</v>
      </c>
      <c r="AB192" s="57">
        <v>-4.2699999999999996</v>
      </c>
      <c r="AC192" s="57">
        <v>-6.9</v>
      </c>
      <c r="AD192" s="57">
        <v>-2.1</v>
      </c>
      <c r="AE192" s="57">
        <v>3.468</v>
      </c>
      <c r="AF192" s="57">
        <v>5.7910000000000004</v>
      </c>
      <c r="AG192" s="57">
        <v>6.64</v>
      </c>
      <c r="AH192" s="57">
        <v>7.8010000000000002</v>
      </c>
      <c r="AI192" s="57">
        <v>5.5810000000000004</v>
      </c>
      <c r="AJ192" s="57">
        <v>6.258</v>
      </c>
      <c r="AK192" s="57">
        <v>6.1550000000000002</v>
      </c>
      <c r="AL192" s="57">
        <v>2.8340000000000001</v>
      </c>
      <c r="AM192" s="57">
        <v>7.1740000000000004</v>
      </c>
      <c r="AN192" s="57">
        <v>6.88</v>
      </c>
      <c r="AO192" s="57">
        <v>7.1520000000000001</v>
      </c>
    </row>
    <row r="193" spans="1:41" x14ac:dyDescent="0.25">
      <c r="A193" s="57">
        <v>1999</v>
      </c>
      <c r="B193" s="57">
        <v>6.306826</v>
      </c>
      <c r="D193" s="57">
        <v>1999</v>
      </c>
      <c r="E193" s="57">
        <v>5.2745579999999999</v>
      </c>
      <c r="H193" s="57" t="s">
        <v>276</v>
      </c>
      <c r="I193" s="57">
        <v>-0.77900000000000003</v>
      </c>
      <c r="J193" s="57">
        <v>4.3650000000000002</v>
      </c>
      <c r="K193" s="57">
        <v>3.4289999999999998</v>
      </c>
      <c r="L193" s="57">
        <v>4.758</v>
      </c>
      <c r="M193" s="57">
        <v>6.8230000000000004</v>
      </c>
      <c r="N193" s="57">
        <v>4.258</v>
      </c>
      <c r="O193" s="57">
        <v>6.9409999999999998</v>
      </c>
      <c r="P193" s="57">
        <v>10.026999999999999</v>
      </c>
      <c r="Q193" s="57">
        <v>2.121</v>
      </c>
      <c r="R193" s="57">
        <v>0.253</v>
      </c>
      <c r="S193" s="57">
        <v>9.2550000000000008</v>
      </c>
      <c r="T193" s="57">
        <v>0.92600000000000005</v>
      </c>
      <c r="U193" s="57">
        <v>5.984</v>
      </c>
      <c r="V193" s="57">
        <v>8.0419999999999998</v>
      </c>
      <c r="W193" s="57">
        <v>-5.4560000000000004</v>
      </c>
      <c r="X193" s="57">
        <v>7.19</v>
      </c>
      <c r="Y193" s="57">
        <v>7.0069999999999997</v>
      </c>
      <c r="Z193" s="57">
        <v>7.5279999999999996</v>
      </c>
      <c r="AA193" s="57">
        <v>3.0920000000000001</v>
      </c>
      <c r="AB193" s="57">
        <v>-3.3650000000000002</v>
      </c>
      <c r="AC193" s="57">
        <v>6.774</v>
      </c>
      <c r="AD193" s="57">
        <v>-5.6970000000000001</v>
      </c>
      <c r="AE193" s="57">
        <v>6.1639999999999997</v>
      </c>
      <c r="AF193" s="57">
        <v>5.2649999999999997</v>
      </c>
      <c r="AG193" s="57">
        <v>9.3629999999999995</v>
      </c>
      <c r="AH193" s="57">
        <v>8.4019999999999992</v>
      </c>
      <c r="AI193" s="57">
        <v>6.8929999999999998</v>
      </c>
      <c r="AJ193" s="57">
        <v>4.6689999999999996</v>
      </c>
      <c r="AK193" s="57">
        <v>0.65900000000000003</v>
      </c>
      <c r="AL193" s="57">
        <v>-4.8259999999999996</v>
      </c>
      <c r="AM193" s="57">
        <v>9.157</v>
      </c>
      <c r="AN193" s="57">
        <v>8.7729999999999997</v>
      </c>
      <c r="AO193" s="57">
        <v>2.1709999999999998</v>
      </c>
    </row>
    <row r="194" spans="1:41" x14ac:dyDescent="0.25">
      <c r="A194" s="57">
        <v>2000</v>
      </c>
      <c r="B194" s="57">
        <v>6.3184709999999997</v>
      </c>
      <c r="D194" s="57">
        <v>2000</v>
      </c>
      <c r="E194" s="57">
        <v>4.3249649999999997</v>
      </c>
      <c r="H194" s="57" t="s">
        <v>706</v>
      </c>
      <c r="I194" s="57">
        <v>-14.927</v>
      </c>
      <c r="J194" s="57">
        <v>7.8879999999999999</v>
      </c>
      <c r="K194" s="57">
        <v>14.403</v>
      </c>
      <c r="L194" s="57">
        <v>10.297000000000001</v>
      </c>
      <c r="M194" s="57">
        <v>3.3260000000000001</v>
      </c>
      <c r="N194" s="57">
        <v>4.1920000000000002</v>
      </c>
      <c r="O194" s="57">
        <v>-9.3460000000000001</v>
      </c>
      <c r="P194" s="57">
        <v>-2.1829999999999998</v>
      </c>
      <c r="Q194" s="57">
        <v>-14.06</v>
      </c>
      <c r="R194" s="57">
        <v>6.2009999999999996</v>
      </c>
      <c r="S194" s="57">
        <v>19.61</v>
      </c>
      <c r="T194" s="57">
        <v>12.593999999999999</v>
      </c>
      <c r="U194" s="57">
        <v>4.2510000000000003</v>
      </c>
      <c r="V194" s="57">
        <v>-1.5760000000000001</v>
      </c>
      <c r="W194" s="57">
        <v>-0.35099999999999998</v>
      </c>
      <c r="X194" s="57">
        <v>2.653</v>
      </c>
      <c r="Y194" s="57">
        <v>7.101</v>
      </c>
      <c r="Z194" s="57">
        <v>3.3849999999999998</v>
      </c>
      <c r="AA194" s="57">
        <v>2.7410000000000001</v>
      </c>
      <c r="AB194" s="57">
        <v>1.9339999999999999</v>
      </c>
      <c r="AC194" s="57">
        <v>5.1429999999999998</v>
      </c>
      <c r="AD194" s="57">
        <v>3.669</v>
      </c>
      <c r="AE194" s="57">
        <v>8.16</v>
      </c>
      <c r="AF194" s="57">
        <v>8.0589999999999993</v>
      </c>
      <c r="AG194" s="57">
        <v>6.0670000000000002</v>
      </c>
      <c r="AH194" s="57">
        <v>4.6559999999999997</v>
      </c>
      <c r="AI194" s="57">
        <v>6.2110000000000003</v>
      </c>
      <c r="AJ194" s="57">
        <v>6.367</v>
      </c>
      <c r="AK194" s="57">
        <v>0.57599999999999996</v>
      </c>
      <c r="AL194" s="57">
        <v>3.95</v>
      </c>
      <c r="AM194" s="57">
        <v>5.899</v>
      </c>
      <c r="AN194" s="57">
        <v>3.0270000000000001</v>
      </c>
      <c r="AO194" s="57">
        <v>-1.875</v>
      </c>
    </row>
    <row r="195" spans="1:41" x14ac:dyDescent="0.25">
      <c r="A195" s="57">
        <v>2001</v>
      </c>
      <c r="B195" s="57">
        <v>3.656625</v>
      </c>
      <c r="D195" s="57">
        <v>2001</v>
      </c>
      <c r="E195" s="57">
        <v>6.6423810000000003</v>
      </c>
      <c r="H195" s="57" t="s">
        <v>193</v>
      </c>
      <c r="I195" s="57">
        <v>3.4089999999999998</v>
      </c>
      <c r="J195" s="57">
        <v>2.198</v>
      </c>
      <c r="K195" s="57">
        <v>7.2960000000000003</v>
      </c>
      <c r="L195" s="57">
        <v>8.8759999999999994</v>
      </c>
      <c r="M195" s="57">
        <v>8.0210000000000008</v>
      </c>
      <c r="N195" s="57">
        <v>7.4249999999999998</v>
      </c>
      <c r="O195" s="57">
        <v>4.7590000000000003</v>
      </c>
      <c r="P195" s="57">
        <v>4.2729999999999997</v>
      </c>
      <c r="Q195" s="57">
        <v>3.9940000000000002</v>
      </c>
      <c r="R195" s="57">
        <v>2.9929999999999999</v>
      </c>
      <c r="S195" s="57">
        <v>2.35</v>
      </c>
      <c r="T195" s="57">
        <v>2.1</v>
      </c>
      <c r="U195" s="57">
        <v>0.3</v>
      </c>
      <c r="V195" s="57">
        <v>2.9</v>
      </c>
      <c r="W195" s="57">
        <v>4.1879999999999997</v>
      </c>
      <c r="X195" s="57">
        <v>4.484</v>
      </c>
      <c r="Y195" s="57">
        <v>4.8789999999999996</v>
      </c>
      <c r="Z195" s="57">
        <v>5.9189999999999996</v>
      </c>
      <c r="AA195" s="57">
        <v>7.5430000000000001</v>
      </c>
      <c r="AB195" s="57">
        <v>6.11</v>
      </c>
      <c r="AC195" s="57">
        <v>5.383</v>
      </c>
      <c r="AD195" s="57">
        <v>3.524</v>
      </c>
      <c r="AE195" s="57">
        <v>3.1859999999999999</v>
      </c>
      <c r="AF195" s="57">
        <v>3.1930000000000001</v>
      </c>
      <c r="AG195" s="57">
        <v>4.0919999999999996</v>
      </c>
      <c r="AH195" s="57">
        <v>4.4720000000000004</v>
      </c>
      <c r="AI195" s="57">
        <v>6.8440000000000003</v>
      </c>
      <c r="AJ195" s="57">
        <v>7.0880000000000001</v>
      </c>
      <c r="AK195" s="57">
        <v>7.1559999999999997</v>
      </c>
      <c r="AL195" s="57">
        <v>4.6740000000000004</v>
      </c>
      <c r="AM195" s="57">
        <v>5.1470000000000002</v>
      </c>
      <c r="AN195" s="57">
        <v>1.776</v>
      </c>
      <c r="AO195" s="57">
        <v>2.2149999999999999</v>
      </c>
    </row>
    <row r="196" spans="1:41" x14ac:dyDescent="0.25">
      <c r="A196" s="57">
        <v>2002</v>
      </c>
      <c r="B196" s="57">
        <v>4.937773</v>
      </c>
      <c r="D196" s="57">
        <v>2002</v>
      </c>
      <c r="E196" s="57">
        <v>4.0405920000000002</v>
      </c>
      <c r="H196" s="57" t="s">
        <v>200</v>
      </c>
      <c r="I196" s="57">
        <v>1.272</v>
      </c>
      <c r="J196" s="57">
        <v>0.11</v>
      </c>
      <c r="K196" s="57">
        <v>-0.78800000000000003</v>
      </c>
      <c r="L196" s="57">
        <v>1.5549999999999999</v>
      </c>
      <c r="M196" s="57">
        <v>2.8260000000000001</v>
      </c>
      <c r="N196" s="57">
        <v>2.1920000000000002</v>
      </c>
      <c r="O196" s="57">
        <v>2.4169999999999998</v>
      </c>
      <c r="P196" s="57">
        <v>1.4690000000000001</v>
      </c>
      <c r="Q196" s="57">
        <v>3.7360000000000002</v>
      </c>
      <c r="R196" s="57">
        <v>3.9129999999999998</v>
      </c>
      <c r="S196" s="57">
        <v>5.7229999999999999</v>
      </c>
      <c r="T196" s="57">
        <v>5.0110000000000001</v>
      </c>
      <c r="U196" s="57">
        <v>1.504</v>
      </c>
      <c r="V196" s="57">
        <v>-1.012</v>
      </c>
      <c r="W196" s="57">
        <v>2.5270000000000001</v>
      </c>
      <c r="X196" s="57">
        <v>1.776</v>
      </c>
      <c r="Y196" s="57">
        <v>0.81599999999999995</v>
      </c>
      <c r="Z196" s="57">
        <v>1.7889999999999999</v>
      </c>
      <c r="AA196" s="57">
        <v>1.6559999999999999</v>
      </c>
      <c r="AB196" s="57">
        <v>1.7430000000000001</v>
      </c>
      <c r="AC196" s="57">
        <v>3.298</v>
      </c>
      <c r="AD196" s="57">
        <v>1.6379999999999999</v>
      </c>
      <c r="AE196" s="57">
        <v>0.03</v>
      </c>
      <c r="AF196" s="57">
        <v>-0.38700000000000001</v>
      </c>
      <c r="AG196" s="57">
        <v>0.69399999999999995</v>
      </c>
      <c r="AH196" s="57">
        <v>0.84599999999999997</v>
      </c>
      <c r="AI196" s="57">
        <v>3.8860000000000001</v>
      </c>
      <c r="AJ196" s="57">
        <v>3.3889999999999998</v>
      </c>
      <c r="AK196" s="57">
        <v>0.80700000000000005</v>
      </c>
      <c r="AL196" s="57">
        <v>-5.085</v>
      </c>
      <c r="AM196" s="57">
        <v>3.8570000000000002</v>
      </c>
      <c r="AN196" s="57">
        <v>3.399</v>
      </c>
      <c r="AO196" s="57">
        <v>0.89600000000000002</v>
      </c>
    </row>
    <row r="197" spans="1:41" x14ac:dyDescent="0.25">
      <c r="A197" s="57">
        <v>2003</v>
      </c>
      <c r="B197" s="57">
        <v>3.1543950000000001</v>
      </c>
      <c r="D197" s="57">
        <v>2003</v>
      </c>
      <c r="E197" s="57">
        <v>4.8313699999999997</v>
      </c>
      <c r="H197" s="57" t="s">
        <v>196</v>
      </c>
      <c r="I197" s="57">
        <v>3.9969999999999999</v>
      </c>
      <c r="J197" s="57" t="s">
        <v>801</v>
      </c>
      <c r="K197" s="57">
        <v>0.96099999999999997</v>
      </c>
      <c r="L197" s="57">
        <v>7.8449999999999998</v>
      </c>
      <c r="M197" s="57">
        <v>-2.3050000000000002</v>
      </c>
      <c r="N197" s="57">
        <v>-11.413</v>
      </c>
      <c r="O197" s="57">
        <v>9.6929999999999996</v>
      </c>
      <c r="P197" s="57">
        <v>13.87</v>
      </c>
      <c r="Q197" s="57">
        <v>0.57399999999999995</v>
      </c>
      <c r="R197" s="57">
        <v>-0.45700000000000002</v>
      </c>
      <c r="S197" s="57">
        <v>2.6019999999999999</v>
      </c>
      <c r="T197" s="57">
        <v>-7.218</v>
      </c>
      <c r="U197" s="57">
        <v>-8.907</v>
      </c>
      <c r="V197" s="57">
        <v>13.363</v>
      </c>
      <c r="W197" s="57">
        <v>3.4860000000000002</v>
      </c>
      <c r="X197" s="57">
        <v>6.1210000000000004</v>
      </c>
      <c r="Y197" s="57">
        <v>13.157</v>
      </c>
      <c r="Z197" s="57">
        <v>3.5430000000000001</v>
      </c>
      <c r="AA197" s="57">
        <v>-4.0449999999999999</v>
      </c>
      <c r="AB197" s="57">
        <v>6.0419999999999998</v>
      </c>
      <c r="AC197" s="57">
        <v>5.9269999999999996</v>
      </c>
      <c r="AD197" s="57">
        <v>7.4180000000000001</v>
      </c>
      <c r="AE197" s="57">
        <v>1.6339999999999999</v>
      </c>
      <c r="AF197" s="57">
        <v>-2.0990000000000002</v>
      </c>
      <c r="AG197" s="57">
        <v>11.728999999999999</v>
      </c>
      <c r="AH197" s="57">
        <v>12.644</v>
      </c>
      <c r="AI197" s="57">
        <v>11.539</v>
      </c>
      <c r="AJ197" s="57">
        <v>11.795</v>
      </c>
      <c r="AK197" s="57">
        <v>11.186999999999999</v>
      </c>
      <c r="AL197" s="57">
        <v>10.041</v>
      </c>
      <c r="AM197" s="57">
        <v>10.567</v>
      </c>
      <c r="AN197" s="57">
        <v>11.385999999999999</v>
      </c>
      <c r="AO197" s="57">
        <v>8.5470000000000006</v>
      </c>
    </row>
    <row r="198" spans="1:41" x14ac:dyDescent="0.25">
      <c r="A198" s="57">
        <v>2004</v>
      </c>
      <c r="B198" s="57">
        <v>2.0677530000000002</v>
      </c>
      <c r="D198" s="57">
        <v>2004</v>
      </c>
      <c r="E198" s="57">
        <v>3.105969</v>
      </c>
      <c r="H198" s="57" t="s">
        <v>285</v>
      </c>
      <c r="I198" s="57">
        <v>-3.4969999999999999</v>
      </c>
      <c r="J198" s="57">
        <v>5.7969999999999997</v>
      </c>
      <c r="K198" s="57">
        <v>8.15</v>
      </c>
      <c r="L198" s="57">
        <v>7.093</v>
      </c>
      <c r="M198" s="57">
        <v>8.3970000000000002</v>
      </c>
      <c r="N198" s="57">
        <v>5.6189999999999998</v>
      </c>
      <c r="O198" s="57">
        <v>3.3570000000000002</v>
      </c>
      <c r="P198" s="57">
        <v>2.5489999999999999</v>
      </c>
      <c r="Q198" s="57">
        <v>5.0999999999999996</v>
      </c>
      <c r="R198" s="57">
        <v>7.8</v>
      </c>
      <c r="S198" s="57">
        <v>5.0469999999999997</v>
      </c>
      <c r="T198" s="57">
        <v>5.8090000000000002</v>
      </c>
      <c r="U198" s="57">
        <v>8.6999999999999993</v>
      </c>
      <c r="V198" s="57">
        <v>8.0779999999999994</v>
      </c>
      <c r="W198" s="57">
        <v>8.8339999999999996</v>
      </c>
      <c r="X198" s="57">
        <v>9.5399999999999991</v>
      </c>
      <c r="Y198" s="57">
        <v>9.34</v>
      </c>
      <c r="Z198" s="57">
        <v>8.1519999999999992</v>
      </c>
      <c r="AA198" s="57">
        <v>5.7649999999999997</v>
      </c>
      <c r="AB198" s="57">
        <v>4.774</v>
      </c>
      <c r="AC198" s="57">
        <v>6.7869999999999999</v>
      </c>
      <c r="AD198" s="57">
        <v>6.8949999999999996</v>
      </c>
      <c r="AE198" s="57">
        <v>7.08</v>
      </c>
      <c r="AF198" s="57">
        <v>7.3410000000000002</v>
      </c>
      <c r="AG198" s="57">
        <v>7.7889999999999997</v>
      </c>
      <c r="AH198" s="57">
        <v>7.5469999999999997</v>
      </c>
      <c r="AI198" s="57">
        <v>6.9779999999999998</v>
      </c>
      <c r="AJ198" s="57">
        <v>7.1289999999999996</v>
      </c>
      <c r="AK198" s="57">
        <v>5.6619999999999999</v>
      </c>
      <c r="AL198" s="57">
        <v>5.3979999999999997</v>
      </c>
      <c r="AM198" s="57">
        <v>6.423</v>
      </c>
      <c r="AN198" s="57">
        <v>6.24</v>
      </c>
      <c r="AO198" s="57">
        <v>5.2469999999999999</v>
      </c>
    </row>
    <row r="199" spans="1:41" x14ac:dyDescent="0.25">
      <c r="A199" s="57">
        <v>2005</v>
      </c>
      <c r="B199" s="57">
        <v>-1.9925889999999999</v>
      </c>
      <c r="D199" s="57">
        <v>2005</v>
      </c>
      <c r="E199" s="57">
        <v>0.90366380000000002</v>
      </c>
      <c r="H199" s="57" t="s">
        <v>251</v>
      </c>
      <c r="I199" s="57">
        <v>5.149</v>
      </c>
      <c r="J199" s="57">
        <v>3.423</v>
      </c>
      <c r="K199" s="57">
        <v>3.6190000000000002</v>
      </c>
      <c r="L199" s="57">
        <v>1.875</v>
      </c>
      <c r="M199" s="57">
        <v>-7.3239999999999998</v>
      </c>
      <c r="N199" s="57">
        <v>-7.3070000000000004</v>
      </c>
      <c r="O199" s="57">
        <v>3.4169999999999998</v>
      </c>
      <c r="P199" s="57">
        <v>4.3120000000000003</v>
      </c>
      <c r="Q199" s="57">
        <v>6.7530000000000001</v>
      </c>
      <c r="R199" s="57">
        <v>6.2050000000000001</v>
      </c>
      <c r="S199" s="57">
        <v>3.0369999999999999</v>
      </c>
      <c r="T199" s="57">
        <v>-0.57799999999999996</v>
      </c>
      <c r="U199" s="57">
        <v>0.33800000000000002</v>
      </c>
      <c r="V199" s="57">
        <v>2.1160000000000001</v>
      </c>
      <c r="W199" s="57">
        <v>4.3879999999999999</v>
      </c>
      <c r="X199" s="57">
        <v>4.6790000000000003</v>
      </c>
      <c r="Y199" s="57">
        <v>5.8460000000000001</v>
      </c>
      <c r="Z199" s="57">
        <v>5.1849999999999996</v>
      </c>
      <c r="AA199" s="57">
        <v>-0.57699999999999996</v>
      </c>
      <c r="AB199" s="57">
        <v>3.0819999999999999</v>
      </c>
      <c r="AC199" s="57">
        <v>4.4109999999999996</v>
      </c>
      <c r="AD199" s="57">
        <v>2.8940000000000001</v>
      </c>
      <c r="AE199" s="57">
        <v>3.6459999999999999</v>
      </c>
      <c r="AF199" s="57">
        <v>4.97</v>
      </c>
      <c r="AG199" s="57">
        <v>6.6980000000000004</v>
      </c>
      <c r="AH199" s="57">
        <v>4.7779999999999996</v>
      </c>
      <c r="AI199" s="57">
        <v>5.2430000000000003</v>
      </c>
      <c r="AJ199" s="57">
        <v>6.617</v>
      </c>
      <c r="AK199" s="57">
        <v>4.1529999999999996</v>
      </c>
      <c r="AL199" s="57">
        <v>1.1479999999999999</v>
      </c>
      <c r="AM199" s="57">
        <v>7.6319999999999997</v>
      </c>
      <c r="AN199" s="57">
        <v>3.6389999999999998</v>
      </c>
      <c r="AO199" s="57">
        <v>6.8150000000000004</v>
      </c>
    </row>
    <row r="200" spans="1:41" x14ac:dyDescent="0.25">
      <c r="A200" s="57">
        <v>2006</v>
      </c>
      <c r="B200" s="57">
        <v>5.212148</v>
      </c>
      <c r="D200" s="57">
        <v>2006</v>
      </c>
      <c r="E200" s="57">
        <v>5.3378009999999998</v>
      </c>
      <c r="H200" s="57" t="s">
        <v>233</v>
      </c>
      <c r="I200" s="57">
        <v>9.4819999999999993</v>
      </c>
      <c r="J200" s="57">
        <v>8.5389999999999997</v>
      </c>
      <c r="K200" s="57">
        <v>-0.52200000000000002</v>
      </c>
      <c r="L200" s="57">
        <v>-3.4940000000000002</v>
      </c>
      <c r="M200" s="57">
        <v>3.4060000000000001</v>
      </c>
      <c r="N200" s="57">
        <v>2.173</v>
      </c>
      <c r="O200" s="57">
        <v>-3.113</v>
      </c>
      <c r="P200" s="57">
        <v>1.736</v>
      </c>
      <c r="Q200" s="57">
        <v>1.266</v>
      </c>
      <c r="R200" s="57">
        <v>4.13</v>
      </c>
      <c r="S200" s="57">
        <v>5.1639999999999997</v>
      </c>
      <c r="T200" s="57">
        <v>4.194</v>
      </c>
      <c r="U200" s="57">
        <v>3.569</v>
      </c>
      <c r="V200" s="57">
        <v>2.617</v>
      </c>
      <c r="W200" s="57">
        <v>4.7140000000000004</v>
      </c>
      <c r="X200" s="57">
        <v>-5.7679999999999998</v>
      </c>
      <c r="Y200" s="57">
        <v>5.6550000000000002</v>
      </c>
      <c r="Z200" s="57">
        <v>7.1760000000000002</v>
      </c>
      <c r="AA200" s="57">
        <v>4.7309999999999999</v>
      </c>
      <c r="AB200" s="57">
        <v>2.6629999999999998</v>
      </c>
      <c r="AC200" s="57">
        <v>5.0880000000000001</v>
      </c>
      <c r="AD200" s="57">
        <v>-0.39900000000000002</v>
      </c>
      <c r="AE200" s="57">
        <v>0.13300000000000001</v>
      </c>
      <c r="AF200" s="57">
        <v>1.4330000000000001</v>
      </c>
      <c r="AG200" s="57">
        <v>4.0730000000000004</v>
      </c>
      <c r="AH200" s="57">
        <v>3.206</v>
      </c>
      <c r="AI200" s="57">
        <v>4.9960000000000004</v>
      </c>
      <c r="AJ200" s="57">
        <v>3.1349999999999998</v>
      </c>
      <c r="AK200" s="57">
        <v>1.2170000000000001</v>
      </c>
      <c r="AL200" s="57">
        <v>-4.5270000000000001</v>
      </c>
      <c r="AM200" s="57">
        <v>5.0819999999999999</v>
      </c>
      <c r="AN200" s="57">
        <v>3.9929999999999999</v>
      </c>
      <c r="AO200" s="57">
        <v>3.5979999999999999</v>
      </c>
    </row>
    <row r="201" spans="1:41" x14ac:dyDescent="0.25">
      <c r="A201" s="57">
        <v>2007</v>
      </c>
      <c r="B201" s="57">
        <v>-3.4656660000000001</v>
      </c>
      <c r="D201" s="57">
        <v>2007</v>
      </c>
      <c r="E201" s="57">
        <v>3.7040790000000001</v>
      </c>
      <c r="H201" s="57" t="s">
        <v>216</v>
      </c>
      <c r="I201" s="57">
        <v>3.181</v>
      </c>
      <c r="J201" s="57">
        <v>4.1769999999999996</v>
      </c>
      <c r="K201" s="57">
        <v>3.3769999999999998</v>
      </c>
      <c r="L201" s="57">
        <v>3.0609999999999999</v>
      </c>
      <c r="M201" s="57">
        <v>4.4640000000000004</v>
      </c>
      <c r="N201" s="57">
        <v>6.3330000000000002</v>
      </c>
      <c r="O201" s="57">
        <v>2.831</v>
      </c>
      <c r="P201" s="57">
        <v>4.1070000000000002</v>
      </c>
      <c r="Q201" s="57">
        <v>7.1470000000000002</v>
      </c>
      <c r="R201" s="57">
        <v>5.37</v>
      </c>
      <c r="S201" s="57">
        <v>5.5720000000000001</v>
      </c>
      <c r="T201" s="57">
        <v>3.3239999999999998</v>
      </c>
      <c r="U201" s="57">
        <v>0.81899999999999995</v>
      </c>
      <c r="V201" s="57">
        <v>0.17100000000000001</v>
      </c>
      <c r="W201" s="57">
        <v>0.86399999999999999</v>
      </c>
      <c r="X201" s="57">
        <v>1.9419999999999999</v>
      </c>
      <c r="Y201" s="57">
        <v>2.61</v>
      </c>
      <c r="Z201" s="57">
        <v>1.5960000000000001</v>
      </c>
      <c r="AA201" s="57">
        <v>-2.0030000000000001</v>
      </c>
      <c r="AB201" s="57">
        <v>-0.19900000000000001</v>
      </c>
      <c r="AC201" s="57">
        <v>2.2570000000000001</v>
      </c>
      <c r="AD201" s="57">
        <v>0.35499999999999998</v>
      </c>
      <c r="AE201" s="57">
        <v>0.28999999999999998</v>
      </c>
      <c r="AF201" s="57">
        <v>1.6850000000000001</v>
      </c>
      <c r="AG201" s="57">
        <v>2.3610000000000002</v>
      </c>
      <c r="AH201" s="57">
        <v>1.3029999999999999</v>
      </c>
      <c r="AI201" s="57">
        <v>1.6930000000000001</v>
      </c>
      <c r="AJ201" s="57">
        <v>2.1920000000000002</v>
      </c>
      <c r="AK201" s="57">
        <v>-1.042</v>
      </c>
      <c r="AL201" s="57">
        <v>-5.5270000000000001</v>
      </c>
      <c r="AM201" s="57">
        <v>4.6520000000000001</v>
      </c>
      <c r="AN201" s="57">
        <v>-0.58499999999999996</v>
      </c>
      <c r="AO201" s="57">
        <v>1.9570000000000001</v>
      </c>
    </row>
    <row r="202" spans="1:41" x14ac:dyDescent="0.25">
      <c r="A202" s="57">
        <v>2008</v>
      </c>
      <c r="B202" s="57">
        <v>-5.7983669999999998</v>
      </c>
      <c r="D202" s="57">
        <v>2008</v>
      </c>
      <c r="E202" s="57">
        <v>4.198207</v>
      </c>
      <c r="H202" s="57" t="s">
        <v>255</v>
      </c>
      <c r="I202" s="57" t="s">
        <v>705</v>
      </c>
      <c r="J202" s="57" t="s">
        <v>705</v>
      </c>
      <c r="K202" s="57" t="s">
        <v>705</v>
      </c>
      <c r="L202" s="57" t="s">
        <v>705</v>
      </c>
      <c r="M202" s="57" t="s">
        <v>705</v>
      </c>
      <c r="N202" s="57" t="s">
        <v>705</v>
      </c>
      <c r="O202" s="57" t="s">
        <v>705</v>
      </c>
      <c r="P202" s="57" t="s">
        <v>705</v>
      </c>
      <c r="Q202" s="57" t="s">
        <v>705</v>
      </c>
      <c r="R202" s="57" t="s">
        <v>705</v>
      </c>
      <c r="S202" s="57" t="s">
        <v>705</v>
      </c>
      <c r="T202" s="57" t="s">
        <v>705</v>
      </c>
      <c r="U202" s="57" t="s">
        <v>705</v>
      </c>
      <c r="V202" s="57">
        <v>-8.6999999999999993</v>
      </c>
      <c r="W202" s="57">
        <v>-12.7</v>
      </c>
      <c r="X202" s="57">
        <v>-4.0999999999999996</v>
      </c>
      <c r="Y202" s="57">
        <v>-3.6080000000000001</v>
      </c>
      <c r="Z202" s="57">
        <v>1.381</v>
      </c>
      <c r="AA202" s="57">
        <v>-5.3449999999999998</v>
      </c>
      <c r="AB202" s="57">
        <v>6.351</v>
      </c>
      <c r="AC202" s="57">
        <v>10.045999999999999</v>
      </c>
      <c r="AD202" s="57">
        <v>5.0910000000000002</v>
      </c>
      <c r="AE202" s="57">
        <v>4.7439999999999998</v>
      </c>
      <c r="AF202" s="57">
        <v>7.2530000000000001</v>
      </c>
      <c r="AG202" s="57">
        <v>7.1509999999999998</v>
      </c>
      <c r="AH202" s="57">
        <v>6.3879999999999999</v>
      </c>
      <c r="AI202" s="57">
        <v>8.1530000000000005</v>
      </c>
      <c r="AJ202" s="57">
        <v>8.5350000000000001</v>
      </c>
      <c r="AK202" s="57">
        <v>5.2480000000000002</v>
      </c>
      <c r="AL202" s="57">
        <v>-7.8</v>
      </c>
      <c r="AM202" s="57">
        <v>4.5</v>
      </c>
      <c r="AN202" s="57">
        <v>4.3</v>
      </c>
      <c r="AO202" s="57">
        <v>3.4</v>
      </c>
    </row>
    <row r="203" spans="1:41" x14ac:dyDescent="0.25">
      <c r="A203" s="57">
        <v>2009</v>
      </c>
      <c r="B203" s="57">
        <v>-0.50655289999999997</v>
      </c>
      <c r="D203" s="57">
        <v>2009</v>
      </c>
      <c r="E203" s="57">
        <v>3.332951</v>
      </c>
      <c r="H203" s="57" t="s">
        <v>162</v>
      </c>
      <c r="I203" s="57">
        <v>0.375</v>
      </c>
      <c r="J203" s="57">
        <v>3.0760000000000001</v>
      </c>
      <c r="K203" s="57">
        <v>3.206</v>
      </c>
      <c r="L203" s="57">
        <v>4.6100000000000003</v>
      </c>
      <c r="M203" s="57">
        <v>4.1769999999999996</v>
      </c>
      <c r="N203" s="57">
        <v>3.7440000000000002</v>
      </c>
      <c r="O203" s="57">
        <v>3.9849999999999999</v>
      </c>
      <c r="P203" s="57">
        <v>2.931</v>
      </c>
      <c r="Q203" s="57">
        <v>2.3879999999999999</v>
      </c>
      <c r="R203" s="57">
        <v>4.298</v>
      </c>
      <c r="S203" s="57">
        <v>4.6029999999999998</v>
      </c>
      <c r="T203" s="57">
        <v>4.2030000000000003</v>
      </c>
      <c r="U203" s="57">
        <v>4.8010000000000002</v>
      </c>
      <c r="V203" s="57">
        <v>4.3239999999999998</v>
      </c>
      <c r="W203" s="57">
        <v>4.5129999999999999</v>
      </c>
      <c r="X203" s="57">
        <v>4.7699999999999996</v>
      </c>
      <c r="Y203" s="57">
        <v>5.0129999999999999</v>
      </c>
      <c r="Z203" s="57">
        <v>5.3040000000000003</v>
      </c>
      <c r="AA203" s="57">
        <v>5.0439999999999996</v>
      </c>
      <c r="AB203" s="57">
        <v>5.4210000000000003</v>
      </c>
      <c r="AC203" s="57">
        <v>5.6</v>
      </c>
      <c r="AD203" s="57">
        <v>4.8339999999999996</v>
      </c>
      <c r="AE203" s="57">
        <v>4.8449999999999998</v>
      </c>
      <c r="AF203" s="57">
        <v>5.7759999999999998</v>
      </c>
      <c r="AG203" s="57">
        <v>6.1079999999999997</v>
      </c>
      <c r="AH203" s="57">
        <v>6.3019999999999996</v>
      </c>
      <c r="AI203" s="57">
        <v>6.5250000000000004</v>
      </c>
      <c r="AJ203" s="57">
        <v>6.3049999999999997</v>
      </c>
      <c r="AK203" s="57">
        <v>5.9589999999999996</v>
      </c>
      <c r="AL203" s="57">
        <v>5.91</v>
      </c>
      <c r="AM203" s="57">
        <v>6.3979999999999997</v>
      </c>
      <c r="AN203" s="57">
        <v>6.4630000000000001</v>
      </c>
      <c r="AO203" s="57">
        <v>6.1289999999999996</v>
      </c>
    </row>
    <row r="204" spans="1:41" x14ac:dyDescent="0.25">
      <c r="A204" s="57">
        <v>2010</v>
      </c>
      <c r="B204" s="57">
        <v>4.4574639999999999</v>
      </c>
      <c r="D204" s="57">
        <v>2010</v>
      </c>
      <c r="E204" s="57">
        <v>2.1316579999999998</v>
      </c>
      <c r="H204" s="57" t="s">
        <v>243</v>
      </c>
      <c r="I204" s="57">
        <v>2.8719999999999999</v>
      </c>
      <c r="J204" s="57">
        <v>20.838000000000001</v>
      </c>
      <c r="K204" s="57">
        <v>-1.0529999999999999</v>
      </c>
      <c r="L204" s="57">
        <v>-5.05</v>
      </c>
      <c r="M204" s="57">
        <v>-2.0219999999999998</v>
      </c>
      <c r="N204" s="57">
        <v>8.3230000000000004</v>
      </c>
      <c r="O204" s="57">
        <v>-8.7539999999999996</v>
      </c>
      <c r="P204" s="57">
        <v>-10.752000000000001</v>
      </c>
      <c r="Q204" s="57">
        <v>7.5430000000000001</v>
      </c>
      <c r="R204" s="57">
        <v>6.4669999999999996</v>
      </c>
      <c r="S204" s="57">
        <v>12.766</v>
      </c>
      <c r="T204" s="57">
        <v>-0.61799999999999999</v>
      </c>
      <c r="U204" s="57">
        <v>0.434</v>
      </c>
      <c r="V204" s="57">
        <v>2.09</v>
      </c>
      <c r="W204" s="57">
        <v>0.91</v>
      </c>
      <c r="X204" s="57">
        <v>-0.307</v>
      </c>
      <c r="Y204" s="57">
        <v>4.9939999999999998</v>
      </c>
      <c r="Z204" s="57">
        <v>2.802</v>
      </c>
      <c r="AA204" s="57">
        <v>2.7160000000000002</v>
      </c>
      <c r="AB204" s="57">
        <v>0.47399999999999998</v>
      </c>
      <c r="AC204" s="57">
        <v>5.3179999999999996</v>
      </c>
      <c r="AD204" s="57">
        <v>8.1639999999999997</v>
      </c>
      <c r="AE204" s="57">
        <v>21.177</v>
      </c>
      <c r="AF204" s="57">
        <v>10.335000000000001</v>
      </c>
      <c r="AG204" s="57">
        <v>10.585000000000001</v>
      </c>
      <c r="AH204" s="57">
        <v>5.3929999999999998</v>
      </c>
      <c r="AI204" s="57">
        <v>6.2110000000000003</v>
      </c>
      <c r="AJ204" s="57">
        <v>6.9720000000000004</v>
      </c>
      <c r="AK204" s="57">
        <v>5.984</v>
      </c>
      <c r="AL204" s="57">
        <v>6.96</v>
      </c>
      <c r="AM204" s="57">
        <v>7.976</v>
      </c>
      <c r="AN204" s="57">
        <v>7.3559999999999999</v>
      </c>
      <c r="AO204" s="57">
        <v>6.5839999999999996</v>
      </c>
    </row>
    <row r="205" spans="1:41" x14ac:dyDescent="0.25">
      <c r="A205" s="57">
        <v>1990</v>
      </c>
      <c r="B205" s="57">
        <v>1.7731319999999999</v>
      </c>
      <c r="D205" s="57">
        <v>1990</v>
      </c>
      <c r="E205" s="57">
        <v>4.1129769999999999</v>
      </c>
      <c r="H205" s="57" t="s">
        <v>246</v>
      </c>
      <c r="I205" s="57">
        <v>8.5259999999999998</v>
      </c>
      <c r="J205" s="57">
        <v>6.8310000000000004</v>
      </c>
      <c r="K205" s="57">
        <v>6.5369999999999999</v>
      </c>
      <c r="L205" s="57">
        <v>6.7779999999999996</v>
      </c>
      <c r="M205" s="57">
        <v>5.0650000000000004</v>
      </c>
      <c r="N205" s="57">
        <v>7.5919999999999996</v>
      </c>
      <c r="O205" s="57">
        <v>5.5019999999999998</v>
      </c>
      <c r="P205" s="57">
        <v>6.452</v>
      </c>
      <c r="Q205" s="57">
        <v>7.625</v>
      </c>
      <c r="R205" s="57">
        <v>4.96</v>
      </c>
      <c r="S205" s="57">
        <v>4.4589999999999996</v>
      </c>
      <c r="T205" s="57">
        <v>5.4169999999999998</v>
      </c>
      <c r="U205" s="57">
        <v>7.57</v>
      </c>
      <c r="V205" s="57">
        <v>2.097</v>
      </c>
      <c r="W205" s="57">
        <v>4.3689999999999998</v>
      </c>
      <c r="X205" s="57">
        <v>5.0620000000000003</v>
      </c>
      <c r="Y205" s="57">
        <v>6.5990000000000002</v>
      </c>
      <c r="Z205" s="57">
        <v>1.7030000000000001</v>
      </c>
      <c r="AA205" s="57">
        <v>3.4940000000000002</v>
      </c>
      <c r="AB205" s="57">
        <v>4.1840000000000002</v>
      </c>
      <c r="AC205" s="57">
        <v>3.9060000000000001</v>
      </c>
      <c r="AD205" s="57">
        <v>1.9670000000000001</v>
      </c>
      <c r="AE205" s="57">
        <v>3.1120000000000001</v>
      </c>
      <c r="AF205" s="57">
        <v>4.726</v>
      </c>
      <c r="AG205" s="57">
        <v>7.4829999999999997</v>
      </c>
      <c r="AH205" s="57">
        <v>8.9580000000000002</v>
      </c>
      <c r="AI205" s="57">
        <v>5.8179999999999996</v>
      </c>
      <c r="AJ205" s="57">
        <v>5.5369999999999999</v>
      </c>
      <c r="AK205" s="57">
        <v>4.9880000000000004</v>
      </c>
      <c r="AL205" s="57">
        <v>0.36099999999999999</v>
      </c>
      <c r="AM205" s="57">
        <v>2.581</v>
      </c>
      <c r="AN205" s="57">
        <v>3.6629999999999998</v>
      </c>
      <c r="AO205" s="57">
        <v>4.3609999999999998</v>
      </c>
    </row>
    <row r="206" spans="1:41" x14ac:dyDescent="0.25">
      <c r="A206" s="57">
        <v>1991</v>
      </c>
      <c r="B206" s="57">
        <v>-1.0488820000000001</v>
      </c>
      <c r="D206" s="57">
        <v>1991</v>
      </c>
      <c r="E206" s="57">
        <v>4.2659520000000004</v>
      </c>
      <c r="H206" s="57" t="s">
        <v>169</v>
      </c>
      <c r="I206" s="57">
        <v>9.19</v>
      </c>
      <c r="J206" s="57">
        <v>-4.4000000000000004</v>
      </c>
      <c r="K206" s="57">
        <v>0.59599999999999997</v>
      </c>
      <c r="L206" s="57">
        <v>-3.4</v>
      </c>
      <c r="M206" s="57">
        <v>5.3070000000000004</v>
      </c>
      <c r="N206" s="57">
        <v>7.9009999999999998</v>
      </c>
      <c r="O206" s="57">
        <v>7.5439999999999996</v>
      </c>
      <c r="P206" s="57">
        <v>3.601</v>
      </c>
      <c r="Q206" s="57">
        <v>0.26400000000000001</v>
      </c>
      <c r="R206" s="57">
        <v>3.2</v>
      </c>
      <c r="S206" s="57">
        <v>-4.1680000000000001</v>
      </c>
      <c r="T206" s="57">
        <v>1.0309999999999999</v>
      </c>
      <c r="U206" s="57">
        <v>-0.46700000000000003</v>
      </c>
      <c r="V206" s="57">
        <v>4.665</v>
      </c>
      <c r="W206" s="57">
        <v>5.3339999999999996</v>
      </c>
      <c r="X206" s="57">
        <v>4.4169999999999998</v>
      </c>
      <c r="Y206" s="57">
        <v>2.15</v>
      </c>
      <c r="Z206" s="57">
        <v>3.375</v>
      </c>
      <c r="AA206" s="57">
        <v>3.5000000000000003E-2</v>
      </c>
      <c r="AB206" s="57">
        <v>0.254</v>
      </c>
      <c r="AC206" s="57">
        <v>4.306</v>
      </c>
      <c r="AD206" s="57">
        <v>1.3129999999999999</v>
      </c>
      <c r="AE206" s="57">
        <v>2.6579999999999999</v>
      </c>
      <c r="AF206" s="57">
        <v>1.147</v>
      </c>
      <c r="AG206" s="57">
        <v>5.7119999999999997</v>
      </c>
      <c r="AH206" s="57">
        <v>3.16</v>
      </c>
      <c r="AI206" s="57">
        <v>3.9569999999999999</v>
      </c>
      <c r="AJ206" s="57">
        <v>6.0910000000000002</v>
      </c>
      <c r="AK206" s="57">
        <v>5.1719999999999997</v>
      </c>
      <c r="AL206" s="57">
        <v>-0.33</v>
      </c>
      <c r="AM206" s="57">
        <v>7.5339999999999998</v>
      </c>
      <c r="AN206" s="57">
        <v>2.7330000000000001</v>
      </c>
      <c r="AO206" s="57">
        <v>0.872</v>
      </c>
    </row>
    <row r="207" spans="1:41" x14ac:dyDescent="0.25">
      <c r="A207" s="57">
        <v>1992</v>
      </c>
      <c r="B207" s="57">
        <v>5.6008190000000004</v>
      </c>
      <c r="D207" s="57">
        <v>1992</v>
      </c>
      <c r="E207" s="57">
        <v>1.5990530000000001</v>
      </c>
      <c r="H207" s="57" t="s">
        <v>210</v>
      </c>
      <c r="I207" s="57">
        <v>9.8800000000000008</v>
      </c>
      <c r="J207" s="57">
        <v>7.6040000000000001</v>
      </c>
      <c r="K207" s="57">
        <v>2.246</v>
      </c>
      <c r="L207" s="57">
        <v>4.1929999999999996</v>
      </c>
      <c r="M207" s="57">
        <v>6.9749999999999996</v>
      </c>
      <c r="N207" s="57">
        <v>2.4630000000000001</v>
      </c>
      <c r="O207" s="57">
        <v>5.8760000000000003</v>
      </c>
      <c r="P207" s="57">
        <v>4.9260000000000002</v>
      </c>
      <c r="Q207" s="57">
        <v>5.78</v>
      </c>
      <c r="R207" s="57">
        <v>7.4569999999999999</v>
      </c>
      <c r="S207" s="57">
        <v>7.2409999999999997</v>
      </c>
      <c r="T207" s="57">
        <v>6.95</v>
      </c>
      <c r="U207" s="57">
        <v>6.46</v>
      </c>
      <c r="V207" s="57">
        <v>7.9960000000000004</v>
      </c>
      <c r="W207" s="57">
        <v>7.54</v>
      </c>
      <c r="X207" s="57">
        <v>8.2200000000000006</v>
      </c>
      <c r="Y207" s="57">
        <v>7.8179999999999996</v>
      </c>
      <c r="Z207" s="57">
        <v>4.7</v>
      </c>
      <c r="AA207" s="57">
        <v>-13.127000000000001</v>
      </c>
      <c r="AB207" s="57">
        <v>0.79100000000000004</v>
      </c>
      <c r="AC207" s="57">
        <v>4.1989999999999998</v>
      </c>
      <c r="AD207" s="57">
        <v>3.6429999999999998</v>
      </c>
      <c r="AE207" s="57">
        <v>4.4989999999999997</v>
      </c>
      <c r="AF207" s="57">
        <v>4.78</v>
      </c>
      <c r="AG207" s="57">
        <v>5.0309999999999997</v>
      </c>
      <c r="AH207" s="57">
        <v>5.6929999999999996</v>
      </c>
      <c r="AI207" s="57">
        <v>5.5010000000000003</v>
      </c>
      <c r="AJ207" s="57">
        <v>6.3449999999999998</v>
      </c>
      <c r="AK207" s="57">
        <v>6.0140000000000002</v>
      </c>
      <c r="AL207" s="57">
        <v>4.6289999999999996</v>
      </c>
      <c r="AM207" s="57">
        <v>6.2240000000000002</v>
      </c>
      <c r="AN207" s="57">
        <v>6.49</v>
      </c>
      <c r="AO207" s="57">
        <v>6.226</v>
      </c>
    </row>
    <row r="208" spans="1:41" x14ac:dyDescent="0.25">
      <c r="A208" s="57">
        <v>1993</v>
      </c>
      <c r="B208" s="57">
        <v>6.6637839999999997</v>
      </c>
      <c r="D208" s="57">
        <v>1993</v>
      </c>
      <c r="E208" s="57">
        <v>4.3095280000000002</v>
      </c>
      <c r="H208" s="57" t="s">
        <v>123</v>
      </c>
      <c r="I208" s="57">
        <v>-0.245</v>
      </c>
      <c r="J208" s="57">
        <v>2.5950000000000002</v>
      </c>
      <c r="K208" s="57">
        <v>-1.911</v>
      </c>
      <c r="L208" s="57">
        <v>4.633</v>
      </c>
      <c r="M208" s="57">
        <v>7.2590000000000003</v>
      </c>
      <c r="N208" s="57">
        <v>4.2389999999999999</v>
      </c>
      <c r="O208" s="57">
        <v>3.512</v>
      </c>
      <c r="P208" s="57">
        <v>3.4620000000000002</v>
      </c>
      <c r="Q208" s="57">
        <v>4.2039999999999997</v>
      </c>
      <c r="R208" s="57">
        <v>3.68</v>
      </c>
      <c r="S208" s="57">
        <v>1.919</v>
      </c>
      <c r="T208" s="57">
        <v>-7.2999999999999995E-2</v>
      </c>
      <c r="U208" s="57">
        <v>3.5550000000000002</v>
      </c>
      <c r="V208" s="57">
        <v>2.7450000000000001</v>
      </c>
      <c r="W208" s="57">
        <v>4.0369999999999999</v>
      </c>
      <c r="X208" s="57">
        <v>2.7189999999999999</v>
      </c>
      <c r="Y208" s="57">
        <v>3.7959999999999998</v>
      </c>
      <c r="Z208" s="57">
        <v>4.4870000000000001</v>
      </c>
      <c r="AA208" s="57">
        <v>4.45</v>
      </c>
      <c r="AB208" s="57">
        <v>4.8460000000000001</v>
      </c>
      <c r="AC208" s="57">
        <v>4.0910000000000002</v>
      </c>
      <c r="AD208" s="57">
        <v>0.94899999999999995</v>
      </c>
      <c r="AE208" s="57">
        <v>1.776</v>
      </c>
      <c r="AF208" s="57">
        <v>2.7909999999999999</v>
      </c>
      <c r="AG208" s="57">
        <v>3.798</v>
      </c>
      <c r="AH208" s="57">
        <v>3.351</v>
      </c>
      <c r="AI208" s="57">
        <v>2.6669999999999998</v>
      </c>
      <c r="AJ208" s="57">
        <v>1.79</v>
      </c>
      <c r="AK208" s="57">
        <v>-0.29099999999999998</v>
      </c>
      <c r="AL208" s="57">
        <v>-2.802</v>
      </c>
      <c r="AM208" s="57">
        <v>2.5070000000000001</v>
      </c>
      <c r="AN208" s="57">
        <v>1.847</v>
      </c>
      <c r="AO208" s="57">
        <v>2.7789999999999999</v>
      </c>
    </row>
    <row r="209" spans="1:41" x14ac:dyDescent="0.25">
      <c r="A209" s="57">
        <v>1994</v>
      </c>
      <c r="B209" s="57">
        <v>10.43507</v>
      </c>
      <c r="D209" s="57">
        <v>1994</v>
      </c>
      <c r="E209" s="57">
        <v>5.1398539999999997</v>
      </c>
      <c r="H209" s="57" t="s">
        <v>209</v>
      </c>
      <c r="I209" s="57">
        <v>5.2889999999999997</v>
      </c>
      <c r="J209" s="57">
        <v>5.9989999999999997</v>
      </c>
      <c r="K209" s="57">
        <v>3.4660000000000002</v>
      </c>
      <c r="L209" s="57">
        <v>7.3</v>
      </c>
      <c r="M209" s="57">
        <v>3.823</v>
      </c>
      <c r="N209" s="57">
        <v>5.234</v>
      </c>
      <c r="O209" s="57">
        <v>4.7679999999999998</v>
      </c>
      <c r="P209" s="57">
        <v>3.9569999999999999</v>
      </c>
      <c r="Q209" s="57">
        <v>9.6370000000000005</v>
      </c>
      <c r="R209" s="57">
        <v>5.9509999999999996</v>
      </c>
      <c r="S209" s="57">
        <v>5.5289999999999999</v>
      </c>
      <c r="T209" s="57">
        <v>1.0640000000000001</v>
      </c>
      <c r="U209" s="57">
        <v>5.48</v>
      </c>
      <c r="V209" s="57">
        <v>4.7670000000000003</v>
      </c>
      <c r="W209" s="57">
        <v>6.6539999999999999</v>
      </c>
      <c r="X209" s="57">
        <v>7.57</v>
      </c>
      <c r="Y209" s="57">
        <v>7.5570000000000004</v>
      </c>
      <c r="Z209" s="57">
        <v>4.0549999999999997</v>
      </c>
      <c r="AA209" s="57">
        <v>6.194</v>
      </c>
      <c r="AB209" s="57">
        <v>7.3869999999999996</v>
      </c>
      <c r="AC209" s="57">
        <v>4.03</v>
      </c>
      <c r="AD209" s="57">
        <v>5.2169999999999996</v>
      </c>
      <c r="AE209" s="57">
        <v>3.7669999999999999</v>
      </c>
      <c r="AF209" s="57">
        <v>8.3710000000000004</v>
      </c>
      <c r="AG209" s="57">
        <v>7.8639999999999999</v>
      </c>
      <c r="AH209" s="57">
        <v>9.2850000000000001</v>
      </c>
      <c r="AI209" s="57">
        <v>9.2639999999999993</v>
      </c>
      <c r="AJ209" s="57">
        <v>9.8010000000000002</v>
      </c>
      <c r="AK209" s="57">
        <v>3.891</v>
      </c>
      <c r="AL209" s="57">
        <v>8.48</v>
      </c>
      <c r="AM209" s="57">
        <v>10.545999999999999</v>
      </c>
      <c r="AN209" s="57">
        <v>6.3310000000000004</v>
      </c>
      <c r="AO209" s="57">
        <v>3.2370000000000001</v>
      </c>
    </row>
    <row r="210" spans="1:41" x14ac:dyDescent="0.25">
      <c r="A210" s="57">
        <v>1995</v>
      </c>
      <c r="B210" s="57">
        <v>4.2029290000000001</v>
      </c>
      <c r="D210" s="57">
        <v>1995</v>
      </c>
      <c r="E210" s="57">
        <v>4.2767289999999996</v>
      </c>
      <c r="H210" s="57" t="s">
        <v>182</v>
      </c>
      <c r="I210" s="57">
        <v>7.91</v>
      </c>
      <c r="J210" s="57">
        <v>5.2</v>
      </c>
      <c r="K210" s="57">
        <v>9.1</v>
      </c>
      <c r="L210" s="57">
        <v>10.9</v>
      </c>
      <c r="M210" s="57">
        <v>15.2</v>
      </c>
      <c r="N210" s="57">
        <v>13.5</v>
      </c>
      <c r="O210" s="57">
        <v>8.8000000000000007</v>
      </c>
      <c r="P210" s="57">
        <v>11.6</v>
      </c>
      <c r="Q210" s="57">
        <v>11.3</v>
      </c>
      <c r="R210" s="57">
        <v>4.0999999999999996</v>
      </c>
      <c r="S210" s="57">
        <v>3.839</v>
      </c>
      <c r="T210" s="57">
        <v>9.1790000000000003</v>
      </c>
      <c r="U210" s="57">
        <v>14.241</v>
      </c>
      <c r="V210" s="57">
        <v>13.964</v>
      </c>
      <c r="W210" s="57">
        <v>13.081</v>
      </c>
      <c r="X210" s="57">
        <v>10.925000000000001</v>
      </c>
      <c r="Y210" s="57">
        <v>10.009</v>
      </c>
      <c r="Z210" s="57">
        <v>9.2970000000000006</v>
      </c>
      <c r="AA210" s="57">
        <v>7.8330000000000002</v>
      </c>
      <c r="AB210" s="57">
        <v>7.62</v>
      </c>
      <c r="AC210" s="57">
        <v>8.4309999999999992</v>
      </c>
      <c r="AD210" s="57">
        <v>8.3000000000000007</v>
      </c>
      <c r="AE210" s="57">
        <v>9.0820000000000007</v>
      </c>
      <c r="AF210" s="57">
        <v>10.025</v>
      </c>
      <c r="AG210" s="57">
        <v>10.085000000000001</v>
      </c>
      <c r="AH210" s="57">
        <v>11.31</v>
      </c>
      <c r="AI210" s="57">
        <v>12.677</v>
      </c>
      <c r="AJ210" s="57">
        <v>14.162000000000001</v>
      </c>
      <c r="AK210" s="57">
        <v>9.6349999999999998</v>
      </c>
      <c r="AL210" s="57">
        <v>9.2140000000000004</v>
      </c>
      <c r="AM210" s="57">
        <v>10.446999999999999</v>
      </c>
      <c r="AN210" s="57">
        <v>9.3000000000000007</v>
      </c>
      <c r="AO210" s="57">
        <v>7.7</v>
      </c>
    </row>
    <row r="211" spans="1:41" x14ac:dyDescent="0.25">
      <c r="A211" s="57">
        <v>1996</v>
      </c>
      <c r="B211" s="57">
        <v>7.4211850000000004</v>
      </c>
      <c r="D211" s="57">
        <v>1996</v>
      </c>
      <c r="E211" s="57">
        <v>3.6805349999999999</v>
      </c>
    </row>
    <row r="212" spans="1:41" x14ac:dyDescent="0.25">
      <c r="A212" s="57">
        <v>1997</v>
      </c>
      <c r="B212" s="57">
        <v>6.4368629999999998</v>
      </c>
      <c r="D212" s="57">
        <v>1997</v>
      </c>
      <c r="E212" s="57">
        <v>3.746076</v>
      </c>
    </row>
    <row r="213" spans="1:41" x14ac:dyDescent="0.25">
      <c r="A213" s="57">
        <v>1998</v>
      </c>
      <c r="B213" s="57">
        <v>6.0562569999999996</v>
      </c>
      <c r="D213" s="57">
        <v>1998</v>
      </c>
      <c r="E213" s="57">
        <v>3.722534</v>
      </c>
    </row>
    <row r="214" spans="1:41" x14ac:dyDescent="0.25">
      <c r="A214" s="57">
        <v>1999</v>
      </c>
      <c r="B214" s="57">
        <v>13.856949999999999</v>
      </c>
      <c r="D214" s="57">
        <v>1999</v>
      </c>
      <c r="E214" s="57">
        <v>1.7008620000000001</v>
      </c>
    </row>
    <row r="215" spans="1:41" x14ac:dyDescent="0.25">
      <c r="A215" s="57">
        <v>2000</v>
      </c>
      <c r="B215" s="57">
        <v>3.6217090000000001</v>
      </c>
      <c r="D215" s="57">
        <v>2000</v>
      </c>
      <c r="E215" s="57">
        <v>3.0782750000000001</v>
      </c>
    </row>
    <row r="216" spans="1:41" x14ac:dyDescent="0.25">
      <c r="A216" s="57">
        <v>2001</v>
      </c>
      <c r="B216" s="57">
        <v>6.0509789999999999</v>
      </c>
      <c r="D216" s="57">
        <v>2001</v>
      </c>
      <c r="E216" s="57">
        <v>2.6090900000000001</v>
      </c>
    </row>
    <row r="217" spans="1:41" x14ac:dyDescent="0.25">
      <c r="A217" s="57">
        <v>2002</v>
      </c>
      <c r="B217" s="57">
        <v>7.161289</v>
      </c>
      <c r="D217" s="57">
        <v>2002</v>
      </c>
      <c r="E217" s="57">
        <v>1.895168</v>
      </c>
    </row>
    <row r="218" spans="1:41" x14ac:dyDescent="0.25">
      <c r="A218" s="57">
        <v>2003</v>
      </c>
      <c r="B218" s="57">
        <v>3.626395</v>
      </c>
      <c r="D218" s="57">
        <v>2003</v>
      </c>
      <c r="E218" s="57">
        <v>3.399664</v>
      </c>
    </row>
    <row r="219" spans="1:41" x14ac:dyDescent="0.25">
      <c r="A219" s="57">
        <v>2004</v>
      </c>
      <c r="B219" s="57">
        <v>7.1678870000000003</v>
      </c>
      <c r="D219" s="57">
        <v>2004</v>
      </c>
      <c r="E219" s="57">
        <v>4.7229989999999997</v>
      </c>
    </row>
    <row r="220" spans="1:41" x14ac:dyDescent="0.25">
      <c r="A220" s="57">
        <v>2005</v>
      </c>
      <c r="B220" s="57">
        <v>4.0654310000000002</v>
      </c>
      <c r="D220" s="57">
        <v>2005</v>
      </c>
      <c r="E220" s="57">
        <v>3.6351230000000001</v>
      </c>
    </row>
    <row r="221" spans="1:41" x14ac:dyDescent="0.25">
      <c r="A221" s="57">
        <v>2006</v>
      </c>
      <c r="B221" s="57">
        <v>10.12806</v>
      </c>
      <c r="D221" s="57">
        <v>2006</v>
      </c>
      <c r="E221" s="57">
        <v>5.0825170000000002</v>
      </c>
    </row>
    <row r="222" spans="1:41" x14ac:dyDescent="0.25">
      <c r="A222" s="57">
        <v>2007</v>
      </c>
      <c r="B222" s="57">
        <v>12.82563</v>
      </c>
      <c r="D222" s="57">
        <v>2007</v>
      </c>
      <c r="E222" s="57">
        <v>4.2026139999999996</v>
      </c>
    </row>
    <row r="223" spans="1:41" x14ac:dyDescent="0.25">
      <c r="A223" s="57">
        <v>2008</v>
      </c>
      <c r="B223" s="57">
        <v>7.9689839999999998</v>
      </c>
      <c r="D223" s="57">
        <v>2008</v>
      </c>
      <c r="E223" s="57">
        <v>5.0586960000000003</v>
      </c>
    </row>
    <row r="224" spans="1:41" x14ac:dyDescent="0.25">
      <c r="A224" s="57">
        <v>2009</v>
      </c>
      <c r="B224" s="57">
        <v>0.98260709999999996</v>
      </c>
      <c r="D224" s="57">
        <v>2009</v>
      </c>
      <c r="E224" s="57">
        <v>3.1101350000000001</v>
      </c>
    </row>
    <row r="225" spans="1:5" x14ac:dyDescent="0.25">
      <c r="A225" s="57">
        <v>2010</v>
      </c>
      <c r="B225" s="57">
        <v>7.6388619999999996</v>
      </c>
      <c r="D225" s="57">
        <v>2010</v>
      </c>
      <c r="E225" s="57">
        <v>3.96286</v>
      </c>
    </row>
    <row r="226" spans="1:5" x14ac:dyDescent="0.25">
      <c r="A226" s="57">
        <v>1990</v>
      </c>
      <c r="B226" s="57">
        <v>-0.23342869999999999</v>
      </c>
      <c r="D226" s="57">
        <v>1990</v>
      </c>
    </row>
    <row r="227" spans="1:5" x14ac:dyDescent="0.25">
      <c r="A227" s="57">
        <v>1991</v>
      </c>
      <c r="B227" s="57">
        <v>-0.79135610000000001</v>
      </c>
      <c r="D227" s="57">
        <v>1991</v>
      </c>
      <c r="E227" s="57">
        <v>-10.401490000000001</v>
      </c>
    </row>
    <row r="228" spans="1:5" x14ac:dyDescent="0.25">
      <c r="A228" s="57">
        <v>1992</v>
      </c>
      <c r="B228" s="57">
        <v>1.845064</v>
      </c>
      <c r="D228" s="57">
        <v>1992</v>
      </c>
      <c r="E228" s="57">
        <v>-5.1901450000000002</v>
      </c>
    </row>
    <row r="229" spans="1:5" x14ac:dyDescent="0.25">
      <c r="A229" s="57">
        <v>1993</v>
      </c>
      <c r="B229" s="57">
        <v>0.5995663</v>
      </c>
      <c r="D229" s="57">
        <v>1993</v>
      </c>
      <c r="E229" s="57">
        <v>-3.3763130000000001</v>
      </c>
    </row>
    <row r="230" spans="1:5" x14ac:dyDescent="0.25">
      <c r="A230" s="57">
        <v>1994</v>
      </c>
      <c r="B230" s="57">
        <v>-5.8521039999999998</v>
      </c>
      <c r="D230" s="57">
        <v>1994</v>
      </c>
      <c r="E230" s="57">
        <v>8.4796610000000001</v>
      </c>
    </row>
    <row r="231" spans="1:5" x14ac:dyDescent="0.25">
      <c r="A231" s="57">
        <v>1995</v>
      </c>
      <c r="B231" s="57">
        <v>10.413489999999999</v>
      </c>
      <c r="D231" s="57">
        <v>1995</v>
      </c>
      <c r="E231" s="57">
        <v>26.408169999999998</v>
      </c>
    </row>
    <row r="232" spans="1:5" x14ac:dyDescent="0.25">
      <c r="A232" s="57">
        <v>1996</v>
      </c>
      <c r="B232" s="57">
        <v>-3.351197</v>
      </c>
      <c r="D232" s="57">
        <v>1996</v>
      </c>
      <c r="E232" s="57">
        <v>54.482239999999997</v>
      </c>
    </row>
    <row r="233" spans="1:5" x14ac:dyDescent="0.25">
      <c r="A233" s="57">
        <v>1997</v>
      </c>
      <c r="B233" s="57">
        <v>1.034073</v>
      </c>
      <c r="D233" s="57">
        <v>1997</v>
      </c>
      <c r="E233" s="57">
        <v>24.63231</v>
      </c>
    </row>
    <row r="234" spans="1:5" x14ac:dyDescent="0.25">
      <c r="A234" s="57">
        <v>1998</v>
      </c>
      <c r="B234" s="57">
        <v>-0.28660419999999998</v>
      </c>
      <c r="D234" s="57">
        <v>1998</v>
      </c>
      <c r="E234" s="57">
        <v>14.45664</v>
      </c>
    </row>
    <row r="235" spans="1:5" x14ac:dyDescent="0.25">
      <c r="A235" s="57">
        <v>1999</v>
      </c>
      <c r="B235" s="57">
        <v>0.2388866</v>
      </c>
      <c r="D235" s="57">
        <v>1999</v>
      </c>
      <c r="E235" s="57">
        <v>11.07169</v>
      </c>
    </row>
    <row r="236" spans="1:5" x14ac:dyDescent="0.25">
      <c r="A236" s="57">
        <v>2000</v>
      </c>
      <c r="B236" s="57">
        <v>-4.0282590000000003</v>
      </c>
      <c r="D236" s="57">
        <v>2000</v>
      </c>
      <c r="E236" s="57">
        <v>4.3700150000000004</v>
      </c>
    </row>
    <row r="237" spans="1:5" x14ac:dyDescent="0.25">
      <c r="A237" s="57">
        <v>2001</v>
      </c>
      <c r="B237" s="57">
        <v>6.6371330000000004</v>
      </c>
      <c r="D237" s="57">
        <v>2001</v>
      </c>
      <c r="E237" s="57">
        <v>3.5524179999999999</v>
      </c>
    </row>
    <row r="238" spans="1:5" x14ac:dyDescent="0.25">
      <c r="A238" s="57">
        <v>2002</v>
      </c>
      <c r="B238" s="57">
        <v>5.3958000000000004</v>
      </c>
      <c r="D238" s="57">
        <v>2002</v>
      </c>
      <c r="E238" s="57">
        <v>3.846616</v>
      </c>
    </row>
    <row r="239" spans="1:5" x14ac:dyDescent="0.25">
      <c r="A239" s="57">
        <v>2003</v>
      </c>
      <c r="B239" s="57">
        <v>0.19824410000000001</v>
      </c>
      <c r="D239" s="57">
        <v>2003</v>
      </c>
      <c r="E239" s="57">
        <v>3.4275289999999998</v>
      </c>
    </row>
    <row r="240" spans="1:5" x14ac:dyDescent="0.25">
      <c r="A240" s="57">
        <v>2004</v>
      </c>
      <c r="B240" s="57">
        <v>-1.187762</v>
      </c>
      <c r="D240" s="57">
        <v>2004</v>
      </c>
      <c r="E240" s="57">
        <v>1.515469</v>
      </c>
    </row>
    <row r="241" spans="1:5" x14ac:dyDescent="0.25">
      <c r="A241" s="57">
        <v>2005</v>
      </c>
      <c r="B241" s="57">
        <v>3.2534369999999999</v>
      </c>
      <c r="D241" s="57">
        <v>2005</v>
      </c>
      <c r="E241" s="57">
        <v>6.2120470000000001</v>
      </c>
    </row>
    <row r="242" spans="1:5" x14ac:dyDescent="0.25">
      <c r="A242" s="57">
        <v>2006</v>
      </c>
      <c r="B242" s="57">
        <v>1.509215</v>
      </c>
      <c r="D242" s="57">
        <v>2006</v>
      </c>
      <c r="E242" s="57">
        <v>9.3874379999999995</v>
      </c>
    </row>
    <row r="243" spans="1:5" x14ac:dyDescent="0.25">
      <c r="A243" s="57">
        <v>2007</v>
      </c>
      <c r="B243" s="57">
        <v>0.92465699999999995</v>
      </c>
      <c r="D243" s="57">
        <v>2007</v>
      </c>
      <c r="E243" s="57">
        <v>9.3082370000000001</v>
      </c>
    </row>
    <row r="244" spans="1:5" x14ac:dyDescent="0.25">
      <c r="A244" s="57">
        <v>2008</v>
      </c>
      <c r="B244" s="57">
        <v>-1.336902</v>
      </c>
      <c r="D244" s="57">
        <v>2008</v>
      </c>
      <c r="E244" s="57">
        <v>6.8680680000000001</v>
      </c>
    </row>
    <row r="245" spans="1:5" x14ac:dyDescent="0.25">
      <c r="A245" s="57">
        <v>2009</v>
      </c>
      <c r="B245" s="57">
        <v>0.50026680000000001</v>
      </c>
      <c r="D245" s="57">
        <v>2009</v>
      </c>
      <c r="E245" s="57">
        <v>-1.7805420000000001</v>
      </c>
    </row>
    <row r="246" spans="1:5" x14ac:dyDescent="0.25">
      <c r="A246" s="57">
        <v>2010</v>
      </c>
      <c r="B246" s="57">
        <v>3.1926290000000002</v>
      </c>
      <c r="D246" s="57">
        <v>2010</v>
      </c>
      <c r="E246" s="57">
        <v>1.1985220000000001</v>
      </c>
    </row>
    <row r="247" spans="1:5" x14ac:dyDescent="0.25">
      <c r="A247" s="57">
        <v>1990</v>
      </c>
      <c r="B247" s="57">
        <v>6.3955849999999996</v>
      </c>
      <c r="D247" s="57">
        <v>1990</v>
      </c>
      <c r="E247" s="57">
        <v>-3.4395989999999999</v>
      </c>
    </row>
    <row r="248" spans="1:5" x14ac:dyDescent="0.25">
      <c r="A248" s="57">
        <v>1991</v>
      </c>
      <c r="B248" s="57">
        <v>0.91936260000000003</v>
      </c>
      <c r="D248" s="57">
        <v>1991</v>
      </c>
      <c r="E248" s="57">
        <v>0.83706740000000002</v>
      </c>
    </row>
    <row r="249" spans="1:5" x14ac:dyDescent="0.25">
      <c r="A249" s="57">
        <v>1992</v>
      </c>
      <c r="B249" s="57">
        <v>8.8163350000000005</v>
      </c>
      <c r="D249" s="57">
        <v>1992</v>
      </c>
      <c r="E249" s="57">
        <v>-0.1675731</v>
      </c>
    </row>
    <row r="250" spans="1:5" x14ac:dyDescent="0.25">
      <c r="A250" s="57">
        <v>1993</v>
      </c>
      <c r="B250" s="57">
        <v>-1.8733059999999999</v>
      </c>
      <c r="D250" s="57">
        <v>1993</v>
      </c>
      <c r="E250" s="57">
        <v>3.4102169999999998</v>
      </c>
    </row>
    <row r="251" spans="1:5" x14ac:dyDescent="0.25">
      <c r="A251" s="57">
        <v>1994</v>
      </c>
      <c r="B251" s="57">
        <v>6.4284420000000004</v>
      </c>
      <c r="D251" s="57">
        <v>1994</v>
      </c>
      <c r="E251" s="57">
        <v>5.6502489999999996</v>
      </c>
    </row>
    <row r="252" spans="1:5" x14ac:dyDescent="0.25">
      <c r="A252" s="57">
        <v>1995</v>
      </c>
      <c r="B252" s="57">
        <v>9.653651</v>
      </c>
      <c r="D252" s="57">
        <v>1995</v>
      </c>
      <c r="E252" s="57">
        <v>5.7349629999999996</v>
      </c>
    </row>
    <row r="253" spans="1:5" x14ac:dyDescent="0.25">
      <c r="A253" s="57">
        <v>1996</v>
      </c>
      <c r="B253" s="57">
        <v>1.2838560000000001</v>
      </c>
      <c r="D253" s="57">
        <v>1996</v>
      </c>
      <c r="E253" s="57">
        <v>2.2132529999999999</v>
      </c>
    </row>
    <row r="254" spans="1:5" x14ac:dyDescent="0.25">
      <c r="A254" s="57">
        <v>1997</v>
      </c>
      <c r="B254" s="57">
        <v>1.6268750000000001</v>
      </c>
      <c r="D254" s="57">
        <v>1997</v>
      </c>
      <c r="E254" s="57">
        <v>3.4477289999999998</v>
      </c>
    </row>
    <row r="255" spans="1:5" x14ac:dyDescent="0.25">
      <c r="A255" s="57">
        <v>1998</v>
      </c>
      <c r="B255" s="57">
        <v>4.8708780000000003</v>
      </c>
      <c r="D255" s="57">
        <v>1998</v>
      </c>
      <c r="E255" s="57">
        <v>-0.1067615</v>
      </c>
    </row>
    <row r="256" spans="1:5" x14ac:dyDescent="0.25">
      <c r="A256" s="57">
        <v>1999</v>
      </c>
      <c r="B256" s="57">
        <v>4.2453849999999997</v>
      </c>
      <c r="D256" s="57">
        <v>1999</v>
      </c>
      <c r="E256" s="57">
        <v>0.178369</v>
      </c>
    </row>
    <row r="257" spans="1:5" x14ac:dyDescent="0.25">
      <c r="A257" s="57">
        <v>2000</v>
      </c>
      <c r="B257" s="57">
        <v>5.4946710000000003</v>
      </c>
      <c r="D257" s="57">
        <v>2000</v>
      </c>
      <c r="E257" s="57">
        <v>4.5371920000000001</v>
      </c>
    </row>
    <row r="258" spans="1:5" x14ac:dyDescent="0.25">
      <c r="A258" s="57">
        <v>2001</v>
      </c>
      <c r="B258" s="57">
        <v>3.4694980000000002</v>
      </c>
      <c r="D258" s="57">
        <v>2001</v>
      </c>
      <c r="E258" s="57">
        <v>1.198415</v>
      </c>
    </row>
    <row r="259" spans="1:5" x14ac:dyDescent="0.25">
      <c r="A259" s="57">
        <v>2002</v>
      </c>
      <c r="B259" s="57">
        <v>2.2885939999999998</v>
      </c>
      <c r="D259" s="57">
        <v>2002</v>
      </c>
      <c r="E259" s="57">
        <v>1.9500189999999999</v>
      </c>
    </row>
    <row r="260" spans="1:5" x14ac:dyDescent="0.25">
      <c r="A260" s="57">
        <v>2003</v>
      </c>
      <c r="B260" s="57">
        <v>1.4987900000000001</v>
      </c>
      <c r="D260" s="57">
        <v>2003</v>
      </c>
      <c r="E260" s="57">
        <v>0.83213919999999997</v>
      </c>
    </row>
    <row r="261" spans="1:5" x14ac:dyDescent="0.25">
      <c r="A261" s="57">
        <v>2004</v>
      </c>
      <c r="B261" s="57">
        <v>5.026548</v>
      </c>
      <c r="D261" s="57">
        <v>2004</v>
      </c>
      <c r="E261" s="57">
        <v>5.6975049999999996</v>
      </c>
    </row>
    <row r="262" spans="1:5" x14ac:dyDescent="0.25">
      <c r="A262" s="57">
        <v>2005</v>
      </c>
      <c r="B262" s="57">
        <v>3.7636639999999999</v>
      </c>
      <c r="D262" s="57">
        <v>2005</v>
      </c>
      <c r="E262" s="57">
        <v>2.94699</v>
      </c>
    </row>
    <row r="263" spans="1:5" x14ac:dyDescent="0.25">
      <c r="A263" s="57">
        <v>2006</v>
      </c>
      <c r="B263" s="57">
        <v>4.0727390000000003</v>
      </c>
      <c r="D263" s="57">
        <v>2006</v>
      </c>
      <c r="E263" s="57">
        <v>4.0052399999999997</v>
      </c>
    </row>
    <row r="264" spans="1:5" x14ac:dyDescent="0.25">
      <c r="A264" s="57">
        <v>2007</v>
      </c>
      <c r="B264" s="57">
        <v>5.4531989999999997</v>
      </c>
      <c r="D264" s="57">
        <v>2007</v>
      </c>
      <c r="E264" s="57">
        <v>5.9616749999999996</v>
      </c>
    </row>
    <row r="265" spans="1:5" x14ac:dyDescent="0.25">
      <c r="A265" s="57">
        <v>2008</v>
      </c>
      <c r="B265" s="57">
        <v>3.6972689999999999</v>
      </c>
      <c r="D265" s="57">
        <v>2008</v>
      </c>
      <c r="E265" s="57">
        <v>4.976674</v>
      </c>
    </row>
    <row r="266" spans="1:5" x14ac:dyDescent="0.25">
      <c r="A266" s="57">
        <v>2009</v>
      </c>
      <c r="B266" s="57">
        <v>-2.7342399999999998</v>
      </c>
      <c r="D266" s="57">
        <v>2009</v>
      </c>
      <c r="E266" s="57">
        <v>-0.15434339999999999</v>
      </c>
    </row>
    <row r="267" spans="1:5" x14ac:dyDescent="0.25">
      <c r="A267" s="57">
        <v>2010</v>
      </c>
      <c r="B267" s="57">
        <v>0.9940369</v>
      </c>
      <c r="D267" s="57">
        <v>2010</v>
      </c>
      <c r="E267" s="57">
        <v>5.4644130000000004</v>
      </c>
    </row>
    <row r="268" spans="1:5" x14ac:dyDescent="0.25">
      <c r="A268" s="57">
        <v>1990</v>
      </c>
      <c r="B268" s="57">
        <v>0.48216100000000001</v>
      </c>
      <c r="D268" s="57">
        <v>1990</v>
      </c>
      <c r="E268" s="57">
        <v>-7.7223850000000001</v>
      </c>
    </row>
    <row r="269" spans="1:5" x14ac:dyDescent="0.25">
      <c r="A269" s="57">
        <v>1991</v>
      </c>
      <c r="B269" s="57">
        <v>-6.9658259999999999</v>
      </c>
      <c r="D269" s="57">
        <v>1991</v>
      </c>
      <c r="E269" s="57">
        <v>8.1279749999999993</v>
      </c>
    </row>
    <row r="270" spans="1:5" x14ac:dyDescent="0.25">
      <c r="A270" s="57">
        <v>1992</v>
      </c>
      <c r="B270" s="57">
        <v>8.8388349999999996</v>
      </c>
      <c r="D270" s="57">
        <v>1992</v>
      </c>
      <c r="E270" s="57">
        <v>-8.8877649999999999</v>
      </c>
    </row>
    <row r="271" spans="1:5" x14ac:dyDescent="0.25">
      <c r="A271" s="57">
        <v>1993</v>
      </c>
      <c r="B271" s="57">
        <v>-1.1701079999999999</v>
      </c>
      <c r="D271" s="57">
        <v>1993</v>
      </c>
      <c r="E271" s="57">
        <v>-8.3853200000000001</v>
      </c>
    </row>
    <row r="272" spans="1:5" x14ac:dyDescent="0.25">
      <c r="A272" s="57">
        <v>1994</v>
      </c>
      <c r="B272" s="57">
        <v>6.2712940000000001</v>
      </c>
      <c r="D272" s="57">
        <v>1994</v>
      </c>
      <c r="E272" s="57">
        <v>-0.71084389999999997</v>
      </c>
    </row>
    <row r="273" spans="1:5" x14ac:dyDescent="0.25">
      <c r="A273" s="57">
        <v>1995</v>
      </c>
      <c r="B273" s="57">
        <v>6.4474099999999996</v>
      </c>
      <c r="D273" s="57">
        <v>1995</v>
      </c>
      <c r="E273" s="57">
        <v>2.297634</v>
      </c>
    </row>
    <row r="274" spans="1:5" x14ac:dyDescent="0.25">
      <c r="A274" s="57">
        <v>1996</v>
      </c>
      <c r="B274" s="57">
        <v>-3.7543220000000002</v>
      </c>
      <c r="D274" s="57">
        <v>1996</v>
      </c>
      <c r="E274" s="57">
        <v>-9.7838670000000008</v>
      </c>
    </row>
    <row r="275" spans="1:5" x14ac:dyDescent="0.25">
      <c r="A275" s="57">
        <v>1997</v>
      </c>
      <c r="B275" s="57">
        <v>0.74416110000000002</v>
      </c>
      <c r="D275" s="57">
        <v>1997</v>
      </c>
      <c r="E275" s="57">
        <v>-4.3602740000000004</v>
      </c>
    </row>
    <row r="276" spans="1:5" x14ac:dyDescent="0.25">
      <c r="A276" s="57">
        <v>1998</v>
      </c>
      <c r="B276" s="57">
        <v>-3.5365549999999999</v>
      </c>
      <c r="D276" s="57">
        <v>1998</v>
      </c>
      <c r="E276" s="57">
        <v>1.637162</v>
      </c>
    </row>
    <row r="277" spans="1:5" x14ac:dyDescent="0.25">
      <c r="A277" s="57">
        <v>1999</v>
      </c>
      <c r="B277" s="57">
        <v>14.17329</v>
      </c>
      <c r="D277" s="57">
        <v>1999</v>
      </c>
      <c r="E277" s="57">
        <v>0.59814880000000004</v>
      </c>
    </row>
    <row r="278" spans="1:5" x14ac:dyDescent="0.25">
      <c r="A278" s="57">
        <v>2000</v>
      </c>
      <c r="B278" s="57">
        <v>0.83048169999999999</v>
      </c>
      <c r="D278" s="57">
        <v>2000</v>
      </c>
      <c r="E278" s="57">
        <v>4.9739190000000004</v>
      </c>
    </row>
    <row r="279" spans="1:5" x14ac:dyDescent="0.25">
      <c r="A279" s="57">
        <v>2001</v>
      </c>
      <c r="B279" s="57">
        <v>-5.5237670000000003</v>
      </c>
      <c r="D279" s="57">
        <v>2001</v>
      </c>
      <c r="E279" s="57">
        <v>4.1437179999999998</v>
      </c>
    </row>
    <row r="280" spans="1:5" x14ac:dyDescent="0.25">
      <c r="A280" s="57">
        <v>2002</v>
      </c>
      <c r="B280" s="57">
        <v>2.7804449999999998</v>
      </c>
      <c r="D280" s="57">
        <v>2002</v>
      </c>
      <c r="E280" s="57">
        <v>4.2503820000000001</v>
      </c>
    </row>
    <row r="281" spans="1:5" x14ac:dyDescent="0.25">
      <c r="A281" s="57">
        <v>2003</v>
      </c>
      <c r="B281" s="57">
        <v>0.53020650000000002</v>
      </c>
      <c r="D281" s="57">
        <v>2003</v>
      </c>
      <c r="E281" s="57">
        <v>5.3322159999999998</v>
      </c>
    </row>
    <row r="282" spans="1:5" x14ac:dyDescent="0.25">
      <c r="A282" s="57">
        <v>2004</v>
      </c>
      <c r="B282" s="57">
        <v>1.9317279999999999</v>
      </c>
      <c r="D282" s="57">
        <v>2004</v>
      </c>
      <c r="E282" s="57">
        <v>6.1731389999999999</v>
      </c>
    </row>
    <row r="283" spans="1:5" x14ac:dyDescent="0.25">
      <c r="A283" s="57">
        <v>2005</v>
      </c>
      <c r="B283" s="57">
        <v>1.512775</v>
      </c>
      <c r="D283" s="57">
        <v>2005</v>
      </c>
      <c r="E283" s="57">
        <v>5.3475169999999999</v>
      </c>
    </row>
    <row r="284" spans="1:5" x14ac:dyDescent="0.25">
      <c r="A284" s="57">
        <v>2006</v>
      </c>
      <c r="B284" s="57">
        <v>8.1435239999999993</v>
      </c>
      <c r="D284" s="57">
        <v>2006</v>
      </c>
      <c r="E284" s="57">
        <v>5.6388129999999999</v>
      </c>
    </row>
    <row r="285" spans="1:5" x14ac:dyDescent="0.25">
      <c r="A285" s="57">
        <v>2007</v>
      </c>
      <c r="B285" s="57">
        <v>0.44031320000000002</v>
      </c>
      <c r="D285" s="57">
        <v>2007</v>
      </c>
      <c r="E285" s="57">
        <v>5.8709239999999996</v>
      </c>
    </row>
    <row r="286" spans="1:5" x14ac:dyDescent="0.25">
      <c r="A286" s="57">
        <v>2008</v>
      </c>
      <c r="B286" s="57">
        <v>1.387907</v>
      </c>
      <c r="D286" s="57">
        <v>2008</v>
      </c>
      <c r="E286" s="57">
        <v>5.0547240000000002</v>
      </c>
    </row>
    <row r="287" spans="1:5" x14ac:dyDescent="0.25">
      <c r="A287" s="57">
        <v>2009</v>
      </c>
      <c r="B287" s="57">
        <v>10.4476</v>
      </c>
      <c r="D287" s="57">
        <v>2009</v>
      </c>
      <c r="E287" s="57">
        <v>-4.3961629999999996</v>
      </c>
    </row>
    <row r="288" spans="1:5" x14ac:dyDescent="0.25">
      <c r="A288" s="57">
        <v>2010</v>
      </c>
      <c r="B288" s="57">
        <v>8.3711529999999996</v>
      </c>
      <c r="D288" s="57">
        <v>2010</v>
      </c>
      <c r="E288" s="57">
        <v>1.0310649999999999</v>
      </c>
    </row>
    <row r="289" spans="1:5" x14ac:dyDescent="0.25">
      <c r="A289" s="57">
        <v>1990</v>
      </c>
      <c r="B289" s="57">
        <v>3.3667400000000001</v>
      </c>
      <c r="D289" s="57">
        <v>1990</v>
      </c>
      <c r="E289" s="57">
        <v>-0.16793250000000001</v>
      </c>
    </row>
    <row r="290" spans="1:5" x14ac:dyDescent="0.25">
      <c r="A290" s="57">
        <v>1991</v>
      </c>
      <c r="B290" s="57">
        <v>3.3459699999999999</v>
      </c>
      <c r="D290" s="57">
        <v>1991</v>
      </c>
      <c r="E290" s="57">
        <v>8.9582280000000001</v>
      </c>
    </row>
    <row r="291" spans="1:5" x14ac:dyDescent="0.25">
      <c r="A291" s="57">
        <v>1992</v>
      </c>
      <c r="B291" s="57">
        <v>3.2386349999999999</v>
      </c>
      <c r="D291" s="57">
        <v>1992</v>
      </c>
      <c r="E291" s="57">
        <v>-0.25756820000000002</v>
      </c>
    </row>
    <row r="292" spans="1:5" x14ac:dyDescent="0.25">
      <c r="A292" s="57">
        <v>1993</v>
      </c>
      <c r="B292" s="57">
        <v>0.1338743</v>
      </c>
      <c r="D292" s="57">
        <v>1993</v>
      </c>
      <c r="E292" s="57">
        <v>3.4477549999999999</v>
      </c>
    </row>
    <row r="293" spans="1:5" x14ac:dyDescent="0.25">
      <c r="A293" s="57">
        <v>1994</v>
      </c>
      <c r="B293" s="57">
        <v>2.1832259999999999</v>
      </c>
      <c r="D293" s="57">
        <v>1994</v>
      </c>
      <c r="E293" s="57">
        <v>3.1801409999999999</v>
      </c>
    </row>
    <row r="294" spans="1:5" x14ac:dyDescent="0.25">
      <c r="A294" s="57">
        <v>1995</v>
      </c>
      <c r="B294" s="57">
        <v>0.40369460000000001</v>
      </c>
      <c r="D294" s="57">
        <v>1995</v>
      </c>
      <c r="E294" s="57">
        <v>4.698264</v>
      </c>
    </row>
    <row r="295" spans="1:5" x14ac:dyDescent="0.25">
      <c r="A295" s="57">
        <v>1996</v>
      </c>
      <c r="B295" s="57">
        <v>-1.348517</v>
      </c>
      <c r="D295" s="57">
        <v>1996</v>
      </c>
      <c r="E295" s="57">
        <v>9.8320469999999993</v>
      </c>
    </row>
    <row r="296" spans="1:5" x14ac:dyDescent="0.25">
      <c r="A296" s="57">
        <v>1997</v>
      </c>
      <c r="B296" s="57">
        <v>1.3616630000000001</v>
      </c>
      <c r="D296" s="57">
        <v>1997</v>
      </c>
      <c r="E296" s="57">
        <v>6.815728</v>
      </c>
    </row>
    <row r="297" spans="1:5" x14ac:dyDescent="0.25">
      <c r="A297" s="57">
        <v>1998</v>
      </c>
      <c r="B297" s="57">
        <v>8.3502589999999994</v>
      </c>
      <c r="D297" s="57">
        <v>1998</v>
      </c>
      <c r="E297" s="57">
        <v>6.9168479999999999</v>
      </c>
    </row>
    <row r="298" spans="1:5" x14ac:dyDescent="0.25">
      <c r="A298" s="57">
        <v>1999</v>
      </c>
      <c r="B298" s="57">
        <v>0.76385029999999998</v>
      </c>
      <c r="D298" s="57">
        <v>1999</v>
      </c>
      <c r="E298" s="57">
        <v>5.5586880000000001</v>
      </c>
    </row>
    <row r="299" spans="1:5" x14ac:dyDescent="0.25">
      <c r="A299" s="57">
        <v>2000</v>
      </c>
      <c r="B299" s="57">
        <v>1.8220719999999999</v>
      </c>
      <c r="D299" s="57">
        <v>2000</v>
      </c>
      <c r="E299" s="57">
        <v>1.6143270000000001</v>
      </c>
    </row>
    <row r="300" spans="1:5" x14ac:dyDescent="0.25">
      <c r="A300" s="57">
        <v>2001</v>
      </c>
      <c r="B300" s="57">
        <v>-0.6943433</v>
      </c>
      <c r="D300" s="57">
        <v>2001</v>
      </c>
      <c r="E300" s="57">
        <v>6.0979770000000002</v>
      </c>
    </row>
    <row r="301" spans="1:5" x14ac:dyDescent="0.25">
      <c r="A301" s="57">
        <v>2002</v>
      </c>
      <c r="B301" s="57">
        <v>-2.7129129999999999</v>
      </c>
      <c r="D301" s="57">
        <v>2002</v>
      </c>
      <c r="E301" s="57">
        <v>4.1704020000000002</v>
      </c>
    </row>
    <row r="302" spans="1:5" x14ac:dyDescent="0.25">
      <c r="A302" s="57">
        <v>2003</v>
      </c>
      <c r="B302" s="57">
        <v>6.992902</v>
      </c>
      <c r="D302" s="57">
        <v>2003</v>
      </c>
      <c r="E302" s="57">
        <v>7.4047989999999997</v>
      </c>
    </row>
    <row r="303" spans="1:5" x14ac:dyDescent="0.25">
      <c r="A303" s="57">
        <v>2004</v>
      </c>
      <c r="B303" s="57">
        <v>3.020737</v>
      </c>
      <c r="D303" s="57">
        <v>2004</v>
      </c>
      <c r="E303" s="57">
        <v>4.4266870000000003</v>
      </c>
    </row>
    <row r="304" spans="1:5" x14ac:dyDescent="0.25">
      <c r="A304" s="57">
        <v>2005</v>
      </c>
      <c r="B304" s="57">
        <v>0.1860996</v>
      </c>
      <c r="D304" s="57">
        <v>2005</v>
      </c>
      <c r="E304" s="57">
        <v>8.0980170000000005</v>
      </c>
    </row>
    <row r="305" spans="1:5" x14ac:dyDescent="0.25">
      <c r="A305" s="57">
        <v>2006</v>
      </c>
      <c r="B305" s="57">
        <v>4.35243</v>
      </c>
      <c r="D305" s="57">
        <v>2006</v>
      </c>
      <c r="E305" s="57">
        <v>6.3202299999999996</v>
      </c>
    </row>
    <row r="306" spans="1:5" x14ac:dyDescent="0.25">
      <c r="A306" s="57">
        <v>2007</v>
      </c>
      <c r="B306" s="57">
        <v>5.7079639999999996</v>
      </c>
      <c r="D306" s="57">
        <v>2007</v>
      </c>
      <c r="E306" s="57">
        <v>3.9651100000000001</v>
      </c>
    </row>
    <row r="307" spans="1:5" x14ac:dyDescent="0.25">
      <c r="A307" s="57">
        <v>2008</v>
      </c>
      <c r="B307" s="57">
        <v>6.3292450000000002</v>
      </c>
      <c r="D307" s="57">
        <v>2008</v>
      </c>
      <c r="E307" s="57">
        <v>6.1449910000000001</v>
      </c>
    </row>
    <row r="308" spans="1:5" x14ac:dyDescent="0.25">
      <c r="A308" s="57">
        <v>2009</v>
      </c>
      <c r="B308" s="57">
        <v>0.49486439999999998</v>
      </c>
      <c r="D308" s="57">
        <v>2009</v>
      </c>
      <c r="E308" s="57">
        <v>1.4778100000000001</v>
      </c>
    </row>
    <row r="309" spans="1:5" x14ac:dyDescent="0.25">
      <c r="A309" s="57">
        <v>2010</v>
      </c>
      <c r="B309" s="57">
        <v>5.5826849999999997</v>
      </c>
      <c r="D309" s="57">
        <v>2010</v>
      </c>
      <c r="E309" s="57">
        <v>6.728167</v>
      </c>
    </row>
    <row r="310" spans="1:5" x14ac:dyDescent="0.25">
      <c r="A310" s="57">
        <v>1990</v>
      </c>
      <c r="B310" s="57">
        <v>-14.01158</v>
      </c>
      <c r="D310" s="57">
        <v>1990</v>
      </c>
      <c r="E310" s="57">
        <v>5.750718</v>
      </c>
    </row>
    <row r="311" spans="1:5" x14ac:dyDescent="0.25">
      <c r="A311" s="57">
        <v>1991</v>
      </c>
      <c r="B311" s="57">
        <v>9.1497279999999996</v>
      </c>
      <c r="D311" s="57">
        <v>1991</v>
      </c>
      <c r="E311" s="57">
        <v>4.7393349999999996</v>
      </c>
    </row>
    <row r="312" spans="1:5" x14ac:dyDescent="0.25">
      <c r="A312" s="57">
        <v>1992</v>
      </c>
      <c r="B312" s="57">
        <v>10.031140000000001</v>
      </c>
      <c r="D312" s="57">
        <v>1992</v>
      </c>
      <c r="E312" s="57">
        <v>2.5198860000000001</v>
      </c>
    </row>
    <row r="313" spans="1:5" x14ac:dyDescent="0.25">
      <c r="A313" s="57">
        <v>1993</v>
      </c>
      <c r="B313" s="57">
        <v>6.5237809999999996</v>
      </c>
      <c r="D313" s="57">
        <v>1993</v>
      </c>
      <c r="E313" s="57">
        <v>-6.1097130000000002</v>
      </c>
    </row>
    <row r="314" spans="1:5" x14ac:dyDescent="0.25">
      <c r="A314" s="57">
        <v>1994</v>
      </c>
      <c r="B314" s="57">
        <v>-22.281490000000002</v>
      </c>
      <c r="D314" s="57">
        <v>1994</v>
      </c>
      <c r="E314" s="57">
        <v>-7.1205109999999996</v>
      </c>
    </row>
    <row r="315" spans="1:5" x14ac:dyDescent="0.25">
      <c r="A315" s="57">
        <v>1995</v>
      </c>
      <c r="B315" s="57">
        <v>26.770140000000001</v>
      </c>
      <c r="D315" s="57">
        <v>1995</v>
      </c>
      <c r="E315" s="57">
        <v>-8.3069439999999997</v>
      </c>
    </row>
    <row r="316" spans="1:5" x14ac:dyDescent="0.25">
      <c r="A316" s="57">
        <v>1996</v>
      </c>
      <c r="B316" s="57">
        <v>68.315880000000007</v>
      </c>
      <c r="D316" s="57">
        <v>1996</v>
      </c>
      <c r="E316" s="57">
        <v>-8.036524</v>
      </c>
    </row>
    <row r="317" spans="1:5" x14ac:dyDescent="0.25">
      <c r="A317" s="57">
        <v>1997</v>
      </c>
      <c r="B317" s="57">
        <v>79.582689999999999</v>
      </c>
      <c r="D317" s="57">
        <v>1997</v>
      </c>
      <c r="E317" s="57">
        <v>-3.908722</v>
      </c>
    </row>
    <row r="318" spans="1:5" x14ac:dyDescent="0.25">
      <c r="A318" s="57">
        <v>1998</v>
      </c>
      <c r="B318" s="57">
        <v>18.317360000000001</v>
      </c>
      <c r="D318" s="57">
        <v>1998</v>
      </c>
      <c r="E318" s="57">
        <v>6.4170309999999997</v>
      </c>
    </row>
    <row r="319" spans="1:5" x14ac:dyDescent="0.25">
      <c r="A319" s="57">
        <v>1999</v>
      </c>
      <c r="B319" s="57">
        <v>25.651879999999998</v>
      </c>
      <c r="D319" s="57">
        <v>1999</v>
      </c>
      <c r="E319" s="57">
        <v>-1.3023089999999999</v>
      </c>
    </row>
    <row r="320" spans="1:5" x14ac:dyDescent="0.25">
      <c r="A320" s="57">
        <v>2000</v>
      </c>
      <c r="B320" s="57">
        <v>24.948619999999998</v>
      </c>
      <c r="D320" s="57">
        <v>2000</v>
      </c>
      <c r="E320" s="57">
        <v>0.33766780000000002</v>
      </c>
    </row>
    <row r="321" spans="1:5" x14ac:dyDescent="0.25">
      <c r="A321" s="57">
        <v>2001</v>
      </c>
      <c r="B321" s="57">
        <v>41.540140000000001</v>
      </c>
      <c r="D321" s="57">
        <v>2001</v>
      </c>
      <c r="E321" s="57">
        <v>1.837982</v>
      </c>
    </row>
    <row r="322" spans="1:5" x14ac:dyDescent="0.25">
      <c r="A322" s="57">
        <v>2002</v>
      </c>
      <c r="B322" s="57">
        <v>19.589929999999999</v>
      </c>
      <c r="D322" s="57">
        <v>2002</v>
      </c>
      <c r="E322" s="57">
        <v>6.4613950000000004</v>
      </c>
    </row>
    <row r="323" spans="1:5" x14ac:dyDescent="0.25">
      <c r="A323" s="57">
        <v>2003</v>
      </c>
      <c r="B323" s="57">
        <v>11.16839</v>
      </c>
      <c r="D323" s="57">
        <v>2003</v>
      </c>
      <c r="E323" s="57">
        <v>-1.1291770000000001</v>
      </c>
    </row>
    <row r="324" spans="1:5" x14ac:dyDescent="0.25">
      <c r="A324" s="57">
        <v>2004</v>
      </c>
      <c r="B324" s="57">
        <v>31.858560000000001</v>
      </c>
      <c r="D324" s="57">
        <v>2004</v>
      </c>
      <c r="E324" s="57">
        <v>4.1860999999999997</v>
      </c>
    </row>
    <row r="325" spans="1:5" x14ac:dyDescent="0.25">
      <c r="A325" s="57">
        <v>2005</v>
      </c>
      <c r="B325" s="57">
        <v>2.191014</v>
      </c>
      <c r="D325" s="57">
        <v>2005</v>
      </c>
      <c r="E325" s="57">
        <v>2.151942</v>
      </c>
    </row>
    <row r="326" spans="1:5" x14ac:dyDescent="0.25">
      <c r="A326" s="57">
        <v>2006</v>
      </c>
      <c r="B326" s="57">
        <v>-0.61462099999999997</v>
      </c>
      <c r="D326" s="57">
        <v>2006</v>
      </c>
      <c r="E326" s="57">
        <v>4.4316120000000003</v>
      </c>
    </row>
    <row r="327" spans="1:5" x14ac:dyDescent="0.25">
      <c r="A327" s="57">
        <v>2007</v>
      </c>
      <c r="B327" s="57">
        <v>8.0802790000000009</v>
      </c>
      <c r="D327" s="57">
        <v>2007</v>
      </c>
      <c r="E327" s="57">
        <v>8.3872180000000007</v>
      </c>
    </row>
    <row r="328" spans="1:5" x14ac:dyDescent="0.25">
      <c r="A328" s="57">
        <v>2008</v>
      </c>
      <c r="B328" s="57">
        <v>4.6722849999999996</v>
      </c>
      <c r="D328" s="57">
        <v>2008</v>
      </c>
      <c r="E328" s="57">
        <v>5.189241</v>
      </c>
    </row>
    <row r="329" spans="1:5" x14ac:dyDescent="0.25">
      <c r="A329" s="57">
        <v>2009</v>
      </c>
      <c r="B329" s="57">
        <v>-0.51146230000000004</v>
      </c>
      <c r="D329" s="57">
        <v>2009</v>
      </c>
      <c r="E329" s="57">
        <v>3.4157709999999999</v>
      </c>
    </row>
    <row r="330" spans="1:5" x14ac:dyDescent="0.25">
      <c r="A330" s="57">
        <v>2010</v>
      </c>
      <c r="B330" s="57">
        <v>-4.553534</v>
      </c>
      <c r="D330" s="57">
        <v>2010</v>
      </c>
      <c r="E330" s="57">
        <v>3.571847</v>
      </c>
    </row>
    <row r="331" spans="1:5" x14ac:dyDescent="0.25">
      <c r="A331" s="57">
        <v>1990</v>
      </c>
      <c r="D331" s="57">
        <v>1990</v>
      </c>
      <c r="E331" s="57">
        <v>0.63398279999999996</v>
      </c>
    </row>
    <row r="332" spans="1:5" x14ac:dyDescent="0.25">
      <c r="A332" s="57">
        <v>1991</v>
      </c>
      <c r="B332" s="57">
        <v>1.858554</v>
      </c>
      <c r="D332" s="57">
        <v>1991</v>
      </c>
      <c r="E332" s="57">
        <v>6.7755679999999998</v>
      </c>
    </row>
    <row r="333" spans="1:5" x14ac:dyDescent="0.25">
      <c r="A333" s="57">
        <v>1992</v>
      </c>
      <c r="B333" s="57">
        <v>-26.521830000000001</v>
      </c>
      <c r="D333" s="57">
        <v>1992</v>
      </c>
      <c r="E333" s="57">
        <v>7.8143019999999996</v>
      </c>
    </row>
    <row r="334" spans="1:5" x14ac:dyDescent="0.25">
      <c r="A334" s="57">
        <v>1993</v>
      </c>
      <c r="B334" s="57">
        <v>-7.0103720000000003</v>
      </c>
      <c r="D334" s="57">
        <v>1993</v>
      </c>
      <c r="E334" s="57">
        <v>14.218540000000001</v>
      </c>
    </row>
    <row r="335" spans="1:5" x14ac:dyDescent="0.25">
      <c r="A335" s="57">
        <v>1994</v>
      </c>
      <c r="B335" s="57">
        <v>-2.1211609999999999</v>
      </c>
      <c r="D335" s="57">
        <v>1994</v>
      </c>
      <c r="E335" s="57">
        <v>2.9402029999999999</v>
      </c>
    </row>
    <row r="336" spans="1:5" x14ac:dyDescent="0.25">
      <c r="A336" s="57">
        <v>1995</v>
      </c>
      <c r="B336" s="57">
        <v>6.5313759999999998</v>
      </c>
      <c r="D336" s="57">
        <v>1995</v>
      </c>
      <c r="E336" s="57">
        <v>0.75145099999999998</v>
      </c>
    </row>
    <row r="337" spans="1:5" x14ac:dyDescent="0.25">
      <c r="A337" s="57">
        <v>1996</v>
      </c>
      <c r="B337" s="57">
        <v>4.8396249999999998</v>
      </c>
      <c r="D337" s="57">
        <v>1996</v>
      </c>
      <c r="E337" s="57">
        <v>4.2226749999999997</v>
      </c>
    </row>
    <row r="338" spans="1:5" x14ac:dyDescent="0.25">
      <c r="A338" s="57">
        <v>1997</v>
      </c>
      <c r="B338" s="57">
        <v>10.00291</v>
      </c>
      <c r="D338" s="57">
        <v>1997</v>
      </c>
      <c r="E338" s="57">
        <v>5.4649520000000003</v>
      </c>
    </row>
    <row r="339" spans="1:5" x14ac:dyDescent="0.25">
      <c r="A339" s="57">
        <v>1998</v>
      </c>
      <c r="B339" s="57">
        <v>6.5240650000000002</v>
      </c>
      <c r="D339" s="57">
        <v>1998</v>
      </c>
      <c r="E339" s="57">
        <v>5.1903629999999996</v>
      </c>
    </row>
    <row r="340" spans="1:5" x14ac:dyDescent="0.25">
      <c r="A340" s="57">
        <v>1999</v>
      </c>
      <c r="B340" s="57">
        <v>1.0024489999999999</v>
      </c>
      <c r="D340" s="57">
        <v>1999</v>
      </c>
      <c r="E340" s="57">
        <v>10.864129999999999</v>
      </c>
    </row>
    <row r="341" spans="1:5" x14ac:dyDescent="0.25">
      <c r="A341" s="57">
        <v>2000</v>
      </c>
      <c r="B341" s="57">
        <v>9.0108370000000004</v>
      </c>
      <c r="D341" s="57">
        <v>2000</v>
      </c>
      <c r="E341" s="57">
        <v>6.7335919999999998</v>
      </c>
    </row>
    <row r="342" spans="1:5" x14ac:dyDescent="0.25">
      <c r="A342" s="57">
        <v>2001</v>
      </c>
      <c r="B342" s="57">
        <v>5.8430770000000001</v>
      </c>
      <c r="D342" s="57">
        <v>2001</v>
      </c>
      <c r="E342" s="57">
        <v>7.307499</v>
      </c>
    </row>
    <row r="343" spans="1:5" x14ac:dyDescent="0.25">
      <c r="A343" s="57">
        <v>2002</v>
      </c>
      <c r="B343" s="57">
        <v>5.803655</v>
      </c>
      <c r="D343" s="57">
        <v>2002</v>
      </c>
      <c r="E343" s="57">
        <v>7.6667230000000002</v>
      </c>
    </row>
    <row r="344" spans="1:5" x14ac:dyDescent="0.25">
      <c r="A344" s="57">
        <v>2003</v>
      </c>
      <c r="B344" s="57">
        <v>7.4559189999999997</v>
      </c>
      <c r="D344" s="57">
        <v>2003</v>
      </c>
      <c r="E344" s="57">
        <v>7.8182239999999998</v>
      </c>
    </row>
    <row r="345" spans="1:5" x14ac:dyDescent="0.25">
      <c r="A345" s="57">
        <v>2004</v>
      </c>
      <c r="B345" s="57">
        <v>6.3094809999999999</v>
      </c>
      <c r="D345" s="57">
        <v>2004</v>
      </c>
      <c r="E345" s="57">
        <v>9.9129710000000006</v>
      </c>
    </row>
    <row r="346" spans="1:5" x14ac:dyDescent="0.25">
      <c r="A346" s="57">
        <v>2005</v>
      </c>
      <c r="B346" s="57">
        <v>8.4466859999999997</v>
      </c>
      <c r="D346" s="57">
        <v>2005</v>
      </c>
      <c r="E346" s="57">
        <v>12.123620000000001</v>
      </c>
    </row>
    <row r="347" spans="1:5" x14ac:dyDescent="0.25">
      <c r="A347" s="57">
        <v>2006</v>
      </c>
      <c r="B347" s="57">
        <v>9.3374989999999993</v>
      </c>
      <c r="D347" s="57">
        <v>2006</v>
      </c>
      <c r="E347" s="57">
        <v>9.8203119999999995</v>
      </c>
    </row>
    <row r="348" spans="1:5" x14ac:dyDescent="0.25">
      <c r="A348" s="57">
        <v>2007</v>
      </c>
      <c r="B348" s="57">
        <v>7.1465370000000004</v>
      </c>
      <c r="D348" s="57">
        <v>2007</v>
      </c>
      <c r="E348" s="57">
        <v>6.817348</v>
      </c>
    </row>
    <row r="349" spans="1:5" x14ac:dyDescent="0.25">
      <c r="A349" s="57">
        <v>2008</v>
      </c>
      <c r="B349" s="57">
        <v>-4.4801130000000002</v>
      </c>
      <c r="D349" s="57">
        <v>2008</v>
      </c>
      <c r="E349" s="57">
        <v>6.7471990000000002</v>
      </c>
    </row>
    <row r="350" spans="1:5" x14ac:dyDescent="0.25">
      <c r="A350" s="57">
        <v>2009</v>
      </c>
      <c r="B350" s="57">
        <v>-11.335459999999999</v>
      </c>
      <c r="D350" s="57">
        <v>2009</v>
      </c>
      <c r="E350" s="57">
        <v>6.3093050000000002</v>
      </c>
    </row>
    <row r="351" spans="1:5" x14ac:dyDescent="0.25">
      <c r="A351" s="57">
        <v>2010</v>
      </c>
      <c r="B351" s="57">
        <v>2.5520070000000001</v>
      </c>
      <c r="D351" s="57">
        <v>2010</v>
      </c>
      <c r="E351" s="57">
        <v>2.4899719999999999</v>
      </c>
    </row>
    <row r="352" spans="1:5" x14ac:dyDescent="0.25">
      <c r="A352" s="57">
        <v>1990</v>
      </c>
      <c r="B352" s="57">
        <v>9.0202650000000002</v>
      </c>
      <c r="D352" s="57">
        <v>1990</v>
      </c>
      <c r="E352" s="57">
        <v>-1.3370919999999999</v>
      </c>
    </row>
    <row r="353" spans="1:5" x14ac:dyDescent="0.25">
      <c r="A353" s="57">
        <v>1991</v>
      </c>
      <c r="B353" s="57">
        <v>-3.1496569999999999</v>
      </c>
      <c r="D353" s="57">
        <v>1991</v>
      </c>
      <c r="E353" s="57">
        <v>-4.3981979999999998</v>
      </c>
    </row>
    <row r="354" spans="1:5" x14ac:dyDescent="0.25">
      <c r="A354" s="57">
        <v>1992</v>
      </c>
      <c r="B354" s="57">
        <v>3.3282630000000002</v>
      </c>
      <c r="D354" s="57">
        <v>1992</v>
      </c>
      <c r="E354" s="57">
        <v>-2.4083839999999999</v>
      </c>
    </row>
    <row r="355" spans="1:5" x14ac:dyDescent="0.25">
      <c r="A355" s="57">
        <v>1993</v>
      </c>
      <c r="B355" s="57">
        <v>2.2547419999999998</v>
      </c>
      <c r="D355" s="57">
        <v>1993</v>
      </c>
      <c r="E355" s="57">
        <v>-2.43736</v>
      </c>
    </row>
    <row r="356" spans="1:5" x14ac:dyDescent="0.25">
      <c r="A356" s="57">
        <v>1994</v>
      </c>
      <c r="B356" s="57">
        <v>1.901691</v>
      </c>
      <c r="D356" s="57">
        <v>1994</v>
      </c>
      <c r="E356" s="57">
        <v>-1.266667</v>
      </c>
    </row>
    <row r="357" spans="1:5" x14ac:dyDescent="0.25">
      <c r="A357" s="57">
        <v>1995</v>
      </c>
      <c r="B357" s="57">
        <v>4.9053310000000003</v>
      </c>
      <c r="D357" s="57">
        <v>1995</v>
      </c>
      <c r="E357" s="57">
        <v>2.983943</v>
      </c>
    </row>
    <row r="358" spans="1:5" x14ac:dyDescent="0.25">
      <c r="A358" s="57">
        <v>1996</v>
      </c>
      <c r="B358" s="57">
        <v>4.4356739999999997</v>
      </c>
      <c r="D358" s="57">
        <v>1996</v>
      </c>
      <c r="E358" s="57">
        <v>6.6334549999999997</v>
      </c>
    </row>
    <row r="359" spans="1:5" x14ac:dyDescent="0.25">
      <c r="A359" s="57">
        <v>1997</v>
      </c>
      <c r="B359" s="57">
        <v>4.7850210000000004</v>
      </c>
      <c r="D359" s="57">
        <v>1997</v>
      </c>
      <c r="E359" s="57">
        <v>5.1089479999999998</v>
      </c>
    </row>
    <row r="360" spans="1:5" x14ac:dyDescent="0.25">
      <c r="A360" s="57">
        <v>1998</v>
      </c>
      <c r="B360" s="57">
        <v>-1.50474</v>
      </c>
      <c r="D360" s="57">
        <v>1998</v>
      </c>
      <c r="E360" s="57">
        <v>4.6646159999999997</v>
      </c>
    </row>
    <row r="361" spans="1:5" x14ac:dyDescent="0.25">
      <c r="A361" s="57">
        <v>1999</v>
      </c>
      <c r="B361" s="57">
        <v>0.63207239999999998</v>
      </c>
      <c r="D361" s="57">
        <v>1999</v>
      </c>
      <c r="E361" s="57">
        <v>4.0383990000000001</v>
      </c>
    </row>
    <row r="362" spans="1:5" x14ac:dyDescent="0.25">
      <c r="A362" s="57">
        <v>2000</v>
      </c>
      <c r="B362" s="57">
        <v>8.9398649999999993</v>
      </c>
      <c r="D362" s="57">
        <v>2000</v>
      </c>
      <c r="E362" s="57">
        <v>3.992918</v>
      </c>
    </row>
    <row r="363" spans="1:5" x14ac:dyDescent="0.25">
      <c r="A363" s="57">
        <v>2001</v>
      </c>
      <c r="B363" s="57">
        <v>-1.9673130000000001</v>
      </c>
      <c r="D363" s="57">
        <v>2001</v>
      </c>
      <c r="E363" s="57">
        <v>3.8985409999999998</v>
      </c>
    </row>
    <row r="364" spans="1:5" x14ac:dyDescent="0.25">
      <c r="A364" s="57">
        <v>2002</v>
      </c>
      <c r="B364" s="57">
        <v>1.902299</v>
      </c>
      <c r="D364" s="57">
        <v>2002</v>
      </c>
      <c r="E364" s="57">
        <v>4.252777</v>
      </c>
    </row>
    <row r="365" spans="1:5" x14ac:dyDescent="0.25">
      <c r="A365" s="57">
        <v>2003</v>
      </c>
      <c r="B365" s="57">
        <v>2.9284409999999998</v>
      </c>
      <c r="D365" s="57">
        <v>2003</v>
      </c>
      <c r="E365" s="57">
        <v>4.1421150000000004</v>
      </c>
    </row>
    <row r="366" spans="1:5" x14ac:dyDescent="0.25">
      <c r="A366" s="57">
        <v>2004</v>
      </c>
      <c r="B366" s="57">
        <v>8.4840600000000002E-2</v>
      </c>
      <c r="D366" s="57">
        <v>2004</v>
      </c>
      <c r="E366" s="57">
        <v>3.397723</v>
      </c>
    </row>
    <row r="367" spans="1:5" x14ac:dyDescent="0.25">
      <c r="A367" s="57">
        <v>2005</v>
      </c>
      <c r="B367" s="57">
        <v>5.6202949999999996</v>
      </c>
      <c r="D367" s="57">
        <v>2005</v>
      </c>
      <c r="E367" s="57">
        <v>2.3687109999999998</v>
      </c>
    </row>
    <row r="368" spans="1:5" x14ac:dyDescent="0.25">
      <c r="A368" s="57">
        <v>2006</v>
      </c>
      <c r="B368" s="57">
        <v>1.7501990000000001</v>
      </c>
      <c r="D368" s="57">
        <v>2006</v>
      </c>
      <c r="E368" s="57">
        <v>3.2370770000000002</v>
      </c>
    </row>
    <row r="369" spans="1:5" x14ac:dyDescent="0.25">
      <c r="A369" s="57">
        <v>2007</v>
      </c>
      <c r="B369" s="57">
        <v>-0.77595479999999994</v>
      </c>
      <c r="D369" s="57">
        <v>2007</v>
      </c>
      <c r="E369" s="57">
        <v>3.4807760000000001</v>
      </c>
    </row>
    <row r="370" spans="1:5" x14ac:dyDescent="0.25">
      <c r="A370" s="57">
        <v>2008</v>
      </c>
      <c r="B370" s="57">
        <v>-0.31699040000000001</v>
      </c>
      <c r="D370" s="57">
        <v>2008</v>
      </c>
      <c r="E370" s="57">
        <v>0.84891190000000005</v>
      </c>
    </row>
    <row r="371" spans="1:5" x14ac:dyDescent="0.25">
      <c r="A371" s="57">
        <v>2009</v>
      </c>
      <c r="B371" s="57">
        <v>-2.0306419999999998</v>
      </c>
      <c r="D371" s="57">
        <v>2009</v>
      </c>
      <c r="E371" s="57">
        <v>1.566797</v>
      </c>
    </row>
    <row r="372" spans="1:5" x14ac:dyDescent="0.25">
      <c r="A372" s="57">
        <v>2010</v>
      </c>
      <c r="B372" s="57">
        <v>-0.50364359999999997</v>
      </c>
      <c r="D372" s="57">
        <v>2010</v>
      </c>
      <c r="E372" s="57">
        <v>2.299601</v>
      </c>
    </row>
    <row r="373" spans="1:5" x14ac:dyDescent="0.25">
      <c r="A373" s="57">
        <v>1990</v>
      </c>
      <c r="B373" s="57">
        <v>6.2443179999999998</v>
      </c>
      <c r="D373" s="57">
        <v>1990</v>
      </c>
      <c r="E373" s="57">
        <v>-1.5209800000000001E-2</v>
      </c>
    </row>
    <row r="374" spans="1:5" x14ac:dyDescent="0.25">
      <c r="A374" s="57">
        <v>1991</v>
      </c>
      <c r="B374" s="57">
        <v>5.9931919999999996</v>
      </c>
      <c r="D374" s="57">
        <v>1991</v>
      </c>
      <c r="E374" s="57">
        <v>-2.7011250000000002</v>
      </c>
    </row>
    <row r="375" spans="1:5" x14ac:dyDescent="0.25">
      <c r="A375" s="57">
        <v>1992</v>
      </c>
      <c r="B375" s="57">
        <v>-3.0290520000000001</v>
      </c>
      <c r="D375" s="57">
        <v>1992</v>
      </c>
      <c r="E375" s="57">
        <v>1.2594259999999999</v>
      </c>
    </row>
    <row r="376" spans="1:5" x14ac:dyDescent="0.25">
      <c r="A376" s="57">
        <v>1993</v>
      </c>
      <c r="B376" s="57">
        <v>3.8232499999999998</v>
      </c>
      <c r="D376" s="57">
        <v>1993</v>
      </c>
      <c r="E376" s="57">
        <v>2.8779859999999999</v>
      </c>
    </row>
    <row r="377" spans="1:5" x14ac:dyDescent="0.25">
      <c r="A377" s="57">
        <v>1994</v>
      </c>
      <c r="B377" s="57">
        <v>5.6650679999999998</v>
      </c>
      <c r="D377" s="57">
        <v>1994</v>
      </c>
      <c r="E377" s="57">
        <v>5.6083780000000001</v>
      </c>
    </row>
    <row r="378" spans="1:5" x14ac:dyDescent="0.25">
      <c r="A378" s="57">
        <v>1995</v>
      </c>
      <c r="B378" s="57">
        <v>5.0473650000000001</v>
      </c>
      <c r="D378" s="57">
        <v>1995</v>
      </c>
      <c r="E378" s="57">
        <v>2.8874309999999999</v>
      </c>
    </row>
    <row r="379" spans="1:5" x14ac:dyDescent="0.25">
      <c r="A379" s="57">
        <v>1996</v>
      </c>
      <c r="B379" s="57">
        <v>2.8592520000000001</v>
      </c>
      <c r="D379" s="57">
        <v>1996</v>
      </c>
      <c r="E379" s="57">
        <v>1.6611149999999999</v>
      </c>
    </row>
    <row r="380" spans="1:5" x14ac:dyDescent="0.25">
      <c r="A380" s="57">
        <v>1997</v>
      </c>
      <c r="B380" s="57">
        <v>7.1818239999999998</v>
      </c>
      <c r="D380" s="57">
        <v>1997</v>
      </c>
      <c r="E380" s="57">
        <v>4.603593</v>
      </c>
    </row>
    <row r="381" spans="1:5" x14ac:dyDescent="0.25">
      <c r="A381" s="57">
        <v>1998</v>
      </c>
      <c r="B381" s="57">
        <v>0.78977169999999997</v>
      </c>
      <c r="D381" s="57">
        <v>1998</v>
      </c>
      <c r="E381" s="57">
        <v>3.9838140000000002</v>
      </c>
    </row>
    <row r="382" spans="1:5" x14ac:dyDescent="0.25">
      <c r="A382" s="57">
        <v>1999</v>
      </c>
      <c r="B382" s="57">
        <v>-9.6064340000000001</v>
      </c>
      <c r="D382" s="57">
        <v>1999</v>
      </c>
      <c r="E382" s="57">
        <v>5.4888370000000002</v>
      </c>
    </row>
    <row r="383" spans="1:5" x14ac:dyDescent="0.25">
      <c r="A383" s="57">
        <v>2000</v>
      </c>
      <c r="B383" s="57">
        <v>2.1697850000000001</v>
      </c>
      <c r="D383" s="57">
        <v>2000</v>
      </c>
      <c r="E383" s="57">
        <v>5.2015880000000001</v>
      </c>
    </row>
    <row r="384" spans="1:5" x14ac:dyDescent="0.25">
      <c r="A384" s="57">
        <v>2001</v>
      </c>
      <c r="B384" s="57">
        <v>-0.87342520000000001</v>
      </c>
      <c r="D384" s="57">
        <v>2001</v>
      </c>
      <c r="E384" s="57">
        <v>1.4743310000000001</v>
      </c>
    </row>
    <row r="385" spans="1:5" x14ac:dyDescent="0.25">
      <c r="A385" s="57">
        <v>2002</v>
      </c>
      <c r="B385" s="57">
        <v>-0.97065349999999995</v>
      </c>
      <c r="D385" s="57">
        <v>2002</v>
      </c>
      <c r="E385" s="57">
        <v>2.8527300000000002</v>
      </c>
    </row>
    <row r="386" spans="1:5" x14ac:dyDescent="0.25">
      <c r="A386" s="57">
        <v>2003</v>
      </c>
      <c r="B386" s="57">
        <v>2.1184340000000002</v>
      </c>
      <c r="D386" s="57">
        <v>2003</v>
      </c>
      <c r="E386" s="57">
        <v>2.0381420000000001</v>
      </c>
    </row>
    <row r="387" spans="1:5" x14ac:dyDescent="0.25">
      <c r="A387" s="57">
        <v>2004</v>
      </c>
      <c r="B387" s="57">
        <v>-0.95023049999999998</v>
      </c>
      <c r="D387" s="57">
        <v>2004</v>
      </c>
      <c r="E387" s="57">
        <v>3.2585039999999998</v>
      </c>
    </row>
    <row r="388" spans="1:5" x14ac:dyDescent="0.25">
      <c r="A388" s="57">
        <v>2005</v>
      </c>
      <c r="B388" s="57">
        <v>5.5996920000000001</v>
      </c>
      <c r="D388" s="57">
        <v>2005</v>
      </c>
      <c r="E388" s="57">
        <v>3.233743</v>
      </c>
    </row>
    <row r="389" spans="1:5" x14ac:dyDescent="0.25">
      <c r="A389" s="57">
        <v>2006</v>
      </c>
      <c r="B389" s="57">
        <v>-3.5938530000000002</v>
      </c>
      <c r="D389" s="57">
        <v>2006</v>
      </c>
      <c r="E389" s="57">
        <v>2.792284</v>
      </c>
    </row>
    <row r="390" spans="1:5" x14ac:dyDescent="0.25">
      <c r="A390" s="57">
        <v>2007</v>
      </c>
      <c r="B390" s="57">
        <v>5.598687</v>
      </c>
      <c r="D390" s="57">
        <v>2007</v>
      </c>
      <c r="E390" s="57">
        <v>2.1958769999999999</v>
      </c>
    </row>
    <row r="391" spans="1:5" x14ac:dyDescent="0.25">
      <c r="A391" s="57">
        <v>2008</v>
      </c>
      <c r="B391" s="57">
        <v>1.7209289999999999</v>
      </c>
      <c r="D391" s="57">
        <v>2008</v>
      </c>
      <c r="E391" s="57">
        <v>0.47913139999999999</v>
      </c>
    </row>
    <row r="392" spans="1:5" x14ac:dyDescent="0.25">
      <c r="A392" s="57">
        <v>2009</v>
      </c>
      <c r="B392" s="57">
        <v>-1.9863040000000001</v>
      </c>
      <c r="D392" s="57">
        <v>2009</v>
      </c>
      <c r="E392" s="57">
        <v>-3.2249140000000001</v>
      </c>
    </row>
    <row r="393" spans="1:5" x14ac:dyDescent="0.25">
      <c r="A393" s="57">
        <v>2010</v>
      </c>
      <c r="B393" s="57">
        <v>6.2377799999999999</v>
      </c>
      <c r="D393" s="57">
        <v>2010</v>
      </c>
      <c r="E393" s="57">
        <v>3.1484800000000002</v>
      </c>
    </row>
    <row r="394" spans="1:5" x14ac:dyDescent="0.25">
      <c r="A394" s="57">
        <v>1990</v>
      </c>
      <c r="B394" s="57">
        <v>3.362895</v>
      </c>
      <c r="D394" s="57">
        <v>1990</v>
      </c>
      <c r="E394" s="57">
        <v>-4.9786109999999999</v>
      </c>
    </row>
    <row r="395" spans="1:5" x14ac:dyDescent="0.25">
      <c r="A395" s="57">
        <v>1991</v>
      </c>
      <c r="B395" s="57">
        <v>2.9440629999999999</v>
      </c>
      <c r="D395" s="57">
        <v>1991</v>
      </c>
      <c r="E395" s="57">
        <v>-1.3388910000000001</v>
      </c>
    </row>
    <row r="396" spans="1:5" x14ac:dyDescent="0.25">
      <c r="A396" s="57">
        <v>1992</v>
      </c>
      <c r="B396" s="57">
        <v>3.1695739999999999</v>
      </c>
      <c r="D396" s="57">
        <v>1992</v>
      </c>
      <c r="E396" s="57">
        <v>-3.2011479999999999</v>
      </c>
    </row>
    <row r="397" spans="1:5" x14ac:dyDescent="0.25">
      <c r="A397" s="57">
        <v>1993</v>
      </c>
      <c r="B397" s="57">
        <v>3.0603419999999999</v>
      </c>
      <c r="D397" s="57">
        <v>1993</v>
      </c>
      <c r="E397" s="57">
        <v>-0.79855279999999995</v>
      </c>
    </row>
    <row r="398" spans="1:5" x14ac:dyDescent="0.25">
      <c r="A398" s="57">
        <v>1994</v>
      </c>
      <c r="B398" s="57">
        <v>2.69563</v>
      </c>
      <c r="D398" s="57">
        <v>1994</v>
      </c>
      <c r="E398" s="57">
        <v>2.6442600000000001</v>
      </c>
    </row>
    <row r="399" spans="1:5" x14ac:dyDescent="0.25">
      <c r="A399" s="57">
        <v>1995</v>
      </c>
      <c r="B399" s="57">
        <v>-7.6997790000000004</v>
      </c>
      <c r="D399" s="57">
        <v>1995</v>
      </c>
      <c r="E399" s="57">
        <v>4.3639340000000004</v>
      </c>
    </row>
    <row r="400" spans="1:5" x14ac:dyDescent="0.25">
      <c r="A400" s="57">
        <v>1996</v>
      </c>
      <c r="B400" s="57">
        <v>8.7292369999999995</v>
      </c>
      <c r="D400" s="57">
        <v>1996</v>
      </c>
      <c r="E400" s="57">
        <v>-5.4761139999999999</v>
      </c>
    </row>
    <row r="401" spans="1:5" x14ac:dyDescent="0.25">
      <c r="A401" s="57">
        <v>1997</v>
      </c>
      <c r="B401" s="57">
        <v>-1.7719290000000001</v>
      </c>
      <c r="D401" s="57">
        <v>1997</v>
      </c>
      <c r="E401" s="57">
        <v>6.3826179999999999</v>
      </c>
    </row>
    <row r="402" spans="1:5" x14ac:dyDescent="0.25">
      <c r="A402" s="57">
        <v>1998</v>
      </c>
      <c r="B402" s="57">
        <v>5.7759450000000001</v>
      </c>
      <c r="D402" s="57">
        <v>1998</v>
      </c>
      <c r="E402" s="57">
        <v>2.426723</v>
      </c>
    </row>
    <row r="403" spans="1:5" x14ac:dyDescent="0.25">
      <c r="A403" s="57">
        <v>1999</v>
      </c>
      <c r="B403" s="57">
        <v>6.5846590000000003</v>
      </c>
      <c r="D403" s="57">
        <v>1999</v>
      </c>
      <c r="E403" s="57">
        <v>7.0154129999999997</v>
      </c>
    </row>
    <row r="404" spans="1:5" x14ac:dyDescent="0.25">
      <c r="A404" s="57">
        <v>2000</v>
      </c>
      <c r="B404" s="57">
        <v>8.0085420000000003</v>
      </c>
      <c r="D404" s="57">
        <v>2000</v>
      </c>
      <c r="E404" s="57">
        <v>2.1407430000000001</v>
      </c>
    </row>
    <row r="405" spans="1:5" x14ac:dyDescent="0.25">
      <c r="A405" s="57">
        <v>2001</v>
      </c>
      <c r="B405" s="57">
        <v>3.6094680000000001</v>
      </c>
      <c r="D405" s="57">
        <v>2001</v>
      </c>
      <c r="E405" s="57">
        <v>0.12106889999999999</v>
      </c>
    </row>
    <row r="406" spans="1:5" x14ac:dyDescent="0.25">
      <c r="A406" s="57">
        <v>2002</v>
      </c>
      <c r="B406" s="57">
        <v>1.5140439999999999</v>
      </c>
      <c r="D406" s="57">
        <v>2002</v>
      </c>
      <c r="E406" s="57">
        <v>-0.52053669999999996</v>
      </c>
    </row>
    <row r="407" spans="1:5" x14ac:dyDescent="0.25">
      <c r="A407" s="57">
        <v>2003</v>
      </c>
      <c r="B407" s="57">
        <v>1.355901</v>
      </c>
      <c r="D407" s="57">
        <v>2003</v>
      </c>
      <c r="E407" s="57">
        <v>-7.6699960000000003</v>
      </c>
    </row>
    <row r="408" spans="1:5" x14ac:dyDescent="0.25">
      <c r="A408" s="57">
        <v>2004</v>
      </c>
      <c r="B408" s="57">
        <v>-3.7585329999999999</v>
      </c>
      <c r="D408" s="57">
        <v>2004</v>
      </c>
      <c r="E408" s="57">
        <v>2.6858339999999998</v>
      </c>
    </row>
    <row r="409" spans="1:5" x14ac:dyDescent="0.25">
      <c r="A409" s="57">
        <v>2005</v>
      </c>
      <c r="B409" s="57">
        <v>0.78696480000000002</v>
      </c>
      <c r="D409" s="57">
        <v>2005</v>
      </c>
      <c r="E409" s="57">
        <v>1.644034</v>
      </c>
    </row>
    <row r="410" spans="1:5" x14ac:dyDescent="0.25">
      <c r="A410" s="57">
        <v>2006</v>
      </c>
      <c r="B410" s="57">
        <v>4.8258710000000002</v>
      </c>
      <c r="D410" s="57">
        <v>2006</v>
      </c>
      <c r="E410" s="57">
        <v>-1.077348</v>
      </c>
    </row>
    <row r="411" spans="1:5" x14ac:dyDescent="0.25">
      <c r="A411" s="57">
        <v>2007</v>
      </c>
      <c r="B411" s="57">
        <v>1.5956680000000001</v>
      </c>
      <c r="D411" s="57">
        <v>2007</v>
      </c>
      <c r="E411" s="57">
        <v>4.3811049999999998</v>
      </c>
    </row>
    <row r="412" spans="1:5" x14ac:dyDescent="0.25">
      <c r="A412" s="57">
        <v>2008</v>
      </c>
      <c r="B412" s="57">
        <v>9.1170810000000007</v>
      </c>
      <c r="D412" s="57">
        <v>2008</v>
      </c>
      <c r="E412" s="57">
        <v>3.7922980000000002</v>
      </c>
    </row>
    <row r="413" spans="1:5" x14ac:dyDescent="0.25">
      <c r="A413" s="57">
        <v>2009</v>
      </c>
      <c r="B413" s="57">
        <v>7.1451520000000004</v>
      </c>
      <c r="D413" s="57">
        <v>2009</v>
      </c>
      <c r="E413" s="57">
        <v>-0.94443180000000004</v>
      </c>
    </row>
    <row r="414" spans="1:5" x14ac:dyDescent="0.25">
      <c r="A414" s="57">
        <v>2010</v>
      </c>
      <c r="B414" s="57">
        <v>3.448658</v>
      </c>
      <c r="D414" s="57">
        <v>2010</v>
      </c>
      <c r="E414" s="57">
        <v>14.10056</v>
      </c>
    </row>
    <row r="415" spans="1:5" x14ac:dyDescent="0.25">
      <c r="A415" s="57">
        <v>1990</v>
      </c>
      <c r="B415" s="57">
        <v>5.1340560000000002</v>
      </c>
      <c r="D415" s="57">
        <v>1990</v>
      </c>
      <c r="E415" s="57">
        <v>-3.964588</v>
      </c>
    </row>
    <row r="416" spans="1:5" x14ac:dyDescent="0.25">
      <c r="A416" s="57">
        <v>1991</v>
      </c>
      <c r="B416" s="57">
        <v>2.0688260000000001</v>
      </c>
      <c r="D416" s="57">
        <v>1991</v>
      </c>
      <c r="E416" s="57">
        <v>7.9309019999999997</v>
      </c>
    </row>
    <row r="417" spans="1:5" x14ac:dyDescent="0.25">
      <c r="A417" s="57">
        <v>1992</v>
      </c>
      <c r="B417" s="57">
        <v>-1.490245</v>
      </c>
      <c r="D417" s="57">
        <v>1992</v>
      </c>
      <c r="E417" s="57">
        <v>7.3042239999999996</v>
      </c>
    </row>
    <row r="418" spans="1:5" x14ac:dyDescent="0.25">
      <c r="A418" s="57">
        <v>1993</v>
      </c>
      <c r="B418" s="57">
        <v>-2.8375219999999999</v>
      </c>
      <c r="D418" s="57">
        <v>1993</v>
      </c>
      <c r="E418" s="57">
        <v>-0.2090794</v>
      </c>
    </row>
    <row r="419" spans="1:5" x14ac:dyDescent="0.25">
      <c r="A419" s="57">
        <v>1994</v>
      </c>
      <c r="B419" s="57">
        <v>3.18512</v>
      </c>
      <c r="D419" s="57">
        <v>1994</v>
      </c>
      <c r="E419" s="57">
        <v>3.5451700000000002</v>
      </c>
    </row>
    <row r="420" spans="1:5" x14ac:dyDescent="0.25">
      <c r="A420" s="57">
        <v>1995</v>
      </c>
      <c r="B420" s="57">
        <v>1.9049510000000001</v>
      </c>
      <c r="D420" s="57">
        <v>1995</v>
      </c>
      <c r="E420" s="57">
        <v>3.3230230000000001</v>
      </c>
    </row>
    <row r="421" spans="1:5" x14ac:dyDescent="0.25">
      <c r="A421" s="57">
        <v>1996</v>
      </c>
      <c r="B421" s="57">
        <v>3.8245420000000001</v>
      </c>
      <c r="D421" s="57">
        <v>1996</v>
      </c>
      <c r="E421" s="57">
        <v>-5.8190210000000002</v>
      </c>
    </row>
    <row r="422" spans="1:5" x14ac:dyDescent="0.25">
      <c r="A422" s="57">
        <v>1997</v>
      </c>
      <c r="B422" s="57">
        <v>24.498329999999999</v>
      </c>
      <c r="D422" s="57">
        <v>1997</v>
      </c>
      <c r="E422" s="57">
        <v>6.0709759999999999</v>
      </c>
    </row>
    <row r="423" spans="1:5" x14ac:dyDescent="0.25">
      <c r="A423" s="57">
        <v>1998</v>
      </c>
      <c r="B423" s="57">
        <v>7.7657100000000003</v>
      </c>
      <c r="D423" s="57">
        <v>1998</v>
      </c>
      <c r="E423" s="57">
        <v>7.3981349999999999</v>
      </c>
    </row>
    <row r="424" spans="1:5" x14ac:dyDescent="0.25">
      <c r="A424" s="57">
        <v>1999</v>
      </c>
      <c r="B424" s="57">
        <v>7.3900030000000001</v>
      </c>
      <c r="D424" s="57">
        <v>1999</v>
      </c>
      <c r="E424" s="57">
        <v>-0.21317659999999999</v>
      </c>
    </row>
    <row r="425" spans="1:5" x14ac:dyDescent="0.25">
      <c r="A425" s="57">
        <v>2000</v>
      </c>
      <c r="B425" s="57">
        <v>9.6715610000000005</v>
      </c>
      <c r="D425" s="57">
        <v>2000</v>
      </c>
      <c r="E425" s="57">
        <v>0.17524219999999999</v>
      </c>
    </row>
    <row r="426" spans="1:5" x14ac:dyDescent="0.25">
      <c r="A426" s="57">
        <v>2001</v>
      </c>
      <c r="B426" s="57">
        <v>-4.7519299999999998</v>
      </c>
      <c r="D426" s="57">
        <v>2001</v>
      </c>
      <c r="E426" s="57">
        <v>8.4604800000000004</v>
      </c>
    </row>
    <row r="427" spans="1:5" x14ac:dyDescent="0.25">
      <c r="A427" s="57">
        <v>2002</v>
      </c>
      <c r="B427" s="57">
        <v>1.704013</v>
      </c>
      <c r="D427" s="57">
        <v>2002</v>
      </c>
      <c r="E427" s="57">
        <v>9.7506400000000006</v>
      </c>
    </row>
    <row r="428" spans="1:5" x14ac:dyDescent="0.25">
      <c r="A428" s="57">
        <v>2003</v>
      </c>
      <c r="B428" s="57">
        <v>8.6469679999999993</v>
      </c>
      <c r="D428" s="57">
        <v>2003</v>
      </c>
      <c r="E428" s="57">
        <v>13.56983</v>
      </c>
    </row>
    <row r="429" spans="1:5" x14ac:dyDescent="0.25">
      <c r="A429" s="57">
        <v>2004</v>
      </c>
      <c r="B429" s="57">
        <v>-6.1446110000000003</v>
      </c>
      <c r="D429" s="57">
        <v>2004</v>
      </c>
      <c r="E429" s="57">
        <v>35.127479999999998</v>
      </c>
    </row>
    <row r="430" spans="1:5" x14ac:dyDescent="0.25">
      <c r="A430" s="57">
        <v>2005</v>
      </c>
      <c r="B430" s="57">
        <v>11.43791</v>
      </c>
      <c r="D430" s="57">
        <v>2005</v>
      </c>
      <c r="E430" s="57">
        <v>7.3403400000000003</v>
      </c>
    </row>
    <row r="431" spans="1:5" x14ac:dyDescent="0.25">
      <c r="A431" s="57">
        <v>2006</v>
      </c>
      <c r="B431" s="57">
        <v>-2.7681830000000001</v>
      </c>
      <c r="D431" s="57">
        <v>2006</v>
      </c>
      <c r="E431" s="57">
        <v>1.50639E-2</v>
      </c>
    </row>
    <row r="432" spans="1:5" x14ac:dyDescent="0.25">
      <c r="A432" s="57">
        <v>2007</v>
      </c>
      <c r="B432" s="57">
        <v>4.5473879999999998</v>
      </c>
      <c r="D432" s="57">
        <v>2007</v>
      </c>
      <c r="E432" s="57">
        <v>-1.6258619999999999</v>
      </c>
    </row>
    <row r="433" spans="1:5" x14ac:dyDescent="0.25">
      <c r="A433" s="57">
        <v>2008</v>
      </c>
      <c r="B433" s="57">
        <v>0.89858760000000004</v>
      </c>
      <c r="D433" s="57">
        <v>2008</v>
      </c>
      <c r="E433" s="57">
        <v>-0.37153350000000002</v>
      </c>
    </row>
    <row r="434" spans="1:5" x14ac:dyDescent="0.25">
      <c r="A434" s="57">
        <v>2009</v>
      </c>
      <c r="B434" s="57">
        <v>-8.2945890000000002</v>
      </c>
      <c r="D434" s="57">
        <v>2009</v>
      </c>
      <c r="E434" s="57">
        <v>11.19575</v>
      </c>
    </row>
    <row r="435" spans="1:5" x14ac:dyDescent="0.25">
      <c r="A435" s="57">
        <v>2010</v>
      </c>
      <c r="B435" s="57">
        <v>0.59490929999999997</v>
      </c>
      <c r="D435" s="57">
        <v>2010</v>
      </c>
      <c r="E435" s="57">
        <v>5.0024090000000001</v>
      </c>
    </row>
    <row r="436" spans="1:5" x14ac:dyDescent="0.25">
      <c r="A436" s="57">
        <v>1990</v>
      </c>
      <c r="B436" s="57">
        <v>2.3020550000000002</v>
      </c>
      <c r="D436" s="57">
        <v>1990</v>
      </c>
      <c r="E436" s="57">
        <v>3.8174579999999998</v>
      </c>
    </row>
    <row r="437" spans="1:5" x14ac:dyDescent="0.25">
      <c r="A437" s="57">
        <v>1991</v>
      </c>
      <c r="B437" s="57">
        <v>2.4349820000000002</v>
      </c>
      <c r="D437" s="57">
        <v>1991</v>
      </c>
      <c r="E437" s="57">
        <v>7.7169749999999997</v>
      </c>
    </row>
    <row r="438" spans="1:5" x14ac:dyDescent="0.25">
      <c r="A438" s="57">
        <v>1992</v>
      </c>
      <c r="B438" s="57">
        <v>3.5288360000000001</v>
      </c>
      <c r="D438" s="57">
        <v>1992</v>
      </c>
      <c r="E438" s="57">
        <v>12.22176</v>
      </c>
    </row>
    <row r="439" spans="1:5" x14ac:dyDescent="0.25">
      <c r="A439" s="57">
        <v>1993</v>
      </c>
      <c r="B439" s="57">
        <v>-2.607443</v>
      </c>
      <c r="D439" s="57">
        <v>1993</v>
      </c>
      <c r="E439" s="57">
        <v>7.0926739999999997</v>
      </c>
    </row>
    <row r="440" spans="1:5" x14ac:dyDescent="0.25">
      <c r="A440" s="57">
        <v>1994</v>
      </c>
      <c r="B440" s="57">
        <v>7.5812929999999996</v>
      </c>
      <c r="D440" s="57">
        <v>1994</v>
      </c>
      <c r="E440" s="57">
        <v>6.3053879999999998</v>
      </c>
    </row>
    <row r="441" spans="1:5" x14ac:dyDescent="0.25">
      <c r="A441" s="57">
        <v>1995</v>
      </c>
      <c r="B441" s="57">
        <v>1.7042550000000001</v>
      </c>
      <c r="D441" s="57">
        <v>1995</v>
      </c>
      <c r="E441" s="57">
        <v>11.10577</v>
      </c>
    </row>
    <row r="442" spans="1:5" x14ac:dyDescent="0.25">
      <c r="A442" s="57">
        <v>1996</v>
      </c>
      <c r="B442" s="57">
        <v>-6.6936399999999993E-2</v>
      </c>
      <c r="D442" s="57">
        <v>1996</v>
      </c>
      <c r="E442" s="57">
        <v>7.8038949999999998</v>
      </c>
    </row>
    <row r="443" spans="1:5" x14ac:dyDescent="0.25">
      <c r="A443" s="57">
        <v>1997</v>
      </c>
      <c r="B443" s="57">
        <v>10.026859999999999</v>
      </c>
      <c r="D443" s="57">
        <v>1997</v>
      </c>
      <c r="E443" s="57">
        <v>6.8654229999999998</v>
      </c>
    </row>
    <row r="444" spans="1:5" x14ac:dyDescent="0.25">
      <c r="A444" s="57">
        <v>1998</v>
      </c>
      <c r="B444" s="57">
        <v>-34.684669999999997</v>
      </c>
      <c r="D444" s="57">
        <v>1998</v>
      </c>
      <c r="E444" s="57">
        <v>3.4753099999999999</v>
      </c>
    </row>
    <row r="445" spans="1:5" x14ac:dyDescent="0.25">
      <c r="A445" s="57">
        <v>1999</v>
      </c>
      <c r="B445" s="57">
        <v>7.5962480000000001</v>
      </c>
      <c r="D445" s="57">
        <v>1999</v>
      </c>
      <c r="E445" s="57">
        <v>-0.4219</v>
      </c>
    </row>
    <row r="446" spans="1:5" x14ac:dyDescent="0.25">
      <c r="A446" s="57">
        <v>2000</v>
      </c>
      <c r="B446" s="57">
        <v>0.48140810000000001</v>
      </c>
      <c r="D446" s="57">
        <v>2000</v>
      </c>
      <c r="E446" s="57">
        <v>4.6087309999999997</v>
      </c>
    </row>
    <row r="447" spans="1:5" x14ac:dyDescent="0.25">
      <c r="A447" s="57">
        <v>2001</v>
      </c>
      <c r="B447" s="57">
        <v>-5.1051349999999998</v>
      </c>
      <c r="D447" s="57">
        <v>2001</v>
      </c>
      <c r="E447" s="57">
        <v>3.6823610000000002</v>
      </c>
    </row>
    <row r="448" spans="1:5" x14ac:dyDescent="0.25">
      <c r="A448" s="57">
        <v>2002</v>
      </c>
      <c r="B448" s="57">
        <v>2.2925360000000001</v>
      </c>
      <c r="D448" s="57">
        <v>2002</v>
      </c>
      <c r="E448" s="57">
        <v>2.0187949999999999</v>
      </c>
    </row>
    <row r="449" spans="1:5" x14ac:dyDescent="0.25">
      <c r="A449" s="57">
        <v>2003</v>
      </c>
      <c r="B449" s="57">
        <v>0.71922419999999998</v>
      </c>
      <c r="D449" s="57">
        <v>2003</v>
      </c>
      <c r="E449" s="57">
        <v>3.8664779999999999</v>
      </c>
    </row>
    <row r="450" spans="1:5" x14ac:dyDescent="0.25">
      <c r="A450" s="57">
        <v>2004</v>
      </c>
      <c r="B450" s="57">
        <v>2.1594980000000001</v>
      </c>
      <c r="D450" s="57">
        <v>2004</v>
      </c>
      <c r="E450" s="57">
        <v>6.6805120000000002</v>
      </c>
    </row>
    <row r="451" spans="1:5" x14ac:dyDescent="0.25">
      <c r="A451" s="57">
        <v>2005</v>
      </c>
      <c r="B451" s="57">
        <v>3.7490519999999998</v>
      </c>
      <c r="D451" s="57">
        <v>2005</v>
      </c>
      <c r="E451" s="57">
        <v>6.1379770000000002</v>
      </c>
    </row>
    <row r="452" spans="1:5" x14ac:dyDescent="0.25">
      <c r="A452" s="57">
        <v>2006</v>
      </c>
      <c r="B452" s="57">
        <v>2.8616869999999999</v>
      </c>
      <c r="D452" s="57">
        <v>2006</v>
      </c>
      <c r="E452" s="57">
        <v>4.7088380000000001</v>
      </c>
    </row>
    <row r="453" spans="1:5" x14ac:dyDescent="0.25">
      <c r="A453" s="57">
        <v>2007</v>
      </c>
      <c r="B453" s="57">
        <v>4.8227710000000004</v>
      </c>
      <c r="D453" s="57">
        <v>2007</v>
      </c>
      <c r="E453" s="57">
        <v>5.0915819999999998</v>
      </c>
    </row>
    <row r="454" spans="1:5" x14ac:dyDescent="0.25">
      <c r="A454" s="57">
        <v>2008</v>
      </c>
      <c r="B454" s="57">
        <v>3.7631869999999998</v>
      </c>
      <c r="D454" s="57">
        <v>2008</v>
      </c>
      <c r="E454" s="57">
        <v>4.604495</v>
      </c>
    </row>
    <row r="455" spans="1:5" x14ac:dyDescent="0.25">
      <c r="A455" s="57">
        <v>2009</v>
      </c>
      <c r="B455" s="57">
        <v>7.6905039999999998</v>
      </c>
      <c r="D455" s="57">
        <v>2009</v>
      </c>
      <c r="E455" s="57">
        <v>-4.0048440000000003</v>
      </c>
    </row>
    <row r="456" spans="1:5" x14ac:dyDescent="0.25">
      <c r="A456" s="57">
        <v>2010</v>
      </c>
      <c r="B456" s="57">
        <v>-5.8466180000000003</v>
      </c>
      <c r="D456" s="57">
        <v>2010</v>
      </c>
      <c r="E456" s="57">
        <v>6.5667780000000002</v>
      </c>
    </row>
    <row r="457" spans="1:5" x14ac:dyDescent="0.25">
      <c r="A457" s="57">
        <v>1990</v>
      </c>
      <c r="B457" s="57">
        <v>-7.8251520000000001</v>
      </c>
      <c r="D457" s="57">
        <v>1990</v>
      </c>
      <c r="E457" s="57">
        <v>6.2744970000000002</v>
      </c>
    </row>
    <row r="458" spans="1:5" x14ac:dyDescent="0.25">
      <c r="A458" s="57">
        <v>1991</v>
      </c>
      <c r="B458" s="57">
        <v>-7.0670800000000006E-2</v>
      </c>
      <c r="D458" s="57">
        <v>1991</v>
      </c>
      <c r="E458" s="57">
        <v>8.9324259999999995</v>
      </c>
    </row>
    <row r="459" spans="1:5" x14ac:dyDescent="0.25">
      <c r="A459" s="57">
        <v>1992</v>
      </c>
      <c r="B459" s="57">
        <v>13.439870000000001</v>
      </c>
      <c r="D459" s="57">
        <v>1992</v>
      </c>
      <c r="E459" s="57">
        <v>13.56658</v>
      </c>
    </row>
    <row r="460" spans="1:5" x14ac:dyDescent="0.25">
      <c r="A460" s="57">
        <v>1993</v>
      </c>
      <c r="B460" s="57">
        <v>3.643103</v>
      </c>
      <c r="D460" s="57">
        <v>1993</v>
      </c>
      <c r="E460" s="57">
        <v>13.114269999999999</v>
      </c>
    </row>
    <row r="461" spans="1:5" x14ac:dyDescent="0.25">
      <c r="A461" s="57">
        <v>1994</v>
      </c>
      <c r="B461" s="57">
        <v>11.60426</v>
      </c>
      <c r="D461" s="57">
        <v>1994</v>
      </c>
      <c r="E461" s="57">
        <v>11.909319999999999</v>
      </c>
    </row>
    <row r="462" spans="1:5" x14ac:dyDescent="0.25">
      <c r="A462" s="57">
        <v>1995</v>
      </c>
      <c r="B462" s="57">
        <v>4.2002319999999997</v>
      </c>
      <c r="D462" s="57">
        <v>1995</v>
      </c>
      <c r="E462" s="57">
        <v>9.4370340000000006</v>
      </c>
    </row>
    <row r="463" spans="1:5" x14ac:dyDescent="0.25">
      <c r="A463" s="57">
        <v>1996</v>
      </c>
      <c r="B463" s="57">
        <v>8.1117059999999999</v>
      </c>
      <c r="D463" s="57">
        <v>1996</v>
      </c>
      <c r="E463" s="57">
        <v>9.4613560000000003</v>
      </c>
    </row>
    <row r="464" spans="1:5" x14ac:dyDescent="0.25">
      <c r="A464" s="57">
        <v>1997</v>
      </c>
      <c r="B464" s="57">
        <v>4.3820899999999998</v>
      </c>
      <c r="D464" s="57">
        <v>1997</v>
      </c>
      <c r="E464" s="57">
        <v>8.8067659999999997</v>
      </c>
    </row>
    <row r="465" spans="1:5" x14ac:dyDescent="0.25">
      <c r="A465" s="57">
        <v>1998</v>
      </c>
      <c r="B465" s="57">
        <v>0.71964640000000002</v>
      </c>
      <c r="D465" s="57">
        <v>1998</v>
      </c>
      <c r="E465" s="57">
        <v>7.7279590000000002</v>
      </c>
    </row>
    <row r="466" spans="1:5" x14ac:dyDescent="0.25">
      <c r="A466" s="57">
        <v>1999</v>
      </c>
      <c r="B466" s="57">
        <v>-0.53495219999999999</v>
      </c>
      <c r="D466" s="57">
        <v>1999</v>
      </c>
      <c r="E466" s="57">
        <v>7.663977</v>
      </c>
    </row>
    <row r="467" spans="1:5" x14ac:dyDescent="0.25">
      <c r="A467" s="57">
        <v>2000</v>
      </c>
      <c r="B467" s="57">
        <v>2.3377129999999999</v>
      </c>
      <c r="D467" s="57">
        <v>2000</v>
      </c>
      <c r="E467" s="57">
        <v>8.1948469999999993</v>
      </c>
    </row>
    <row r="468" spans="1:5" x14ac:dyDescent="0.25">
      <c r="A468" s="57">
        <v>2001</v>
      </c>
      <c r="B468" s="57">
        <v>6.179373</v>
      </c>
      <c r="D468" s="57">
        <v>2001</v>
      </c>
      <c r="E468" s="57">
        <v>8.0565239999999996</v>
      </c>
    </row>
    <row r="469" spans="1:5" x14ac:dyDescent="0.25">
      <c r="A469" s="57">
        <v>2002</v>
      </c>
      <c r="B469" s="57">
        <v>-1.797509</v>
      </c>
      <c r="D469" s="57">
        <v>2002</v>
      </c>
      <c r="E469" s="57">
        <v>8.4536169999999995</v>
      </c>
    </row>
    <row r="470" spans="1:5" x14ac:dyDescent="0.25">
      <c r="A470" s="57">
        <v>2003</v>
      </c>
      <c r="B470" s="57">
        <v>-0.45753280000000002</v>
      </c>
      <c r="D470" s="57">
        <v>2003</v>
      </c>
      <c r="E470" s="57">
        <v>9.1018910000000002</v>
      </c>
    </row>
    <row r="471" spans="1:5" x14ac:dyDescent="0.25">
      <c r="A471" s="57">
        <v>2004</v>
      </c>
      <c r="B471" s="57">
        <v>2.6045250000000002</v>
      </c>
      <c r="D471" s="57">
        <v>2004</v>
      </c>
      <c r="E471" s="57">
        <v>9.2332389999999993</v>
      </c>
    </row>
    <row r="472" spans="1:5" x14ac:dyDescent="0.25">
      <c r="A472" s="57">
        <v>2005</v>
      </c>
      <c r="B472" s="57">
        <v>8.6996690000000001</v>
      </c>
      <c r="D472" s="57">
        <v>2005</v>
      </c>
      <c r="E472" s="57">
        <v>10.704129999999999</v>
      </c>
    </row>
    <row r="473" spans="1:5" x14ac:dyDescent="0.25">
      <c r="A473" s="57">
        <v>2006</v>
      </c>
      <c r="B473" s="57">
        <v>-2.1793079999999998</v>
      </c>
      <c r="D473" s="57">
        <v>2006</v>
      </c>
      <c r="E473" s="57">
        <v>11.833220000000001</v>
      </c>
    </row>
    <row r="474" spans="1:5" x14ac:dyDescent="0.25">
      <c r="A474" s="57">
        <v>2007</v>
      </c>
      <c r="B474" s="57">
        <v>7.8958779999999997</v>
      </c>
      <c r="D474" s="57">
        <v>2007</v>
      </c>
      <c r="E474" s="57">
        <v>13.15587</v>
      </c>
    </row>
    <row r="475" spans="1:5" x14ac:dyDescent="0.25">
      <c r="A475" s="57">
        <v>2008</v>
      </c>
      <c r="B475" s="57">
        <v>1.743611</v>
      </c>
      <c r="D475" s="57">
        <v>2008</v>
      </c>
      <c r="E475" s="57">
        <v>9.2120979999999992</v>
      </c>
    </row>
    <row r="476" spans="1:5" x14ac:dyDescent="0.25">
      <c r="A476" s="57">
        <v>2009</v>
      </c>
      <c r="B476" s="57">
        <v>4.4262439999999996</v>
      </c>
      <c r="D476" s="57">
        <v>2009</v>
      </c>
      <c r="E476" s="57">
        <v>8.5685579999999995</v>
      </c>
    </row>
    <row r="477" spans="1:5" x14ac:dyDescent="0.25">
      <c r="A477" s="57">
        <v>2010</v>
      </c>
      <c r="B477" s="57">
        <v>2.8662610000000002</v>
      </c>
      <c r="D477" s="57">
        <v>2010</v>
      </c>
      <c r="E477" s="57">
        <v>9.4469209999999997</v>
      </c>
    </row>
    <row r="478" spans="1:5" x14ac:dyDescent="0.25">
      <c r="A478" s="57">
        <v>1990</v>
      </c>
      <c r="B478" s="57">
        <v>0.30541360000000001</v>
      </c>
      <c r="D478" s="57">
        <v>1990</v>
      </c>
      <c r="E478" s="57">
        <v>1.7758890000000001</v>
      </c>
    </row>
    <row r="479" spans="1:5" x14ac:dyDescent="0.25">
      <c r="A479" s="57">
        <v>1991</v>
      </c>
      <c r="B479" s="57">
        <v>0.86066779999999998</v>
      </c>
      <c r="D479" s="57">
        <v>1991</v>
      </c>
      <c r="E479" s="57">
        <v>6.0891409999999997</v>
      </c>
    </row>
    <row r="480" spans="1:5" x14ac:dyDescent="0.25">
      <c r="A480" s="57">
        <v>1992</v>
      </c>
      <c r="B480" s="57">
        <v>-1.156806</v>
      </c>
      <c r="D480" s="57">
        <v>1992</v>
      </c>
      <c r="E480" s="57">
        <v>8.0097459999999998</v>
      </c>
    </row>
    <row r="481" spans="1:5" x14ac:dyDescent="0.25">
      <c r="A481" s="57">
        <v>1993</v>
      </c>
      <c r="B481" s="57">
        <v>3.0197579999999999</v>
      </c>
      <c r="D481" s="57">
        <v>1993</v>
      </c>
      <c r="E481" s="57">
        <v>6.5078529999999999</v>
      </c>
    </row>
    <row r="482" spans="1:5" x14ac:dyDescent="0.25">
      <c r="A482" s="57">
        <v>1994</v>
      </c>
      <c r="B482" s="57">
        <v>0.69164789999999998</v>
      </c>
      <c r="D482" s="57">
        <v>1994</v>
      </c>
      <c r="E482" s="57">
        <v>10.62584</v>
      </c>
    </row>
    <row r="483" spans="1:5" x14ac:dyDescent="0.25">
      <c r="A483" s="57">
        <v>1995</v>
      </c>
      <c r="B483" s="57">
        <v>0.37219010000000002</v>
      </c>
      <c r="D483" s="57">
        <v>1995</v>
      </c>
      <c r="E483" s="57">
        <v>14.37575</v>
      </c>
    </row>
    <row r="484" spans="1:5" x14ac:dyDescent="0.25">
      <c r="A484" s="57">
        <v>1996</v>
      </c>
      <c r="B484" s="57">
        <v>2.087456</v>
      </c>
      <c r="D484" s="57">
        <v>1996</v>
      </c>
      <c r="E484" s="57">
        <v>3.688717</v>
      </c>
    </row>
    <row r="485" spans="1:5" x14ac:dyDescent="0.25">
      <c r="A485" s="57">
        <v>1997</v>
      </c>
      <c r="B485" s="57">
        <v>2.0391759999999999</v>
      </c>
      <c r="D485" s="57">
        <v>1997</v>
      </c>
      <c r="E485" s="57">
        <v>9.5182280000000006</v>
      </c>
    </row>
    <row r="486" spans="1:5" x14ac:dyDescent="0.25">
      <c r="A486" s="57">
        <v>1998</v>
      </c>
      <c r="B486" s="57">
        <v>3.6230190000000002</v>
      </c>
      <c r="D486" s="57">
        <v>1998</v>
      </c>
      <c r="E486" s="57">
        <v>0.67608979999999996</v>
      </c>
    </row>
    <row r="487" spans="1:5" x14ac:dyDescent="0.25">
      <c r="A487" s="57">
        <v>1999</v>
      </c>
      <c r="B487" s="57">
        <v>-0.48602970000000001</v>
      </c>
      <c r="D487" s="57">
        <v>1999</v>
      </c>
      <c r="E487" s="57">
        <v>5.3416790000000001</v>
      </c>
    </row>
    <row r="488" spans="1:5" x14ac:dyDescent="0.25">
      <c r="A488" s="57">
        <v>2000</v>
      </c>
      <c r="B488" s="57">
        <v>3.9244020000000002</v>
      </c>
      <c r="D488" s="57">
        <v>2000</v>
      </c>
      <c r="E488" s="57">
        <v>6.1025029999999996</v>
      </c>
    </row>
    <row r="489" spans="1:5" x14ac:dyDescent="0.25">
      <c r="A489" s="57">
        <v>2001</v>
      </c>
      <c r="B489" s="57">
        <v>2.4989080000000001</v>
      </c>
      <c r="D489" s="57">
        <v>2001</v>
      </c>
      <c r="E489" s="57">
        <v>6.4072930000000001</v>
      </c>
    </row>
    <row r="490" spans="1:5" x14ac:dyDescent="0.25">
      <c r="A490" s="57">
        <v>2002</v>
      </c>
      <c r="B490" s="57">
        <v>-0.231851</v>
      </c>
      <c r="D490" s="57">
        <v>2002</v>
      </c>
      <c r="E490" s="57">
        <v>11.28424</v>
      </c>
    </row>
    <row r="491" spans="1:5" x14ac:dyDescent="0.25">
      <c r="A491" s="57">
        <v>2003</v>
      </c>
      <c r="B491" s="57">
        <v>0.47295219999999999</v>
      </c>
      <c r="D491" s="57">
        <v>2003</v>
      </c>
      <c r="E491" s="57">
        <v>8.4236190000000004</v>
      </c>
    </row>
    <row r="492" spans="1:5" x14ac:dyDescent="0.25">
      <c r="A492" s="57">
        <v>2004</v>
      </c>
      <c r="B492" s="57">
        <v>0.4312455</v>
      </c>
      <c r="D492" s="57">
        <v>2004</v>
      </c>
      <c r="E492" s="57">
        <v>10.010730000000001</v>
      </c>
    </row>
    <row r="493" spans="1:5" x14ac:dyDescent="0.25">
      <c r="A493" s="57">
        <v>2005</v>
      </c>
      <c r="B493" s="57">
        <v>9.3608890000000002</v>
      </c>
      <c r="D493" s="57">
        <v>2005</v>
      </c>
      <c r="E493" s="57">
        <v>7.9560320000000004</v>
      </c>
    </row>
    <row r="494" spans="1:5" x14ac:dyDescent="0.25">
      <c r="A494" s="57">
        <v>2006</v>
      </c>
      <c r="B494" s="57">
        <v>7.0407679999999999</v>
      </c>
      <c r="D494" s="57">
        <v>2006</v>
      </c>
      <c r="E494" s="57">
        <v>10.84456</v>
      </c>
    </row>
    <row r="495" spans="1:5" x14ac:dyDescent="0.25">
      <c r="A495" s="57">
        <v>2007</v>
      </c>
      <c r="B495" s="57">
        <v>3.0819549999999998</v>
      </c>
      <c r="D495" s="57">
        <v>2007</v>
      </c>
      <c r="E495" s="57">
        <v>11.65863</v>
      </c>
    </row>
    <row r="496" spans="1:5" x14ac:dyDescent="0.25">
      <c r="A496" s="57">
        <v>2008</v>
      </c>
      <c r="B496" s="57">
        <v>-0.96477840000000004</v>
      </c>
      <c r="D496" s="57">
        <v>2008</v>
      </c>
      <c r="E496" s="57">
        <v>9.2493619999999996</v>
      </c>
    </row>
    <row r="497" spans="1:5" x14ac:dyDescent="0.25">
      <c r="A497" s="57">
        <v>2009</v>
      </c>
      <c r="B497" s="57">
        <v>-13.14138</v>
      </c>
      <c r="D497" s="57">
        <v>2009</v>
      </c>
      <c r="E497" s="57">
        <v>8.9733079999999994</v>
      </c>
    </row>
    <row r="498" spans="1:5" x14ac:dyDescent="0.25">
      <c r="A498" s="57">
        <v>2010</v>
      </c>
      <c r="B498" s="57">
        <v>-4.62704</v>
      </c>
      <c r="D498" s="57">
        <v>2010</v>
      </c>
      <c r="E498" s="57">
        <v>9.5501290000000001</v>
      </c>
    </row>
    <row r="499" spans="1:5" x14ac:dyDescent="0.25">
      <c r="A499" s="57">
        <v>1990</v>
      </c>
      <c r="B499" s="57">
        <v>5.3208789999999997</v>
      </c>
      <c r="D499" s="57">
        <v>1990</v>
      </c>
      <c r="E499" s="57">
        <v>3.369875</v>
      </c>
    </row>
    <row r="500" spans="1:5" x14ac:dyDescent="0.25">
      <c r="A500" s="57">
        <v>1991</v>
      </c>
      <c r="B500" s="57">
        <v>0.51024329999999996</v>
      </c>
      <c r="D500" s="57">
        <v>1991</v>
      </c>
      <c r="E500" s="57">
        <v>1.1337010000000001</v>
      </c>
    </row>
    <row r="501" spans="1:5" x14ac:dyDescent="0.25">
      <c r="A501" s="57">
        <v>1992</v>
      </c>
      <c r="B501" s="57">
        <v>9.5336090000000002</v>
      </c>
      <c r="D501" s="57">
        <v>1992</v>
      </c>
      <c r="E501" s="57">
        <v>5.7424109999999997</v>
      </c>
    </row>
    <row r="502" spans="1:5" x14ac:dyDescent="0.25">
      <c r="A502" s="57">
        <v>1993</v>
      </c>
      <c r="B502" s="57">
        <v>2.4860530000000001</v>
      </c>
      <c r="D502" s="57">
        <v>1993</v>
      </c>
      <c r="E502" s="57">
        <v>5.7166170000000003</v>
      </c>
    </row>
    <row r="503" spans="1:5" x14ac:dyDescent="0.25">
      <c r="A503" s="57">
        <v>1994</v>
      </c>
      <c r="B503" s="57">
        <v>0.77819660000000002</v>
      </c>
      <c r="D503" s="57">
        <v>1994</v>
      </c>
      <c r="E503" s="57">
        <v>4.7216670000000001</v>
      </c>
    </row>
    <row r="504" spans="1:5" x14ac:dyDescent="0.25">
      <c r="A504" s="57">
        <v>1995</v>
      </c>
      <c r="B504" s="57">
        <v>0.94291659999999999</v>
      </c>
      <c r="D504" s="57">
        <v>1995</v>
      </c>
      <c r="E504" s="57">
        <v>5.063358</v>
      </c>
    </row>
    <row r="505" spans="1:5" x14ac:dyDescent="0.25">
      <c r="A505" s="57">
        <v>1996</v>
      </c>
      <c r="B505" s="57">
        <v>0.60296740000000004</v>
      </c>
      <c r="D505" s="57">
        <v>1996</v>
      </c>
      <c r="E505" s="57">
        <v>0.59673699999999996</v>
      </c>
    </row>
    <row r="506" spans="1:5" x14ac:dyDescent="0.25">
      <c r="A506" s="57">
        <v>1997</v>
      </c>
      <c r="B506" s="57">
        <v>-0.69203409999999999</v>
      </c>
      <c r="D506" s="57">
        <v>1997</v>
      </c>
      <c r="E506" s="57">
        <v>2.5602499999999999</v>
      </c>
    </row>
    <row r="507" spans="1:5" x14ac:dyDescent="0.25">
      <c r="A507" s="57">
        <v>1998</v>
      </c>
      <c r="B507" s="57">
        <v>-0.96970089999999998</v>
      </c>
      <c r="D507" s="57">
        <v>1998</v>
      </c>
      <c r="E507" s="57">
        <v>4.8977300000000001E-2</v>
      </c>
    </row>
    <row r="508" spans="1:5" x14ac:dyDescent="0.25">
      <c r="A508" s="57">
        <v>1999</v>
      </c>
      <c r="B508" s="57">
        <v>0.45420450000000001</v>
      </c>
      <c r="D508" s="57">
        <v>1999</v>
      </c>
      <c r="E508" s="57">
        <v>-5.8144270000000002</v>
      </c>
    </row>
    <row r="509" spans="1:5" x14ac:dyDescent="0.25">
      <c r="A509" s="57">
        <v>2000</v>
      </c>
      <c r="B509" s="57">
        <v>0.79872790000000005</v>
      </c>
      <c r="D509" s="57">
        <v>2000</v>
      </c>
      <c r="E509" s="57">
        <v>2.996245</v>
      </c>
    </row>
    <row r="510" spans="1:5" x14ac:dyDescent="0.25">
      <c r="A510" s="57">
        <v>2001</v>
      </c>
      <c r="B510" s="57">
        <v>1.767873</v>
      </c>
      <c r="D510" s="57">
        <v>2001</v>
      </c>
      <c r="E510" s="57">
        <v>1.6851849999999999</v>
      </c>
    </row>
    <row r="511" spans="1:5" x14ac:dyDescent="0.25">
      <c r="A511" s="57">
        <v>2002</v>
      </c>
      <c r="B511" s="57">
        <v>1.274357</v>
      </c>
      <c r="D511" s="57">
        <v>2002</v>
      </c>
      <c r="E511" s="57">
        <v>2.3945590000000001</v>
      </c>
    </row>
    <row r="512" spans="1:5" x14ac:dyDescent="0.25">
      <c r="A512" s="57">
        <v>2003</v>
      </c>
      <c r="B512" s="57">
        <v>1.9430400000000001</v>
      </c>
      <c r="D512" s="57">
        <v>2003</v>
      </c>
      <c r="E512" s="57">
        <v>3.9095260000000001</v>
      </c>
    </row>
    <row r="513" spans="1:5" x14ac:dyDescent="0.25">
      <c r="A513" s="57">
        <v>2004</v>
      </c>
      <c r="B513" s="57">
        <v>0.51449009999999995</v>
      </c>
      <c r="D513" s="57">
        <v>2004</v>
      </c>
      <c r="E513" s="57">
        <v>5.1853090000000002</v>
      </c>
    </row>
    <row r="514" spans="1:5" x14ac:dyDescent="0.25">
      <c r="A514" s="57">
        <v>2005</v>
      </c>
      <c r="B514" s="57">
        <v>1.7840290000000001</v>
      </c>
      <c r="D514" s="57">
        <v>2005</v>
      </c>
      <c r="E514" s="57">
        <v>4.5790860000000002</v>
      </c>
    </row>
    <row r="515" spans="1:5" x14ac:dyDescent="0.25">
      <c r="A515" s="57">
        <v>2006</v>
      </c>
      <c r="B515" s="57">
        <v>2.4148800000000001</v>
      </c>
      <c r="D515" s="57">
        <v>2006</v>
      </c>
      <c r="E515" s="57">
        <v>6.4326270000000001</v>
      </c>
    </row>
    <row r="516" spans="1:5" x14ac:dyDescent="0.25">
      <c r="A516" s="57">
        <v>2007</v>
      </c>
      <c r="B516" s="57">
        <v>1.064611</v>
      </c>
      <c r="D516" s="57">
        <v>2007</v>
      </c>
      <c r="E516" s="57">
        <v>6.637321</v>
      </c>
    </row>
    <row r="517" spans="1:5" x14ac:dyDescent="0.25">
      <c r="A517" s="57">
        <v>2008</v>
      </c>
      <c r="B517" s="57">
        <v>-0.52514819999999995</v>
      </c>
      <c r="D517" s="57">
        <v>2008</v>
      </c>
      <c r="E517" s="57">
        <v>3.3212440000000001</v>
      </c>
    </row>
    <row r="518" spans="1:5" x14ac:dyDescent="0.25">
      <c r="A518" s="57">
        <v>2009</v>
      </c>
      <c r="B518" s="57">
        <v>-2.8309510000000002</v>
      </c>
      <c r="D518" s="57">
        <v>2009</v>
      </c>
      <c r="E518" s="57">
        <v>1.6661699999999999</v>
      </c>
    </row>
    <row r="519" spans="1:5" x14ac:dyDescent="0.25">
      <c r="A519" s="57">
        <v>2010</v>
      </c>
      <c r="B519" s="57">
        <v>-1.295275</v>
      </c>
      <c r="D519" s="57">
        <v>2010</v>
      </c>
      <c r="E519" s="57">
        <v>3.1946119999999998</v>
      </c>
    </row>
    <row r="520" spans="1:5" x14ac:dyDescent="0.25">
      <c r="A520" s="57">
        <v>1990</v>
      </c>
      <c r="B520" s="57">
        <v>3.6745459999999999</v>
      </c>
      <c r="D520" s="57">
        <v>1990</v>
      </c>
      <c r="E520" s="57">
        <v>-23.16574</v>
      </c>
    </row>
    <row r="521" spans="1:5" x14ac:dyDescent="0.25">
      <c r="A521" s="57">
        <v>1991</v>
      </c>
      <c r="B521" s="57">
        <v>3.0057489999999998</v>
      </c>
      <c r="D521" s="57">
        <v>1991</v>
      </c>
      <c r="E521" s="57">
        <v>-6.8865530000000001</v>
      </c>
    </row>
    <row r="522" spans="1:5" x14ac:dyDescent="0.25">
      <c r="A522" s="57">
        <v>1992</v>
      </c>
      <c r="B522" s="57">
        <v>-1.617988</v>
      </c>
      <c r="D522" s="57">
        <v>1992</v>
      </c>
      <c r="E522" s="57">
        <v>-11.689030000000001</v>
      </c>
    </row>
    <row r="523" spans="1:5" x14ac:dyDescent="0.25">
      <c r="A523" s="57">
        <v>1993</v>
      </c>
      <c r="B523" s="57">
        <v>1.4328730000000001</v>
      </c>
      <c r="D523" s="57">
        <v>1993</v>
      </c>
      <c r="E523" s="57">
        <v>-14.87917</v>
      </c>
    </row>
    <row r="524" spans="1:5" x14ac:dyDescent="0.25">
      <c r="A524" s="57">
        <v>1994</v>
      </c>
      <c r="B524" s="57">
        <v>3.488251</v>
      </c>
      <c r="D524" s="57">
        <v>1994</v>
      </c>
      <c r="E524" s="57">
        <v>-4.433897</v>
      </c>
    </row>
    <row r="525" spans="1:5" x14ac:dyDescent="0.25">
      <c r="A525" s="57">
        <v>1995</v>
      </c>
      <c r="B525" s="57">
        <v>0.85505909999999996</v>
      </c>
      <c r="D525" s="57">
        <v>1995</v>
      </c>
      <c r="E525" s="57">
        <v>1.90693</v>
      </c>
    </row>
    <row r="526" spans="1:5" x14ac:dyDescent="0.25">
      <c r="A526" s="57">
        <v>1996</v>
      </c>
      <c r="B526" s="57">
        <v>5.0239099999999999</v>
      </c>
      <c r="D526" s="57">
        <v>1996</v>
      </c>
      <c r="E526" s="57">
        <v>-3.5977100000000002</v>
      </c>
    </row>
    <row r="527" spans="1:5" x14ac:dyDescent="0.25">
      <c r="A527" s="57">
        <v>1997</v>
      </c>
      <c r="B527" s="57">
        <v>3.9691700000000001</v>
      </c>
      <c r="D527" s="57">
        <v>1997</v>
      </c>
      <c r="E527" s="57">
        <v>-5.3353200000000003</v>
      </c>
    </row>
    <row r="528" spans="1:5" x14ac:dyDescent="0.25">
      <c r="A528" s="57">
        <v>1998</v>
      </c>
      <c r="B528" s="57">
        <v>9.2383349999999993</v>
      </c>
      <c r="D528" s="57">
        <v>1998</v>
      </c>
      <c r="E528" s="57">
        <v>-3.6031960000000001</v>
      </c>
    </row>
    <row r="529" spans="1:5" x14ac:dyDescent="0.25">
      <c r="A529" s="57">
        <v>1999</v>
      </c>
      <c r="B529" s="57">
        <v>0.91639470000000001</v>
      </c>
      <c r="D529" s="57">
        <v>1999</v>
      </c>
      <c r="E529" s="57">
        <v>-7.2336049999999998</v>
      </c>
    </row>
    <row r="530" spans="1:5" x14ac:dyDescent="0.25">
      <c r="A530" s="57">
        <v>2000</v>
      </c>
      <c r="B530" s="57">
        <v>5.5043550000000003</v>
      </c>
      <c r="D530" s="57">
        <v>2000</v>
      </c>
      <c r="E530" s="57">
        <v>-10.54955</v>
      </c>
    </row>
    <row r="531" spans="1:5" x14ac:dyDescent="0.25">
      <c r="A531" s="57">
        <v>2001</v>
      </c>
      <c r="B531" s="57">
        <v>-3.7075849999999999</v>
      </c>
      <c r="D531" s="57">
        <v>2001</v>
      </c>
      <c r="E531" s="57">
        <v>6.874765</v>
      </c>
    </row>
    <row r="532" spans="1:5" x14ac:dyDescent="0.25">
      <c r="A532" s="57">
        <v>2002</v>
      </c>
      <c r="B532" s="57">
        <v>6.8879219999999997</v>
      </c>
      <c r="D532" s="57">
        <v>2002</v>
      </c>
      <c r="E532" s="57">
        <v>10.557790000000001</v>
      </c>
    </row>
    <row r="533" spans="1:5" x14ac:dyDescent="0.25">
      <c r="A533" s="57">
        <v>2003</v>
      </c>
      <c r="B533" s="57">
        <v>4.3613379999999999</v>
      </c>
      <c r="D533" s="57">
        <v>2003</v>
      </c>
      <c r="E533" s="57">
        <v>-7.6003160000000003</v>
      </c>
    </row>
    <row r="534" spans="1:5" x14ac:dyDescent="0.25">
      <c r="A534" s="57">
        <v>2004</v>
      </c>
      <c r="B534" s="57">
        <v>-0.6013849</v>
      </c>
      <c r="D534" s="57">
        <v>2004</v>
      </c>
      <c r="E534" s="57">
        <v>10.199170000000001</v>
      </c>
    </row>
    <row r="535" spans="1:5" x14ac:dyDescent="0.25">
      <c r="A535" s="57">
        <v>2005</v>
      </c>
      <c r="B535" s="57">
        <v>4.740437</v>
      </c>
      <c r="D535" s="57">
        <v>2005</v>
      </c>
      <c r="E535" s="57">
        <v>8.7901670000000003</v>
      </c>
    </row>
    <row r="536" spans="1:5" x14ac:dyDescent="0.25">
      <c r="A536" s="57">
        <v>2006</v>
      </c>
      <c r="B536" s="57">
        <v>2.912147</v>
      </c>
      <c r="D536" s="57">
        <v>2006</v>
      </c>
      <c r="E536" s="57">
        <v>5.9786659999999996</v>
      </c>
    </row>
    <row r="537" spans="1:5" x14ac:dyDescent="0.25">
      <c r="A537" s="57">
        <v>2007</v>
      </c>
      <c r="B537" s="57">
        <v>-0.79356760000000004</v>
      </c>
      <c r="D537" s="57">
        <v>2007</v>
      </c>
      <c r="E537" s="57">
        <v>6.8413880000000002</v>
      </c>
    </row>
    <row r="538" spans="1:5" x14ac:dyDescent="0.25">
      <c r="A538" s="57">
        <v>2008</v>
      </c>
      <c r="B538" s="57">
        <v>3.2990210000000002</v>
      </c>
      <c r="D538" s="57">
        <v>2008</v>
      </c>
      <c r="E538" s="57">
        <v>6.4195089999999997</v>
      </c>
    </row>
    <row r="539" spans="1:5" x14ac:dyDescent="0.25">
      <c r="A539" s="57">
        <v>2009</v>
      </c>
      <c r="B539" s="57">
        <v>-2.4205019999999999</v>
      </c>
      <c r="D539" s="57">
        <v>2009</v>
      </c>
      <c r="E539" s="57">
        <v>3.0591560000000002</v>
      </c>
    </row>
    <row r="540" spans="1:5" x14ac:dyDescent="0.25">
      <c r="A540" s="57">
        <v>2010</v>
      </c>
      <c r="B540" s="57">
        <v>-0.21855569999999999</v>
      </c>
      <c r="D540" s="57">
        <v>2010</v>
      </c>
      <c r="E540" s="57">
        <v>6.5042479999999996</v>
      </c>
    </row>
    <row r="541" spans="1:5" x14ac:dyDescent="0.25">
      <c r="A541" s="57">
        <v>1990</v>
      </c>
      <c r="B541" s="57">
        <v>-33.156190000000002</v>
      </c>
      <c r="D541" s="57">
        <v>1990</v>
      </c>
      <c r="E541" s="57">
        <v>3.2165699999999999</v>
      </c>
    </row>
    <row r="542" spans="1:5" x14ac:dyDescent="0.25">
      <c r="A542" s="57">
        <v>1991</v>
      </c>
      <c r="B542" s="57">
        <v>-50.95261</v>
      </c>
      <c r="D542" s="57">
        <v>1991</v>
      </c>
      <c r="E542" s="57">
        <v>-10.27336</v>
      </c>
    </row>
    <row r="543" spans="1:5" x14ac:dyDescent="0.25">
      <c r="A543" s="57">
        <v>1992</v>
      </c>
      <c r="B543" s="57">
        <v>53.473030000000001</v>
      </c>
      <c r="D543" s="57">
        <v>1992</v>
      </c>
      <c r="E543" s="57">
        <v>6.880007</v>
      </c>
    </row>
    <row r="544" spans="1:5" x14ac:dyDescent="0.25">
      <c r="A544" s="57">
        <v>1993</v>
      </c>
      <c r="B544" s="57">
        <v>29.889340000000001</v>
      </c>
      <c r="D544" s="57">
        <v>1993</v>
      </c>
      <c r="E544" s="57">
        <v>-1.7827459999999999</v>
      </c>
    </row>
    <row r="545" spans="1:5" x14ac:dyDescent="0.25">
      <c r="A545" s="57">
        <v>1994</v>
      </c>
      <c r="B545" s="57">
        <v>2.216326</v>
      </c>
      <c r="D545" s="57">
        <v>1994</v>
      </c>
      <c r="E545" s="57">
        <v>-1.5330029999999999</v>
      </c>
    </row>
    <row r="546" spans="1:5" x14ac:dyDescent="0.25">
      <c r="A546" s="57">
        <v>1995</v>
      </c>
      <c r="B546" s="57">
        <v>5.6805820000000002</v>
      </c>
      <c r="D546" s="57">
        <v>1995</v>
      </c>
      <c r="E546" s="57">
        <v>8.7231839999999998</v>
      </c>
    </row>
    <row r="547" spans="1:5" x14ac:dyDescent="0.25">
      <c r="A547" s="57">
        <v>1996</v>
      </c>
      <c r="B547" s="57">
        <v>3.072451</v>
      </c>
      <c r="D547" s="57">
        <v>1996</v>
      </c>
      <c r="E547" s="57">
        <v>7.7840230000000004</v>
      </c>
    </row>
    <row r="548" spans="1:5" x14ac:dyDescent="0.25">
      <c r="A548" s="57">
        <v>1997</v>
      </c>
      <c r="B548" s="57">
        <v>-1.7368250000000001</v>
      </c>
      <c r="D548" s="57">
        <v>1997</v>
      </c>
      <c r="E548" s="57">
        <v>3.0953550000000001</v>
      </c>
    </row>
    <row r="549" spans="1:5" x14ac:dyDescent="0.25">
      <c r="A549" s="57">
        <v>1998</v>
      </c>
      <c r="B549" s="57">
        <v>3.3372289999999998</v>
      </c>
      <c r="D549" s="57">
        <v>1998</v>
      </c>
      <c r="E549" s="57">
        <v>6.9159050000000004</v>
      </c>
    </row>
    <row r="550" spans="1:5" x14ac:dyDescent="0.25">
      <c r="A550" s="57">
        <v>1999</v>
      </c>
      <c r="B550" s="57">
        <v>-9.1157649999999997</v>
      </c>
      <c r="D550" s="57">
        <v>1999</v>
      </c>
      <c r="E550" s="57">
        <v>-1.5230079999999999</v>
      </c>
    </row>
    <row r="551" spans="1:5" x14ac:dyDescent="0.25">
      <c r="A551" s="57">
        <v>2000</v>
      </c>
      <c r="B551" s="57">
        <v>4.8359839999999998</v>
      </c>
      <c r="D551" s="57">
        <v>2000</v>
      </c>
      <c r="E551" s="57">
        <v>5.4776199999999999</v>
      </c>
    </row>
    <row r="552" spans="1:5" x14ac:dyDescent="0.25">
      <c r="A552" s="57">
        <v>2001</v>
      </c>
      <c r="B552" s="57">
        <v>1.2478849999999999</v>
      </c>
      <c r="D552" s="57">
        <v>2001</v>
      </c>
      <c r="E552" s="57">
        <v>-0.21373929999999999</v>
      </c>
    </row>
    <row r="553" spans="1:5" x14ac:dyDescent="0.25">
      <c r="A553" s="57">
        <v>2002</v>
      </c>
      <c r="B553" s="57">
        <v>1.0325230000000001</v>
      </c>
      <c r="D553" s="57">
        <v>2002</v>
      </c>
      <c r="E553" s="57">
        <v>2.5008940000000002</v>
      </c>
    </row>
    <row r="554" spans="1:5" x14ac:dyDescent="0.25">
      <c r="A554" s="57">
        <v>2003</v>
      </c>
      <c r="B554" s="57">
        <v>18.938739999999999</v>
      </c>
      <c r="D554" s="57">
        <v>2003</v>
      </c>
      <c r="E554" s="57">
        <v>-1.806184</v>
      </c>
    </row>
    <row r="555" spans="1:5" x14ac:dyDescent="0.25">
      <c r="A555" s="57">
        <v>2004</v>
      </c>
      <c r="B555" s="57">
        <v>9.7987690000000001</v>
      </c>
      <c r="D555" s="57">
        <v>2004</v>
      </c>
      <c r="E555" s="57">
        <v>1.872995</v>
      </c>
    </row>
    <row r="556" spans="1:5" x14ac:dyDescent="0.25">
      <c r="A556" s="57">
        <v>2005</v>
      </c>
      <c r="B556" s="57">
        <v>9.7598109999999991</v>
      </c>
      <c r="D556" s="57">
        <v>2005</v>
      </c>
      <c r="E556" s="57">
        <v>9.2962659999999993</v>
      </c>
    </row>
    <row r="557" spans="1:5" x14ac:dyDescent="0.25">
      <c r="A557" s="57">
        <v>2006</v>
      </c>
      <c r="B557" s="57">
        <v>7.2063750000000004</v>
      </c>
      <c r="D557" s="57">
        <v>2006</v>
      </c>
      <c r="E557" s="57">
        <v>4.6830780000000001</v>
      </c>
    </row>
    <row r="558" spans="1:5" x14ac:dyDescent="0.25">
      <c r="A558" s="57">
        <v>2007</v>
      </c>
      <c r="B558" s="57">
        <v>2.9385629999999998</v>
      </c>
      <c r="D558" s="57">
        <v>2007</v>
      </c>
      <c r="E558" s="57">
        <v>-8.4823470000000007</v>
      </c>
    </row>
    <row r="559" spans="1:5" x14ac:dyDescent="0.25">
      <c r="A559" s="57">
        <v>2008</v>
      </c>
      <c r="B559" s="57">
        <v>4.4111969999999996</v>
      </c>
      <c r="D559" s="57">
        <v>2008</v>
      </c>
      <c r="E559" s="57">
        <v>6.8291849999999998</v>
      </c>
    </row>
    <row r="560" spans="1:5" x14ac:dyDescent="0.25">
      <c r="A560" s="57">
        <v>2009</v>
      </c>
      <c r="B560" s="57">
        <v>-14.628780000000001</v>
      </c>
      <c r="D560" s="57">
        <v>2009</v>
      </c>
      <c r="E560" s="57">
        <v>5.3783589999999997</v>
      </c>
    </row>
    <row r="561" spans="1:5" x14ac:dyDescent="0.25">
      <c r="A561" s="57">
        <v>2010</v>
      </c>
      <c r="B561" s="57">
        <v>-5.083558</v>
      </c>
      <c r="D561" s="57">
        <v>2010</v>
      </c>
      <c r="E561" s="57">
        <v>8.2864649999999997</v>
      </c>
    </row>
    <row r="562" spans="1:5" x14ac:dyDescent="0.25">
      <c r="A562" s="57">
        <v>1990</v>
      </c>
      <c r="D562" s="57">
        <v>1990</v>
      </c>
      <c r="E562" s="57">
        <v>3.0315050000000001</v>
      </c>
    </row>
    <row r="563" spans="1:5" x14ac:dyDescent="0.25">
      <c r="A563" s="57">
        <v>1991</v>
      </c>
      <c r="D563" s="57">
        <v>1991</v>
      </c>
      <c r="E563" s="57">
        <v>-0.2101721</v>
      </c>
    </row>
    <row r="564" spans="1:5" x14ac:dyDescent="0.25">
      <c r="A564" s="57">
        <v>1992</v>
      </c>
      <c r="D564" s="57">
        <v>1992</v>
      </c>
      <c r="E564" s="57">
        <v>8.3115190000000005</v>
      </c>
    </row>
    <row r="565" spans="1:5" x14ac:dyDescent="0.25">
      <c r="A565" s="57">
        <v>1993</v>
      </c>
      <c r="D565" s="57">
        <v>1993</v>
      </c>
      <c r="E565" s="57">
        <v>7.1249200000000004</v>
      </c>
    </row>
    <row r="566" spans="1:5" x14ac:dyDescent="0.25">
      <c r="A566" s="57">
        <v>1994</v>
      </c>
      <c r="B566" s="57">
        <v>1.9921329999999999</v>
      </c>
      <c r="D566" s="57">
        <v>1994</v>
      </c>
      <c r="E566" s="57">
        <v>4.4723230000000003</v>
      </c>
    </row>
    <row r="567" spans="1:5" x14ac:dyDescent="0.25">
      <c r="A567" s="57">
        <v>1995</v>
      </c>
      <c r="B567" s="57">
        <v>0.79810890000000001</v>
      </c>
      <c r="D567" s="57">
        <v>1995</v>
      </c>
      <c r="E567" s="57">
        <v>3.1202860000000001</v>
      </c>
    </row>
    <row r="568" spans="1:5" x14ac:dyDescent="0.25">
      <c r="A568" s="57">
        <v>1996</v>
      </c>
      <c r="B568" s="57">
        <v>3.6100560000000002</v>
      </c>
      <c r="D568" s="57">
        <v>1996</v>
      </c>
      <c r="E568" s="57">
        <v>0.46527479999999999</v>
      </c>
    </row>
    <row r="569" spans="1:5" x14ac:dyDescent="0.25">
      <c r="A569" s="57">
        <v>1997</v>
      </c>
      <c r="B569" s="57">
        <v>7.7625339999999996</v>
      </c>
      <c r="D569" s="57">
        <v>1997</v>
      </c>
      <c r="E569" s="57">
        <v>5.489484</v>
      </c>
    </row>
    <row r="570" spans="1:5" x14ac:dyDescent="0.25">
      <c r="A570" s="57">
        <v>1998</v>
      </c>
      <c r="B570" s="57">
        <v>2.929929</v>
      </c>
      <c r="D570" s="57">
        <v>1998</v>
      </c>
      <c r="E570" s="57">
        <v>7.1012659999999999</v>
      </c>
    </row>
    <row r="571" spans="1:5" x14ac:dyDescent="0.25">
      <c r="A571" s="57">
        <v>1999</v>
      </c>
      <c r="B571" s="57">
        <v>3.0848260000000001</v>
      </c>
      <c r="D571" s="57">
        <v>1999</v>
      </c>
      <c r="E571" s="57">
        <v>6.2537079999999996</v>
      </c>
    </row>
    <row r="572" spans="1:5" x14ac:dyDescent="0.25">
      <c r="A572" s="57">
        <v>2000</v>
      </c>
      <c r="B572" s="57">
        <v>6.4169739999999997</v>
      </c>
      <c r="D572" s="57">
        <v>2000</v>
      </c>
      <c r="E572" s="57">
        <v>1.826414</v>
      </c>
    </row>
    <row r="573" spans="1:5" x14ac:dyDescent="0.25">
      <c r="A573" s="57">
        <v>2001</v>
      </c>
      <c r="B573" s="57">
        <v>6.3465220000000002</v>
      </c>
      <c r="D573" s="57">
        <v>2001</v>
      </c>
      <c r="E573" s="57">
        <v>2.281228</v>
      </c>
    </row>
    <row r="574" spans="1:5" x14ac:dyDescent="0.25">
      <c r="A574" s="57">
        <v>2002</v>
      </c>
      <c r="B574" s="57">
        <v>7.0355449999999999</v>
      </c>
      <c r="D574" s="57">
        <v>2002</v>
      </c>
      <c r="E574" s="57">
        <v>2.9244409999999998</v>
      </c>
    </row>
    <row r="575" spans="1:5" x14ac:dyDescent="0.25">
      <c r="A575" s="57">
        <v>2003</v>
      </c>
      <c r="B575" s="57">
        <v>6.162693</v>
      </c>
      <c r="D575" s="57">
        <v>2003</v>
      </c>
      <c r="E575" s="57">
        <v>5.2302010000000001</v>
      </c>
    </row>
    <row r="576" spans="1:5" x14ac:dyDescent="0.25">
      <c r="A576" s="57">
        <v>2004</v>
      </c>
      <c r="B576" s="57">
        <v>7.5465660000000003</v>
      </c>
      <c r="D576" s="57">
        <v>2004</v>
      </c>
      <c r="E576" s="57">
        <v>3.896979</v>
      </c>
    </row>
    <row r="577" spans="1:5" x14ac:dyDescent="0.25">
      <c r="A577" s="57">
        <v>2005</v>
      </c>
      <c r="B577" s="57">
        <v>10.07316</v>
      </c>
      <c r="D577" s="57">
        <v>2005</v>
      </c>
      <c r="E577" s="57">
        <v>5.1133790000000001</v>
      </c>
    </row>
    <row r="578" spans="1:5" x14ac:dyDescent="0.25">
      <c r="A578" s="57">
        <v>2006</v>
      </c>
      <c r="B578" s="57">
        <v>10.65204</v>
      </c>
      <c r="D578" s="57">
        <v>2006</v>
      </c>
      <c r="E578" s="57">
        <v>8.0494459999999997</v>
      </c>
    </row>
    <row r="579" spans="1:5" x14ac:dyDescent="0.25">
      <c r="A579" s="57">
        <v>2007</v>
      </c>
      <c r="B579" s="57">
        <v>9.1126319999999996</v>
      </c>
      <c r="D579" s="57">
        <v>2007</v>
      </c>
      <c r="E579" s="57">
        <v>7.0455550000000002</v>
      </c>
    </row>
    <row r="580" spans="1:5" x14ac:dyDescent="0.25">
      <c r="A580" s="57">
        <v>2008</v>
      </c>
      <c r="B580" s="57">
        <v>-1.986426</v>
      </c>
      <c r="D580" s="57">
        <v>2008</v>
      </c>
      <c r="E580" s="57">
        <v>3.491924</v>
      </c>
    </row>
    <row r="581" spans="1:5" x14ac:dyDescent="0.25">
      <c r="A581" s="57">
        <v>2009</v>
      </c>
      <c r="B581" s="57">
        <v>-17.356249999999999</v>
      </c>
      <c r="D581" s="57">
        <v>2009</v>
      </c>
      <c r="E581" s="57">
        <v>-1.4227399999999999</v>
      </c>
    </row>
    <row r="582" spans="1:5" x14ac:dyDescent="0.25">
      <c r="A582" s="57">
        <v>2010</v>
      </c>
      <c r="B582" s="57">
        <v>-0.40146969999999998</v>
      </c>
      <c r="D582" s="57">
        <v>2010</v>
      </c>
      <c r="E582" s="57">
        <v>4.4978870000000004</v>
      </c>
    </row>
    <row r="583" spans="1:5" x14ac:dyDescent="0.25">
      <c r="A583" s="57">
        <v>1990</v>
      </c>
      <c r="B583" s="57">
        <v>5.0190349999999997</v>
      </c>
      <c r="D583" s="57">
        <v>1990</v>
      </c>
      <c r="E583" s="57">
        <v>-1.744335</v>
      </c>
    </row>
    <row r="584" spans="1:5" x14ac:dyDescent="0.25">
      <c r="A584" s="57">
        <v>1991</v>
      </c>
      <c r="B584" s="57">
        <v>0.2008934</v>
      </c>
      <c r="D584" s="57">
        <v>1991</v>
      </c>
      <c r="E584" s="57">
        <v>-0.95504889999999998</v>
      </c>
    </row>
    <row r="585" spans="1:5" x14ac:dyDescent="0.25">
      <c r="A585" s="57">
        <v>1992</v>
      </c>
      <c r="B585" s="57">
        <v>0.47753669999999998</v>
      </c>
      <c r="D585" s="57">
        <v>1992</v>
      </c>
      <c r="E585" s="57">
        <v>0.35333310000000001</v>
      </c>
    </row>
    <row r="586" spans="1:5" x14ac:dyDescent="0.25">
      <c r="A586" s="57">
        <v>1993</v>
      </c>
      <c r="B586" s="57">
        <v>7.7680930000000004</v>
      </c>
      <c r="D586" s="57">
        <v>1993</v>
      </c>
      <c r="E586" s="57">
        <v>-1.5378289999999999</v>
      </c>
    </row>
    <row r="587" spans="1:5" x14ac:dyDescent="0.25">
      <c r="A587" s="57">
        <v>1994</v>
      </c>
      <c r="B587" s="57">
        <v>5.6974150000000003</v>
      </c>
      <c r="D587" s="57">
        <v>1994</v>
      </c>
      <c r="E587" s="57">
        <v>0.51782519999999999</v>
      </c>
    </row>
    <row r="588" spans="1:5" x14ac:dyDescent="0.25">
      <c r="A588" s="57">
        <v>1995</v>
      </c>
      <c r="B588" s="57">
        <v>2.1339519999999998</v>
      </c>
      <c r="D588" s="57">
        <v>1995</v>
      </c>
      <c r="E588" s="57">
        <v>6.5660559999999997</v>
      </c>
    </row>
    <row r="589" spans="1:5" x14ac:dyDescent="0.25">
      <c r="A589" s="57">
        <v>1996</v>
      </c>
      <c r="B589" s="57">
        <v>8.6619589999999995</v>
      </c>
      <c r="D589" s="57">
        <v>1996</v>
      </c>
      <c r="E589" s="57">
        <v>7.9524569999999999</v>
      </c>
    </row>
    <row r="590" spans="1:5" x14ac:dyDescent="0.25">
      <c r="A590" s="57">
        <v>1997</v>
      </c>
      <c r="B590" s="57">
        <v>7.9926909999999998</v>
      </c>
      <c r="D590" s="57">
        <v>1997</v>
      </c>
      <c r="E590" s="57">
        <v>4.8133109999999997</v>
      </c>
    </row>
    <row r="591" spans="1:5" x14ac:dyDescent="0.25">
      <c r="A591" s="57">
        <v>1998</v>
      </c>
      <c r="B591" s="57">
        <v>-5.7580799999999996</v>
      </c>
      <c r="D591" s="57">
        <v>1998</v>
      </c>
      <c r="E591" s="57">
        <v>4.7060069999999996</v>
      </c>
    </row>
    <row r="592" spans="1:5" x14ac:dyDescent="0.25">
      <c r="A592" s="57">
        <v>1999</v>
      </c>
      <c r="B592" s="57">
        <v>5.6574340000000003</v>
      </c>
      <c r="D592" s="57">
        <v>1999</v>
      </c>
      <c r="E592" s="57">
        <v>3.109216</v>
      </c>
    </row>
    <row r="593" spans="1:5" x14ac:dyDescent="0.25">
      <c r="A593" s="57">
        <v>2000</v>
      </c>
      <c r="B593" s="57">
        <v>6.0860409999999998</v>
      </c>
      <c r="D593" s="57">
        <v>2000</v>
      </c>
      <c r="E593" s="57">
        <v>-0.70899310000000004</v>
      </c>
    </row>
    <row r="594" spans="1:5" x14ac:dyDescent="0.25">
      <c r="A594" s="57">
        <v>2001</v>
      </c>
      <c r="B594" s="57">
        <v>-2.1446510000000001</v>
      </c>
      <c r="D594" s="57">
        <v>2001</v>
      </c>
      <c r="E594" s="57">
        <v>-2.1927460000000001</v>
      </c>
    </row>
    <row r="595" spans="1:5" x14ac:dyDescent="0.25">
      <c r="A595" s="57">
        <v>2002</v>
      </c>
      <c r="B595" s="57">
        <v>9.4762830000000005</v>
      </c>
      <c r="D595" s="57">
        <v>2002</v>
      </c>
      <c r="E595" s="57">
        <v>-2.6146229999999999</v>
      </c>
    </row>
    <row r="596" spans="1:5" x14ac:dyDescent="0.25">
      <c r="A596" s="57">
        <v>2003</v>
      </c>
      <c r="B596" s="57">
        <v>3.0889509999999998</v>
      </c>
      <c r="D596" s="57">
        <v>2003</v>
      </c>
      <c r="E596" s="57">
        <v>-0.57445900000000005</v>
      </c>
    </row>
    <row r="597" spans="1:5" x14ac:dyDescent="0.25">
      <c r="A597" s="57">
        <v>2004</v>
      </c>
      <c r="B597" s="57">
        <v>2.007317</v>
      </c>
      <c r="D597" s="57">
        <v>2004</v>
      </c>
      <c r="E597" s="57">
        <v>1.5092239999999999</v>
      </c>
    </row>
    <row r="598" spans="1:5" x14ac:dyDescent="0.25">
      <c r="A598" s="57">
        <v>2005</v>
      </c>
      <c r="B598" s="57">
        <v>-3.110824</v>
      </c>
      <c r="D598" s="57">
        <v>2005</v>
      </c>
      <c r="E598" s="57">
        <v>2.3591139999999999</v>
      </c>
    </row>
    <row r="599" spans="1:5" x14ac:dyDescent="0.25">
      <c r="A599" s="57">
        <v>2006</v>
      </c>
      <c r="B599" s="57">
        <v>5.8353000000000002</v>
      </c>
      <c r="D599" s="57">
        <v>2006</v>
      </c>
      <c r="E599" s="57">
        <v>1.1186830000000001</v>
      </c>
    </row>
    <row r="600" spans="1:5" x14ac:dyDescent="0.25">
      <c r="A600" s="57">
        <v>2007</v>
      </c>
      <c r="B600" s="57">
        <v>6.32613</v>
      </c>
      <c r="D600" s="57">
        <v>2007</v>
      </c>
      <c r="E600" s="57">
        <v>1.9203399999999999</v>
      </c>
    </row>
    <row r="601" spans="1:5" x14ac:dyDescent="0.25">
      <c r="A601" s="57">
        <v>2008</v>
      </c>
      <c r="B601" s="57">
        <v>3.3134329999999999</v>
      </c>
      <c r="D601" s="57">
        <v>2008</v>
      </c>
      <c r="E601" s="57">
        <v>3.3161860000000001</v>
      </c>
    </row>
    <row r="602" spans="1:5" x14ac:dyDescent="0.25">
      <c r="A602" s="57">
        <v>2009</v>
      </c>
      <c r="B602" s="57">
        <v>-1.023828</v>
      </c>
      <c r="D602" s="57">
        <v>2009</v>
      </c>
      <c r="E602" s="57">
        <v>0.21883349999999999</v>
      </c>
    </row>
    <row r="603" spans="1:5" x14ac:dyDescent="0.25">
      <c r="A603" s="57">
        <v>2010</v>
      </c>
      <c r="B603" s="57">
        <v>1.9920910000000001</v>
      </c>
      <c r="D603" s="57">
        <v>2010</v>
      </c>
      <c r="E603" s="57">
        <v>2.960521</v>
      </c>
    </row>
    <row r="604" spans="1:5" x14ac:dyDescent="0.25">
      <c r="A604" s="57">
        <v>1990</v>
      </c>
      <c r="B604" s="57">
        <v>6.5722490000000002</v>
      </c>
      <c r="D604" s="57">
        <v>1990</v>
      </c>
    </row>
    <row r="605" spans="1:5" x14ac:dyDescent="0.25">
      <c r="A605" s="57">
        <v>1991</v>
      </c>
      <c r="B605" s="57">
        <v>8.6357750000000006</v>
      </c>
      <c r="D605" s="57">
        <v>1991</v>
      </c>
      <c r="E605" s="57">
        <v>-21.20796</v>
      </c>
    </row>
    <row r="606" spans="1:5" x14ac:dyDescent="0.25">
      <c r="A606" s="57">
        <v>1992</v>
      </c>
      <c r="B606" s="57">
        <v>1.927945</v>
      </c>
      <c r="D606" s="57">
        <v>1992</v>
      </c>
      <c r="E606" s="57">
        <v>-16.467860000000002</v>
      </c>
    </row>
    <row r="607" spans="1:5" x14ac:dyDescent="0.25">
      <c r="A607" s="57">
        <v>1993</v>
      </c>
      <c r="B607" s="57">
        <v>4.3300510000000001</v>
      </c>
      <c r="D607" s="57">
        <v>1993</v>
      </c>
      <c r="E607" s="57">
        <v>-7.6598920000000001</v>
      </c>
    </row>
    <row r="608" spans="1:5" x14ac:dyDescent="0.25">
      <c r="A608" s="57">
        <v>1994</v>
      </c>
      <c r="B608" s="57">
        <v>4.208939</v>
      </c>
      <c r="D608" s="57">
        <v>1994</v>
      </c>
      <c r="E608" s="57">
        <v>3.224621</v>
      </c>
    </row>
    <row r="609" spans="1:5" x14ac:dyDescent="0.25">
      <c r="A609" s="57">
        <v>1995</v>
      </c>
      <c r="B609" s="57">
        <v>1.472817</v>
      </c>
      <c r="D609" s="57">
        <v>1995</v>
      </c>
      <c r="E609" s="57">
        <v>8.5600590000000008</v>
      </c>
    </row>
    <row r="610" spans="1:5" x14ac:dyDescent="0.25">
      <c r="A610" s="57">
        <v>1996</v>
      </c>
      <c r="B610" s="57">
        <v>1.2238119999999999</v>
      </c>
      <c r="D610" s="57">
        <v>1996</v>
      </c>
      <c r="E610" s="57">
        <v>6.4870739999999998</v>
      </c>
    </row>
    <row r="611" spans="1:5" x14ac:dyDescent="0.25">
      <c r="A611" s="57">
        <v>1997</v>
      </c>
      <c r="B611" s="57">
        <v>5.9145510000000003</v>
      </c>
      <c r="D611" s="57">
        <v>1997</v>
      </c>
      <c r="E611" s="57">
        <v>8.2037069999999996</v>
      </c>
    </row>
    <row r="612" spans="1:5" x14ac:dyDescent="0.25">
      <c r="A612" s="57">
        <v>1998</v>
      </c>
      <c r="B612" s="57">
        <v>6.6593549999999997</v>
      </c>
      <c r="D612" s="57">
        <v>1998</v>
      </c>
      <c r="E612" s="57">
        <v>1.52305</v>
      </c>
    </row>
    <row r="613" spans="1:5" x14ac:dyDescent="0.25">
      <c r="A613" s="57">
        <v>1999</v>
      </c>
      <c r="B613" s="57">
        <v>8.6257230000000007</v>
      </c>
      <c r="D613" s="57">
        <v>1999</v>
      </c>
      <c r="E613" s="57">
        <v>-1.664973</v>
      </c>
    </row>
    <row r="614" spans="1:5" x14ac:dyDescent="0.25">
      <c r="A614" s="57">
        <v>2000</v>
      </c>
      <c r="B614" s="57">
        <v>8.1724759999999996</v>
      </c>
      <c r="D614" s="57">
        <v>2000</v>
      </c>
      <c r="E614" s="57">
        <v>3.8716539999999999</v>
      </c>
    </row>
    <row r="615" spans="1:5" x14ac:dyDescent="0.25">
      <c r="A615" s="57">
        <v>2001</v>
      </c>
      <c r="B615" s="57">
        <v>2.69835</v>
      </c>
      <c r="D615" s="57">
        <v>2001</v>
      </c>
      <c r="E615" s="57">
        <v>4.191592</v>
      </c>
    </row>
    <row r="616" spans="1:5" x14ac:dyDescent="0.25">
      <c r="A616" s="57">
        <v>2002</v>
      </c>
      <c r="B616" s="57">
        <v>3.5995140000000001</v>
      </c>
      <c r="D616" s="57">
        <v>2002</v>
      </c>
      <c r="E616" s="57">
        <v>5.2999299999999998</v>
      </c>
    </row>
    <row r="617" spans="1:5" x14ac:dyDescent="0.25">
      <c r="A617" s="57">
        <v>2003</v>
      </c>
      <c r="B617" s="57">
        <v>2.0258039999999999</v>
      </c>
      <c r="D617" s="57">
        <v>2003</v>
      </c>
      <c r="E617" s="57">
        <v>5.5331659999999996</v>
      </c>
    </row>
    <row r="618" spans="1:5" x14ac:dyDescent="0.25">
      <c r="A618" s="57">
        <v>2004</v>
      </c>
      <c r="B618" s="57">
        <v>4.3581539999999999</v>
      </c>
      <c r="D618" s="57">
        <v>2004</v>
      </c>
      <c r="E618" s="57">
        <v>4.0628659999999996</v>
      </c>
    </row>
    <row r="619" spans="1:5" x14ac:dyDescent="0.25">
      <c r="A619" s="57">
        <v>2005</v>
      </c>
      <c r="B619" s="57">
        <v>5.6257619999999999</v>
      </c>
      <c r="D619" s="57">
        <v>2005</v>
      </c>
      <c r="E619" s="57">
        <v>4.2671580000000002</v>
      </c>
    </row>
    <row r="620" spans="1:5" x14ac:dyDescent="0.25">
      <c r="A620" s="57">
        <v>2006</v>
      </c>
      <c r="B620" s="57">
        <v>4.8006830000000003</v>
      </c>
      <c r="D620" s="57">
        <v>2006</v>
      </c>
      <c r="E620" s="57">
        <v>4.9394010000000002</v>
      </c>
    </row>
    <row r="621" spans="1:5" x14ac:dyDescent="0.25">
      <c r="A621" s="57">
        <v>2007</v>
      </c>
      <c r="B621" s="57">
        <v>6.7488299999999999</v>
      </c>
      <c r="D621" s="57">
        <v>2007</v>
      </c>
      <c r="E621" s="57">
        <v>4.9632769999999997</v>
      </c>
    </row>
    <row r="622" spans="1:5" x14ac:dyDescent="0.25">
      <c r="A622" s="57">
        <v>2008</v>
      </c>
      <c r="B622" s="57">
        <v>0.71479930000000003</v>
      </c>
      <c r="D622" s="57">
        <v>2008</v>
      </c>
      <c r="E622" s="57">
        <v>2.2163330000000001</v>
      </c>
    </row>
    <row r="623" spans="1:5" x14ac:dyDescent="0.25">
      <c r="A623" s="57">
        <v>2009</v>
      </c>
      <c r="B623" s="57">
        <v>-6.3609340000000003</v>
      </c>
      <c r="D623" s="57">
        <v>2009</v>
      </c>
      <c r="E623" s="57">
        <v>-6.4025550000000004</v>
      </c>
    </row>
    <row r="624" spans="1:5" x14ac:dyDescent="0.25">
      <c r="A624" s="57">
        <v>2010</v>
      </c>
      <c r="B624" s="57">
        <v>3.2488999999999999</v>
      </c>
      <c r="D624" s="57">
        <v>2010</v>
      </c>
      <c r="E624" s="57">
        <v>-1.429438</v>
      </c>
    </row>
    <row r="625" spans="1:5" x14ac:dyDescent="0.25">
      <c r="A625" s="57">
        <v>1990</v>
      </c>
      <c r="B625" s="57">
        <v>8.7602550000000008</v>
      </c>
      <c r="D625" s="57">
        <v>1990</v>
      </c>
      <c r="E625" s="57">
        <v>-4.6294709999999997</v>
      </c>
    </row>
    <row r="626" spans="1:5" x14ac:dyDescent="0.25">
      <c r="A626" s="57">
        <v>1991</v>
      </c>
      <c r="B626" s="57">
        <v>3.6644160000000001</v>
      </c>
      <c r="D626" s="57">
        <v>1991</v>
      </c>
      <c r="E626" s="57">
        <v>-5.0887789999999997</v>
      </c>
    </row>
    <row r="627" spans="1:5" x14ac:dyDescent="0.25">
      <c r="A627" s="57">
        <v>1992</v>
      </c>
      <c r="B627" s="57">
        <v>12.387740000000001</v>
      </c>
      <c r="D627" s="57">
        <v>1992</v>
      </c>
      <c r="E627" s="57">
        <v>-11.49466</v>
      </c>
    </row>
    <row r="628" spans="1:5" x14ac:dyDescent="0.25">
      <c r="A628" s="57">
        <v>1993</v>
      </c>
      <c r="B628" s="57">
        <v>5.4133459999999998</v>
      </c>
      <c r="D628" s="57">
        <v>1993</v>
      </c>
      <c r="E628" s="57">
        <v>-11.17923</v>
      </c>
    </row>
    <row r="629" spans="1:5" x14ac:dyDescent="0.25">
      <c r="A629" s="57">
        <v>1994</v>
      </c>
      <c r="B629" s="57">
        <v>4.0348839999999999</v>
      </c>
      <c r="D629" s="57">
        <v>1994</v>
      </c>
      <c r="E629" s="57">
        <v>1.051356</v>
      </c>
    </row>
    <row r="630" spans="1:5" x14ac:dyDescent="0.25">
      <c r="A630" s="57">
        <v>1995</v>
      </c>
      <c r="B630" s="57">
        <v>3.9779330000000002</v>
      </c>
      <c r="D630" s="57">
        <v>1995</v>
      </c>
      <c r="E630" s="57">
        <v>5.1574599999999998E-2</v>
      </c>
    </row>
    <row r="631" spans="1:5" x14ac:dyDescent="0.25">
      <c r="A631" s="57">
        <v>1996</v>
      </c>
      <c r="B631" s="57">
        <v>0.46442559999999999</v>
      </c>
      <c r="D631" s="57">
        <v>1996</v>
      </c>
      <c r="E631" s="57">
        <v>4.0862619999999996</v>
      </c>
    </row>
    <row r="632" spans="1:5" x14ac:dyDescent="0.25">
      <c r="A632" s="57">
        <v>1997</v>
      </c>
      <c r="B632" s="57">
        <v>-0.21465290000000001</v>
      </c>
      <c r="D632" s="57">
        <v>1997</v>
      </c>
      <c r="E632" s="57">
        <v>2.4066000000000001</v>
      </c>
    </row>
    <row r="633" spans="1:5" x14ac:dyDescent="0.25">
      <c r="A633" s="57">
        <v>1998</v>
      </c>
      <c r="B633" s="57">
        <v>-4.9392129999999996</v>
      </c>
      <c r="D633" s="57">
        <v>1998</v>
      </c>
      <c r="E633" s="57">
        <v>1.300303</v>
      </c>
    </row>
    <row r="634" spans="1:5" x14ac:dyDescent="0.25">
      <c r="A634" s="57">
        <v>1999</v>
      </c>
      <c r="B634" s="57">
        <v>-2.6554609999999998</v>
      </c>
      <c r="D634" s="57">
        <v>1999</v>
      </c>
      <c r="E634" s="57">
        <v>5.9181359999999996</v>
      </c>
    </row>
    <row r="635" spans="1:5" x14ac:dyDescent="0.25">
      <c r="A635" s="57">
        <v>2000</v>
      </c>
      <c r="B635" s="57">
        <v>3.366546</v>
      </c>
      <c r="D635" s="57">
        <v>2000</v>
      </c>
      <c r="E635" s="57">
        <v>4.1320269999999999</v>
      </c>
    </row>
    <row r="636" spans="1:5" x14ac:dyDescent="0.25">
      <c r="A636" s="57">
        <v>2001</v>
      </c>
      <c r="B636" s="57">
        <v>2.2905090000000001</v>
      </c>
      <c r="D636" s="57">
        <v>2001</v>
      </c>
      <c r="E636" s="57">
        <v>3.5575160000000001</v>
      </c>
    </row>
    <row r="637" spans="1:5" x14ac:dyDescent="0.25">
      <c r="A637" s="57">
        <v>2002</v>
      </c>
      <c r="B637" s="57">
        <v>8.5111609999999995</v>
      </c>
      <c r="D637" s="57">
        <v>2002</v>
      </c>
      <c r="E637" s="57">
        <v>2.784621</v>
      </c>
    </row>
    <row r="638" spans="1:5" x14ac:dyDescent="0.25">
      <c r="A638" s="57">
        <v>2003</v>
      </c>
      <c r="B638" s="57">
        <v>14.042</v>
      </c>
      <c r="D638" s="57">
        <v>2003</v>
      </c>
      <c r="E638" s="57">
        <v>5.3478339999999998</v>
      </c>
    </row>
    <row r="639" spans="1:5" x14ac:dyDescent="0.25">
      <c r="A639" s="57">
        <v>2004</v>
      </c>
      <c r="B639" s="57">
        <v>24.344149999999999</v>
      </c>
      <c r="D639" s="57">
        <v>2004</v>
      </c>
      <c r="E639" s="57">
        <v>4.5209289999999998</v>
      </c>
    </row>
    <row r="640" spans="1:5" x14ac:dyDescent="0.25">
      <c r="A640" s="57">
        <v>2005</v>
      </c>
      <c r="B640" s="57">
        <v>9.8170260000000003</v>
      </c>
      <c r="D640" s="57">
        <v>2005</v>
      </c>
      <c r="E640" s="57">
        <v>6.7515000000000001</v>
      </c>
    </row>
    <row r="641" spans="1:5" x14ac:dyDescent="0.25">
      <c r="A641" s="57">
        <v>2006</v>
      </c>
      <c r="B641" s="57">
        <v>14.405390000000001</v>
      </c>
      <c r="D641" s="57">
        <v>2006</v>
      </c>
      <c r="E641" s="57">
        <v>11.428039999999999</v>
      </c>
    </row>
    <row r="642" spans="1:5" x14ac:dyDescent="0.25">
      <c r="A642" s="57">
        <v>2007</v>
      </c>
      <c r="B642" s="57">
        <v>13.779</v>
      </c>
      <c r="D642" s="57">
        <v>2007</v>
      </c>
      <c r="E642" s="57">
        <v>6.4929990000000002</v>
      </c>
    </row>
    <row r="643" spans="1:5" x14ac:dyDescent="0.25">
      <c r="A643" s="57">
        <v>2008</v>
      </c>
      <c r="B643" s="57">
        <v>2.8449960000000001</v>
      </c>
      <c r="D643" s="57">
        <v>2008</v>
      </c>
      <c r="E643" s="57">
        <v>1.2615320000000001</v>
      </c>
    </row>
    <row r="644" spans="1:5" x14ac:dyDescent="0.25">
      <c r="A644" s="57">
        <v>2009</v>
      </c>
      <c r="B644" s="57">
        <v>2.4384130000000002</v>
      </c>
      <c r="D644" s="57">
        <v>2009</v>
      </c>
      <c r="E644" s="57">
        <v>3.4517869999999999</v>
      </c>
    </row>
    <row r="645" spans="1:5" x14ac:dyDescent="0.25">
      <c r="A645" s="57">
        <v>2010</v>
      </c>
      <c r="B645" s="57">
        <v>24.02562</v>
      </c>
      <c r="D645" s="57">
        <v>2010</v>
      </c>
      <c r="E645" s="57">
        <v>1.632665</v>
      </c>
    </row>
    <row r="646" spans="1:5" x14ac:dyDescent="0.25">
      <c r="A646" s="57">
        <v>1990</v>
      </c>
      <c r="D646" s="57">
        <v>1990</v>
      </c>
    </row>
    <row r="647" spans="1:5" x14ac:dyDescent="0.25">
      <c r="A647" s="57">
        <v>1991</v>
      </c>
      <c r="B647" s="57">
        <v>-3.8249</v>
      </c>
      <c r="D647" s="57">
        <v>1991</v>
      </c>
      <c r="E647" s="57">
        <v>-15.592840000000001</v>
      </c>
    </row>
    <row r="648" spans="1:5" x14ac:dyDescent="0.25">
      <c r="A648" s="57">
        <v>1992</v>
      </c>
      <c r="B648" s="57">
        <v>-6.8184290000000001</v>
      </c>
      <c r="D648" s="57">
        <v>1992</v>
      </c>
      <c r="E648" s="57">
        <v>1.422291</v>
      </c>
    </row>
    <row r="649" spans="1:5" x14ac:dyDescent="0.25">
      <c r="A649" s="57">
        <v>1993</v>
      </c>
      <c r="B649" s="57">
        <v>1.25369</v>
      </c>
      <c r="D649" s="57">
        <v>1993</v>
      </c>
      <c r="E649" s="57">
        <v>0.85099259999999999</v>
      </c>
    </row>
    <row r="650" spans="1:5" x14ac:dyDescent="0.25">
      <c r="A650" s="57">
        <v>1994</v>
      </c>
      <c r="B650" s="57">
        <v>4.8942199999999998E-2</v>
      </c>
      <c r="D650" s="57">
        <v>1994</v>
      </c>
      <c r="E650" s="57">
        <v>3.5550199999999998</v>
      </c>
    </row>
    <row r="651" spans="1:5" x14ac:dyDescent="0.25">
      <c r="A651" s="57">
        <v>1995</v>
      </c>
      <c r="B651" s="57">
        <v>-1.3395859999999999</v>
      </c>
      <c r="D651" s="57">
        <v>1995</v>
      </c>
      <c r="E651" s="57">
        <v>5.4778180000000001</v>
      </c>
    </row>
    <row r="652" spans="1:5" x14ac:dyDescent="0.25">
      <c r="A652" s="57">
        <v>1996</v>
      </c>
      <c r="B652" s="57">
        <v>1.331202</v>
      </c>
      <c r="D652" s="57">
        <v>1996</v>
      </c>
      <c r="E652" s="57">
        <v>4.9477640000000003</v>
      </c>
    </row>
    <row r="653" spans="1:5" x14ac:dyDescent="0.25">
      <c r="A653" s="57">
        <v>1997</v>
      </c>
      <c r="B653" s="57">
        <v>0.69371050000000001</v>
      </c>
      <c r="D653" s="57">
        <v>1997</v>
      </c>
      <c r="E653" s="57">
        <v>-0.51292749999999998</v>
      </c>
    </row>
    <row r="654" spans="1:5" x14ac:dyDescent="0.25">
      <c r="A654" s="57">
        <v>1998</v>
      </c>
      <c r="B654" s="57">
        <v>3.3398379999999999</v>
      </c>
      <c r="D654" s="57">
        <v>1998</v>
      </c>
      <c r="E654" s="57">
        <v>-0.52875079999999997</v>
      </c>
    </row>
    <row r="655" spans="1:5" x14ac:dyDescent="0.25">
      <c r="A655" s="57">
        <v>1999</v>
      </c>
      <c r="B655" s="57">
        <v>4.5280639999999996</v>
      </c>
      <c r="D655" s="57">
        <v>1999</v>
      </c>
      <c r="E655" s="57">
        <v>1.7264649999999999</v>
      </c>
    </row>
    <row r="656" spans="1:5" x14ac:dyDescent="0.25">
      <c r="A656" s="57">
        <v>2000</v>
      </c>
      <c r="B656" s="57">
        <v>4.0727840000000004</v>
      </c>
      <c r="D656" s="57">
        <v>2000</v>
      </c>
      <c r="E656" s="57">
        <v>3.4922569999999999</v>
      </c>
    </row>
    <row r="657" spans="1:5" x14ac:dyDescent="0.25">
      <c r="A657" s="57">
        <v>2001</v>
      </c>
      <c r="B657" s="57">
        <v>-3.7462430000000002</v>
      </c>
      <c r="D657" s="57">
        <v>2001</v>
      </c>
      <c r="E657" s="57">
        <v>3.249177</v>
      </c>
    </row>
    <row r="658" spans="1:5" x14ac:dyDescent="0.25">
      <c r="A658" s="57">
        <v>2002</v>
      </c>
      <c r="B658" s="57">
        <v>0.23330509999999999</v>
      </c>
      <c r="D658" s="57">
        <v>2002</v>
      </c>
      <c r="E658" s="57">
        <v>2.3663129999999999</v>
      </c>
    </row>
    <row r="659" spans="1:5" x14ac:dyDescent="0.25">
      <c r="A659" s="57">
        <v>2003</v>
      </c>
      <c r="B659" s="57">
        <v>3.2654570000000001</v>
      </c>
      <c r="D659" s="57">
        <v>2003</v>
      </c>
      <c r="E659" s="57">
        <v>3.7754720000000002</v>
      </c>
    </row>
    <row r="660" spans="1:5" x14ac:dyDescent="0.25">
      <c r="A660" s="57">
        <v>2004</v>
      </c>
      <c r="B660" s="57">
        <v>4.6302469999999998</v>
      </c>
      <c r="D660" s="57">
        <v>2004</v>
      </c>
      <c r="E660" s="57">
        <v>4.4858989999999999</v>
      </c>
    </row>
    <row r="661" spans="1:5" x14ac:dyDescent="0.25">
      <c r="A661" s="57">
        <v>2005</v>
      </c>
      <c r="B661" s="57">
        <v>4.5021680000000002</v>
      </c>
      <c r="D661" s="57">
        <v>2005</v>
      </c>
      <c r="E661" s="57">
        <v>6.2612059999999996</v>
      </c>
    </row>
    <row r="662" spans="1:5" x14ac:dyDescent="0.25">
      <c r="A662" s="57">
        <v>2006</v>
      </c>
      <c r="B662" s="57">
        <v>4.8466620000000002</v>
      </c>
      <c r="D662" s="57">
        <v>2006</v>
      </c>
      <c r="E662" s="57">
        <v>6.6831420000000001</v>
      </c>
    </row>
    <row r="663" spans="1:5" x14ac:dyDescent="0.25">
      <c r="A663" s="57">
        <v>2007</v>
      </c>
      <c r="B663" s="57">
        <v>5.5882399999999999</v>
      </c>
      <c r="D663" s="57">
        <v>2007</v>
      </c>
      <c r="E663" s="57">
        <v>5.4796300000000002</v>
      </c>
    </row>
    <row r="664" spans="1:5" x14ac:dyDescent="0.25">
      <c r="A664" s="57">
        <v>2008</v>
      </c>
      <c r="B664" s="57">
        <v>5.4666389999999998</v>
      </c>
      <c r="D664" s="57">
        <v>2008</v>
      </c>
      <c r="E664" s="57">
        <v>3.1170629999999999</v>
      </c>
    </row>
    <row r="665" spans="1:5" x14ac:dyDescent="0.25">
      <c r="A665" s="57">
        <v>2009</v>
      </c>
      <c r="B665" s="57">
        <v>-1.0954790000000001</v>
      </c>
      <c r="D665" s="57">
        <v>2009</v>
      </c>
      <c r="E665" s="57">
        <v>-4.6201480000000004</v>
      </c>
    </row>
    <row r="666" spans="1:5" x14ac:dyDescent="0.25">
      <c r="A666" s="57">
        <v>2010</v>
      </c>
      <c r="B666" s="57">
        <v>1.3576090000000001</v>
      </c>
      <c r="D666" s="57">
        <v>2010</v>
      </c>
      <c r="E666" s="57">
        <v>2.9113540000000002</v>
      </c>
    </row>
    <row r="667" spans="1:5" x14ac:dyDescent="0.25">
      <c r="A667" s="57">
        <v>1990</v>
      </c>
      <c r="B667" s="57">
        <v>14.96725</v>
      </c>
      <c r="D667" s="57">
        <v>1990</v>
      </c>
      <c r="E667" s="57">
        <v>1.3902909999999999</v>
      </c>
    </row>
    <row r="668" spans="1:5" x14ac:dyDescent="0.25">
      <c r="A668" s="57">
        <v>1991</v>
      </c>
      <c r="B668" s="57">
        <v>7.8076910000000002</v>
      </c>
      <c r="D668" s="57">
        <v>1991</v>
      </c>
      <c r="E668" s="57">
        <v>1.1623760000000001</v>
      </c>
    </row>
    <row r="669" spans="1:5" x14ac:dyDescent="0.25">
      <c r="A669" s="57">
        <v>1992</v>
      </c>
      <c r="B669" s="57">
        <v>5.9839919999999998</v>
      </c>
      <c r="D669" s="57">
        <v>1992</v>
      </c>
      <c r="E669" s="57">
        <v>1.9256709999999999</v>
      </c>
    </row>
    <row r="670" spans="1:5" x14ac:dyDescent="0.25">
      <c r="A670" s="57">
        <v>1993</v>
      </c>
      <c r="B670" s="57">
        <v>5.9722569999999999</v>
      </c>
      <c r="D670" s="57">
        <v>1993</v>
      </c>
      <c r="E670" s="57">
        <v>-0.39380500000000002</v>
      </c>
    </row>
    <row r="671" spans="1:5" x14ac:dyDescent="0.25">
      <c r="A671" s="57">
        <v>1994</v>
      </c>
      <c r="B671" s="57">
        <v>5.4005570000000001</v>
      </c>
      <c r="D671" s="57">
        <v>1994</v>
      </c>
      <c r="E671" s="57">
        <v>5.7799379999999996</v>
      </c>
    </row>
    <row r="672" spans="1:5" x14ac:dyDescent="0.25">
      <c r="A672" s="57">
        <v>1995</v>
      </c>
      <c r="B672" s="57">
        <v>7.0729259999999998</v>
      </c>
      <c r="D672" s="57">
        <v>1995</v>
      </c>
      <c r="E672" s="57">
        <v>3.4617689999999999</v>
      </c>
    </row>
    <row r="673" spans="1:5" x14ac:dyDescent="0.25">
      <c r="A673" s="57">
        <v>1996</v>
      </c>
      <c r="B673" s="57">
        <v>11.48265</v>
      </c>
      <c r="D673" s="57">
        <v>1996</v>
      </c>
      <c r="E673" s="57">
        <v>2.7723819999999999</v>
      </c>
    </row>
    <row r="674" spans="1:5" x14ac:dyDescent="0.25">
      <c r="A674" s="57">
        <v>1997</v>
      </c>
      <c r="B674" s="57">
        <v>8.2571940000000001</v>
      </c>
      <c r="D674" s="57">
        <v>1997</v>
      </c>
      <c r="E674" s="57">
        <v>3.6674790000000002</v>
      </c>
    </row>
    <row r="675" spans="1:5" x14ac:dyDescent="0.25">
      <c r="A675" s="57">
        <v>1998</v>
      </c>
      <c r="B675" s="57">
        <v>9.3146059999999995</v>
      </c>
      <c r="D675" s="57">
        <v>1998</v>
      </c>
      <c r="E675" s="57">
        <v>2.4685700000000002</v>
      </c>
    </row>
    <row r="676" spans="1:5" x14ac:dyDescent="0.25">
      <c r="A676" s="57">
        <v>1999</v>
      </c>
      <c r="B676" s="57">
        <v>1.1682520000000001</v>
      </c>
      <c r="D676" s="57">
        <v>1999</v>
      </c>
      <c r="E676" s="57">
        <v>2.346422</v>
      </c>
    </row>
    <row r="677" spans="1:5" x14ac:dyDescent="0.25">
      <c r="A677" s="57">
        <v>2000</v>
      </c>
      <c r="B677" s="57">
        <v>11.115500000000001</v>
      </c>
      <c r="D677" s="57">
        <v>2000</v>
      </c>
      <c r="E677" s="57">
        <v>4.0857289999999997</v>
      </c>
    </row>
    <row r="678" spans="1:5" x14ac:dyDescent="0.25">
      <c r="A678" s="57">
        <v>2001</v>
      </c>
      <c r="B678" s="57">
        <v>3.3545780000000001</v>
      </c>
      <c r="D678" s="57">
        <v>2001</v>
      </c>
      <c r="E678" s="57">
        <v>0.54645880000000002</v>
      </c>
    </row>
    <row r="679" spans="1:5" x14ac:dyDescent="0.25">
      <c r="A679" s="57">
        <v>2002</v>
      </c>
      <c r="B679" s="57">
        <v>6.2717280000000004</v>
      </c>
      <c r="D679" s="57">
        <v>2002</v>
      </c>
      <c r="E679" s="57">
        <v>0.62888999999999995</v>
      </c>
    </row>
    <row r="680" spans="1:5" x14ac:dyDescent="0.25">
      <c r="A680" s="57">
        <v>2003</v>
      </c>
      <c r="B680" s="57">
        <v>19.649460000000001</v>
      </c>
      <c r="D680" s="57">
        <v>2003</v>
      </c>
      <c r="E680" s="57">
        <v>0.21700079999999999</v>
      </c>
    </row>
    <row r="681" spans="1:5" x14ac:dyDescent="0.25">
      <c r="A681" s="57">
        <v>2004</v>
      </c>
      <c r="B681" s="57">
        <v>10.09746</v>
      </c>
      <c r="D681" s="57">
        <v>2004</v>
      </c>
      <c r="E681" s="57">
        <v>2.4154520000000002</v>
      </c>
    </row>
    <row r="682" spans="1:5" x14ac:dyDescent="0.25">
      <c r="A682" s="57">
        <v>2005</v>
      </c>
      <c r="B682" s="57">
        <v>1.1137550000000001</v>
      </c>
      <c r="D682" s="57">
        <v>2005</v>
      </c>
      <c r="E682" s="57">
        <v>2.5709170000000001</v>
      </c>
    </row>
    <row r="683" spans="1:5" x14ac:dyDescent="0.25">
      <c r="A683" s="57">
        <v>2006</v>
      </c>
      <c r="B683" s="57">
        <v>7.1702300000000001</v>
      </c>
      <c r="D683" s="57">
        <v>2006</v>
      </c>
      <c r="E683" s="57">
        <v>3.7336390000000002</v>
      </c>
    </row>
    <row r="684" spans="1:5" x14ac:dyDescent="0.25">
      <c r="A684" s="57">
        <v>2007</v>
      </c>
      <c r="B684" s="57">
        <v>11.42503</v>
      </c>
      <c r="D684" s="57">
        <v>2007</v>
      </c>
      <c r="E684" s="57">
        <v>1.579297</v>
      </c>
    </row>
    <row r="685" spans="1:5" x14ac:dyDescent="0.25">
      <c r="A685" s="57">
        <v>2008</v>
      </c>
      <c r="B685" s="57">
        <v>6.4013900000000001</v>
      </c>
      <c r="D685" s="57">
        <v>2008</v>
      </c>
      <c r="E685" s="57">
        <v>-1.004084</v>
      </c>
    </row>
    <row r="686" spans="1:5" x14ac:dyDescent="0.25">
      <c r="A686" s="57">
        <v>2009</v>
      </c>
      <c r="B686" s="57">
        <v>-3.4431349999999998</v>
      </c>
      <c r="D686" s="57">
        <v>2009</v>
      </c>
      <c r="E686" s="57">
        <v>-6.9159499999999996</v>
      </c>
    </row>
    <row r="687" spans="1:5" x14ac:dyDescent="0.25">
      <c r="A687" s="57">
        <v>2010</v>
      </c>
      <c r="B687" s="57">
        <v>-8.4335009999999997</v>
      </c>
      <c r="D687" s="57">
        <v>2010</v>
      </c>
      <c r="E687" s="57">
        <v>1.3184549999999999</v>
      </c>
    </row>
    <row r="688" spans="1:5" x14ac:dyDescent="0.25">
      <c r="A688" s="57">
        <v>1990</v>
      </c>
      <c r="B688" s="57">
        <v>5.7507400000000004</v>
      </c>
      <c r="D688" s="57">
        <v>1990</v>
      </c>
      <c r="E688" s="57">
        <v>-3.8641169999999998</v>
      </c>
    </row>
    <row r="689" spans="1:5" x14ac:dyDescent="0.25">
      <c r="A689" s="57">
        <v>1991</v>
      </c>
      <c r="B689" s="57">
        <v>6.2528269999999999</v>
      </c>
      <c r="D689" s="57">
        <v>1991</v>
      </c>
      <c r="E689" s="57">
        <v>0.94208429999999999</v>
      </c>
    </row>
    <row r="690" spans="1:5" x14ac:dyDescent="0.25">
      <c r="A690" s="57">
        <v>1992</v>
      </c>
      <c r="B690" s="57">
        <v>5.0542360000000004</v>
      </c>
      <c r="D690" s="57">
        <v>1992</v>
      </c>
      <c r="E690" s="57">
        <v>11.228149999999999</v>
      </c>
    </row>
    <row r="691" spans="1:5" x14ac:dyDescent="0.25">
      <c r="A691" s="57">
        <v>1993</v>
      </c>
      <c r="B691" s="57">
        <v>4.5657779999999999</v>
      </c>
      <c r="D691" s="57">
        <v>1993</v>
      </c>
      <c r="E691" s="57">
        <v>7.0799349999999999</v>
      </c>
    </row>
    <row r="692" spans="1:5" x14ac:dyDescent="0.25">
      <c r="A692" s="57">
        <v>1994</v>
      </c>
      <c r="B692" s="57">
        <v>5.9897720000000003</v>
      </c>
      <c r="D692" s="57">
        <v>1994</v>
      </c>
      <c r="E692" s="57">
        <v>2.8932959999999999</v>
      </c>
    </row>
    <row r="693" spans="1:5" x14ac:dyDescent="0.25">
      <c r="A693" s="57">
        <v>1995</v>
      </c>
      <c r="B693" s="57">
        <v>4.343248</v>
      </c>
      <c r="D693" s="57">
        <v>1995</v>
      </c>
      <c r="E693" s="57">
        <v>4.428026</v>
      </c>
    </row>
    <row r="694" spans="1:5" x14ac:dyDescent="0.25">
      <c r="A694" s="57">
        <v>1996</v>
      </c>
      <c r="B694" s="57">
        <v>3.3049460000000002</v>
      </c>
      <c r="D694" s="57">
        <v>1996</v>
      </c>
      <c r="E694" s="57">
        <v>6.4991130000000004</v>
      </c>
    </row>
    <row r="695" spans="1:5" x14ac:dyDescent="0.25">
      <c r="A695" s="57">
        <v>1997</v>
      </c>
      <c r="B695" s="57">
        <v>4.8093079999999997</v>
      </c>
      <c r="D695" s="57">
        <v>1997</v>
      </c>
      <c r="E695" s="57">
        <v>8.4847789999999996</v>
      </c>
    </row>
    <row r="696" spans="1:5" x14ac:dyDescent="0.25">
      <c r="A696" s="57">
        <v>1998</v>
      </c>
      <c r="B696" s="57">
        <v>4.5896499999999998</v>
      </c>
      <c r="D696" s="57">
        <v>1998</v>
      </c>
      <c r="E696" s="57">
        <v>8.5171980000000005</v>
      </c>
    </row>
    <row r="697" spans="1:5" x14ac:dyDescent="0.25">
      <c r="A697" s="57">
        <v>1999</v>
      </c>
      <c r="B697" s="57">
        <v>4.7084109999999999</v>
      </c>
      <c r="D697" s="57">
        <v>1999</v>
      </c>
      <c r="E697" s="57">
        <v>5.7959199999999997</v>
      </c>
    </row>
    <row r="698" spans="1:5" x14ac:dyDescent="0.25">
      <c r="A698" s="57">
        <v>2000</v>
      </c>
      <c r="B698" s="57">
        <v>6.3143609999999999</v>
      </c>
      <c r="D698" s="57">
        <v>2000</v>
      </c>
      <c r="E698" s="57">
        <v>5.4662379999999997</v>
      </c>
    </row>
    <row r="699" spans="1:5" x14ac:dyDescent="0.25">
      <c r="A699" s="57">
        <v>2001</v>
      </c>
      <c r="B699" s="57">
        <v>-2.5596329999999998</v>
      </c>
      <c r="D699" s="57">
        <v>2001</v>
      </c>
      <c r="E699" s="57">
        <v>2.072616</v>
      </c>
    </row>
    <row r="700" spans="1:5" x14ac:dyDescent="0.25">
      <c r="A700" s="57">
        <v>2002</v>
      </c>
      <c r="B700" s="57">
        <v>2.0145390000000001</v>
      </c>
      <c r="D700" s="57">
        <v>2002</v>
      </c>
      <c r="E700" s="57">
        <v>5.5647589999999996</v>
      </c>
    </row>
    <row r="701" spans="1:5" x14ac:dyDescent="0.25">
      <c r="A701" s="57">
        <v>2003</v>
      </c>
      <c r="B701" s="57">
        <v>0.86988960000000004</v>
      </c>
      <c r="D701" s="57">
        <v>2003</v>
      </c>
      <c r="E701" s="57">
        <v>-3.4362550000000001</v>
      </c>
    </row>
    <row r="702" spans="1:5" x14ac:dyDescent="0.25">
      <c r="A702" s="57">
        <v>2004</v>
      </c>
      <c r="B702" s="57">
        <v>-0.25700440000000002</v>
      </c>
      <c r="D702" s="57">
        <v>2004</v>
      </c>
      <c r="E702" s="57">
        <v>1.5721259999999999</v>
      </c>
    </row>
    <row r="703" spans="1:5" x14ac:dyDescent="0.25">
      <c r="A703" s="57">
        <v>2005</v>
      </c>
      <c r="B703" s="57">
        <v>3.9090579999999999</v>
      </c>
      <c r="D703" s="57">
        <v>2005</v>
      </c>
      <c r="E703" s="57">
        <v>10.23696</v>
      </c>
    </row>
    <row r="704" spans="1:5" x14ac:dyDescent="0.25">
      <c r="A704" s="57">
        <v>2006</v>
      </c>
      <c r="B704" s="57">
        <v>2.3987029999999998</v>
      </c>
      <c r="D704" s="57">
        <v>2006</v>
      </c>
      <c r="E704" s="57">
        <v>10.83121</v>
      </c>
    </row>
    <row r="705" spans="1:5" x14ac:dyDescent="0.25">
      <c r="A705" s="57">
        <v>2007</v>
      </c>
      <c r="B705" s="57">
        <v>4.0599959999999999</v>
      </c>
      <c r="D705" s="57">
        <v>2007</v>
      </c>
      <c r="E705" s="57">
        <v>8.4642769999999992</v>
      </c>
    </row>
    <row r="706" spans="1:5" x14ac:dyDescent="0.25">
      <c r="A706" s="57">
        <v>2008</v>
      </c>
      <c r="B706" s="57">
        <v>3.654191</v>
      </c>
      <c r="D706" s="57">
        <v>2008</v>
      </c>
      <c r="E706" s="57">
        <v>5.943479</v>
      </c>
    </row>
    <row r="707" spans="1:5" x14ac:dyDescent="0.25">
      <c r="A707" s="57">
        <v>2009</v>
      </c>
      <c r="B707" s="57">
        <v>-2.9631970000000001</v>
      </c>
      <c r="D707" s="57">
        <v>2009</v>
      </c>
      <c r="E707" s="57">
        <v>2.624987</v>
      </c>
    </row>
    <row r="708" spans="1:5" x14ac:dyDescent="0.25">
      <c r="A708" s="57">
        <v>2010</v>
      </c>
      <c r="B708" s="57">
        <v>2.1915909999999998</v>
      </c>
      <c r="D708" s="57">
        <v>2010</v>
      </c>
      <c r="E708" s="57">
        <v>7.6448749999999999</v>
      </c>
    </row>
    <row r="709" spans="1:5" x14ac:dyDescent="0.25">
      <c r="A709" s="57">
        <v>1990</v>
      </c>
      <c r="B709" s="57">
        <v>7.0259739999999997</v>
      </c>
      <c r="D709" s="57">
        <v>1990</v>
      </c>
      <c r="E709" s="57">
        <v>0.96709540000000005</v>
      </c>
    </row>
    <row r="710" spans="1:5" x14ac:dyDescent="0.25">
      <c r="A710" s="57">
        <v>1991</v>
      </c>
      <c r="B710" s="57">
        <v>-2.622096</v>
      </c>
      <c r="D710" s="57">
        <v>1991</v>
      </c>
      <c r="E710" s="57">
        <v>6.2583419999999998</v>
      </c>
    </row>
    <row r="711" spans="1:5" x14ac:dyDescent="0.25">
      <c r="A711" s="57">
        <v>1992</v>
      </c>
      <c r="B711" s="57">
        <v>6.0723710000000004</v>
      </c>
      <c r="D711" s="57">
        <v>1992</v>
      </c>
      <c r="E711" s="57">
        <v>2.6892870000000002</v>
      </c>
    </row>
    <row r="712" spans="1:5" x14ac:dyDescent="0.25">
      <c r="A712" s="57">
        <v>1993</v>
      </c>
      <c r="B712" s="57">
        <v>5.8740860000000001</v>
      </c>
      <c r="D712" s="57">
        <v>1993</v>
      </c>
      <c r="E712" s="57">
        <v>1.3036160000000001</v>
      </c>
    </row>
    <row r="713" spans="1:5" x14ac:dyDescent="0.25">
      <c r="A713" s="57">
        <v>1994</v>
      </c>
      <c r="B713" s="57">
        <v>5.7631189999999997</v>
      </c>
      <c r="D713" s="57">
        <v>1994</v>
      </c>
      <c r="E713" s="57">
        <v>4.7240820000000001</v>
      </c>
    </row>
    <row r="714" spans="1:5" x14ac:dyDescent="0.25">
      <c r="A714" s="57">
        <v>1995</v>
      </c>
      <c r="B714" s="57">
        <v>7.9164469999999998</v>
      </c>
      <c r="D714" s="57">
        <v>1995</v>
      </c>
      <c r="E714" s="57">
        <v>1.8781749999999999</v>
      </c>
    </row>
    <row r="715" spans="1:5" x14ac:dyDescent="0.25">
      <c r="A715" s="57">
        <v>1996</v>
      </c>
      <c r="B715" s="57">
        <v>-10.582979999999999</v>
      </c>
      <c r="D715" s="57">
        <v>1996</v>
      </c>
      <c r="E715" s="57">
        <v>1.729228</v>
      </c>
    </row>
    <row r="716" spans="1:5" x14ac:dyDescent="0.25">
      <c r="A716" s="57">
        <v>1997</v>
      </c>
      <c r="B716" s="57">
        <v>-5.5057869999999998</v>
      </c>
      <c r="D716" s="57">
        <v>1997</v>
      </c>
      <c r="E716" s="57">
        <v>4.322711</v>
      </c>
    </row>
    <row r="717" spans="1:5" x14ac:dyDescent="0.25">
      <c r="A717" s="57">
        <v>1998</v>
      </c>
      <c r="B717" s="57">
        <v>-3.575167</v>
      </c>
      <c r="D717" s="57">
        <v>1998</v>
      </c>
      <c r="E717" s="57">
        <v>2.592266</v>
      </c>
    </row>
    <row r="718" spans="1:5" x14ac:dyDescent="0.25">
      <c r="A718" s="57">
        <v>1999</v>
      </c>
      <c r="B718" s="57">
        <v>-2.842937</v>
      </c>
      <c r="D718" s="57">
        <v>1999</v>
      </c>
      <c r="E718" s="57">
        <v>-6.8310589999999998</v>
      </c>
    </row>
    <row r="719" spans="1:5" x14ac:dyDescent="0.25">
      <c r="A719" s="57">
        <v>2000</v>
      </c>
      <c r="B719" s="57">
        <v>5.0294759999999998</v>
      </c>
      <c r="D719" s="57">
        <v>2000</v>
      </c>
      <c r="E719" s="57">
        <v>4.4777240000000003</v>
      </c>
    </row>
    <row r="720" spans="1:5" x14ac:dyDescent="0.25">
      <c r="A720" s="57">
        <v>2001</v>
      </c>
      <c r="B720" s="57">
        <v>3.631338</v>
      </c>
      <c r="D720" s="57">
        <v>2001</v>
      </c>
      <c r="E720" s="57">
        <v>5.6015870000000003</v>
      </c>
    </row>
    <row r="721" spans="1:5" x14ac:dyDescent="0.25">
      <c r="A721" s="57">
        <v>2002</v>
      </c>
      <c r="B721" s="57">
        <v>3.9240140000000001</v>
      </c>
      <c r="D721" s="57">
        <v>2002</v>
      </c>
      <c r="E721" s="57">
        <v>4.332319</v>
      </c>
    </row>
    <row r="722" spans="1:5" x14ac:dyDescent="0.25">
      <c r="A722" s="57">
        <v>2003</v>
      </c>
      <c r="B722" s="57">
        <v>3.1219510000000001</v>
      </c>
      <c r="D722" s="57">
        <v>2003</v>
      </c>
      <c r="E722" s="57">
        <v>2.9639090000000001</v>
      </c>
    </row>
    <row r="723" spans="1:5" x14ac:dyDescent="0.25">
      <c r="A723" s="57">
        <v>2004</v>
      </c>
      <c r="B723" s="57">
        <v>6.5152150000000004</v>
      </c>
      <c r="D723" s="57">
        <v>2004</v>
      </c>
      <c r="E723" s="57">
        <v>8.0115020000000001</v>
      </c>
    </row>
    <row r="724" spans="1:5" x14ac:dyDescent="0.25">
      <c r="A724" s="57">
        <v>2005</v>
      </c>
      <c r="B724" s="57">
        <v>2.0190809999999999</v>
      </c>
      <c r="D724" s="57">
        <v>2005</v>
      </c>
      <c r="E724" s="57">
        <v>6.0344670000000002</v>
      </c>
    </row>
    <row r="725" spans="1:5" x14ac:dyDescent="0.25">
      <c r="A725" s="57">
        <v>2006</v>
      </c>
      <c r="B725" s="57">
        <v>0.88826130000000003</v>
      </c>
      <c r="D725" s="57">
        <v>2006</v>
      </c>
      <c r="E725" s="57">
        <v>4.8468429999999998</v>
      </c>
    </row>
    <row r="726" spans="1:5" x14ac:dyDescent="0.25">
      <c r="A726" s="57">
        <v>2007</v>
      </c>
      <c r="B726" s="57">
        <v>1.304832</v>
      </c>
      <c r="D726" s="57">
        <v>2007</v>
      </c>
      <c r="E726" s="57">
        <v>2.4917570000000002</v>
      </c>
    </row>
    <row r="727" spans="1:5" x14ac:dyDescent="0.25">
      <c r="A727" s="57">
        <v>2008</v>
      </c>
      <c r="B727" s="57">
        <v>1.4403429999999999</v>
      </c>
      <c r="D727" s="57">
        <v>2008</v>
      </c>
      <c r="E727" s="57">
        <v>7.1601879999999998</v>
      </c>
    </row>
    <row r="728" spans="1:5" x14ac:dyDescent="0.25">
      <c r="A728" s="57">
        <v>2009</v>
      </c>
      <c r="B728" s="57">
        <v>-2.090938</v>
      </c>
      <c r="D728" s="57">
        <v>2009</v>
      </c>
      <c r="E728" s="57">
        <v>-0.27815790000000001</v>
      </c>
    </row>
    <row r="729" spans="1:5" x14ac:dyDescent="0.25">
      <c r="A729" s="57">
        <v>2010</v>
      </c>
      <c r="B729" s="57">
        <v>0.49881219999999998</v>
      </c>
      <c r="D729" s="57">
        <v>2010</v>
      </c>
      <c r="E729" s="57">
        <v>5.7517360000000002</v>
      </c>
    </row>
    <row r="730" spans="1:5" x14ac:dyDescent="0.25">
      <c r="A730" s="57">
        <v>1990</v>
      </c>
      <c r="B730" s="57">
        <v>7.6896469999999999</v>
      </c>
      <c r="D730" s="57">
        <v>1990</v>
      </c>
      <c r="E730" s="57">
        <v>6.2302249999999999</v>
      </c>
    </row>
    <row r="731" spans="1:5" x14ac:dyDescent="0.25">
      <c r="A731" s="57">
        <v>1991</v>
      </c>
      <c r="B731" s="57">
        <v>3.085998</v>
      </c>
      <c r="D731" s="57">
        <v>1991</v>
      </c>
      <c r="E731" s="57">
        <v>7.0669839999999997</v>
      </c>
    </row>
    <row r="732" spans="1:5" x14ac:dyDescent="0.25">
      <c r="A732" s="57">
        <v>1992</v>
      </c>
      <c r="B732" s="57">
        <v>6.4087399999999999</v>
      </c>
      <c r="D732" s="57">
        <v>1992</v>
      </c>
      <c r="E732" s="57">
        <v>8.1811969999999992</v>
      </c>
    </row>
    <row r="733" spans="1:5" x14ac:dyDescent="0.25">
      <c r="A733" s="57">
        <v>1993</v>
      </c>
      <c r="B733" s="57">
        <v>4.8200849999999997</v>
      </c>
      <c r="D733" s="57">
        <v>1993</v>
      </c>
      <c r="E733" s="57">
        <v>4.7485910000000002</v>
      </c>
    </row>
    <row r="734" spans="1:5" x14ac:dyDescent="0.25">
      <c r="A734" s="57">
        <v>1994</v>
      </c>
      <c r="B734" s="57">
        <v>4.2056290000000001</v>
      </c>
      <c r="D734" s="57">
        <v>1994</v>
      </c>
      <c r="E734" s="57">
        <v>3.2060559999999998</v>
      </c>
    </row>
    <row r="735" spans="1:5" x14ac:dyDescent="0.25">
      <c r="A735" s="57">
        <v>1995</v>
      </c>
      <c r="B735" s="57">
        <v>3.7581180000000001</v>
      </c>
      <c r="D735" s="57">
        <v>1995</v>
      </c>
      <c r="E735" s="57">
        <v>4.4712690000000004</v>
      </c>
    </row>
    <row r="736" spans="1:5" x14ac:dyDescent="0.25">
      <c r="A736" s="57">
        <v>1996</v>
      </c>
      <c r="B736" s="57">
        <v>4.7741759999999998</v>
      </c>
      <c r="D736" s="57">
        <v>1996</v>
      </c>
      <c r="E736" s="57">
        <v>4.898021</v>
      </c>
    </row>
    <row r="737" spans="1:5" x14ac:dyDescent="0.25">
      <c r="A737" s="57">
        <v>1997</v>
      </c>
      <c r="B737" s="57">
        <v>6.4643189999999997</v>
      </c>
      <c r="D737" s="57">
        <v>1997</v>
      </c>
      <c r="E737" s="57">
        <v>3.3649849999999999</v>
      </c>
    </row>
    <row r="738" spans="1:5" x14ac:dyDescent="0.25">
      <c r="A738" s="57">
        <v>1998</v>
      </c>
      <c r="B738" s="57">
        <v>5.8174970000000004</v>
      </c>
      <c r="D738" s="57">
        <v>1998</v>
      </c>
      <c r="E738" s="57">
        <v>5.8376390000000002</v>
      </c>
    </row>
    <row r="739" spans="1:5" x14ac:dyDescent="0.25">
      <c r="A739" s="57">
        <v>1999</v>
      </c>
      <c r="B739" s="57">
        <v>2.5596019999999999</v>
      </c>
      <c r="D739" s="57">
        <v>1999</v>
      </c>
      <c r="E739" s="57">
        <v>6.1927909999999997</v>
      </c>
    </row>
    <row r="740" spans="1:5" x14ac:dyDescent="0.25">
      <c r="A740" s="57">
        <v>2000</v>
      </c>
      <c r="B740" s="57">
        <v>7.7518630000000002</v>
      </c>
      <c r="D740" s="57">
        <v>2000</v>
      </c>
      <c r="E740" s="57">
        <v>5.5576999999999996</v>
      </c>
    </row>
    <row r="741" spans="1:5" x14ac:dyDescent="0.25">
      <c r="A741" s="57">
        <v>2001</v>
      </c>
      <c r="B741" s="57">
        <v>0.70391820000000005</v>
      </c>
      <c r="D741" s="57">
        <v>2001</v>
      </c>
      <c r="E741" s="57">
        <v>4.0220739999999999</v>
      </c>
    </row>
    <row r="742" spans="1:5" x14ac:dyDescent="0.25">
      <c r="A742" s="57">
        <v>2002</v>
      </c>
      <c r="B742" s="57">
        <v>3.4005679999999998</v>
      </c>
      <c r="D742" s="57">
        <v>2002</v>
      </c>
      <c r="E742" s="57">
        <v>2.9926979999999999</v>
      </c>
    </row>
    <row r="743" spans="1:5" x14ac:dyDescent="0.25">
      <c r="A743" s="57">
        <v>2003</v>
      </c>
      <c r="B743" s="57">
        <v>6.5329309999999996</v>
      </c>
      <c r="D743" s="57">
        <v>2003</v>
      </c>
      <c r="E743" s="57">
        <v>3.5280179999999999</v>
      </c>
    </row>
    <row r="744" spans="1:5" x14ac:dyDescent="0.25">
      <c r="A744" s="57">
        <v>2004</v>
      </c>
      <c r="B744" s="57">
        <v>4.6991579999999997</v>
      </c>
      <c r="D744" s="57">
        <v>2004</v>
      </c>
      <c r="E744" s="57">
        <v>4.2274180000000001</v>
      </c>
    </row>
    <row r="745" spans="1:5" x14ac:dyDescent="0.25">
      <c r="A745" s="57">
        <v>2005</v>
      </c>
      <c r="B745" s="57">
        <v>-0.84932940000000001</v>
      </c>
      <c r="D745" s="57">
        <v>2005</v>
      </c>
      <c r="E745" s="57">
        <v>4.1682920000000001</v>
      </c>
    </row>
    <row r="746" spans="1:5" x14ac:dyDescent="0.25">
      <c r="A746" s="57">
        <v>2006</v>
      </c>
      <c r="B746" s="57">
        <v>4.9385079999999997</v>
      </c>
      <c r="D746" s="57">
        <v>2006</v>
      </c>
      <c r="E746" s="57">
        <v>6.9852679999999996</v>
      </c>
    </row>
    <row r="747" spans="1:5" x14ac:dyDescent="0.25">
      <c r="A747" s="57">
        <v>2007</v>
      </c>
      <c r="B747" s="57">
        <v>6.8017000000000003</v>
      </c>
      <c r="D747" s="57">
        <v>2007</v>
      </c>
      <c r="E747" s="57">
        <v>6.2050020000000004</v>
      </c>
    </row>
    <row r="748" spans="1:5" x14ac:dyDescent="0.25">
      <c r="A748" s="57">
        <v>2008</v>
      </c>
      <c r="B748" s="57">
        <v>5.4541050000000002</v>
      </c>
      <c r="D748" s="57">
        <v>2008</v>
      </c>
      <c r="E748" s="57">
        <v>6.9835729999999998</v>
      </c>
    </row>
    <row r="749" spans="1:5" x14ac:dyDescent="0.25">
      <c r="A749" s="57">
        <v>2009</v>
      </c>
      <c r="B749" s="57">
        <v>2.908147</v>
      </c>
      <c r="D749" s="57">
        <v>2009</v>
      </c>
      <c r="E749" s="57">
        <v>5.3373910000000002</v>
      </c>
    </row>
    <row r="750" spans="1:5" x14ac:dyDescent="0.25">
      <c r="A750" s="57">
        <v>2010</v>
      </c>
      <c r="B750" s="57">
        <v>3.4721869999999999</v>
      </c>
      <c r="D750" s="57">
        <v>2010</v>
      </c>
      <c r="E750" s="57">
        <v>4.9772319999999999</v>
      </c>
    </row>
    <row r="751" spans="1:5" x14ac:dyDescent="0.25">
      <c r="A751" s="57">
        <v>1990</v>
      </c>
      <c r="B751" s="57">
        <v>3.856849</v>
      </c>
      <c r="D751" s="57">
        <v>1990</v>
      </c>
      <c r="E751" s="57">
        <v>0.2678065</v>
      </c>
    </row>
    <row r="752" spans="1:5" x14ac:dyDescent="0.25">
      <c r="A752" s="57">
        <v>1991</v>
      </c>
      <c r="B752" s="57">
        <v>5.7746050000000002</v>
      </c>
      <c r="D752" s="57">
        <v>1991</v>
      </c>
      <c r="E752" s="57">
        <v>3.746235</v>
      </c>
    </row>
    <row r="753" spans="1:5" x14ac:dyDescent="0.25">
      <c r="A753" s="57">
        <v>1992</v>
      </c>
      <c r="B753" s="57">
        <v>4.0668249999999997</v>
      </c>
      <c r="D753" s="57">
        <v>1992</v>
      </c>
      <c r="E753" s="57">
        <v>7.3810739999999999</v>
      </c>
    </row>
    <row r="754" spans="1:5" x14ac:dyDescent="0.25">
      <c r="A754" s="57">
        <v>1993</v>
      </c>
      <c r="B754" s="57">
        <v>6.5706619999999996</v>
      </c>
      <c r="D754" s="57">
        <v>1993</v>
      </c>
      <c r="E754" s="57">
        <v>6.6417349999999997</v>
      </c>
    </row>
    <row r="755" spans="1:5" x14ac:dyDescent="0.25">
      <c r="A755" s="57">
        <v>1994</v>
      </c>
      <c r="B755" s="57">
        <v>1.2088270000000001</v>
      </c>
      <c r="D755" s="57">
        <v>1994</v>
      </c>
      <c r="E755" s="57">
        <v>6.2478680000000004</v>
      </c>
    </row>
    <row r="756" spans="1:5" x14ac:dyDescent="0.25">
      <c r="A756" s="57">
        <v>1995</v>
      </c>
      <c r="B756" s="57">
        <v>3.9016899999999999</v>
      </c>
      <c r="D756" s="57">
        <v>1995</v>
      </c>
      <c r="E756" s="57">
        <v>7.1122170000000002</v>
      </c>
    </row>
    <row r="757" spans="1:5" x14ac:dyDescent="0.25">
      <c r="A757" s="57">
        <v>1996</v>
      </c>
      <c r="B757" s="57">
        <v>-2.3887269999999998</v>
      </c>
      <c r="D757" s="57">
        <v>1996</v>
      </c>
      <c r="E757" s="57">
        <v>0.68769139999999995</v>
      </c>
    </row>
    <row r="758" spans="1:5" x14ac:dyDescent="0.25">
      <c r="A758" s="57">
        <v>1997</v>
      </c>
      <c r="B758" s="57">
        <v>-5.7132529999999999</v>
      </c>
      <c r="D758" s="57">
        <v>1997</v>
      </c>
      <c r="E758" s="57">
        <v>3.5267559999999998</v>
      </c>
    </row>
    <row r="759" spans="1:5" x14ac:dyDescent="0.25">
      <c r="A759" s="57">
        <v>1998</v>
      </c>
      <c r="B759" s="57">
        <v>2.2729539999999999</v>
      </c>
      <c r="D759" s="57">
        <v>1998</v>
      </c>
      <c r="E759" s="57">
        <v>3.868115</v>
      </c>
    </row>
    <row r="760" spans="1:5" x14ac:dyDescent="0.25">
      <c r="A760" s="57">
        <v>1999</v>
      </c>
      <c r="B760" s="57">
        <v>1.4577059999999999</v>
      </c>
      <c r="D760" s="57">
        <v>1999</v>
      </c>
      <c r="E760" s="57">
        <v>2.8581799999999999</v>
      </c>
    </row>
    <row r="761" spans="1:5" x14ac:dyDescent="0.25">
      <c r="A761" s="57">
        <v>2000</v>
      </c>
      <c r="B761" s="57">
        <v>3.8685939999999999</v>
      </c>
      <c r="D761" s="57">
        <v>2000</v>
      </c>
      <c r="E761" s="57">
        <v>2.1691980000000002</v>
      </c>
    </row>
    <row r="762" spans="1:5" x14ac:dyDescent="0.25">
      <c r="A762" s="57">
        <v>2001</v>
      </c>
      <c r="B762" s="57">
        <v>1.9527380000000001</v>
      </c>
      <c r="D762" s="57">
        <v>2001</v>
      </c>
      <c r="E762" s="57">
        <v>2.3731490000000002</v>
      </c>
    </row>
    <row r="763" spans="1:5" x14ac:dyDescent="0.25">
      <c r="A763" s="57">
        <v>2002</v>
      </c>
      <c r="B763" s="57">
        <v>0.12575510000000001</v>
      </c>
      <c r="D763" s="57">
        <v>2002</v>
      </c>
      <c r="E763" s="57">
        <v>1.723746</v>
      </c>
    </row>
    <row r="764" spans="1:5" x14ac:dyDescent="0.25">
      <c r="A764" s="57">
        <v>2003</v>
      </c>
      <c r="B764" s="57">
        <v>1.9363360000000001</v>
      </c>
      <c r="D764" s="57">
        <v>2003</v>
      </c>
      <c r="E764" s="57">
        <v>2.16567</v>
      </c>
    </row>
    <row r="765" spans="1:5" x14ac:dyDescent="0.25">
      <c r="A765" s="57">
        <v>2004</v>
      </c>
      <c r="B765" s="57">
        <v>-2.8849520000000002</v>
      </c>
      <c r="D765" s="57">
        <v>2004</v>
      </c>
      <c r="E765" s="57">
        <v>1.7488170000000001</v>
      </c>
    </row>
    <row r="766" spans="1:5" x14ac:dyDescent="0.25">
      <c r="A766" s="57">
        <v>2005</v>
      </c>
      <c r="B766" s="57">
        <v>1.797426</v>
      </c>
      <c r="D766" s="57">
        <v>2005</v>
      </c>
      <c r="E766" s="57">
        <v>3.8163939999999998</v>
      </c>
    </row>
    <row r="767" spans="1:5" x14ac:dyDescent="0.25">
      <c r="A767" s="57">
        <v>2006</v>
      </c>
      <c r="B767" s="57">
        <v>6.4429899999999998E-2</v>
      </c>
      <c r="D767" s="57">
        <v>2006</v>
      </c>
      <c r="E767" s="57">
        <v>4.1582850000000002</v>
      </c>
    </row>
    <row r="768" spans="1:5" x14ac:dyDescent="0.25">
      <c r="A768" s="57">
        <v>2007</v>
      </c>
      <c r="B768" s="57">
        <v>-2.2661790000000002</v>
      </c>
      <c r="D768" s="57">
        <v>2007</v>
      </c>
      <c r="E768" s="57">
        <v>3.9430529999999999</v>
      </c>
    </row>
    <row r="769" spans="1:5" x14ac:dyDescent="0.25">
      <c r="A769" s="57">
        <v>2008</v>
      </c>
      <c r="B769" s="57">
        <v>-2.2166090000000001</v>
      </c>
      <c r="D769" s="57">
        <v>2008</v>
      </c>
      <c r="E769" s="57">
        <v>0.89841159999999998</v>
      </c>
    </row>
    <row r="770" spans="1:5" x14ac:dyDescent="0.25">
      <c r="A770" s="57">
        <v>2009</v>
      </c>
      <c r="B770" s="57">
        <v>0.65492070000000002</v>
      </c>
      <c r="D770" s="57">
        <v>2009</v>
      </c>
      <c r="E770" s="57">
        <v>-4.499352</v>
      </c>
    </row>
    <row r="771" spans="1:5" x14ac:dyDescent="0.25">
      <c r="A771" s="57">
        <v>2010</v>
      </c>
      <c r="B771" s="57">
        <v>3.0209830000000002</v>
      </c>
      <c r="D771" s="57">
        <v>2010</v>
      </c>
      <c r="E771" s="57">
        <v>1.7278629999999999</v>
      </c>
    </row>
    <row r="772" spans="1:5" x14ac:dyDescent="0.25">
      <c r="A772" s="57">
        <v>1990</v>
      </c>
      <c r="D772" s="57">
        <v>1990</v>
      </c>
    </row>
    <row r="773" spans="1:5" x14ac:dyDescent="0.25">
      <c r="A773" s="57">
        <v>1991</v>
      </c>
      <c r="B773" s="57">
        <v>-11.429959999999999</v>
      </c>
      <c r="D773" s="57">
        <v>1991</v>
      </c>
    </row>
    <row r="774" spans="1:5" x14ac:dyDescent="0.25">
      <c r="A774" s="57">
        <v>1992</v>
      </c>
      <c r="B774" s="57">
        <v>-26.80002</v>
      </c>
      <c r="D774" s="57">
        <v>1992</v>
      </c>
    </row>
    <row r="775" spans="1:5" x14ac:dyDescent="0.25">
      <c r="A775" s="57">
        <v>1993</v>
      </c>
      <c r="B775" s="57">
        <v>-45.459859999999999</v>
      </c>
      <c r="D775" s="57">
        <v>1993</v>
      </c>
      <c r="E775" s="57">
        <v>13.9375</v>
      </c>
    </row>
    <row r="776" spans="1:5" x14ac:dyDescent="0.25">
      <c r="A776" s="57">
        <v>1994</v>
      </c>
      <c r="B776" s="57">
        <v>1.500353</v>
      </c>
      <c r="D776" s="57">
        <v>1994</v>
      </c>
      <c r="E776" s="57">
        <v>17.240490000000001</v>
      </c>
    </row>
    <row r="777" spans="1:5" x14ac:dyDescent="0.25">
      <c r="A777" s="57">
        <v>1995</v>
      </c>
      <c r="B777" s="57">
        <v>13.32366</v>
      </c>
      <c r="D777" s="57">
        <v>1995</v>
      </c>
      <c r="E777" s="57">
        <v>9.386374</v>
      </c>
    </row>
    <row r="778" spans="1:5" x14ac:dyDescent="0.25">
      <c r="A778" s="57">
        <v>1996</v>
      </c>
      <c r="B778" s="57">
        <v>24.38937</v>
      </c>
      <c r="D778" s="57">
        <v>1996</v>
      </c>
      <c r="E778" s="57">
        <v>3.8745669999999999</v>
      </c>
    </row>
    <row r="779" spans="1:5" x14ac:dyDescent="0.25">
      <c r="A779" s="57">
        <v>1997</v>
      </c>
      <c r="B779" s="57">
        <v>6.4541519999999997</v>
      </c>
      <c r="D779" s="57">
        <v>1997</v>
      </c>
      <c r="E779" s="57">
        <v>3.380725</v>
      </c>
    </row>
    <row r="780" spans="1:5" x14ac:dyDescent="0.25">
      <c r="A780" s="57">
        <v>1998</v>
      </c>
      <c r="B780" s="57">
        <v>4.2693320000000003</v>
      </c>
      <c r="D780" s="57">
        <v>1998</v>
      </c>
      <c r="E780" s="57">
        <v>14.40724</v>
      </c>
    </row>
    <row r="781" spans="1:5" x14ac:dyDescent="0.25">
      <c r="A781" s="57">
        <v>1999</v>
      </c>
      <c r="B781" s="57">
        <v>-8.4638729999999995</v>
      </c>
      <c r="D781" s="57">
        <v>1999</v>
      </c>
      <c r="E781" s="57">
        <v>2.8335539999999999</v>
      </c>
    </row>
    <row r="782" spans="1:5" x14ac:dyDescent="0.25">
      <c r="A782" s="57">
        <v>2000</v>
      </c>
      <c r="B782" s="57">
        <v>13.81063</v>
      </c>
      <c r="D782" s="57">
        <v>2000</v>
      </c>
      <c r="E782" s="57">
        <v>-8.9192669999999996</v>
      </c>
    </row>
    <row r="783" spans="1:5" x14ac:dyDescent="0.25">
      <c r="A783" s="57">
        <v>2001</v>
      </c>
      <c r="B783" s="57">
        <v>-6.0679799999999999E-2</v>
      </c>
      <c r="D783" s="57">
        <v>2001</v>
      </c>
      <c r="E783" s="57">
        <v>2.4197289999999998</v>
      </c>
    </row>
    <row r="784" spans="1:5" x14ac:dyDescent="0.25">
      <c r="A784" s="57">
        <v>2002</v>
      </c>
      <c r="B784" s="57">
        <v>3.43146</v>
      </c>
      <c r="D784" s="57">
        <v>2002</v>
      </c>
      <c r="E784" s="57">
        <v>1.186488</v>
      </c>
    </row>
    <row r="785" spans="1:5" x14ac:dyDescent="0.25">
      <c r="A785" s="57">
        <v>2003</v>
      </c>
      <c r="B785" s="57">
        <v>2.97126</v>
      </c>
      <c r="D785" s="57">
        <v>2003</v>
      </c>
      <c r="E785" s="57">
        <v>1.0641750000000001</v>
      </c>
    </row>
    <row r="786" spans="1:5" x14ac:dyDescent="0.25">
      <c r="A786" s="57">
        <v>2004</v>
      </c>
      <c r="B786" s="57">
        <v>3.8600840000000001</v>
      </c>
      <c r="D786" s="57">
        <v>2004</v>
      </c>
      <c r="E786" s="57">
        <v>-2.8932950000000002</v>
      </c>
    </row>
    <row r="787" spans="1:5" x14ac:dyDescent="0.25">
      <c r="A787" s="57">
        <v>2005</v>
      </c>
      <c r="B787" s="57">
        <v>3.700529</v>
      </c>
      <c r="D787" s="57">
        <v>2005</v>
      </c>
      <c r="E787" s="57">
        <v>2.485668</v>
      </c>
    </row>
    <row r="788" spans="1:5" x14ac:dyDescent="0.25">
      <c r="A788" s="57">
        <v>2006</v>
      </c>
      <c r="B788" s="57">
        <v>6.5351980000000003</v>
      </c>
      <c r="D788" s="57">
        <v>2006</v>
      </c>
      <c r="E788" s="57">
        <v>-4.6119849999999998</v>
      </c>
    </row>
    <row r="789" spans="1:5" x14ac:dyDescent="0.25">
      <c r="A789" s="57">
        <v>2007</v>
      </c>
      <c r="B789" s="57">
        <v>8.6560780000000008</v>
      </c>
      <c r="D789" s="57">
        <v>2007</v>
      </c>
      <c r="E789" s="57">
        <v>2.3647079999999998</v>
      </c>
    </row>
    <row r="790" spans="1:5" x14ac:dyDescent="0.25">
      <c r="A790" s="57">
        <v>2008</v>
      </c>
      <c r="B790" s="57">
        <v>5.4934240000000001</v>
      </c>
      <c r="D790" s="57">
        <v>2008</v>
      </c>
      <c r="E790" s="57">
        <v>-8.4297950000000004</v>
      </c>
    </row>
    <row r="791" spans="1:5" x14ac:dyDescent="0.25">
      <c r="A791" s="57">
        <v>2009</v>
      </c>
      <c r="B791" s="57">
        <v>-4.1617940000000004</v>
      </c>
      <c r="D791" s="57">
        <v>2009</v>
      </c>
      <c r="E791" s="57">
        <v>1.6245510000000001</v>
      </c>
    </row>
    <row r="792" spans="1:5" x14ac:dyDescent="0.25">
      <c r="A792" s="57">
        <v>2010</v>
      </c>
      <c r="B792" s="57">
        <v>3.0308290000000002</v>
      </c>
      <c r="D792" s="57">
        <v>2010</v>
      </c>
      <c r="E792" s="57">
        <v>4.0938230000000004</v>
      </c>
    </row>
    <row r="793" spans="1:5" x14ac:dyDescent="0.25">
      <c r="A793" s="57">
        <v>1990</v>
      </c>
      <c r="B793" s="57">
        <v>2.9476849999999999</v>
      </c>
      <c r="D793" s="57">
        <v>1990</v>
      </c>
      <c r="E793" s="57">
        <v>4.2220740000000001</v>
      </c>
    </row>
    <row r="794" spans="1:5" x14ac:dyDescent="0.25">
      <c r="A794" s="57">
        <v>1991</v>
      </c>
      <c r="B794" s="57">
        <v>0.37145080000000003</v>
      </c>
      <c r="D794" s="57">
        <v>1991</v>
      </c>
      <c r="E794" s="57">
        <v>-5.8057730000000003</v>
      </c>
    </row>
    <row r="795" spans="1:5" x14ac:dyDescent="0.25">
      <c r="A795" s="57">
        <v>1992</v>
      </c>
      <c r="B795" s="57">
        <v>6.3847579999999997</v>
      </c>
      <c r="D795" s="57">
        <v>1992</v>
      </c>
      <c r="E795" s="57">
        <v>-8.2268139999999992</v>
      </c>
    </row>
    <row r="796" spans="1:5" x14ac:dyDescent="0.25">
      <c r="A796" s="57">
        <v>1993</v>
      </c>
      <c r="B796" s="57">
        <v>-6.9329039999999997</v>
      </c>
      <c r="D796" s="57">
        <v>1993</v>
      </c>
      <c r="E796" s="57">
        <v>12.02783</v>
      </c>
    </row>
    <row r="797" spans="1:5" x14ac:dyDescent="0.25">
      <c r="A797" s="57">
        <v>1994</v>
      </c>
      <c r="B797" s="57">
        <v>11.59796</v>
      </c>
      <c r="D797" s="57">
        <v>1994</v>
      </c>
      <c r="E797" s="57">
        <v>1.820759</v>
      </c>
    </row>
    <row r="798" spans="1:5" x14ac:dyDescent="0.25">
      <c r="A798" s="57">
        <v>1995</v>
      </c>
      <c r="B798" s="57">
        <v>5.782457</v>
      </c>
      <c r="D798" s="57">
        <v>1995</v>
      </c>
      <c r="E798" s="57">
        <v>7.8339259999999999</v>
      </c>
    </row>
    <row r="799" spans="1:5" x14ac:dyDescent="0.25">
      <c r="A799" s="57">
        <v>1996</v>
      </c>
      <c r="B799" s="57">
        <v>3.1603780000000001</v>
      </c>
      <c r="D799" s="57">
        <v>1996</v>
      </c>
      <c r="E799" s="57">
        <v>10.834479999999999</v>
      </c>
    </row>
    <row r="800" spans="1:5" x14ac:dyDescent="0.25">
      <c r="A800" s="57">
        <v>1997</v>
      </c>
      <c r="B800" s="57">
        <v>-6.8667300000000001E-2</v>
      </c>
      <c r="D800" s="57">
        <v>1997</v>
      </c>
      <c r="E800" s="57">
        <v>4.6286589999999999</v>
      </c>
    </row>
    <row r="801" spans="1:5" x14ac:dyDescent="0.25">
      <c r="A801" s="57">
        <v>1998</v>
      </c>
      <c r="B801" s="57">
        <v>2.4198789999999999</v>
      </c>
      <c r="D801" s="57">
        <v>1998</v>
      </c>
      <c r="E801" s="57">
        <v>-4.2727440000000003</v>
      </c>
    </row>
    <row r="802" spans="1:5" x14ac:dyDescent="0.25">
      <c r="A802" s="57">
        <v>1999</v>
      </c>
      <c r="B802" s="57">
        <v>1.4985649999999999</v>
      </c>
      <c r="D802" s="57">
        <v>1999</v>
      </c>
      <c r="E802" s="57">
        <v>6.1823249999999996</v>
      </c>
    </row>
    <row r="803" spans="1:5" x14ac:dyDescent="0.25">
      <c r="A803" s="57">
        <v>2000</v>
      </c>
      <c r="B803" s="57">
        <v>4.5520230000000002</v>
      </c>
      <c r="D803" s="57">
        <v>2000</v>
      </c>
      <c r="E803" s="57">
        <v>3.7766009999999999</v>
      </c>
    </row>
    <row r="804" spans="1:5" x14ac:dyDescent="0.25">
      <c r="A804" s="57">
        <v>2001</v>
      </c>
      <c r="B804" s="57">
        <v>7.459816</v>
      </c>
      <c r="D804" s="57">
        <v>2001</v>
      </c>
      <c r="E804" s="57">
        <v>7.0298150000000001</v>
      </c>
    </row>
    <row r="805" spans="1:5" x14ac:dyDescent="0.25">
      <c r="A805" s="57">
        <v>2002</v>
      </c>
      <c r="B805" s="57">
        <v>-1.040799</v>
      </c>
      <c r="D805" s="57">
        <v>2002</v>
      </c>
      <c r="E805" s="57">
        <v>1.8944479999999999</v>
      </c>
    </row>
    <row r="806" spans="1:5" x14ac:dyDescent="0.25">
      <c r="A806" s="57">
        <v>2003</v>
      </c>
      <c r="B806" s="57">
        <v>4.4471230000000004</v>
      </c>
      <c r="D806" s="57">
        <v>2003</v>
      </c>
      <c r="E806" s="57">
        <v>-1.9832700000000001</v>
      </c>
    </row>
    <row r="807" spans="1:5" x14ac:dyDescent="0.25">
      <c r="A807" s="57">
        <v>2004</v>
      </c>
      <c r="B807" s="57">
        <v>10.874029999999999</v>
      </c>
      <c r="D807" s="57">
        <v>2004</v>
      </c>
      <c r="E807" s="57">
        <v>8.7738750000000003</v>
      </c>
    </row>
    <row r="808" spans="1:5" x14ac:dyDescent="0.25">
      <c r="A808" s="57">
        <v>2005</v>
      </c>
      <c r="B808" s="57">
        <v>0.55647239999999998</v>
      </c>
      <c r="D808" s="57">
        <v>2005</v>
      </c>
      <c r="E808" s="57">
        <v>13.40016</v>
      </c>
    </row>
    <row r="809" spans="1:5" x14ac:dyDescent="0.25">
      <c r="A809" s="57">
        <v>2006</v>
      </c>
      <c r="B809" s="57">
        <v>12.308920000000001</v>
      </c>
      <c r="D809" s="57">
        <v>2006</v>
      </c>
      <c r="E809" s="57">
        <v>10.97866</v>
      </c>
    </row>
    <row r="810" spans="1:5" x14ac:dyDescent="0.25">
      <c r="A810" s="57">
        <v>2007</v>
      </c>
      <c r="B810" s="57">
        <v>-1.5509029999999999</v>
      </c>
      <c r="D810" s="57">
        <v>2007</v>
      </c>
      <c r="E810" s="57">
        <v>11.52582</v>
      </c>
    </row>
    <row r="811" spans="1:5" x14ac:dyDescent="0.25">
      <c r="A811" s="57">
        <v>2008</v>
      </c>
      <c r="B811" s="57">
        <v>7.3220190000000001</v>
      </c>
      <c r="D811" s="57">
        <v>2008</v>
      </c>
      <c r="E811" s="57">
        <v>10.85214</v>
      </c>
    </row>
    <row r="812" spans="1:5" x14ac:dyDescent="0.25">
      <c r="A812" s="57">
        <v>2009</v>
      </c>
      <c r="B812" s="57">
        <v>-4.6782630000000003</v>
      </c>
      <c r="D812" s="57">
        <v>2009</v>
      </c>
      <c r="E812" s="57">
        <v>9.4747599999999998</v>
      </c>
    </row>
    <row r="813" spans="1:5" x14ac:dyDescent="0.25">
      <c r="A813" s="57">
        <v>2010</v>
      </c>
      <c r="B813" s="57">
        <v>3.8542670000000001</v>
      </c>
      <c r="D813" s="57">
        <v>2010</v>
      </c>
      <c r="E813" s="57">
        <v>9.1961829999999996</v>
      </c>
    </row>
    <row r="814" spans="1:5" x14ac:dyDescent="0.25">
      <c r="A814" s="57">
        <v>1990</v>
      </c>
      <c r="B814" s="57">
        <v>6.2729600000000003</v>
      </c>
      <c r="D814" s="57">
        <v>1990</v>
      </c>
      <c r="E814" s="57">
        <v>-1.2149289999999999</v>
      </c>
    </row>
    <row r="815" spans="1:5" x14ac:dyDescent="0.25">
      <c r="A815" s="57">
        <v>1991</v>
      </c>
      <c r="B815" s="57">
        <v>7.0571130000000002</v>
      </c>
      <c r="D815" s="57">
        <v>1991</v>
      </c>
      <c r="E815" s="57">
        <v>-7.8666879999999999</v>
      </c>
    </row>
    <row r="816" spans="1:5" x14ac:dyDescent="0.25">
      <c r="A816" s="57">
        <v>1992</v>
      </c>
      <c r="B816" s="57">
        <v>10.019909999999999</v>
      </c>
      <c r="D816" s="57">
        <v>1992</v>
      </c>
      <c r="E816" s="57">
        <v>-4.3528529999999996</v>
      </c>
    </row>
    <row r="817" spans="1:5" x14ac:dyDescent="0.25">
      <c r="A817" s="57">
        <v>1993</v>
      </c>
      <c r="B817" s="57">
        <v>7.6552470000000001</v>
      </c>
      <c r="D817" s="57">
        <v>1993</v>
      </c>
      <c r="E817" s="57">
        <v>-2.2962470000000001</v>
      </c>
    </row>
    <row r="818" spans="1:5" x14ac:dyDescent="0.25">
      <c r="A818" s="57">
        <v>1994</v>
      </c>
      <c r="B818" s="57">
        <v>1.499485</v>
      </c>
      <c r="D818" s="57">
        <v>1994</v>
      </c>
      <c r="E818" s="57">
        <v>4.327763</v>
      </c>
    </row>
    <row r="819" spans="1:5" x14ac:dyDescent="0.25">
      <c r="A819" s="57">
        <v>1995</v>
      </c>
      <c r="B819" s="57">
        <v>3.1418300000000001</v>
      </c>
      <c r="D819" s="57">
        <v>1995</v>
      </c>
      <c r="E819" s="57">
        <v>6.0508030000000002</v>
      </c>
    </row>
    <row r="820" spans="1:5" x14ac:dyDescent="0.25">
      <c r="A820" s="57">
        <v>1996</v>
      </c>
      <c r="B820" s="57">
        <v>4.0985069999999997</v>
      </c>
      <c r="D820" s="57">
        <v>1996</v>
      </c>
      <c r="E820" s="57">
        <v>2.6569769999999999</v>
      </c>
    </row>
    <row r="821" spans="1:5" x14ac:dyDescent="0.25">
      <c r="A821" s="57">
        <v>1997</v>
      </c>
      <c r="B821" s="57">
        <v>10.266500000000001</v>
      </c>
      <c r="D821" s="57">
        <v>1997</v>
      </c>
      <c r="E821" s="57">
        <v>6.6134550000000001</v>
      </c>
    </row>
    <row r="822" spans="1:5" x14ac:dyDescent="0.25">
      <c r="A822" s="57">
        <v>1998</v>
      </c>
      <c r="B822" s="57">
        <v>5.3389730000000002</v>
      </c>
      <c r="D822" s="57">
        <v>1998</v>
      </c>
      <c r="E822" s="57">
        <v>6.3195259999999998</v>
      </c>
    </row>
    <row r="823" spans="1:5" x14ac:dyDescent="0.25">
      <c r="A823" s="57">
        <v>1999</v>
      </c>
      <c r="B823" s="57">
        <v>-1.816398</v>
      </c>
      <c r="D823" s="57">
        <v>1999</v>
      </c>
      <c r="E823" s="57">
        <v>3.6463109999999999</v>
      </c>
    </row>
    <row r="824" spans="1:5" x14ac:dyDescent="0.25">
      <c r="A824" s="57">
        <v>2000</v>
      </c>
      <c r="B824" s="57">
        <v>4.7902319999999996</v>
      </c>
      <c r="D824" s="57">
        <v>2000</v>
      </c>
      <c r="E824" s="57">
        <v>5.0917120000000002</v>
      </c>
    </row>
    <row r="825" spans="1:5" x14ac:dyDescent="0.25">
      <c r="A825" s="57">
        <v>2001</v>
      </c>
      <c r="B825" s="57">
        <v>6.2163690000000003</v>
      </c>
      <c r="D825" s="57">
        <v>2001</v>
      </c>
      <c r="E825" s="57">
        <v>2.0157750000000001</v>
      </c>
    </row>
    <row r="826" spans="1:5" x14ac:dyDescent="0.25">
      <c r="A826" s="57">
        <v>2002</v>
      </c>
      <c r="B826" s="57">
        <v>1.434952</v>
      </c>
      <c r="D826" s="57">
        <v>2002</v>
      </c>
      <c r="E826" s="57">
        <v>1.3400300000000001</v>
      </c>
    </row>
    <row r="827" spans="1:5" x14ac:dyDescent="0.25">
      <c r="A827" s="57">
        <v>2003</v>
      </c>
      <c r="B827" s="57">
        <v>1.699106</v>
      </c>
      <c r="D827" s="57">
        <v>2003</v>
      </c>
      <c r="E827" s="57">
        <v>1.453713</v>
      </c>
    </row>
    <row r="828" spans="1:5" x14ac:dyDescent="0.25">
      <c r="A828" s="57">
        <v>2004</v>
      </c>
      <c r="B828" s="57">
        <v>5.8415609999999996</v>
      </c>
      <c r="D828" s="57">
        <v>2004</v>
      </c>
      <c r="E828" s="57">
        <v>4.11808</v>
      </c>
    </row>
    <row r="829" spans="1:5" x14ac:dyDescent="0.25">
      <c r="A829" s="57">
        <v>2005</v>
      </c>
      <c r="B829" s="57">
        <v>0.33666390000000002</v>
      </c>
      <c r="D829" s="57">
        <v>2005</v>
      </c>
      <c r="E829" s="57">
        <v>3.1240290000000002</v>
      </c>
    </row>
    <row r="830" spans="1:5" x14ac:dyDescent="0.25">
      <c r="A830" s="57">
        <v>2006</v>
      </c>
      <c r="B830" s="57">
        <v>6.4862900000000003</v>
      </c>
      <c r="D830" s="57">
        <v>2006</v>
      </c>
      <c r="E830" s="57">
        <v>4.1658900000000001</v>
      </c>
    </row>
    <row r="831" spans="1:5" x14ac:dyDescent="0.25">
      <c r="A831" s="57">
        <v>2007</v>
      </c>
      <c r="B831" s="57">
        <v>8.638522</v>
      </c>
      <c r="D831" s="57">
        <v>2007</v>
      </c>
      <c r="E831" s="57">
        <v>5.6245209999999997</v>
      </c>
    </row>
    <row r="832" spans="1:5" x14ac:dyDescent="0.25">
      <c r="A832" s="57">
        <v>2008</v>
      </c>
      <c r="B832" s="57">
        <v>13.3177</v>
      </c>
      <c r="D832" s="57">
        <v>2008</v>
      </c>
      <c r="E832" s="57">
        <v>0.20662459999999999</v>
      </c>
    </row>
    <row r="833" spans="1:5" x14ac:dyDescent="0.25">
      <c r="A833" s="57">
        <v>2009</v>
      </c>
      <c r="B833" s="57">
        <v>-3.0071249999999998</v>
      </c>
      <c r="D833" s="57">
        <v>2009</v>
      </c>
      <c r="E833" s="57">
        <v>-11.22899</v>
      </c>
    </row>
    <row r="834" spans="1:5" x14ac:dyDescent="0.25">
      <c r="A834" s="57">
        <v>2010</v>
      </c>
      <c r="B834" s="57">
        <v>6.3269359999999999</v>
      </c>
      <c r="D834" s="57">
        <v>2010</v>
      </c>
      <c r="E834" s="57">
        <v>3.9763310000000001</v>
      </c>
    </row>
    <row r="835" spans="1:5" x14ac:dyDescent="0.25">
      <c r="A835" s="57">
        <v>1990</v>
      </c>
      <c r="B835" s="57">
        <v>13.67109</v>
      </c>
      <c r="D835" s="57">
        <v>1990</v>
      </c>
      <c r="E835" s="57">
        <v>2.643942</v>
      </c>
    </row>
    <row r="836" spans="1:5" x14ac:dyDescent="0.25">
      <c r="A836" s="57">
        <v>1991</v>
      </c>
      <c r="B836" s="57">
        <v>1.213085</v>
      </c>
      <c r="D836" s="57">
        <v>1991</v>
      </c>
      <c r="E836" s="57">
        <v>0.8043709</v>
      </c>
    </row>
    <row r="837" spans="1:5" x14ac:dyDescent="0.25">
      <c r="A837" s="57">
        <v>1992</v>
      </c>
      <c r="B837" s="57">
        <v>2.8212389999999998</v>
      </c>
      <c r="D837" s="57">
        <v>1992</v>
      </c>
      <c r="E837" s="57">
        <v>1.225568</v>
      </c>
    </row>
    <row r="838" spans="1:5" x14ac:dyDescent="0.25">
      <c r="A838" s="57">
        <v>1993</v>
      </c>
      <c r="B838" s="57">
        <v>-28.00356</v>
      </c>
      <c r="D838" s="57">
        <v>1993</v>
      </c>
      <c r="E838" s="57">
        <v>-0.99671659999999995</v>
      </c>
    </row>
    <row r="839" spans="1:5" x14ac:dyDescent="0.25">
      <c r="A839" s="57">
        <v>1994</v>
      </c>
      <c r="B839" s="57">
        <v>4.9461209999999998</v>
      </c>
      <c r="D839" s="57">
        <v>1994</v>
      </c>
      <c r="E839" s="57">
        <v>2.309091</v>
      </c>
    </row>
    <row r="840" spans="1:5" x14ac:dyDescent="0.25">
      <c r="A840" s="57">
        <v>1995</v>
      </c>
      <c r="B840" s="57">
        <v>15.40123</v>
      </c>
      <c r="D840" s="57">
        <v>1995</v>
      </c>
      <c r="E840" s="57">
        <v>2.0552280000000001</v>
      </c>
    </row>
    <row r="841" spans="1:5" x14ac:dyDescent="0.25">
      <c r="A841" s="57">
        <v>1996</v>
      </c>
      <c r="B841" s="57">
        <v>15.50848</v>
      </c>
      <c r="D841" s="57">
        <v>1996</v>
      </c>
      <c r="E841" s="57">
        <v>0.87996660000000004</v>
      </c>
    </row>
    <row r="842" spans="1:5" x14ac:dyDescent="0.25">
      <c r="A842" s="57">
        <v>1997</v>
      </c>
      <c r="B842" s="57">
        <v>2.7469980000000001</v>
      </c>
      <c r="D842" s="57">
        <v>1997</v>
      </c>
      <c r="E842" s="57">
        <v>1.993601</v>
      </c>
    </row>
    <row r="843" spans="1:5" x14ac:dyDescent="0.25">
      <c r="A843" s="57">
        <v>1998</v>
      </c>
      <c r="B843" s="57">
        <v>-5.3254320000000002</v>
      </c>
      <c r="D843" s="57">
        <v>1998</v>
      </c>
      <c r="E843" s="57">
        <v>3.6504110000000001</v>
      </c>
    </row>
    <row r="844" spans="1:5" x14ac:dyDescent="0.25">
      <c r="A844" s="57">
        <v>1999</v>
      </c>
      <c r="B844" s="57">
        <v>-7.5018529999999997</v>
      </c>
      <c r="D844" s="57">
        <v>1999</v>
      </c>
      <c r="E844" s="57">
        <v>3.3832650000000002</v>
      </c>
    </row>
    <row r="845" spans="1:5" x14ac:dyDescent="0.25">
      <c r="A845" s="57">
        <v>2000</v>
      </c>
      <c r="B845" s="57">
        <v>2.3578399999999999</v>
      </c>
      <c r="D845" s="57">
        <v>2000</v>
      </c>
      <c r="E845" s="57">
        <v>3.7385329999999999</v>
      </c>
    </row>
    <row r="846" spans="1:5" x14ac:dyDescent="0.25">
      <c r="A846" s="57">
        <v>2001</v>
      </c>
      <c r="B846" s="57">
        <v>6.103205</v>
      </c>
      <c r="D846" s="57">
        <v>2001</v>
      </c>
      <c r="E846" s="57">
        <v>1.8015270000000001</v>
      </c>
    </row>
    <row r="847" spans="1:5" x14ac:dyDescent="0.25">
      <c r="A847" s="57">
        <v>2002</v>
      </c>
      <c r="B847" s="57">
        <v>0.28941319999999998</v>
      </c>
      <c r="D847" s="57">
        <v>2002</v>
      </c>
      <c r="E847" s="57">
        <v>0.82423279999999999</v>
      </c>
    </row>
    <row r="848" spans="1:5" x14ac:dyDescent="0.25">
      <c r="A848" s="57">
        <v>2003</v>
      </c>
      <c r="B848" s="57">
        <v>-3.9947780000000002</v>
      </c>
      <c r="D848" s="57">
        <v>2003</v>
      </c>
      <c r="E848" s="57">
        <v>0.90798900000000005</v>
      </c>
    </row>
    <row r="849" spans="1:5" x14ac:dyDescent="0.25">
      <c r="A849" s="57">
        <v>2004</v>
      </c>
      <c r="B849" s="57">
        <v>6.0873030000000004</v>
      </c>
      <c r="D849" s="57">
        <v>2004</v>
      </c>
      <c r="E849" s="57">
        <v>2.6172900000000001</v>
      </c>
    </row>
    <row r="850" spans="1:5" x14ac:dyDescent="0.25">
      <c r="A850" s="57">
        <v>2005</v>
      </c>
      <c r="B850" s="57">
        <v>1.515593</v>
      </c>
      <c r="D850" s="57">
        <v>2005</v>
      </c>
      <c r="E850" s="57">
        <v>1.877078</v>
      </c>
    </row>
    <row r="851" spans="1:5" x14ac:dyDescent="0.25">
      <c r="A851" s="57">
        <v>2006</v>
      </c>
      <c r="B851" s="57">
        <v>6.0771410000000001</v>
      </c>
      <c r="D851" s="57">
        <v>2006</v>
      </c>
      <c r="E851" s="57">
        <v>2.5086279999999999</v>
      </c>
    </row>
    <row r="852" spans="1:5" x14ac:dyDescent="0.25">
      <c r="A852" s="57">
        <v>2007</v>
      </c>
      <c r="B852" s="57">
        <v>1.673659</v>
      </c>
      <c r="D852" s="57">
        <v>2007</v>
      </c>
      <c r="E852" s="57">
        <v>2.3843719999999999</v>
      </c>
    </row>
    <row r="853" spans="1:5" x14ac:dyDescent="0.25">
      <c r="A853" s="57">
        <v>2008</v>
      </c>
      <c r="B853" s="57">
        <v>-1.3305929999999999</v>
      </c>
      <c r="D853" s="57">
        <v>2008</v>
      </c>
      <c r="E853" s="57">
        <v>-0.11503389999999999</v>
      </c>
    </row>
    <row r="854" spans="1:5" x14ac:dyDescent="0.25">
      <c r="A854" s="57">
        <v>2009</v>
      </c>
      <c r="B854" s="57">
        <v>2.8532709999999999</v>
      </c>
      <c r="D854" s="57">
        <v>2009</v>
      </c>
      <c r="E854" s="57">
        <v>-3.1093760000000001</v>
      </c>
    </row>
    <row r="855" spans="1:5" x14ac:dyDescent="0.25">
      <c r="A855" s="57">
        <v>2010</v>
      </c>
      <c r="B855" s="57">
        <v>2.1929379999999998</v>
      </c>
      <c r="D855" s="57">
        <v>2010</v>
      </c>
      <c r="E855" s="57">
        <v>1.461023</v>
      </c>
    </row>
    <row r="856" spans="1:5" x14ac:dyDescent="0.25">
      <c r="A856" s="57">
        <v>1990</v>
      </c>
      <c r="B856" s="57">
        <v>5.9917420000000003</v>
      </c>
      <c r="D856" s="57">
        <v>1990</v>
      </c>
    </row>
    <row r="857" spans="1:5" x14ac:dyDescent="0.25">
      <c r="A857" s="57">
        <v>1991</v>
      </c>
      <c r="B857" s="57">
        <v>-2.362034</v>
      </c>
      <c r="D857" s="57">
        <v>1991</v>
      </c>
    </row>
    <row r="858" spans="1:5" x14ac:dyDescent="0.25">
      <c r="A858" s="57">
        <v>1992</v>
      </c>
      <c r="B858" s="57">
        <v>12.19866</v>
      </c>
      <c r="D858" s="57">
        <v>1992</v>
      </c>
    </row>
    <row r="859" spans="1:5" x14ac:dyDescent="0.25">
      <c r="A859" s="57">
        <v>1993</v>
      </c>
      <c r="B859" s="57">
        <v>-3.007752</v>
      </c>
      <c r="D859" s="57">
        <v>1993</v>
      </c>
    </row>
    <row r="860" spans="1:5" x14ac:dyDescent="0.25">
      <c r="A860" s="57">
        <v>1994</v>
      </c>
      <c r="B860" s="57">
        <v>2.3326769999999999</v>
      </c>
      <c r="D860" s="57">
        <v>1994</v>
      </c>
      <c r="E860" s="57">
        <v>-12.90166</v>
      </c>
    </row>
    <row r="861" spans="1:5" x14ac:dyDescent="0.25">
      <c r="A861" s="57">
        <v>1995</v>
      </c>
      <c r="B861" s="57">
        <v>-0.43063940000000001</v>
      </c>
      <c r="D861" s="57">
        <v>1995</v>
      </c>
      <c r="E861" s="57">
        <v>-1.5488059999999999</v>
      </c>
    </row>
    <row r="862" spans="1:5" x14ac:dyDescent="0.25">
      <c r="A862" s="57">
        <v>1996</v>
      </c>
      <c r="B862" s="57">
        <v>1.733897</v>
      </c>
      <c r="D862" s="57">
        <v>1996</v>
      </c>
      <c r="E862" s="57">
        <v>25.874130000000001</v>
      </c>
    </row>
    <row r="863" spans="1:5" x14ac:dyDescent="0.25">
      <c r="A863" s="57">
        <v>1997</v>
      </c>
      <c r="B863" s="57">
        <v>24.00817</v>
      </c>
      <c r="D863" s="57">
        <v>1997</v>
      </c>
      <c r="E863" s="57">
        <v>2.1678829999999998</v>
      </c>
    </row>
    <row r="864" spans="1:5" x14ac:dyDescent="0.25">
      <c r="A864" s="57">
        <v>1998</v>
      </c>
      <c r="B864" s="57">
        <v>16.054120000000001</v>
      </c>
      <c r="D864" s="57">
        <v>1998</v>
      </c>
      <c r="E864" s="57">
        <v>-3.4427780000000001</v>
      </c>
    </row>
    <row r="865" spans="1:5" x14ac:dyDescent="0.25">
      <c r="A865" s="57">
        <v>1999</v>
      </c>
      <c r="B865" s="57">
        <v>5.7475069999999997</v>
      </c>
      <c r="D865" s="57">
        <v>1999</v>
      </c>
      <c r="E865" s="57">
        <v>0.1333915</v>
      </c>
    </row>
    <row r="866" spans="1:5" x14ac:dyDescent="0.25">
      <c r="A866" s="57">
        <v>2000</v>
      </c>
      <c r="B866" s="57">
        <v>8.3520160000000008</v>
      </c>
      <c r="D866" s="57">
        <v>2000</v>
      </c>
      <c r="E866" s="57">
        <v>11.55411</v>
      </c>
    </row>
    <row r="867" spans="1:5" x14ac:dyDescent="0.25">
      <c r="A867" s="57">
        <v>2001</v>
      </c>
      <c r="B867" s="57">
        <v>1.0543020000000001</v>
      </c>
      <c r="D867" s="57">
        <v>2001</v>
      </c>
      <c r="E867" s="57">
        <v>-1.1755139999999999</v>
      </c>
    </row>
    <row r="868" spans="1:5" x14ac:dyDescent="0.25">
      <c r="A868" s="57">
        <v>2002</v>
      </c>
      <c r="B868" s="57">
        <v>5.6340599999999998</v>
      </c>
      <c r="D868" s="57">
        <v>2002</v>
      </c>
      <c r="E868" s="57">
        <v>3.598169</v>
      </c>
    </row>
    <row r="869" spans="1:5" x14ac:dyDescent="0.25">
      <c r="A869" s="57">
        <v>2003</v>
      </c>
      <c r="B869" s="57">
        <v>1.3007329999999999</v>
      </c>
      <c r="D869" s="57">
        <v>2003</v>
      </c>
      <c r="E869" s="57">
        <v>5.1027319999999996</v>
      </c>
    </row>
    <row r="870" spans="1:5" x14ac:dyDescent="0.25">
      <c r="A870" s="57">
        <v>2004</v>
      </c>
      <c r="B870" s="57">
        <v>21.176559999999998</v>
      </c>
      <c r="D870" s="57">
        <v>2004</v>
      </c>
      <c r="E870" s="57">
        <v>9.7116240000000005</v>
      </c>
    </row>
    <row r="871" spans="1:5" x14ac:dyDescent="0.25">
      <c r="A871" s="57">
        <v>2005</v>
      </c>
      <c r="B871" s="57">
        <v>6.2965179999999998</v>
      </c>
      <c r="D871" s="57">
        <v>2005</v>
      </c>
      <c r="E871" s="57">
        <v>5.690207</v>
      </c>
    </row>
    <row r="872" spans="1:5" x14ac:dyDescent="0.25">
      <c r="A872" s="57">
        <v>2006</v>
      </c>
      <c r="B872" s="57">
        <v>15.71818</v>
      </c>
      <c r="D872" s="57">
        <v>2006</v>
      </c>
      <c r="E872" s="57">
        <v>12.29246</v>
      </c>
    </row>
    <row r="873" spans="1:5" x14ac:dyDescent="0.25">
      <c r="A873" s="57">
        <v>2007</v>
      </c>
      <c r="B873" s="57">
        <v>22.072230000000001</v>
      </c>
      <c r="D873" s="57">
        <v>2007</v>
      </c>
      <c r="E873" s="57">
        <v>8.0813229999999994</v>
      </c>
    </row>
    <row r="874" spans="1:5" x14ac:dyDescent="0.25">
      <c r="A874" s="57">
        <v>2008</v>
      </c>
      <c r="B874" s="57">
        <v>10.601800000000001</v>
      </c>
      <c r="D874" s="57">
        <v>2008</v>
      </c>
      <c r="E874" s="57">
        <v>6.2586459999999997</v>
      </c>
    </row>
    <row r="875" spans="1:5" x14ac:dyDescent="0.25">
      <c r="A875" s="57">
        <v>2009</v>
      </c>
      <c r="B875" s="57">
        <v>8.7756629999999998</v>
      </c>
      <c r="D875" s="57">
        <v>2009</v>
      </c>
      <c r="E875" s="57">
        <v>0.40691630000000001</v>
      </c>
    </row>
    <row r="876" spans="1:5" x14ac:dyDescent="0.25">
      <c r="A876" s="57">
        <v>2010</v>
      </c>
      <c r="B876" s="57">
        <v>14.632720000000001</v>
      </c>
      <c r="D876" s="57">
        <v>2010</v>
      </c>
      <c r="E876" s="57">
        <v>2.5832850000000001</v>
      </c>
    </row>
    <row r="877" spans="1:5" x14ac:dyDescent="0.25">
      <c r="A877" s="57">
        <v>1990</v>
      </c>
      <c r="B877" s="57">
        <v>-4.7525269999999997</v>
      </c>
      <c r="D877" s="57">
        <v>1990</v>
      </c>
      <c r="E877" s="57">
        <v>4.9502930000000003</v>
      </c>
    </row>
    <row r="878" spans="1:5" x14ac:dyDescent="0.25">
      <c r="A878" s="57">
        <v>1991</v>
      </c>
      <c r="B878" s="57">
        <v>-3.2618619999999998</v>
      </c>
      <c r="D878" s="57">
        <v>1991</v>
      </c>
      <c r="E878" s="57">
        <v>4.9110690000000004</v>
      </c>
    </row>
    <row r="879" spans="1:5" x14ac:dyDescent="0.25">
      <c r="A879" s="57">
        <v>1992</v>
      </c>
      <c r="B879" s="57">
        <v>0.9359558</v>
      </c>
      <c r="D879" s="57">
        <v>1992</v>
      </c>
      <c r="E879" s="57">
        <v>2.0021049999999998</v>
      </c>
    </row>
    <row r="880" spans="1:5" x14ac:dyDescent="0.25">
      <c r="A880" s="57">
        <v>1993</v>
      </c>
      <c r="B880" s="57">
        <v>4.1911500000000004</v>
      </c>
      <c r="D880" s="57">
        <v>1993</v>
      </c>
      <c r="E880" s="57">
        <v>-1.0656699999999999</v>
      </c>
    </row>
    <row r="881" spans="1:5" x14ac:dyDescent="0.25">
      <c r="A881" s="57">
        <v>1994</v>
      </c>
      <c r="B881" s="57">
        <v>-3.1253340000000001</v>
      </c>
      <c r="D881" s="57">
        <v>1994</v>
      </c>
      <c r="E881" s="57">
        <v>2.4878429999999998</v>
      </c>
    </row>
    <row r="882" spans="1:5" x14ac:dyDescent="0.25">
      <c r="A882" s="57">
        <v>1995</v>
      </c>
      <c r="B882" s="57">
        <v>5.2274779999999996</v>
      </c>
      <c r="D882" s="57">
        <v>1995</v>
      </c>
      <c r="E882" s="57">
        <v>1.687781</v>
      </c>
    </row>
    <row r="883" spans="1:5" x14ac:dyDescent="0.25">
      <c r="A883" s="57">
        <v>1996</v>
      </c>
      <c r="B883" s="57">
        <v>7.0876140000000003</v>
      </c>
      <c r="D883" s="57">
        <v>1996</v>
      </c>
      <c r="E883" s="57">
        <v>0.71543380000000001</v>
      </c>
    </row>
    <row r="884" spans="1:5" x14ac:dyDescent="0.25">
      <c r="A884" s="57">
        <v>1997</v>
      </c>
      <c r="B884" s="57">
        <v>-0.715503</v>
      </c>
      <c r="D884" s="57">
        <v>1997</v>
      </c>
      <c r="E884" s="57">
        <v>1.7014530000000001</v>
      </c>
    </row>
    <row r="885" spans="1:5" x14ac:dyDescent="0.25">
      <c r="A885" s="57">
        <v>1998</v>
      </c>
      <c r="B885" s="57">
        <v>3.6225550000000002</v>
      </c>
      <c r="D885" s="57">
        <v>1998</v>
      </c>
      <c r="E885" s="57">
        <v>1.8887910000000001</v>
      </c>
    </row>
    <row r="886" spans="1:5" x14ac:dyDescent="0.25">
      <c r="A886" s="57">
        <v>1999</v>
      </c>
      <c r="B886" s="57">
        <v>2.6824249999999998</v>
      </c>
      <c r="D886" s="57">
        <v>1999</v>
      </c>
      <c r="E886" s="57">
        <v>1.8786419999999999</v>
      </c>
    </row>
    <row r="887" spans="1:5" x14ac:dyDescent="0.25">
      <c r="A887" s="57">
        <v>2000</v>
      </c>
      <c r="B887" s="57">
        <v>6.9206329999999996</v>
      </c>
      <c r="D887" s="57">
        <v>2000</v>
      </c>
      <c r="E887" s="57">
        <v>2.927505</v>
      </c>
    </row>
    <row r="888" spans="1:5" x14ac:dyDescent="0.25">
      <c r="A888" s="57">
        <v>2001</v>
      </c>
      <c r="B888" s="57">
        <v>7.4377519999999997</v>
      </c>
      <c r="D888" s="57">
        <v>2001</v>
      </c>
      <c r="E888" s="57">
        <v>1.3405419999999999</v>
      </c>
    </row>
    <row r="889" spans="1:5" x14ac:dyDescent="0.25">
      <c r="A889" s="57">
        <v>2002</v>
      </c>
      <c r="B889" s="57">
        <v>2.9328280000000002</v>
      </c>
      <c r="D889" s="57">
        <v>2002</v>
      </c>
      <c r="E889" s="57">
        <v>-0.26815240000000001</v>
      </c>
    </row>
    <row r="890" spans="1:5" x14ac:dyDescent="0.25">
      <c r="A890" s="57">
        <v>2003</v>
      </c>
      <c r="B890" s="57">
        <v>5.3553569999999997</v>
      </c>
      <c r="D890" s="57">
        <v>2003</v>
      </c>
      <c r="E890" s="57">
        <v>-0.31884390000000001</v>
      </c>
    </row>
    <row r="891" spans="1:5" x14ac:dyDescent="0.25">
      <c r="A891" s="57">
        <v>2004</v>
      </c>
      <c r="B891" s="57">
        <v>4.1490640000000001</v>
      </c>
      <c r="D891" s="57">
        <v>2004</v>
      </c>
      <c r="E891" s="57">
        <v>1.079434</v>
      </c>
    </row>
    <row r="892" spans="1:5" x14ac:dyDescent="0.25">
      <c r="A892" s="57">
        <v>2005</v>
      </c>
      <c r="B892" s="57">
        <v>5.0393800000000004</v>
      </c>
      <c r="D892" s="57">
        <v>2005</v>
      </c>
      <c r="E892" s="57">
        <v>0.61439259999999996</v>
      </c>
    </row>
    <row r="893" spans="1:5" x14ac:dyDescent="0.25">
      <c r="A893" s="57">
        <v>2006</v>
      </c>
      <c r="B893" s="57">
        <v>0.39066390000000001</v>
      </c>
      <c r="D893" s="57">
        <v>2006</v>
      </c>
      <c r="E893" s="57">
        <v>3.824065</v>
      </c>
    </row>
    <row r="894" spans="1:5" x14ac:dyDescent="0.25">
      <c r="A894" s="57">
        <v>2007</v>
      </c>
      <c r="B894" s="57">
        <v>6.4183409999999999</v>
      </c>
      <c r="D894" s="57">
        <v>2007</v>
      </c>
      <c r="E894" s="57">
        <v>3.4615969999999998</v>
      </c>
    </row>
    <row r="895" spans="1:5" x14ac:dyDescent="0.25">
      <c r="A895" s="57">
        <v>2008</v>
      </c>
      <c r="B895" s="57">
        <v>-3.6684960000000002</v>
      </c>
      <c r="D895" s="57">
        <v>2008</v>
      </c>
      <c r="E895" s="57">
        <v>1.083574</v>
      </c>
    </row>
    <row r="896" spans="1:5" x14ac:dyDescent="0.25">
      <c r="A896" s="57">
        <v>2009</v>
      </c>
      <c r="B896" s="57">
        <v>-1.8359160000000001</v>
      </c>
      <c r="D896" s="57">
        <v>2009</v>
      </c>
      <c r="E896" s="57">
        <v>-5.8374990000000002</v>
      </c>
    </row>
    <row r="897" spans="1:5" x14ac:dyDescent="0.25">
      <c r="A897" s="57">
        <v>2010</v>
      </c>
      <c r="B897" s="57">
        <v>1.169073</v>
      </c>
      <c r="D897" s="57">
        <v>2010</v>
      </c>
      <c r="E897" s="57">
        <v>3.8886129999999999</v>
      </c>
    </row>
    <row r="898" spans="1:5" x14ac:dyDescent="0.25">
      <c r="A898" s="57">
        <v>1990</v>
      </c>
      <c r="B898" s="57">
        <v>-1.843208</v>
      </c>
      <c r="D898" s="57">
        <v>1990</v>
      </c>
      <c r="E898" s="57">
        <v>3.7757429999999998</v>
      </c>
    </row>
    <row r="899" spans="1:5" x14ac:dyDescent="0.25">
      <c r="A899" s="57">
        <v>1991</v>
      </c>
      <c r="B899" s="57">
        <v>-2.333475</v>
      </c>
      <c r="D899" s="57">
        <v>1991</v>
      </c>
      <c r="E899" s="57">
        <v>6.5330029999999999</v>
      </c>
    </row>
    <row r="900" spans="1:5" x14ac:dyDescent="0.25">
      <c r="A900" s="57">
        <v>1992</v>
      </c>
      <c r="B900" s="57">
        <v>0.42215760000000002</v>
      </c>
      <c r="D900" s="57">
        <v>1992</v>
      </c>
      <c r="E900" s="57">
        <v>-1.5612950000000001</v>
      </c>
    </row>
    <row r="901" spans="1:5" x14ac:dyDescent="0.25">
      <c r="A901" s="57">
        <v>1993</v>
      </c>
      <c r="B901" s="57">
        <v>0.55118690000000004</v>
      </c>
      <c r="D901" s="57">
        <v>1993</v>
      </c>
      <c r="E901" s="57">
        <v>2.4795630000000002</v>
      </c>
    </row>
    <row r="902" spans="1:5" x14ac:dyDescent="0.25">
      <c r="A902" s="57">
        <v>1994</v>
      </c>
      <c r="B902" s="57">
        <v>-5.0452180000000002</v>
      </c>
      <c r="D902" s="57">
        <v>1994</v>
      </c>
      <c r="E902" s="57">
        <v>3.8155570000000001</v>
      </c>
    </row>
    <row r="903" spans="1:5" x14ac:dyDescent="0.25">
      <c r="A903" s="57">
        <v>1995</v>
      </c>
      <c r="B903" s="57">
        <v>3.132943</v>
      </c>
      <c r="D903" s="57">
        <v>1995</v>
      </c>
      <c r="E903" s="57">
        <v>3.5081980000000001</v>
      </c>
    </row>
    <row r="904" spans="1:5" x14ac:dyDescent="0.25">
      <c r="A904" s="57">
        <v>1996</v>
      </c>
      <c r="B904" s="57">
        <v>2.768456</v>
      </c>
      <c r="D904" s="57">
        <v>1996</v>
      </c>
      <c r="E904" s="57">
        <v>5.383527</v>
      </c>
    </row>
    <row r="905" spans="1:5" x14ac:dyDescent="0.25">
      <c r="A905" s="57">
        <v>1997</v>
      </c>
      <c r="B905" s="57">
        <v>-2.2719740000000002</v>
      </c>
      <c r="D905" s="57">
        <v>1997</v>
      </c>
      <c r="E905" s="57">
        <v>3.8971</v>
      </c>
    </row>
    <row r="906" spans="1:5" x14ac:dyDescent="0.25">
      <c r="A906" s="57">
        <v>1998</v>
      </c>
      <c r="B906" s="57">
        <v>0.99491200000000002</v>
      </c>
      <c r="D906" s="57">
        <v>1998</v>
      </c>
      <c r="E906" s="57">
        <v>4.5053650000000003</v>
      </c>
    </row>
    <row r="907" spans="1:5" x14ac:dyDescent="0.25">
      <c r="A907" s="57">
        <v>1999</v>
      </c>
      <c r="B907" s="57">
        <v>-9.5635999999999999E-2</v>
      </c>
      <c r="D907" s="57">
        <v>1999</v>
      </c>
      <c r="E907" s="57">
        <v>4.8684000000000003</v>
      </c>
    </row>
    <row r="908" spans="1:5" x14ac:dyDescent="0.25">
      <c r="A908" s="57">
        <v>2000</v>
      </c>
      <c r="B908" s="57">
        <v>11.435689999999999</v>
      </c>
      <c r="D908" s="57">
        <v>2000</v>
      </c>
      <c r="E908" s="57">
        <v>6.4820549999999999</v>
      </c>
    </row>
    <row r="909" spans="1:5" x14ac:dyDescent="0.25">
      <c r="A909" s="57">
        <v>2001</v>
      </c>
      <c r="B909" s="57">
        <v>-11.490159999999999</v>
      </c>
      <c r="D909" s="57">
        <v>2001</v>
      </c>
      <c r="E909" s="57">
        <v>2.0721379999999998</v>
      </c>
    </row>
    <row r="910" spans="1:5" x14ac:dyDescent="0.25">
      <c r="A910" s="57">
        <v>2002</v>
      </c>
      <c r="B910" s="57">
        <v>2.0281129999999998</v>
      </c>
      <c r="D910" s="57">
        <v>2002</v>
      </c>
      <c r="E910" s="57">
        <v>4.6967030000000003</v>
      </c>
    </row>
    <row r="911" spans="1:5" x14ac:dyDescent="0.25">
      <c r="A911" s="57">
        <v>2003</v>
      </c>
      <c r="B911" s="57">
        <v>6.4516739999999997</v>
      </c>
      <c r="D911" s="57">
        <v>2003</v>
      </c>
      <c r="E911" s="57">
        <v>4.9180149999999996</v>
      </c>
    </row>
    <row r="912" spans="1:5" x14ac:dyDescent="0.25">
      <c r="A912" s="57">
        <v>2004</v>
      </c>
      <c r="B912" s="57">
        <v>4.7301830000000002</v>
      </c>
      <c r="D912" s="57">
        <v>2004</v>
      </c>
      <c r="E912" s="57">
        <v>4.7154540000000003</v>
      </c>
    </row>
    <row r="913" spans="1:5" x14ac:dyDescent="0.25">
      <c r="A913" s="57">
        <v>2005</v>
      </c>
      <c r="B913" s="57">
        <v>2.7931599999999999</v>
      </c>
      <c r="D913" s="57">
        <v>2005</v>
      </c>
      <c r="E913" s="57">
        <v>6.1775869999999999</v>
      </c>
    </row>
    <row r="914" spans="1:5" x14ac:dyDescent="0.25">
      <c r="A914" s="57">
        <v>2006</v>
      </c>
      <c r="B914" s="57">
        <v>12.647640000000001</v>
      </c>
      <c r="D914" s="57">
        <v>2006</v>
      </c>
      <c r="E914" s="57">
        <v>4.9632800000000001</v>
      </c>
    </row>
    <row r="915" spans="1:5" x14ac:dyDescent="0.25">
      <c r="A915" s="57">
        <v>2007</v>
      </c>
      <c r="B915" s="57">
        <v>1.7407410000000001</v>
      </c>
      <c r="D915" s="57">
        <v>2007</v>
      </c>
      <c r="E915" s="57">
        <v>4.485754</v>
      </c>
    </row>
    <row r="916" spans="1:5" x14ac:dyDescent="0.25">
      <c r="A916" s="57">
        <v>2008</v>
      </c>
      <c r="B916" s="57">
        <v>9.3881289999999993</v>
      </c>
      <c r="D916" s="57">
        <v>2008</v>
      </c>
      <c r="E916" s="57">
        <v>10.47434</v>
      </c>
    </row>
    <row r="917" spans="1:5" x14ac:dyDescent="0.25">
      <c r="A917" s="57">
        <v>2009</v>
      </c>
      <c r="B917" s="57">
        <v>5.0462160000000003</v>
      </c>
      <c r="D917" s="57">
        <v>2009</v>
      </c>
      <c r="E917" s="57">
        <v>4.421049</v>
      </c>
    </row>
    <row r="918" spans="1:5" x14ac:dyDescent="0.25">
      <c r="A918" s="57">
        <v>2010</v>
      </c>
      <c r="B918" s="57">
        <v>4.0553229999999996</v>
      </c>
      <c r="D918" s="57">
        <v>2010</v>
      </c>
      <c r="E918" s="57">
        <v>8.7935499999999998</v>
      </c>
    </row>
    <row r="919" spans="1:5" x14ac:dyDescent="0.25">
      <c r="A919" s="57">
        <v>1990</v>
      </c>
      <c r="B919" s="57">
        <v>6.0479269999999996</v>
      </c>
      <c r="D919" s="57">
        <v>1990</v>
      </c>
      <c r="E919" s="57">
        <v>0.1440504</v>
      </c>
    </row>
    <row r="920" spans="1:5" x14ac:dyDescent="0.25">
      <c r="A920" s="57">
        <v>1991</v>
      </c>
      <c r="B920" s="57">
        <v>2.773682</v>
      </c>
      <c r="D920" s="57">
        <v>1991</v>
      </c>
      <c r="E920" s="57">
        <v>3.4615960000000001</v>
      </c>
    </row>
    <row r="921" spans="1:5" x14ac:dyDescent="0.25">
      <c r="A921" s="57">
        <v>1992</v>
      </c>
      <c r="B921" s="57">
        <v>8.7891549999999992</v>
      </c>
      <c r="D921" s="57">
        <v>1992</v>
      </c>
      <c r="E921" s="57">
        <v>0.70247040000000005</v>
      </c>
    </row>
    <row r="922" spans="1:5" x14ac:dyDescent="0.25">
      <c r="A922" s="57">
        <v>1993</v>
      </c>
      <c r="B922" s="57">
        <v>6.8529150000000003</v>
      </c>
      <c r="D922" s="57">
        <v>1993</v>
      </c>
      <c r="E922" s="57">
        <v>-1.8710770000000001</v>
      </c>
    </row>
    <row r="923" spans="1:5" x14ac:dyDescent="0.25">
      <c r="A923" s="57">
        <v>1994</v>
      </c>
      <c r="B923" s="57">
        <v>-3.4232520000000002</v>
      </c>
      <c r="D923" s="57">
        <v>1994</v>
      </c>
      <c r="E923" s="57">
        <v>2.0620319999999999</v>
      </c>
    </row>
    <row r="924" spans="1:5" x14ac:dyDescent="0.25">
      <c r="A924" s="57">
        <v>1995</v>
      </c>
      <c r="B924" s="57">
        <v>-2.6053130000000002</v>
      </c>
      <c r="D924" s="57">
        <v>1995</v>
      </c>
      <c r="E924" s="57">
        <v>1.9650319999999999</v>
      </c>
    </row>
    <row r="925" spans="1:5" x14ac:dyDescent="0.25">
      <c r="A925" s="57">
        <v>1996</v>
      </c>
      <c r="B925" s="57">
        <v>4.2909139999999999</v>
      </c>
      <c r="D925" s="57">
        <v>1996</v>
      </c>
      <c r="E925" s="57">
        <v>2.4542839999999999</v>
      </c>
    </row>
    <row r="926" spans="1:5" x14ac:dyDescent="0.25">
      <c r="A926" s="57">
        <v>1997</v>
      </c>
      <c r="B926" s="57">
        <v>6.6306250000000002</v>
      </c>
      <c r="D926" s="57">
        <v>1997</v>
      </c>
      <c r="E926" s="57">
        <v>3.5312380000000001</v>
      </c>
    </row>
    <row r="927" spans="1:5" x14ac:dyDescent="0.25">
      <c r="A927" s="57">
        <v>1998</v>
      </c>
      <c r="B927" s="57">
        <v>11.36777</v>
      </c>
      <c r="D927" s="57">
        <v>1998</v>
      </c>
      <c r="E927" s="57">
        <v>3.4264950000000001</v>
      </c>
    </row>
    <row r="928" spans="1:5" x14ac:dyDescent="0.25">
      <c r="A928" s="57">
        <v>1999</v>
      </c>
      <c r="B928" s="57">
        <v>-2.917697</v>
      </c>
      <c r="D928" s="57">
        <v>1999</v>
      </c>
      <c r="E928" s="57">
        <v>3.3492959999999998</v>
      </c>
    </row>
    <row r="929" spans="1:5" x14ac:dyDescent="0.25">
      <c r="A929" s="57">
        <v>2000</v>
      </c>
      <c r="B929" s="57">
        <v>1.267738</v>
      </c>
      <c r="D929" s="57">
        <v>2000</v>
      </c>
      <c r="E929" s="57">
        <v>4.3371360000000001</v>
      </c>
    </row>
    <row r="930" spans="1:5" x14ac:dyDescent="0.25">
      <c r="A930" s="57">
        <v>2001</v>
      </c>
      <c r="B930" s="57">
        <v>4.5380880000000001</v>
      </c>
      <c r="D930" s="57">
        <v>2001</v>
      </c>
      <c r="E930" s="57">
        <v>4.0634810000000003</v>
      </c>
    </row>
    <row r="931" spans="1:5" x14ac:dyDescent="0.25">
      <c r="A931" s="57">
        <v>2002</v>
      </c>
      <c r="B931" s="57">
        <v>-6.9427199999999996</v>
      </c>
      <c r="D931" s="57">
        <v>2002</v>
      </c>
      <c r="E931" s="57">
        <v>3.1528320000000001</v>
      </c>
    </row>
    <row r="932" spans="1:5" x14ac:dyDescent="0.25">
      <c r="A932" s="57">
        <v>2003</v>
      </c>
      <c r="B932" s="57">
        <v>-11.53478</v>
      </c>
      <c r="D932" s="57">
        <v>2003</v>
      </c>
      <c r="E932" s="57">
        <v>6.4763339999999996</v>
      </c>
    </row>
    <row r="933" spans="1:5" x14ac:dyDescent="0.25">
      <c r="A933" s="57">
        <v>2004</v>
      </c>
      <c r="B933" s="57">
        <v>0.15711610000000001</v>
      </c>
      <c r="D933" s="57">
        <v>2004</v>
      </c>
      <c r="E933" s="57">
        <v>4.0265659999999999</v>
      </c>
    </row>
    <row r="934" spans="1:5" x14ac:dyDescent="0.25">
      <c r="A934" s="57">
        <v>2005</v>
      </c>
      <c r="B934" s="57">
        <v>6.8992849999999999</v>
      </c>
      <c r="D934" s="57">
        <v>2005</v>
      </c>
      <c r="E934" s="57">
        <v>1.687171</v>
      </c>
    </row>
    <row r="935" spans="1:5" x14ac:dyDescent="0.25">
      <c r="A935" s="57">
        <v>2006</v>
      </c>
      <c r="B935" s="57">
        <v>6.2909899999999999</v>
      </c>
      <c r="D935" s="57">
        <v>2006</v>
      </c>
      <c r="E935" s="57">
        <v>5.9294570000000002</v>
      </c>
    </row>
    <row r="936" spans="1:5" x14ac:dyDescent="0.25">
      <c r="A936" s="57">
        <v>2007</v>
      </c>
      <c r="B936" s="57">
        <v>8.1014359999999996</v>
      </c>
      <c r="D936" s="57">
        <v>2007</v>
      </c>
      <c r="E936" s="57">
        <v>3.0863700000000001</v>
      </c>
    </row>
    <row r="937" spans="1:5" x14ac:dyDescent="0.25">
      <c r="A937" s="57">
        <v>2008</v>
      </c>
      <c r="B937" s="57">
        <v>2.285002</v>
      </c>
      <c r="D937" s="57">
        <v>2008</v>
      </c>
      <c r="E937" s="57">
        <v>-0.4706495</v>
      </c>
    </row>
    <row r="938" spans="1:5" x14ac:dyDescent="0.25">
      <c r="A938" s="57">
        <v>2009</v>
      </c>
      <c r="B938" s="57">
        <v>5.6748649999999996</v>
      </c>
      <c r="D938" s="57">
        <v>2009</v>
      </c>
      <c r="E938" s="57">
        <v>-4.5903859999999996</v>
      </c>
    </row>
    <row r="939" spans="1:5" x14ac:dyDescent="0.25">
      <c r="A939" s="57">
        <v>2010</v>
      </c>
      <c r="B939" s="57">
        <v>17.383649999999999</v>
      </c>
      <c r="D939" s="57">
        <v>2010</v>
      </c>
      <c r="E939" s="57">
        <v>-3.5199859999999998</v>
      </c>
    </row>
    <row r="940" spans="1:5" x14ac:dyDescent="0.25">
      <c r="A940" s="57">
        <v>1990</v>
      </c>
      <c r="D940" s="57">
        <v>1990</v>
      </c>
      <c r="E940" s="57">
        <v>3.579081</v>
      </c>
    </row>
    <row r="941" spans="1:5" x14ac:dyDescent="0.25">
      <c r="A941" s="57">
        <v>1991</v>
      </c>
      <c r="B941" s="57">
        <v>-10.88598</v>
      </c>
      <c r="D941" s="57">
        <v>1991</v>
      </c>
      <c r="E941" s="57">
        <v>3.2623440000000001</v>
      </c>
    </row>
    <row r="942" spans="1:5" x14ac:dyDescent="0.25">
      <c r="A942" s="57">
        <v>1992</v>
      </c>
      <c r="B942" s="57">
        <v>-6.2294499999999999</v>
      </c>
      <c r="D942" s="57">
        <v>1992</v>
      </c>
      <c r="E942" s="57">
        <v>2.3762599999999998</v>
      </c>
    </row>
    <row r="943" spans="1:5" x14ac:dyDescent="0.25">
      <c r="A943" s="57">
        <v>1993</v>
      </c>
      <c r="B943" s="57">
        <v>5.7763960000000001</v>
      </c>
      <c r="D943" s="57">
        <v>1993</v>
      </c>
      <c r="E943" s="57">
        <v>3.7939859999999999</v>
      </c>
    </row>
    <row r="944" spans="1:5" x14ac:dyDescent="0.25">
      <c r="A944" s="57">
        <v>1994</v>
      </c>
      <c r="B944" s="57">
        <v>5.7445029999999999</v>
      </c>
      <c r="D944" s="57">
        <v>1994</v>
      </c>
      <c r="E944" s="57">
        <v>3.5404330000000002</v>
      </c>
    </row>
    <row r="945" spans="1:5" x14ac:dyDescent="0.25">
      <c r="A945" s="57">
        <v>1995</v>
      </c>
      <c r="B945" s="57">
        <v>5.9584210000000004</v>
      </c>
      <c r="D945" s="57">
        <v>1995</v>
      </c>
      <c r="E945" s="57">
        <v>4.3977440000000003</v>
      </c>
    </row>
    <row r="946" spans="1:5" x14ac:dyDescent="0.25">
      <c r="A946" s="57">
        <v>1996</v>
      </c>
      <c r="B946" s="57">
        <v>3.5028609999999998</v>
      </c>
      <c r="D946" s="57">
        <v>1996</v>
      </c>
      <c r="E946" s="57">
        <v>3.908185</v>
      </c>
    </row>
    <row r="947" spans="1:5" x14ac:dyDescent="0.25">
      <c r="A947" s="57">
        <v>1997</v>
      </c>
      <c r="B947" s="57">
        <v>4.9459960000000001</v>
      </c>
      <c r="D947" s="57">
        <v>1997</v>
      </c>
      <c r="E947" s="57">
        <v>3.0938690000000002</v>
      </c>
    </row>
    <row r="948" spans="1:5" x14ac:dyDescent="0.25">
      <c r="A948" s="57">
        <v>1998</v>
      </c>
      <c r="B948" s="57">
        <v>3.6058180000000002</v>
      </c>
      <c r="D948" s="57">
        <v>1998</v>
      </c>
      <c r="E948" s="57">
        <v>3.1080830000000002</v>
      </c>
    </row>
    <row r="949" spans="1:5" x14ac:dyDescent="0.25">
      <c r="A949" s="57">
        <v>1999</v>
      </c>
      <c r="B949" s="57">
        <v>5.5497860000000001</v>
      </c>
      <c r="D949" s="57">
        <v>1999</v>
      </c>
      <c r="E949" s="57">
        <v>4.3216559999999999</v>
      </c>
    </row>
    <row r="950" spans="1:5" x14ac:dyDescent="0.25">
      <c r="A950" s="57">
        <v>2000</v>
      </c>
      <c r="B950" s="57">
        <v>4.0968090000000004</v>
      </c>
      <c r="D950" s="57">
        <v>2000</v>
      </c>
      <c r="E950" s="57">
        <v>3.3507920000000002</v>
      </c>
    </row>
    <row r="951" spans="1:5" x14ac:dyDescent="0.25">
      <c r="A951" s="57">
        <v>2001</v>
      </c>
      <c r="B951" s="57">
        <v>2.6125929999999999</v>
      </c>
      <c r="D951" s="57">
        <v>2001</v>
      </c>
      <c r="E951" s="57">
        <v>1.781728</v>
      </c>
    </row>
    <row r="952" spans="1:5" x14ac:dyDescent="0.25">
      <c r="A952" s="57">
        <v>2002</v>
      </c>
      <c r="B952" s="57">
        <v>3.7458469999999999</v>
      </c>
      <c r="D952" s="57">
        <v>2002</v>
      </c>
      <c r="E952" s="57">
        <v>3.7021199999999999</v>
      </c>
    </row>
    <row r="953" spans="1:5" x14ac:dyDescent="0.25">
      <c r="A953" s="57">
        <v>2003</v>
      </c>
      <c r="B953" s="57">
        <v>3.2102710000000001</v>
      </c>
      <c r="D953" s="57">
        <v>2003</v>
      </c>
      <c r="E953" s="57">
        <v>2.2362510000000002</v>
      </c>
    </row>
    <row r="954" spans="1:5" x14ac:dyDescent="0.25">
      <c r="A954" s="57">
        <v>2004</v>
      </c>
      <c r="B954" s="57">
        <v>4.4506750000000004</v>
      </c>
      <c r="D954" s="57">
        <v>2004</v>
      </c>
      <c r="E954" s="57">
        <v>2.487269</v>
      </c>
    </row>
    <row r="955" spans="1:5" x14ac:dyDescent="0.25">
      <c r="A955" s="57">
        <v>2005</v>
      </c>
      <c r="B955" s="57">
        <v>3.7595170000000002</v>
      </c>
      <c r="D955" s="57">
        <v>2005</v>
      </c>
      <c r="E955" s="57">
        <v>3.1119479999999999</v>
      </c>
    </row>
    <row r="956" spans="1:5" x14ac:dyDescent="0.25">
      <c r="A956" s="57">
        <v>2006</v>
      </c>
      <c r="B956" s="57">
        <v>5.9751880000000002</v>
      </c>
      <c r="D956" s="57">
        <v>2006</v>
      </c>
      <c r="E956" s="57">
        <v>5.3482289999999999</v>
      </c>
    </row>
    <row r="957" spans="1:5" x14ac:dyDescent="0.25">
      <c r="A957" s="57">
        <v>2007</v>
      </c>
      <c r="B957" s="57">
        <v>7.3402799999999999</v>
      </c>
      <c r="D957" s="57">
        <v>2007</v>
      </c>
      <c r="E957" s="57">
        <v>6.2732380000000001</v>
      </c>
    </row>
    <row r="958" spans="1:5" x14ac:dyDescent="0.25">
      <c r="A958" s="57">
        <v>2008</v>
      </c>
      <c r="B958" s="57">
        <v>3.4255930000000001</v>
      </c>
      <c r="D958" s="57">
        <v>2008</v>
      </c>
      <c r="E958" s="57">
        <v>3.2342460000000002</v>
      </c>
    </row>
    <row r="959" spans="1:5" x14ac:dyDescent="0.25">
      <c r="A959" s="57">
        <v>2009</v>
      </c>
      <c r="B959" s="57">
        <v>-10.11214</v>
      </c>
      <c r="D959" s="57">
        <v>2009</v>
      </c>
      <c r="E959" s="57">
        <v>1.093218</v>
      </c>
    </row>
    <row r="960" spans="1:5" x14ac:dyDescent="0.25">
      <c r="A960" s="57">
        <v>2010</v>
      </c>
      <c r="B960" s="57">
        <v>1.3173269999999999</v>
      </c>
      <c r="D960" s="57">
        <v>2010</v>
      </c>
      <c r="E960" s="57">
        <v>3.2769699999999999</v>
      </c>
    </row>
    <row r="961" spans="1:5" x14ac:dyDescent="0.25">
      <c r="A961" s="57">
        <v>1990</v>
      </c>
      <c r="B961" s="57">
        <v>5.9376860000000002</v>
      </c>
      <c r="D961" s="57">
        <v>1990</v>
      </c>
      <c r="E961" s="57">
        <v>1.6872750000000001</v>
      </c>
    </row>
    <row r="962" spans="1:5" x14ac:dyDescent="0.25">
      <c r="A962" s="57">
        <v>1991</v>
      </c>
      <c r="B962" s="57">
        <v>3.7119209999999998</v>
      </c>
      <c r="D962" s="57">
        <v>1991</v>
      </c>
      <c r="E962" s="57">
        <v>3.752246</v>
      </c>
    </row>
    <row r="963" spans="1:5" x14ac:dyDescent="0.25">
      <c r="A963" s="57">
        <v>1992</v>
      </c>
      <c r="B963" s="57">
        <v>7.1057689999999996</v>
      </c>
      <c r="D963" s="57">
        <v>1992</v>
      </c>
      <c r="E963" s="57">
        <v>2.7142219999999999</v>
      </c>
    </row>
    <row r="964" spans="1:5" x14ac:dyDescent="0.25">
      <c r="A964" s="57">
        <v>1993</v>
      </c>
      <c r="B964" s="57">
        <v>6.8283189999999996</v>
      </c>
      <c r="D964" s="57">
        <v>1993</v>
      </c>
      <c r="E964" s="57">
        <v>4.7806220000000001</v>
      </c>
    </row>
    <row r="965" spans="1:5" x14ac:dyDescent="0.25">
      <c r="A965" s="57">
        <v>1994</v>
      </c>
      <c r="B965" s="57">
        <v>8.4927270000000004</v>
      </c>
      <c r="D965" s="57">
        <v>1994</v>
      </c>
      <c r="E965" s="57">
        <v>3.4603009999999998</v>
      </c>
    </row>
    <row r="966" spans="1:5" x14ac:dyDescent="0.25">
      <c r="A966" s="57">
        <v>1995</v>
      </c>
      <c r="B966" s="57">
        <v>8.0593690000000002</v>
      </c>
      <c r="D966" s="57">
        <v>1995</v>
      </c>
      <c r="E966" s="57">
        <v>4.1984940000000002</v>
      </c>
    </row>
    <row r="967" spans="1:5" x14ac:dyDescent="0.25">
      <c r="A967" s="57">
        <v>1996</v>
      </c>
      <c r="B967" s="57">
        <v>-12.81306</v>
      </c>
      <c r="D967" s="57">
        <v>1996</v>
      </c>
      <c r="E967" s="57">
        <v>4.7293430000000001</v>
      </c>
    </row>
    <row r="968" spans="1:5" x14ac:dyDescent="0.25">
      <c r="A968" s="57">
        <v>1997</v>
      </c>
      <c r="B968" s="57">
        <v>-3.4590540000000001</v>
      </c>
      <c r="D968" s="57">
        <v>1997</v>
      </c>
      <c r="E968" s="57">
        <v>5.3406799999999999</v>
      </c>
    </row>
    <row r="969" spans="1:5" x14ac:dyDescent="0.25">
      <c r="A969" s="57">
        <v>1998</v>
      </c>
      <c r="B969" s="57">
        <v>4.1096589999999997</v>
      </c>
      <c r="D969" s="57">
        <v>1998</v>
      </c>
      <c r="E969" s="57">
        <v>4.619319</v>
      </c>
    </row>
    <row r="970" spans="1:5" x14ac:dyDescent="0.25">
      <c r="A970" s="57">
        <v>1999</v>
      </c>
      <c r="B970" s="57">
        <v>4.6548379999999998</v>
      </c>
      <c r="D970" s="57">
        <v>1999</v>
      </c>
      <c r="E970" s="57">
        <v>4.505369</v>
      </c>
    </row>
    <row r="971" spans="1:5" x14ac:dyDescent="0.25">
      <c r="A971" s="57">
        <v>2000</v>
      </c>
      <c r="B971" s="57">
        <v>-14.85557</v>
      </c>
      <c r="D971" s="57">
        <v>2000</v>
      </c>
      <c r="E971" s="57">
        <v>3.0385629999999999</v>
      </c>
    </row>
    <row r="972" spans="1:5" x14ac:dyDescent="0.25">
      <c r="A972" s="57">
        <v>2001</v>
      </c>
      <c r="B972" s="57">
        <v>-11.287089999999999</v>
      </c>
      <c r="D972" s="57">
        <v>2001</v>
      </c>
      <c r="E972" s="57">
        <v>4.214461</v>
      </c>
    </row>
    <row r="973" spans="1:5" x14ac:dyDescent="0.25">
      <c r="A973" s="57">
        <v>2002</v>
      </c>
      <c r="B973" s="57">
        <v>1.133205</v>
      </c>
      <c r="D973" s="57">
        <v>2002</v>
      </c>
      <c r="E973" s="57">
        <v>4.5034739999999998</v>
      </c>
    </row>
    <row r="974" spans="1:5" x14ac:dyDescent="0.25">
      <c r="A974" s="57">
        <v>2003</v>
      </c>
      <c r="B974" s="57">
        <v>5.9981479999999996</v>
      </c>
      <c r="D974" s="57">
        <v>2003</v>
      </c>
      <c r="E974" s="57">
        <v>1.0404329999999999</v>
      </c>
    </row>
    <row r="975" spans="1:5" x14ac:dyDescent="0.25">
      <c r="A975" s="57">
        <v>2004</v>
      </c>
      <c r="B975" s="57">
        <v>7.5464969999999996</v>
      </c>
      <c r="D975" s="57">
        <v>2004</v>
      </c>
      <c r="E975" s="57">
        <v>1.7960370000000001</v>
      </c>
    </row>
    <row r="976" spans="1:5" x14ac:dyDescent="0.25">
      <c r="A976" s="57">
        <v>2005</v>
      </c>
      <c r="B976" s="57">
        <v>22.390820000000001</v>
      </c>
      <c r="D976" s="57">
        <v>2005</v>
      </c>
      <c r="E976" s="57">
        <v>2.2604799999999998</v>
      </c>
    </row>
    <row r="977" spans="1:5" x14ac:dyDescent="0.25">
      <c r="A977" s="57">
        <v>2006</v>
      </c>
      <c r="B977" s="57">
        <v>0.89252540000000002</v>
      </c>
      <c r="D977" s="57">
        <v>2006</v>
      </c>
      <c r="E977" s="57">
        <v>0.85913609999999996</v>
      </c>
    </row>
    <row r="978" spans="1:5" x14ac:dyDescent="0.25">
      <c r="A978" s="57">
        <v>2007</v>
      </c>
      <c r="B978" s="57">
        <v>4.3211320000000004</v>
      </c>
      <c r="D978" s="57">
        <v>2007</v>
      </c>
      <c r="E978" s="57">
        <v>1.6344590000000001</v>
      </c>
    </row>
    <row r="979" spans="1:5" x14ac:dyDescent="0.25">
      <c r="A979" s="57">
        <v>2008</v>
      </c>
      <c r="B979" s="57">
        <v>16.28576</v>
      </c>
      <c r="D979" s="57">
        <v>2008</v>
      </c>
      <c r="E979" s="57">
        <v>0.43040240000000002</v>
      </c>
    </row>
    <row r="980" spans="1:5" x14ac:dyDescent="0.25">
      <c r="A980" s="57">
        <v>2009</v>
      </c>
      <c r="B980" s="57">
        <v>-4.7929180000000002</v>
      </c>
      <c r="D980" s="57">
        <v>2009</v>
      </c>
      <c r="E980" s="57">
        <v>-2.3006120000000001</v>
      </c>
    </row>
    <row r="981" spans="1:5" x14ac:dyDescent="0.25">
      <c r="A981" s="57">
        <v>2010</v>
      </c>
      <c r="B981" s="57">
        <v>17.31926</v>
      </c>
      <c r="D981" s="57">
        <v>2010</v>
      </c>
      <c r="E981" s="57">
        <v>5.1514449999999998</v>
      </c>
    </row>
    <row r="982" spans="1:5" x14ac:dyDescent="0.25">
      <c r="A982" s="57">
        <v>1990</v>
      </c>
      <c r="B982" s="57">
        <v>2.7697970000000001</v>
      </c>
      <c r="D982" s="57">
        <v>1990</v>
      </c>
      <c r="E982" s="57">
        <v>0.38906350000000001</v>
      </c>
    </row>
    <row r="983" spans="1:5" x14ac:dyDescent="0.25">
      <c r="A983" s="57">
        <v>1991</v>
      </c>
      <c r="B983" s="57">
        <v>0.83278909999999995</v>
      </c>
      <c r="D983" s="57">
        <v>1991</v>
      </c>
      <c r="E983" s="57">
        <v>2.0952139999999999</v>
      </c>
    </row>
    <row r="984" spans="1:5" x14ac:dyDescent="0.25">
      <c r="A984" s="57">
        <v>1992</v>
      </c>
      <c r="B984" s="57">
        <v>4.6402330000000003</v>
      </c>
      <c r="D984" s="57">
        <v>1992</v>
      </c>
      <c r="E984" s="57">
        <v>-5.1632490000000004</v>
      </c>
    </row>
    <row r="985" spans="1:5" x14ac:dyDescent="0.25">
      <c r="A985" s="57">
        <v>1993</v>
      </c>
      <c r="B985" s="57">
        <v>6.1584190000000003</v>
      </c>
      <c r="D985" s="57">
        <v>1993</v>
      </c>
      <c r="E985" s="57">
        <v>7.095256</v>
      </c>
    </row>
    <row r="986" spans="1:5" x14ac:dyDescent="0.25">
      <c r="A986" s="57">
        <v>1994</v>
      </c>
      <c r="B986" s="57">
        <v>6.6259240000000004</v>
      </c>
      <c r="D986" s="57">
        <v>1994</v>
      </c>
      <c r="E986" s="57">
        <v>-7.6056590000000002</v>
      </c>
    </row>
    <row r="987" spans="1:5" x14ac:dyDescent="0.25">
      <c r="A987" s="57">
        <v>1995</v>
      </c>
      <c r="B987" s="57">
        <v>2.4968910000000002</v>
      </c>
      <c r="D987" s="57">
        <v>1995</v>
      </c>
      <c r="E987" s="57">
        <v>12.66864</v>
      </c>
    </row>
    <row r="988" spans="1:5" x14ac:dyDescent="0.25">
      <c r="A988" s="57">
        <v>1996</v>
      </c>
      <c r="B988" s="57">
        <v>5.861504</v>
      </c>
      <c r="D988" s="57">
        <v>1996</v>
      </c>
      <c r="E988" s="57">
        <v>-2.58127</v>
      </c>
    </row>
    <row r="989" spans="1:5" x14ac:dyDescent="0.25">
      <c r="A989" s="57">
        <v>1997</v>
      </c>
      <c r="B989" s="57">
        <v>7.3349650000000004</v>
      </c>
      <c r="D989" s="57">
        <v>1997</v>
      </c>
      <c r="E989" s="57">
        <v>2.755201</v>
      </c>
    </row>
    <row r="990" spans="1:5" x14ac:dyDescent="0.25">
      <c r="A990" s="57">
        <v>1998</v>
      </c>
      <c r="B990" s="57">
        <v>1.230472</v>
      </c>
      <c r="D990" s="57">
        <v>1998</v>
      </c>
      <c r="E990" s="57">
        <v>3.1914159999999998</v>
      </c>
    </row>
    <row r="991" spans="1:5" x14ac:dyDescent="0.25">
      <c r="A991" s="57">
        <v>1999</v>
      </c>
      <c r="B991" s="57">
        <v>4.0570079999999997</v>
      </c>
      <c r="D991" s="57">
        <v>1999</v>
      </c>
      <c r="E991" s="57">
        <v>5.903994</v>
      </c>
    </row>
    <row r="992" spans="1:5" x14ac:dyDescent="0.25">
      <c r="A992" s="57">
        <v>2000</v>
      </c>
      <c r="B992" s="57">
        <v>-5.3769289999999996</v>
      </c>
      <c r="D992" s="57">
        <v>2000</v>
      </c>
      <c r="E992" s="57">
        <v>7.8304450000000001</v>
      </c>
    </row>
    <row r="993" spans="1:5" x14ac:dyDescent="0.25">
      <c r="A993" s="57">
        <v>2001</v>
      </c>
      <c r="B993" s="57">
        <v>6.7847809999999997</v>
      </c>
      <c r="D993" s="57">
        <v>2001</v>
      </c>
      <c r="E993" s="57">
        <v>-1.2508950000000001</v>
      </c>
    </row>
    <row r="994" spans="1:5" x14ac:dyDescent="0.25">
      <c r="A994" s="57">
        <v>2002</v>
      </c>
      <c r="B994" s="57">
        <v>0.25654749999999998</v>
      </c>
      <c r="D994" s="57">
        <v>2002</v>
      </c>
      <c r="E994" s="57">
        <v>-0.63331959999999998</v>
      </c>
    </row>
    <row r="995" spans="1:5" x14ac:dyDescent="0.25">
      <c r="A995" s="57">
        <v>2003</v>
      </c>
      <c r="B995" s="57">
        <v>7.941344</v>
      </c>
      <c r="D995" s="57">
        <v>2003</v>
      </c>
      <c r="E995" s="57">
        <v>1.207586</v>
      </c>
    </row>
    <row r="996" spans="1:5" x14ac:dyDescent="0.25">
      <c r="A996" s="57">
        <v>2004</v>
      </c>
      <c r="B996" s="57">
        <v>10.889709999999999</v>
      </c>
      <c r="D996" s="57">
        <v>2004</v>
      </c>
      <c r="E996" s="57">
        <v>-2.9685769999999998</v>
      </c>
    </row>
    <row r="997" spans="1:5" x14ac:dyDescent="0.25">
      <c r="A997" s="57">
        <v>2005</v>
      </c>
      <c r="B997" s="57">
        <v>4.5343390000000001</v>
      </c>
      <c r="D997" s="57">
        <v>2005</v>
      </c>
      <c r="E997" s="57">
        <v>3.6899540000000002</v>
      </c>
    </row>
    <row r="998" spans="1:5" x14ac:dyDescent="0.25">
      <c r="A998" s="57">
        <v>2006</v>
      </c>
      <c r="B998" s="57">
        <v>2.1789260000000001</v>
      </c>
      <c r="D998" s="57">
        <v>2006</v>
      </c>
      <c r="E998" s="57">
        <v>2.0435400000000001</v>
      </c>
    </row>
    <row r="999" spans="1:5" x14ac:dyDescent="0.25">
      <c r="A999" s="57">
        <v>2007</v>
      </c>
      <c r="B999" s="57">
        <v>2.4543409999999999</v>
      </c>
      <c r="D999" s="57">
        <v>2007</v>
      </c>
      <c r="E999" s="57">
        <v>1.485598</v>
      </c>
    </row>
    <row r="1000" spans="1:5" x14ac:dyDescent="0.25">
      <c r="A1000" s="57">
        <v>2008</v>
      </c>
      <c r="B1000" s="57">
        <v>2.369386</v>
      </c>
      <c r="D1000" s="57">
        <v>2008</v>
      </c>
      <c r="E1000" s="57">
        <v>3.1910620000000001</v>
      </c>
    </row>
    <row r="1001" spans="1:5" x14ac:dyDescent="0.25">
      <c r="A1001" s="57">
        <v>2009</v>
      </c>
      <c r="B1001" s="57">
        <v>-9.2162030000000001</v>
      </c>
      <c r="D1001" s="57">
        <v>2009</v>
      </c>
      <c r="E1001" s="57">
        <v>4.8002700000000003</v>
      </c>
    </row>
    <row r="1002" spans="1:5" x14ac:dyDescent="0.25">
      <c r="A1002" s="57">
        <v>2010</v>
      </c>
      <c r="B1002" s="57">
        <v>-2.230928</v>
      </c>
      <c r="D1002" s="57">
        <v>2010</v>
      </c>
      <c r="E1002" s="57">
        <v>3.799204</v>
      </c>
    </row>
    <row r="1003" spans="1:5" x14ac:dyDescent="0.25">
      <c r="A1003" s="57">
        <v>1990</v>
      </c>
      <c r="B1003" s="57">
        <v>1.519444</v>
      </c>
      <c r="D1003" s="57">
        <v>1990</v>
      </c>
      <c r="E1003" s="57">
        <v>-0.56914189999999998</v>
      </c>
    </row>
    <row r="1004" spans="1:5" x14ac:dyDescent="0.25">
      <c r="A1004" s="57">
        <v>1991</v>
      </c>
      <c r="B1004" s="57">
        <v>1.5578099999999999</v>
      </c>
      <c r="D1004" s="57">
        <v>1991</v>
      </c>
      <c r="E1004" s="57">
        <v>-9.0074000000000001E-2</v>
      </c>
    </row>
    <row r="1005" spans="1:5" x14ac:dyDescent="0.25">
      <c r="A1005" s="57">
        <v>1992</v>
      </c>
      <c r="B1005" s="57">
        <v>6.3417760000000003</v>
      </c>
      <c r="D1005" s="57">
        <v>1992</v>
      </c>
      <c r="E1005" s="57">
        <v>6.1461579999999998</v>
      </c>
    </row>
    <row r="1006" spans="1:5" x14ac:dyDescent="0.25">
      <c r="A1006" s="57">
        <v>1993</v>
      </c>
      <c r="B1006" s="57">
        <v>-1.0094719999999999</v>
      </c>
      <c r="D1006" s="57">
        <v>1993</v>
      </c>
      <c r="E1006" s="57">
        <v>2.791595</v>
      </c>
    </row>
    <row r="1007" spans="1:5" x14ac:dyDescent="0.25">
      <c r="A1007" s="57">
        <v>1994</v>
      </c>
      <c r="B1007" s="57">
        <v>6.3877410000000001</v>
      </c>
      <c r="D1007" s="57">
        <v>1994</v>
      </c>
      <c r="E1007" s="57">
        <v>-4.4046440000000002</v>
      </c>
    </row>
    <row r="1008" spans="1:5" x14ac:dyDescent="0.25">
      <c r="A1008" s="57">
        <v>1995</v>
      </c>
      <c r="B1008" s="57">
        <v>-0.89541210000000004</v>
      </c>
      <c r="D1008" s="57">
        <v>1995</v>
      </c>
      <c r="E1008" s="57">
        <v>5.3833780000000004</v>
      </c>
    </row>
    <row r="1009" spans="1:5" x14ac:dyDescent="0.25">
      <c r="A1009" s="57">
        <v>1996</v>
      </c>
      <c r="B1009" s="57">
        <v>8.3892330000000008</v>
      </c>
      <c r="D1009" s="57">
        <v>1996</v>
      </c>
      <c r="E1009" s="57">
        <v>4.9280080000000002</v>
      </c>
    </row>
    <row r="1010" spans="1:5" x14ac:dyDescent="0.25">
      <c r="A1010" s="57">
        <v>1997</v>
      </c>
      <c r="B1010" s="57">
        <v>0.72639909999999996</v>
      </c>
      <c r="D1010" s="57">
        <v>1997</v>
      </c>
      <c r="E1010" s="57">
        <v>5.5270330000000003</v>
      </c>
    </row>
    <row r="1011" spans="1:5" x14ac:dyDescent="0.25">
      <c r="A1011" s="57">
        <v>1998</v>
      </c>
      <c r="B1011" s="57">
        <v>5.6577029999999997</v>
      </c>
      <c r="D1011" s="57">
        <v>1998</v>
      </c>
      <c r="E1011" s="57">
        <v>2.163859</v>
      </c>
    </row>
    <row r="1012" spans="1:5" x14ac:dyDescent="0.25">
      <c r="A1012" s="57">
        <v>1999</v>
      </c>
      <c r="B1012" s="57">
        <v>2.1975479999999998</v>
      </c>
      <c r="D1012" s="57">
        <v>1999</v>
      </c>
      <c r="E1012" s="57">
        <v>-4.9207799999999997</v>
      </c>
    </row>
    <row r="1013" spans="1:5" x14ac:dyDescent="0.25">
      <c r="A1013" s="57">
        <v>2000</v>
      </c>
      <c r="B1013" s="57">
        <v>-0.31644719999999998</v>
      </c>
      <c r="D1013" s="57">
        <v>2000</v>
      </c>
      <c r="E1013" s="57">
        <v>7.3690499999999997</v>
      </c>
    </row>
    <row r="1014" spans="1:5" x14ac:dyDescent="0.25">
      <c r="A1014" s="57">
        <v>2001</v>
      </c>
      <c r="B1014" s="57">
        <v>-6.1649390000000004</v>
      </c>
      <c r="D1014" s="57">
        <v>2001</v>
      </c>
      <c r="E1014" s="57">
        <v>2.7598280000000002</v>
      </c>
    </row>
    <row r="1015" spans="1:5" x14ac:dyDescent="0.25">
      <c r="A1015" s="57">
        <v>2002</v>
      </c>
      <c r="B1015" s="57">
        <v>0.86133740000000003</v>
      </c>
      <c r="D1015" s="57">
        <v>2002</v>
      </c>
      <c r="E1015" s="57">
        <v>3.1669239999999999</v>
      </c>
    </row>
    <row r="1016" spans="1:5" x14ac:dyDescent="0.25">
      <c r="A1016" s="57">
        <v>2003</v>
      </c>
      <c r="B1016" s="57">
        <v>2.8939140000000001</v>
      </c>
      <c r="D1016" s="57">
        <v>2003</v>
      </c>
      <c r="E1016" s="57">
        <v>4.1660510000000004</v>
      </c>
    </row>
    <row r="1017" spans="1:5" x14ac:dyDescent="0.25">
      <c r="A1017" s="57">
        <v>2004</v>
      </c>
      <c r="B1017" s="57">
        <v>5.3909089999999997</v>
      </c>
      <c r="D1017" s="57">
        <v>2004</v>
      </c>
      <c r="E1017" s="57">
        <v>5.8629389999999999</v>
      </c>
    </row>
    <row r="1018" spans="1:5" x14ac:dyDescent="0.25">
      <c r="A1018" s="57">
        <v>2005</v>
      </c>
      <c r="B1018" s="57">
        <v>7.7911359999999998</v>
      </c>
      <c r="D1018" s="57">
        <v>2005</v>
      </c>
      <c r="E1018" s="57">
        <v>6.1032979999999997</v>
      </c>
    </row>
    <row r="1019" spans="1:5" x14ac:dyDescent="0.25">
      <c r="A1019" s="57">
        <v>2006</v>
      </c>
      <c r="B1019" s="57">
        <v>6.9997220000000002</v>
      </c>
      <c r="D1019" s="57">
        <v>2006</v>
      </c>
      <c r="E1019" s="57">
        <v>6.4103870000000001</v>
      </c>
    </row>
    <row r="1020" spans="1:5" x14ac:dyDescent="0.25">
      <c r="A1020" s="57">
        <v>2007</v>
      </c>
      <c r="B1020" s="57">
        <v>1.3207</v>
      </c>
      <c r="D1020" s="57">
        <v>2007</v>
      </c>
      <c r="E1020" s="57">
        <v>7.0292279999999998</v>
      </c>
    </row>
    <row r="1021" spans="1:5" x14ac:dyDescent="0.25">
      <c r="A1021" s="57">
        <v>2008</v>
      </c>
      <c r="B1021" s="57">
        <v>-1.7869900000000001</v>
      </c>
      <c r="D1021" s="57">
        <v>2008</v>
      </c>
      <c r="E1021" s="57">
        <v>4.4492190000000003</v>
      </c>
    </row>
    <row r="1022" spans="1:5" x14ac:dyDescent="0.25">
      <c r="A1022" s="57">
        <v>2009</v>
      </c>
      <c r="B1022" s="57">
        <v>-0.71128880000000005</v>
      </c>
      <c r="D1022" s="57">
        <v>2009</v>
      </c>
      <c r="E1022" s="57">
        <v>-1.973527</v>
      </c>
    </row>
    <row r="1023" spans="1:5" x14ac:dyDescent="0.25">
      <c r="A1023" s="57">
        <v>2010</v>
      </c>
      <c r="B1023" s="57">
        <v>1.629367</v>
      </c>
      <c r="D1023" s="57">
        <v>2010</v>
      </c>
      <c r="E1023" s="57">
        <v>2.714423</v>
      </c>
    </row>
    <row r="1024" spans="1:5" x14ac:dyDescent="0.25">
      <c r="A1024" s="57">
        <v>1990</v>
      </c>
      <c r="B1024" s="57">
        <v>11.274940000000001</v>
      </c>
      <c r="D1024" s="57">
        <v>1990</v>
      </c>
      <c r="E1024" s="57">
        <v>4.824541</v>
      </c>
    </row>
    <row r="1025" spans="1:5" x14ac:dyDescent="0.25">
      <c r="A1025" s="57">
        <v>1991</v>
      </c>
      <c r="B1025" s="57">
        <v>4.1477639999999996</v>
      </c>
      <c r="D1025" s="57">
        <v>1991</v>
      </c>
      <c r="E1025" s="57">
        <v>6.1129879999999996</v>
      </c>
    </row>
    <row r="1026" spans="1:5" x14ac:dyDescent="0.25">
      <c r="A1026" s="57">
        <v>1992</v>
      </c>
      <c r="B1026" s="57">
        <v>-2.7527020000000002</v>
      </c>
      <c r="D1026" s="57">
        <v>1992</v>
      </c>
      <c r="E1026" s="57">
        <v>6.1986299999999996</v>
      </c>
    </row>
    <row r="1027" spans="1:5" x14ac:dyDescent="0.25">
      <c r="A1027" s="57">
        <v>1993</v>
      </c>
      <c r="B1027" s="57">
        <v>2.1150660000000001</v>
      </c>
      <c r="D1027" s="57">
        <v>1993</v>
      </c>
      <c r="E1027" s="57">
        <v>5.0907929999999997</v>
      </c>
    </row>
    <row r="1028" spans="1:5" x14ac:dyDescent="0.25">
      <c r="A1028" s="57">
        <v>1994</v>
      </c>
      <c r="B1028" s="57">
        <v>-1.1995169999999999</v>
      </c>
      <c r="D1028" s="57">
        <v>1994</v>
      </c>
      <c r="E1028" s="57">
        <v>6.6747009999999998</v>
      </c>
    </row>
    <row r="1029" spans="1:5" x14ac:dyDescent="0.25">
      <c r="A1029" s="57">
        <v>1995</v>
      </c>
      <c r="B1029" s="57">
        <v>5.1686670000000001</v>
      </c>
      <c r="D1029" s="57">
        <v>1995</v>
      </c>
      <c r="E1029" s="57">
        <v>2.619332</v>
      </c>
    </row>
    <row r="1030" spans="1:5" x14ac:dyDescent="0.25">
      <c r="A1030" s="57">
        <v>1996</v>
      </c>
      <c r="B1030" s="57">
        <v>1.841477</v>
      </c>
      <c r="D1030" s="57">
        <v>1996</v>
      </c>
      <c r="E1030" s="57">
        <v>3.7408510000000001</v>
      </c>
    </row>
    <row r="1031" spans="1:5" x14ac:dyDescent="0.25">
      <c r="A1031" s="57">
        <v>1997</v>
      </c>
      <c r="B1031" s="57">
        <v>5.649959</v>
      </c>
      <c r="D1031" s="57">
        <v>1997</v>
      </c>
      <c r="E1031" s="57">
        <v>5.5847930000000003</v>
      </c>
    </row>
    <row r="1032" spans="1:5" x14ac:dyDescent="0.25">
      <c r="A1032" s="57">
        <v>1998</v>
      </c>
      <c r="B1032" s="57">
        <v>4.5329439999999996</v>
      </c>
      <c r="D1032" s="57">
        <v>1998</v>
      </c>
      <c r="E1032" s="57">
        <v>-6.8813050000000002</v>
      </c>
    </row>
    <row r="1033" spans="1:5" x14ac:dyDescent="0.25">
      <c r="A1033" s="57">
        <v>1999</v>
      </c>
      <c r="B1033" s="57">
        <v>2.5771540000000002</v>
      </c>
      <c r="D1033" s="57">
        <v>1999</v>
      </c>
      <c r="E1033" s="57">
        <v>1.4709490000000001</v>
      </c>
    </row>
    <row r="1034" spans="1:5" x14ac:dyDescent="0.25">
      <c r="A1034" s="57">
        <v>2000</v>
      </c>
      <c r="B1034" s="57">
        <v>0.2669919</v>
      </c>
      <c r="D1034" s="57">
        <v>2000</v>
      </c>
      <c r="E1034" s="57">
        <v>7.9556589999999998</v>
      </c>
    </row>
    <row r="1035" spans="1:5" x14ac:dyDescent="0.25">
      <c r="A1035" s="57">
        <v>2001</v>
      </c>
      <c r="B1035" s="57">
        <v>0.53127179999999996</v>
      </c>
      <c r="D1035" s="57">
        <v>2001</v>
      </c>
      <c r="E1035" s="57">
        <v>0.19860439999999999</v>
      </c>
    </row>
    <row r="1036" spans="1:5" x14ac:dyDescent="0.25">
      <c r="A1036" s="57">
        <v>2002</v>
      </c>
      <c r="B1036" s="57">
        <v>3.741692</v>
      </c>
      <c r="D1036" s="57">
        <v>2002</v>
      </c>
      <c r="E1036" s="57">
        <v>1.468934</v>
      </c>
    </row>
    <row r="1037" spans="1:5" x14ac:dyDescent="0.25">
      <c r="A1037" s="57">
        <v>2003</v>
      </c>
      <c r="B1037" s="57">
        <v>3.1370390000000001</v>
      </c>
      <c r="D1037" s="57">
        <v>2003</v>
      </c>
      <c r="E1037" s="57">
        <v>2.5945070000000001</v>
      </c>
    </row>
    <row r="1038" spans="1:5" x14ac:dyDescent="0.25">
      <c r="A1038" s="57">
        <v>2004</v>
      </c>
      <c r="B1038" s="57">
        <v>5.7316370000000001</v>
      </c>
      <c r="D1038" s="57">
        <v>2004</v>
      </c>
      <c r="E1038" s="57">
        <v>7.5699540000000001</v>
      </c>
    </row>
    <row r="1039" spans="1:5" x14ac:dyDescent="0.25">
      <c r="A1039" s="57">
        <v>2005</v>
      </c>
      <c r="B1039" s="57">
        <v>2.0048530000000002</v>
      </c>
      <c r="D1039" s="57">
        <v>2005</v>
      </c>
      <c r="E1039" s="57">
        <v>6.6517840000000001</v>
      </c>
    </row>
    <row r="1040" spans="1:5" x14ac:dyDescent="0.25">
      <c r="A1040" s="57">
        <v>2006</v>
      </c>
      <c r="B1040" s="57">
        <v>9.1049539999999993</v>
      </c>
      <c r="D1040" s="57">
        <v>2006</v>
      </c>
      <c r="E1040" s="57">
        <v>7.0838609999999997</v>
      </c>
    </row>
    <row r="1041" spans="1:5" x14ac:dyDescent="0.25">
      <c r="A1041" s="57">
        <v>2007</v>
      </c>
      <c r="B1041" s="57">
        <v>2.8417520000000001</v>
      </c>
      <c r="D1041" s="57">
        <v>2007</v>
      </c>
      <c r="E1041" s="57">
        <v>6.3494609999999998</v>
      </c>
    </row>
    <row r="1042" spans="1:5" x14ac:dyDescent="0.25">
      <c r="A1042" s="57">
        <v>2008</v>
      </c>
      <c r="B1042" s="57">
        <v>1.8891910000000001</v>
      </c>
      <c r="D1042" s="57">
        <v>2008</v>
      </c>
      <c r="E1042" s="57">
        <v>2.0364580000000001</v>
      </c>
    </row>
    <row r="1043" spans="1:5" x14ac:dyDescent="0.25">
      <c r="A1043" s="57">
        <v>2009</v>
      </c>
      <c r="B1043" s="57">
        <v>-2.2843650000000002</v>
      </c>
      <c r="D1043" s="57">
        <v>2009</v>
      </c>
      <c r="E1043" s="57">
        <v>-2.865612</v>
      </c>
    </row>
    <row r="1044" spans="1:5" x14ac:dyDescent="0.25">
      <c r="A1044" s="57">
        <v>2010</v>
      </c>
      <c r="B1044" s="57">
        <v>-3.4468570000000001</v>
      </c>
      <c r="D1044" s="57">
        <v>2010</v>
      </c>
      <c r="E1044" s="57">
        <v>7.4728919999999999</v>
      </c>
    </row>
    <row r="1045" spans="1:5" x14ac:dyDescent="0.25">
      <c r="A1045" s="57">
        <v>1990</v>
      </c>
      <c r="B1045" s="57">
        <v>-27.166509999999999</v>
      </c>
      <c r="D1045" s="57">
        <v>1990</v>
      </c>
      <c r="E1045" s="57">
        <v>-3.4175629999999999</v>
      </c>
    </row>
    <row r="1046" spans="1:5" x14ac:dyDescent="0.25">
      <c r="A1046" s="57">
        <v>1991</v>
      </c>
      <c r="B1046" s="57">
        <v>8.6776319999999991</v>
      </c>
      <c r="D1046" s="57">
        <v>1991</v>
      </c>
      <c r="E1046" s="57">
        <v>-9.9365459999999999</v>
      </c>
    </row>
    <row r="1047" spans="1:5" x14ac:dyDescent="0.25">
      <c r="A1047" s="57">
        <v>1992</v>
      </c>
      <c r="B1047" s="57">
        <v>-2.7395070000000001</v>
      </c>
      <c r="D1047" s="57">
        <v>1992</v>
      </c>
      <c r="E1047" s="57">
        <v>-2.1525240000000001</v>
      </c>
    </row>
    <row r="1048" spans="1:5" x14ac:dyDescent="0.25">
      <c r="A1048" s="57">
        <v>1993</v>
      </c>
      <c r="B1048" s="57">
        <v>-26.591149999999999</v>
      </c>
      <c r="D1048" s="57">
        <v>1993</v>
      </c>
      <c r="E1048" s="57">
        <v>1.7582199999999999</v>
      </c>
    </row>
    <row r="1049" spans="1:5" x14ac:dyDescent="0.25">
      <c r="A1049" s="57">
        <v>1994</v>
      </c>
      <c r="B1049" s="57">
        <v>2.6446839999999998</v>
      </c>
      <c r="D1049" s="57">
        <v>1994</v>
      </c>
      <c r="E1049" s="57">
        <v>1.788392</v>
      </c>
    </row>
    <row r="1050" spans="1:5" x14ac:dyDescent="0.25">
      <c r="A1050" s="57">
        <v>1995</v>
      </c>
      <c r="B1050" s="57">
        <v>1.217832</v>
      </c>
      <c r="D1050" s="57">
        <v>1995</v>
      </c>
      <c r="E1050" s="57">
        <v>-1.577385</v>
      </c>
    </row>
    <row r="1051" spans="1:5" x14ac:dyDescent="0.25">
      <c r="A1051" s="57">
        <v>1996</v>
      </c>
      <c r="B1051" s="57">
        <v>15.76455</v>
      </c>
      <c r="D1051" s="57">
        <v>1996</v>
      </c>
      <c r="E1051" s="57">
        <v>-0.5194221</v>
      </c>
    </row>
    <row r="1052" spans="1:5" x14ac:dyDescent="0.25">
      <c r="A1052" s="57">
        <v>1997</v>
      </c>
      <c r="B1052" s="57">
        <v>14.15973</v>
      </c>
      <c r="D1052" s="57">
        <v>1997</v>
      </c>
      <c r="E1052" s="57">
        <v>2.8726720000000001</v>
      </c>
    </row>
    <row r="1053" spans="1:5" x14ac:dyDescent="0.25">
      <c r="A1053" s="57">
        <v>1998</v>
      </c>
      <c r="B1053" s="57">
        <v>6.8778800000000002</v>
      </c>
      <c r="D1053" s="57">
        <v>1998</v>
      </c>
      <c r="E1053" s="57">
        <v>4.2798749999999997</v>
      </c>
    </row>
    <row r="1054" spans="1:5" x14ac:dyDescent="0.25">
      <c r="A1054" s="57">
        <v>1999</v>
      </c>
      <c r="B1054" s="57">
        <v>-27.920750000000002</v>
      </c>
      <c r="D1054" s="57">
        <v>1999</v>
      </c>
      <c r="E1054" s="57">
        <v>3.5019399999999998</v>
      </c>
    </row>
    <row r="1055" spans="1:5" x14ac:dyDescent="0.25">
      <c r="A1055" s="57">
        <v>2000</v>
      </c>
      <c r="B1055" s="57">
        <v>-3.38245</v>
      </c>
      <c r="D1055" s="57">
        <v>2000</v>
      </c>
      <c r="E1055" s="57">
        <v>3.702658</v>
      </c>
    </row>
    <row r="1056" spans="1:5" x14ac:dyDescent="0.25">
      <c r="A1056" s="57">
        <v>2001</v>
      </c>
      <c r="B1056" s="57">
        <v>2.272367</v>
      </c>
      <c r="D1056" s="57">
        <v>2001</v>
      </c>
      <c r="E1056" s="57">
        <v>3.4114900000000001</v>
      </c>
    </row>
    <row r="1057" spans="1:5" x14ac:dyDescent="0.25">
      <c r="A1057" s="57">
        <v>2002</v>
      </c>
      <c r="B1057" s="57">
        <v>10.9093</v>
      </c>
      <c r="D1057" s="57">
        <v>2002</v>
      </c>
      <c r="E1057" s="57">
        <v>5.0219250000000004</v>
      </c>
    </row>
    <row r="1058" spans="1:5" x14ac:dyDescent="0.25">
      <c r="A1058" s="57">
        <v>2003</v>
      </c>
      <c r="B1058" s="57">
        <v>9.5466540000000002</v>
      </c>
      <c r="D1058" s="57">
        <v>2003</v>
      </c>
      <c r="E1058" s="57">
        <v>4.2762789999999997</v>
      </c>
    </row>
    <row r="1059" spans="1:5" x14ac:dyDescent="0.25">
      <c r="A1059" s="57">
        <v>2004</v>
      </c>
      <c r="B1059" s="57">
        <v>5.6233659999999999</v>
      </c>
      <c r="D1059" s="57">
        <v>2004</v>
      </c>
      <c r="E1059" s="57">
        <v>4.3130709999999999</v>
      </c>
    </row>
    <row r="1060" spans="1:5" x14ac:dyDescent="0.25">
      <c r="A1060" s="57">
        <v>2005</v>
      </c>
      <c r="B1060" s="57">
        <v>15.555580000000001</v>
      </c>
      <c r="D1060" s="57">
        <v>2005</v>
      </c>
      <c r="E1060" s="57">
        <v>3.8872469999999999</v>
      </c>
    </row>
    <row r="1061" spans="1:5" x14ac:dyDescent="0.25">
      <c r="A1061" s="57">
        <v>2006</v>
      </c>
      <c r="B1061" s="57">
        <v>3.1871619999999998</v>
      </c>
      <c r="D1061" s="57">
        <v>2006</v>
      </c>
      <c r="E1061" s="57">
        <v>3.8097720000000002</v>
      </c>
    </row>
    <row r="1062" spans="1:5" x14ac:dyDescent="0.25">
      <c r="A1062" s="57">
        <v>2007</v>
      </c>
      <c r="B1062" s="57">
        <v>8.6237790000000007</v>
      </c>
      <c r="D1062" s="57">
        <v>2007</v>
      </c>
      <c r="E1062" s="57">
        <v>0.296931</v>
      </c>
    </row>
    <row r="1063" spans="1:5" x14ac:dyDescent="0.25">
      <c r="A1063" s="57">
        <v>2008</v>
      </c>
      <c r="B1063" s="57">
        <v>3.802902</v>
      </c>
      <c r="D1063" s="57">
        <v>2008</v>
      </c>
      <c r="E1063" s="57">
        <v>0.89375070000000001</v>
      </c>
    </row>
    <row r="1064" spans="1:5" x14ac:dyDescent="0.25">
      <c r="A1064" s="57">
        <v>2009</v>
      </c>
      <c r="B1064" s="57">
        <v>-1.0331680000000001</v>
      </c>
      <c r="D1064" s="57">
        <v>2009</v>
      </c>
      <c r="E1064" s="57">
        <v>-6.5104170000000003</v>
      </c>
    </row>
    <row r="1065" spans="1:5" x14ac:dyDescent="0.25">
      <c r="A1065" s="57">
        <v>2010</v>
      </c>
      <c r="B1065" s="57">
        <v>0.66052080000000002</v>
      </c>
      <c r="D1065" s="57">
        <v>2010</v>
      </c>
      <c r="E1065" s="57">
        <v>1.345394</v>
      </c>
    </row>
    <row r="1066" spans="1:5" x14ac:dyDescent="0.25">
      <c r="A1066" s="57">
        <v>1990</v>
      </c>
      <c r="B1066" s="57">
        <v>0.2480658</v>
      </c>
      <c r="D1066" s="57">
        <v>1990</v>
      </c>
      <c r="E1066" s="57">
        <v>5.7440049999999996</v>
      </c>
    </row>
    <row r="1067" spans="1:5" x14ac:dyDescent="0.25">
      <c r="A1067" s="57">
        <v>1991</v>
      </c>
      <c r="B1067" s="57">
        <v>3.2747670000000002</v>
      </c>
      <c r="D1067" s="57">
        <v>1991</v>
      </c>
      <c r="E1067" s="57">
        <v>-0.83602129999999997</v>
      </c>
    </row>
    <row r="1068" spans="1:5" x14ac:dyDescent="0.25">
      <c r="A1068" s="57">
        <v>1992</v>
      </c>
      <c r="B1068" s="57">
        <v>3.6395019999999998</v>
      </c>
      <c r="D1068" s="57">
        <v>1992</v>
      </c>
      <c r="E1068" s="57">
        <v>4.3792809999999998</v>
      </c>
    </row>
    <row r="1069" spans="1:5" x14ac:dyDescent="0.25">
      <c r="A1069" s="57">
        <v>1993</v>
      </c>
      <c r="B1069" s="57">
        <v>3.2561230000000001</v>
      </c>
      <c r="D1069" s="57">
        <v>1993</v>
      </c>
      <c r="E1069" s="57">
        <v>2.4819439999999999</v>
      </c>
    </row>
    <row r="1070" spans="1:5" x14ac:dyDescent="0.25">
      <c r="A1070" s="57">
        <v>1994</v>
      </c>
      <c r="B1070" s="57">
        <v>2.4184400000000002E-2</v>
      </c>
      <c r="D1070" s="57">
        <v>1994</v>
      </c>
      <c r="E1070" s="57">
        <v>6.0271429999999997</v>
      </c>
    </row>
    <row r="1071" spans="1:5" x14ac:dyDescent="0.25">
      <c r="A1071" s="57">
        <v>1995</v>
      </c>
      <c r="B1071" s="57">
        <v>5.16012</v>
      </c>
      <c r="D1071" s="57">
        <v>1995</v>
      </c>
      <c r="E1071" s="57">
        <v>9.1609909999999992</v>
      </c>
    </row>
    <row r="1072" spans="1:5" x14ac:dyDescent="0.25">
      <c r="A1072" s="57">
        <v>1996</v>
      </c>
      <c r="B1072" s="57">
        <v>2.7880940000000001</v>
      </c>
      <c r="D1072" s="57">
        <v>1996</v>
      </c>
      <c r="E1072" s="57">
        <v>3.718912</v>
      </c>
    </row>
    <row r="1073" spans="1:5" x14ac:dyDescent="0.25">
      <c r="A1073" s="57">
        <v>1997</v>
      </c>
      <c r="B1073" s="57">
        <v>2.7714629999999998</v>
      </c>
      <c r="D1073" s="57">
        <v>1997</v>
      </c>
      <c r="E1073" s="57">
        <v>4.2529240000000001</v>
      </c>
    </row>
    <row r="1074" spans="1:5" x14ac:dyDescent="0.25">
      <c r="A1074" s="57">
        <v>1998</v>
      </c>
      <c r="B1074" s="57">
        <v>3.2752750000000002</v>
      </c>
      <c r="D1074" s="57">
        <v>1998</v>
      </c>
      <c r="E1074" s="57">
        <v>5.7088590000000003</v>
      </c>
    </row>
    <row r="1075" spans="1:5" x14ac:dyDescent="0.25">
      <c r="A1075" s="57">
        <v>1999</v>
      </c>
      <c r="B1075" s="57">
        <v>-2.649769</v>
      </c>
      <c r="D1075" s="57">
        <v>1999</v>
      </c>
      <c r="E1075" s="57">
        <v>10.696339999999999</v>
      </c>
    </row>
    <row r="1076" spans="1:5" x14ac:dyDescent="0.25">
      <c r="A1076" s="57">
        <v>2000</v>
      </c>
      <c r="B1076" s="57">
        <v>1.0560149999999999</v>
      </c>
      <c r="D1076" s="57">
        <v>2000</v>
      </c>
      <c r="E1076" s="57">
        <v>2.3281040000000002</v>
      </c>
    </row>
    <row r="1077" spans="1:5" x14ac:dyDescent="0.25">
      <c r="A1077" s="57">
        <v>2001</v>
      </c>
      <c r="B1077" s="57">
        <v>-3.6394709999999999</v>
      </c>
      <c r="D1077" s="57">
        <v>2001</v>
      </c>
      <c r="E1077" s="57">
        <v>4.8677099999999998</v>
      </c>
    </row>
    <row r="1078" spans="1:5" x14ac:dyDescent="0.25">
      <c r="A1078" s="57">
        <v>2002</v>
      </c>
      <c r="B1078" s="57">
        <v>-7.6616280000000003</v>
      </c>
      <c r="D1078" s="57">
        <v>2002</v>
      </c>
      <c r="E1078" s="57">
        <v>4.6761889999999999</v>
      </c>
    </row>
    <row r="1079" spans="1:5" x14ac:dyDescent="0.25">
      <c r="A1079" s="57">
        <v>2003</v>
      </c>
      <c r="B1079" s="57">
        <v>14.530659999999999</v>
      </c>
      <c r="D1079" s="57">
        <v>2003</v>
      </c>
      <c r="E1079" s="57">
        <v>6.3710709999999997</v>
      </c>
    </row>
    <row r="1080" spans="1:5" x14ac:dyDescent="0.25">
      <c r="A1080" s="57">
        <v>2004</v>
      </c>
      <c r="B1080" s="57">
        <v>-5.9467559999999997</v>
      </c>
      <c r="D1080" s="57">
        <v>2004</v>
      </c>
      <c r="E1080" s="57">
        <v>9.3435319999999997</v>
      </c>
    </row>
    <row r="1081" spans="1:5" x14ac:dyDescent="0.25">
      <c r="A1081" s="57">
        <v>2005</v>
      </c>
      <c r="B1081" s="57">
        <v>7.6432409999999997</v>
      </c>
      <c r="D1081" s="57">
        <v>2005</v>
      </c>
      <c r="E1081" s="57">
        <v>8.8019890000000007</v>
      </c>
    </row>
    <row r="1082" spans="1:5" x14ac:dyDescent="0.25">
      <c r="A1082" s="57">
        <v>2006</v>
      </c>
      <c r="B1082" s="57">
        <v>-0.20829539999999999</v>
      </c>
      <c r="D1082" s="57">
        <v>2006</v>
      </c>
      <c r="E1082" s="57">
        <v>8.6345810000000007</v>
      </c>
    </row>
    <row r="1083" spans="1:5" x14ac:dyDescent="0.25">
      <c r="A1083" s="57">
        <v>2007</v>
      </c>
      <c r="B1083" s="57">
        <v>3.8430040000000001</v>
      </c>
      <c r="D1083" s="57">
        <v>2007</v>
      </c>
      <c r="E1083" s="57">
        <v>10.26033</v>
      </c>
    </row>
    <row r="1084" spans="1:5" x14ac:dyDescent="0.25">
      <c r="A1084" s="57">
        <v>2008</v>
      </c>
      <c r="B1084" s="57">
        <v>5.6452669999999996</v>
      </c>
      <c r="D1084" s="57">
        <v>2008</v>
      </c>
      <c r="E1084" s="57">
        <v>2.4092150000000001</v>
      </c>
    </row>
    <row r="1085" spans="1:5" x14ac:dyDescent="0.25">
      <c r="A1085" s="57">
        <v>2009</v>
      </c>
      <c r="B1085" s="57">
        <v>7.6473149999999999</v>
      </c>
      <c r="D1085" s="57">
        <v>2009</v>
      </c>
      <c r="E1085" s="57">
        <v>9.920852</v>
      </c>
    </row>
    <row r="1086" spans="1:5" x14ac:dyDescent="0.25">
      <c r="A1086" s="57">
        <v>2010</v>
      </c>
      <c r="B1086" s="57">
        <v>1.754964</v>
      </c>
      <c r="D1086" s="57">
        <v>2010</v>
      </c>
      <c r="E1086" s="57">
        <v>9.3546999999999993</v>
      </c>
    </row>
    <row r="1087" spans="1:5" x14ac:dyDescent="0.25">
      <c r="A1087" s="57">
        <v>1990</v>
      </c>
      <c r="D1087" s="57">
        <v>1990</v>
      </c>
      <c r="E1087" s="57">
        <v>8.4303249999999998</v>
      </c>
    </row>
    <row r="1088" spans="1:5" x14ac:dyDescent="0.25">
      <c r="A1088" s="57">
        <v>1991</v>
      </c>
      <c r="D1088" s="57">
        <v>1991</v>
      </c>
      <c r="E1088" s="57">
        <v>8.5313459999999992</v>
      </c>
    </row>
    <row r="1089" spans="1:5" x14ac:dyDescent="0.25">
      <c r="A1089" s="57">
        <v>1992</v>
      </c>
      <c r="D1089" s="57">
        <v>1992</v>
      </c>
      <c r="E1089" s="57">
        <v>7.0149530000000002</v>
      </c>
    </row>
    <row r="1090" spans="1:5" x14ac:dyDescent="0.25">
      <c r="A1090" s="57">
        <v>1993</v>
      </c>
      <c r="D1090" s="57">
        <v>1993</v>
      </c>
      <c r="E1090" s="57">
        <v>6.7288370000000004</v>
      </c>
    </row>
    <row r="1091" spans="1:5" x14ac:dyDescent="0.25">
      <c r="A1091" s="57">
        <v>1994</v>
      </c>
      <c r="D1091" s="57">
        <v>1994</v>
      </c>
      <c r="E1091" s="57">
        <v>7.2304919999999999</v>
      </c>
    </row>
    <row r="1092" spans="1:5" x14ac:dyDescent="0.25">
      <c r="A1092" s="57">
        <v>1995</v>
      </c>
      <c r="D1092" s="57">
        <v>1995</v>
      </c>
      <c r="E1092" s="57">
        <v>7.7780180000000003</v>
      </c>
    </row>
    <row r="1093" spans="1:5" x14ac:dyDescent="0.25">
      <c r="A1093" s="57">
        <v>1996</v>
      </c>
      <c r="D1093" s="57">
        <v>1996</v>
      </c>
      <c r="E1093" s="57">
        <v>7.3781590000000001</v>
      </c>
    </row>
    <row r="1094" spans="1:5" x14ac:dyDescent="0.25">
      <c r="A1094" s="57">
        <v>1997</v>
      </c>
      <c r="D1094" s="57">
        <v>1997</v>
      </c>
      <c r="E1094" s="57">
        <v>4.551126</v>
      </c>
    </row>
    <row r="1095" spans="1:5" x14ac:dyDescent="0.25">
      <c r="A1095" s="57">
        <v>1998</v>
      </c>
      <c r="D1095" s="57">
        <v>1998</v>
      </c>
      <c r="E1095" s="57">
        <v>-14.017910000000001</v>
      </c>
    </row>
    <row r="1096" spans="1:5" x14ac:dyDescent="0.25">
      <c r="A1096" s="57">
        <v>1999</v>
      </c>
      <c r="D1096" s="57">
        <v>1999</v>
      </c>
      <c r="E1096" s="57">
        <v>7.63992E-2</v>
      </c>
    </row>
    <row r="1097" spans="1:5" x14ac:dyDescent="0.25">
      <c r="A1097" s="57">
        <v>2000</v>
      </c>
      <c r="D1097" s="57">
        <v>2000</v>
      </c>
      <c r="E1097" s="57">
        <v>5.1006790000000004</v>
      </c>
    </row>
    <row r="1098" spans="1:5" x14ac:dyDescent="0.25">
      <c r="A1098" s="57">
        <v>2001</v>
      </c>
      <c r="B1098" s="57">
        <v>10.85566</v>
      </c>
      <c r="D1098" s="57">
        <v>2001</v>
      </c>
      <c r="E1098" s="57">
        <v>3.7541630000000001</v>
      </c>
    </row>
    <row r="1099" spans="1:5" x14ac:dyDescent="0.25">
      <c r="A1099" s="57">
        <v>2002</v>
      </c>
      <c r="B1099" s="57">
        <v>-8.1786969999999997</v>
      </c>
      <c r="D1099" s="57">
        <v>2002</v>
      </c>
      <c r="E1099" s="57">
        <v>3.5274860000000001</v>
      </c>
    </row>
    <row r="1100" spans="1:5" x14ac:dyDescent="0.25">
      <c r="A1100" s="57">
        <v>2003</v>
      </c>
      <c r="B1100" s="57">
        <v>-5.2447169999999996</v>
      </c>
      <c r="D1100" s="57">
        <v>2003</v>
      </c>
      <c r="E1100" s="57">
        <v>6.6079049999999997</v>
      </c>
    </row>
    <row r="1101" spans="1:5" x14ac:dyDescent="0.25">
      <c r="A1101" s="57">
        <v>2004</v>
      </c>
      <c r="B1101" s="57">
        <v>-15.543979999999999</v>
      </c>
      <c r="D1101" s="57">
        <v>2004</v>
      </c>
      <c r="E1101" s="57">
        <v>2.9533649999999998</v>
      </c>
    </row>
    <row r="1102" spans="1:5" x14ac:dyDescent="0.25">
      <c r="A1102" s="57">
        <v>2005</v>
      </c>
      <c r="B1102" s="57">
        <v>7.3265459999999996</v>
      </c>
      <c r="D1102" s="57">
        <v>2005</v>
      </c>
      <c r="E1102" s="57">
        <v>5.885675</v>
      </c>
    </row>
    <row r="1103" spans="1:5" x14ac:dyDescent="0.25">
      <c r="A1103" s="57">
        <v>2006</v>
      </c>
      <c r="B1103" s="57">
        <v>-6.7592949999999998</v>
      </c>
      <c r="D1103" s="57">
        <v>2006</v>
      </c>
      <c r="E1103" s="57">
        <v>3.9073150000000001</v>
      </c>
    </row>
    <row r="1104" spans="1:5" x14ac:dyDescent="0.25">
      <c r="A1104" s="57">
        <v>2007</v>
      </c>
      <c r="B1104" s="57">
        <v>7.7372389999999998</v>
      </c>
      <c r="D1104" s="57">
        <v>2007</v>
      </c>
      <c r="E1104" s="57">
        <v>4.1758660000000001</v>
      </c>
    </row>
    <row r="1105" spans="1:5" x14ac:dyDescent="0.25">
      <c r="A1105" s="57">
        <v>2008</v>
      </c>
      <c r="B1105" s="57">
        <v>11.31494</v>
      </c>
      <c r="D1105" s="57">
        <v>2008</v>
      </c>
      <c r="E1105" s="57">
        <v>7.0919980000000002</v>
      </c>
    </row>
    <row r="1106" spans="1:5" x14ac:dyDescent="0.25">
      <c r="A1106" s="57">
        <v>2009</v>
      </c>
      <c r="B1106" s="57">
        <v>11.84206</v>
      </c>
      <c r="D1106" s="57">
        <v>2009</v>
      </c>
      <c r="E1106" s="57">
        <v>6.4760260000000001</v>
      </c>
    </row>
    <row r="1107" spans="1:5" x14ac:dyDescent="0.25">
      <c r="A1107" s="57">
        <v>2010</v>
      </c>
      <c r="B1107" s="57">
        <v>5.8229939999999996</v>
      </c>
      <c r="D1107" s="57">
        <v>2010</v>
      </c>
      <c r="E1107" s="57">
        <v>5.0201039999999999</v>
      </c>
    </row>
    <row r="1108" spans="1:5" x14ac:dyDescent="0.25">
      <c r="A1108" s="57">
        <v>1990</v>
      </c>
      <c r="B1108" s="57">
        <v>-4.1959590000000002</v>
      </c>
      <c r="D1108" s="57">
        <v>1990</v>
      </c>
      <c r="E1108" s="57">
        <v>15.62692</v>
      </c>
    </row>
    <row r="1109" spans="1:5" x14ac:dyDescent="0.25">
      <c r="A1109" s="57">
        <v>1991</v>
      </c>
      <c r="B1109" s="57">
        <v>6.8088100000000003</v>
      </c>
      <c r="D1109" s="57">
        <v>1991</v>
      </c>
      <c r="E1109" s="57">
        <v>8.8965189999999996</v>
      </c>
    </row>
    <row r="1110" spans="1:5" x14ac:dyDescent="0.25">
      <c r="A1110" s="57">
        <v>1992</v>
      </c>
      <c r="B1110" s="57">
        <v>3.7326570000000001</v>
      </c>
      <c r="D1110" s="57">
        <v>1992</v>
      </c>
      <c r="E1110" s="57">
        <v>11.039709999999999</v>
      </c>
    </row>
    <row r="1111" spans="1:5" x14ac:dyDescent="0.25">
      <c r="A1111" s="57">
        <v>1993</v>
      </c>
      <c r="B1111" s="57">
        <v>0.55210400000000004</v>
      </c>
      <c r="D1111" s="57">
        <v>1993</v>
      </c>
      <c r="E1111" s="57">
        <v>-0.79920999999999998</v>
      </c>
    </row>
    <row r="1112" spans="1:5" x14ac:dyDescent="0.25">
      <c r="A1112" s="57">
        <v>1994</v>
      </c>
      <c r="B1112" s="57">
        <v>5.6238130000000002</v>
      </c>
      <c r="D1112" s="57">
        <v>1994</v>
      </c>
      <c r="E1112" s="57">
        <v>5.4249559999999999</v>
      </c>
    </row>
    <row r="1113" spans="1:5" x14ac:dyDescent="0.25">
      <c r="A1113" s="57">
        <v>1995</v>
      </c>
      <c r="B1113" s="57">
        <v>-9.0940900000000005E-2</v>
      </c>
      <c r="D1113" s="57">
        <v>1995</v>
      </c>
      <c r="E1113" s="57">
        <v>-4.9734379999999998</v>
      </c>
    </row>
    <row r="1114" spans="1:5" x14ac:dyDescent="0.25">
      <c r="A1114" s="57">
        <v>1996</v>
      </c>
      <c r="B1114" s="57">
        <v>1.2180839999999999</v>
      </c>
      <c r="D1114" s="57">
        <v>1996</v>
      </c>
      <c r="E1114" s="57">
        <v>4.9938640000000003</v>
      </c>
    </row>
    <row r="1115" spans="1:5" x14ac:dyDescent="0.25">
      <c r="A1115" s="57">
        <v>1997</v>
      </c>
      <c r="B1115" s="57">
        <v>4.7904039999999997</v>
      </c>
      <c r="D1115" s="57">
        <v>1997</v>
      </c>
      <c r="E1115" s="57">
        <v>1.8596630000000001</v>
      </c>
    </row>
    <row r="1116" spans="1:5" x14ac:dyDescent="0.25">
      <c r="A1116" s="57">
        <v>1998</v>
      </c>
      <c r="B1116" s="57">
        <v>-5.3657880000000002</v>
      </c>
      <c r="D1116" s="57">
        <v>1998</v>
      </c>
      <c r="E1116" s="57">
        <v>5.8948710000000002</v>
      </c>
    </row>
    <row r="1117" spans="1:5" x14ac:dyDescent="0.25">
      <c r="A1117" s="57">
        <v>1999</v>
      </c>
      <c r="B1117" s="57">
        <v>10.056179999999999</v>
      </c>
      <c r="D1117" s="57">
        <v>1999</v>
      </c>
      <c r="E1117" s="57">
        <v>3.4943819999999999</v>
      </c>
    </row>
    <row r="1118" spans="1:5" x14ac:dyDescent="0.25">
      <c r="A1118" s="57">
        <v>2000</v>
      </c>
      <c r="B1118" s="57">
        <v>3.4609390000000002</v>
      </c>
      <c r="D1118" s="57">
        <v>2000</v>
      </c>
      <c r="E1118" s="57">
        <v>4.5781150000000004</v>
      </c>
    </row>
    <row r="1119" spans="1:5" x14ac:dyDescent="0.25">
      <c r="A1119" s="57">
        <v>2001</v>
      </c>
      <c r="B1119" s="57">
        <v>3.3524199999999997E-2</v>
      </c>
      <c r="D1119" s="57">
        <v>2001</v>
      </c>
      <c r="E1119" s="57">
        <v>0.82769159999999997</v>
      </c>
    </row>
    <row r="1120" spans="1:5" x14ac:dyDescent="0.25">
      <c r="A1120" s="57">
        <v>2002</v>
      </c>
      <c r="B1120" s="57">
        <v>1.64364</v>
      </c>
      <c r="D1120" s="57">
        <v>2002</v>
      </c>
      <c r="E1120" s="57">
        <v>5.1460369999999998</v>
      </c>
    </row>
    <row r="1121" spans="1:5" x14ac:dyDescent="0.25">
      <c r="A1121" s="57">
        <v>2003</v>
      </c>
      <c r="B1121" s="57">
        <v>3.3032970000000001</v>
      </c>
      <c r="D1121" s="57">
        <v>2003</v>
      </c>
      <c r="E1121" s="57">
        <v>7.1517330000000001</v>
      </c>
    </row>
    <row r="1122" spans="1:5" x14ac:dyDescent="0.25">
      <c r="A1122" s="57">
        <v>2004</v>
      </c>
      <c r="B1122" s="57">
        <v>0.96825079999999997</v>
      </c>
      <c r="D1122" s="57">
        <v>2004</v>
      </c>
      <c r="E1122" s="57">
        <v>3.5197669999999999</v>
      </c>
    </row>
    <row r="1123" spans="1:5" x14ac:dyDescent="0.25">
      <c r="A1123" s="57">
        <v>2005</v>
      </c>
      <c r="B1123" s="57">
        <v>-1.186539</v>
      </c>
      <c r="D1123" s="57">
        <v>2005</v>
      </c>
      <c r="E1123" s="57">
        <v>5.7617919999999998</v>
      </c>
    </row>
    <row r="1124" spans="1:5" x14ac:dyDescent="0.25">
      <c r="A1124" s="57">
        <v>2006</v>
      </c>
      <c r="B1124" s="57">
        <v>1.656579</v>
      </c>
      <c r="D1124" s="57">
        <v>2006</v>
      </c>
      <c r="E1124" s="57">
        <v>6.1947419999999997</v>
      </c>
    </row>
    <row r="1125" spans="1:5" x14ac:dyDescent="0.25">
      <c r="A1125" s="57">
        <v>2007</v>
      </c>
      <c r="B1125" s="57">
        <v>-4.9117050000000004</v>
      </c>
      <c r="D1125" s="57">
        <v>2007</v>
      </c>
      <c r="E1125" s="57">
        <v>6.3354119999999998</v>
      </c>
    </row>
    <row r="1126" spans="1:5" x14ac:dyDescent="0.25">
      <c r="A1126" s="57">
        <v>2008</v>
      </c>
      <c r="B1126" s="57">
        <v>6.2246980000000001</v>
      </c>
      <c r="D1126" s="57">
        <v>2008</v>
      </c>
      <c r="E1126" s="57">
        <v>-0.38228069999999997</v>
      </c>
    </row>
    <row r="1127" spans="1:5" x14ac:dyDescent="0.25">
      <c r="A1127" s="57">
        <v>2009</v>
      </c>
      <c r="B1127" s="57">
        <v>-4.6098489999999996</v>
      </c>
      <c r="D1127" s="57">
        <v>2009</v>
      </c>
      <c r="E1127" s="57">
        <v>0.52056190000000002</v>
      </c>
    </row>
    <row r="1128" spans="1:5" x14ac:dyDescent="0.25">
      <c r="A1128" s="57">
        <v>2010</v>
      </c>
      <c r="B1128" s="57">
        <v>2.5344820000000001</v>
      </c>
      <c r="D1128" s="57">
        <v>2010</v>
      </c>
      <c r="E1128" s="57">
        <v>1.363944</v>
      </c>
    </row>
    <row r="1129" spans="1:5" x14ac:dyDescent="0.25">
      <c r="A1129" s="57">
        <v>1990</v>
      </c>
      <c r="B1129" s="57">
        <v>1.961776</v>
      </c>
      <c r="D1129" s="57">
        <v>1990</v>
      </c>
      <c r="E1129" s="57">
        <v>6.1587099999999999E-2</v>
      </c>
    </row>
    <row r="1130" spans="1:5" x14ac:dyDescent="0.25">
      <c r="A1130" s="57">
        <v>1991</v>
      </c>
      <c r="B1130" s="57">
        <v>2.7858580000000002</v>
      </c>
      <c r="D1130" s="57">
        <v>1991</v>
      </c>
      <c r="E1130" s="57">
        <v>-107.5865</v>
      </c>
    </row>
    <row r="1131" spans="1:5" x14ac:dyDescent="0.25">
      <c r="A1131" s="57">
        <v>1992</v>
      </c>
      <c r="B1131" s="57">
        <v>1.3225469999999999</v>
      </c>
      <c r="D1131" s="57">
        <v>1992</v>
      </c>
      <c r="E1131" s="57">
        <v>21.220690000000001</v>
      </c>
    </row>
    <row r="1132" spans="1:5" x14ac:dyDescent="0.25">
      <c r="A1132" s="57">
        <v>1993</v>
      </c>
      <c r="B1132" s="57">
        <v>-2.7946309999999999</v>
      </c>
      <c r="D1132" s="57">
        <v>1993</v>
      </c>
      <c r="E1132" s="57">
        <v>40.143909999999998</v>
      </c>
    </row>
    <row r="1133" spans="1:5" x14ac:dyDescent="0.25">
      <c r="A1133" s="57">
        <v>1994</v>
      </c>
      <c r="B1133" s="57">
        <v>7.8136219999999996</v>
      </c>
      <c r="D1133" s="57">
        <v>1994</v>
      </c>
      <c r="E1133" s="57">
        <v>-5.2710549999999996</v>
      </c>
    </row>
    <row r="1134" spans="1:5" x14ac:dyDescent="0.25">
      <c r="A1134" s="57">
        <v>1995</v>
      </c>
      <c r="B1134" s="57">
        <v>4.8731549999999997</v>
      </c>
      <c r="D1134" s="57">
        <v>1995</v>
      </c>
      <c r="E1134" s="57">
        <v>-20.33982</v>
      </c>
    </row>
    <row r="1135" spans="1:5" x14ac:dyDescent="0.25">
      <c r="A1135" s="57">
        <v>1996</v>
      </c>
      <c r="B1135" s="57">
        <v>-1.0401100000000001</v>
      </c>
      <c r="D1135" s="57">
        <v>1996</v>
      </c>
      <c r="E1135" s="57">
        <v>40.250399999999999</v>
      </c>
    </row>
    <row r="1136" spans="1:5" x14ac:dyDescent="0.25">
      <c r="A1136" s="57">
        <v>1997</v>
      </c>
      <c r="B1136" s="57">
        <v>5.0331299999999999</v>
      </c>
      <c r="D1136" s="57">
        <v>1997</v>
      </c>
      <c r="E1136" s="57">
        <v>20.019659999999998</v>
      </c>
    </row>
    <row r="1137" spans="1:5" x14ac:dyDescent="0.25">
      <c r="A1137" s="57">
        <v>1998</v>
      </c>
      <c r="B1137" s="57">
        <v>0.64389879999999999</v>
      </c>
      <c r="D1137" s="57">
        <v>1998</v>
      </c>
      <c r="E1137" s="57">
        <v>30.572669999999999</v>
      </c>
    </row>
    <row r="1138" spans="1:5" x14ac:dyDescent="0.25">
      <c r="A1138" s="57">
        <v>1999</v>
      </c>
      <c r="B1138" s="57">
        <v>4.3134129999999997</v>
      </c>
      <c r="D1138" s="57">
        <v>1999</v>
      </c>
      <c r="E1138" s="57">
        <v>17.005490000000002</v>
      </c>
    </row>
    <row r="1139" spans="1:5" x14ac:dyDescent="0.25">
      <c r="A1139" s="57">
        <v>2000</v>
      </c>
      <c r="B1139" s="57">
        <v>16.444870000000002</v>
      </c>
      <c r="D1139" s="57">
        <v>2000</v>
      </c>
      <c r="E1139" s="57">
        <v>1.4148320000000001</v>
      </c>
    </row>
    <row r="1140" spans="1:5" x14ac:dyDescent="0.25">
      <c r="A1140" s="57">
        <v>2001</v>
      </c>
      <c r="B1140" s="57">
        <v>-2.4831029999999998</v>
      </c>
      <c r="D1140" s="57">
        <v>2001</v>
      </c>
      <c r="E1140" s="57">
        <v>2.5990570000000002</v>
      </c>
    </row>
    <row r="1141" spans="1:5" x14ac:dyDescent="0.25">
      <c r="A1141" s="57">
        <v>2002</v>
      </c>
      <c r="B1141" s="57">
        <v>-3.2434850000000002</v>
      </c>
      <c r="D1141" s="57">
        <v>2002</v>
      </c>
      <c r="E1141" s="57">
        <v>-7.7035980000000004</v>
      </c>
    </row>
    <row r="1142" spans="1:5" x14ac:dyDescent="0.25">
      <c r="A1142" s="57">
        <v>2003</v>
      </c>
      <c r="B1142" s="57">
        <v>28.053159999999998</v>
      </c>
      <c r="D1142" s="57">
        <v>2003</v>
      </c>
      <c r="E1142" s="57">
        <v>-41.606720000000003</v>
      </c>
    </row>
    <row r="1143" spans="1:5" x14ac:dyDescent="0.25">
      <c r="A1143" s="57">
        <v>2004</v>
      </c>
      <c r="B1143" s="57">
        <v>6.4457100000000001</v>
      </c>
      <c r="D1143" s="57">
        <v>2004</v>
      </c>
      <c r="E1143" s="57">
        <v>44.677639999999997</v>
      </c>
    </row>
    <row r="1144" spans="1:5" x14ac:dyDescent="0.25">
      <c r="A1144" s="57">
        <v>2005</v>
      </c>
      <c r="B1144" s="57">
        <v>8.9049479999999992</v>
      </c>
      <c r="D1144" s="57">
        <v>2005</v>
      </c>
      <c r="E1144" s="57">
        <v>4.0582289999999999</v>
      </c>
    </row>
    <row r="1145" spans="1:5" x14ac:dyDescent="0.25">
      <c r="A1145" s="57">
        <v>2006</v>
      </c>
      <c r="B1145" s="57">
        <v>1.6699619999999999</v>
      </c>
      <c r="D1145" s="57">
        <v>2006</v>
      </c>
      <c r="E1145" s="57">
        <v>9.3246369999999992</v>
      </c>
    </row>
    <row r="1146" spans="1:5" x14ac:dyDescent="0.25">
      <c r="A1146" s="57">
        <v>2007</v>
      </c>
      <c r="B1146" s="57">
        <v>11.41229</v>
      </c>
      <c r="D1146" s="57">
        <v>2007</v>
      </c>
      <c r="E1146" s="57">
        <v>1.264513</v>
      </c>
    </row>
    <row r="1147" spans="1:5" x14ac:dyDescent="0.25">
      <c r="A1147" s="57">
        <v>2008</v>
      </c>
      <c r="B1147" s="57">
        <v>18.89866</v>
      </c>
      <c r="D1147" s="57">
        <v>2008</v>
      </c>
      <c r="E1147" s="57">
        <v>6.6669099999999997</v>
      </c>
    </row>
    <row r="1148" spans="1:5" x14ac:dyDescent="0.25">
      <c r="A1148" s="57">
        <v>2009</v>
      </c>
      <c r="B1148" s="57">
        <v>-5.5778749999999997</v>
      </c>
      <c r="D1148" s="57">
        <v>2009</v>
      </c>
      <c r="E1148" s="57">
        <v>10.54955</v>
      </c>
    </row>
    <row r="1149" spans="1:5" x14ac:dyDescent="0.25">
      <c r="A1149" s="57">
        <v>2010</v>
      </c>
      <c r="B1149" s="57">
        <v>0.66147990000000001</v>
      </c>
      <c r="D1149" s="57">
        <v>2010</v>
      </c>
      <c r="E1149" s="57">
        <v>6.5814589999999997</v>
      </c>
    </row>
    <row r="1150" spans="1:5" x14ac:dyDescent="0.25">
      <c r="A1150" s="57">
        <v>1990</v>
      </c>
      <c r="B1150" s="57">
        <v>3.0724719999999999</v>
      </c>
      <c r="D1150" s="57">
        <v>1990</v>
      </c>
      <c r="E1150" s="57">
        <v>8.4167100000000001</v>
      </c>
    </row>
    <row r="1151" spans="1:5" x14ac:dyDescent="0.25">
      <c r="A1151" s="57">
        <v>1991</v>
      </c>
      <c r="B1151" s="57">
        <v>9.6465680000000003</v>
      </c>
      <c r="D1151" s="57">
        <v>1991</v>
      </c>
      <c r="E1151" s="57">
        <v>0.80385050000000002</v>
      </c>
    </row>
    <row r="1152" spans="1:5" x14ac:dyDescent="0.25">
      <c r="A1152" s="57">
        <v>1992</v>
      </c>
      <c r="B1152" s="57">
        <v>6.9259890000000004</v>
      </c>
      <c r="D1152" s="57">
        <v>1992</v>
      </c>
      <c r="E1152" s="57">
        <v>1.193316</v>
      </c>
    </row>
    <row r="1153" spans="1:5" x14ac:dyDescent="0.25">
      <c r="A1153" s="57">
        <v>1993</v>
      </c>
      <c r="B1153" s="57">
        <v>4.6759700000000004</v>
      </c>
      <c r="D1153" s="57">
        <v>1993</v>
      </c>
      <c r="E1153" s="57">
        <v>1.9498979999999999</v>
      </c>
    </row>
    <row r="1154" spans="1:5" x14ac:dyDescent="0.25">
      <c r="A1154" s="57">
        <v>1994</v>
      </c>
      <c r="B1154" s="57">
        <v>1.338573</v>
      </c>
      <c r="D1154" s="57">
        <v>1994</v>
      </c>
      <c r="E1154" s="57">
        <v>6.2671169999999998</v>
      </c>
    </row>
    <row r="1155" spans="1:5" x14ac:dyDescent="0.25">
      <c r="A1155" s="57">
        <v>1995</v>
      </c>
      <c r="B1155" s="57">
        <v>4.4723170000000003</v>
      </c>
      <c r="D1155" s="57">
        <v>1995</v>
      </c>
      <c r="E1155" s="57">
        <v>10.41459</v>
      </c>
    </row>
    <row r="1156" spans="1:5" x14ac:dyDescent="0.25">
      <c r="A1156" s="57">
        <v>1996</v>
      </c>
      <c r="B1156" s="57">
        <v>6.8113869999999999</v>
      </c>
      <c r="D1156" s="57">
        <v>1996</v>
      </c>
      <c r="E1156" s="57">
        <v>8.6176060000000003</v>
      </c>
    </row>
    <row r="1157" spans="1:5" x14ac:dyDescent="0.25">
      <c r="A1157" s="57">
        <v>1997</v>
      </c>
      <c r="B1157" s="57">
        <v>-3.7624179999999998</v>
      </c>
      <c r="D1157" s="57">
        <v>1997</v>
      </c>
      <c r="E1157" s="57">
        <v>11.223039999999999</v>
      </c>
    </row>
    <row r="1158" spans="1:5" x14ac:dyDescent="0.25">
      <c r="A1158" s="57">
        <v>1998</v>
      </c>
      <c r="B1158" s="57">
        <v>1.4801960000000001</v>
      </c>
      <c r="D1158" s="57">
        <v>1998</v>
      </c>
      <c r="E1158" s="57">
        <v>8.2347560000000009</v>
      </c>
    </row>
    <row r="1159" spans="1:5" x14ac:dyDescent="0.25">
      <c r="A1159" s="57">
        <v>1999</v>
      </c>
      <c r="B1159" s="57">
        <v>-4.6974910000000003</v>
      </c>
      <c r="D1159" s="57">
        <v>1999</v>
      </c>
      <c r="E1159" s="57">
        <v>10.2676</v>
      </c>
    </row>
    <row r="1160" spans="1:5" x14ac:dyDescent="0.25">
      <c r="A1160" s="57">
        <v>2000</v>
      </c>
      <c r="B1160" s="57">
        <v>8.3275249999999996</v>
      </c>
      <c r="D1160" s="57">
        <v>2000</v>
      </c>
      <c r="E1160" s="57">
        <v>9.9672990000000006</v>
      </c>
    </row>
    <row r="1161" spans="1:5" x14ac:dyDescent="0.25">
      <c r="A1161" s="57">
        <v>2001</v>
      </c>
      <c r="B1161" s="57">
        <v>-6.8305100000000003</v>
      </c>
      <c r="D1161" s="57">
        <v>2001</v>
      </c>
      <c r="E1161" s="57">
        <v>4.6676510000000002</v>
      </c>
    </row>
    <row r="1162" spans="1:5" x14ac:dyDescent="0.25">
      <c r="A1162" s="57">
        <v>2002</v>
      </c>
      <c r="B1162" s="57">
        <v>1.787447</v>
      </c>
      <c r="D1162" s="57">
        <v>2002</v>
      </c>
      <c r="E1162" s="57">
        <v>5.766591</v>
      </c>
    </row>
    <row r="1163" spans="1:5" x14ac:dyDescent="0.25">
      <c r="A1163" s="57">
        <v>2003</v>
      </c>
      <c r="B1163" s="57">
        <v>3.5852659999999998</v>
      </c>
      <c r="D1163" s="57">
        <v>2003</v>
      </c>
      <c r="E1163" s="57">
        <v>5.3946880000000004</v>
      </c>
    </row>
    <row r="1164" spans="1:5" x14ac:dyDescent="0.25">
      <c r="A1164" s="57">
        <v>2004</v>
      </c>
      <c r="B1164" s="57">
        <v>3.2189800000000002</v>
      </c>
      <c r="D1164" s="57">
        <v>2004</v>
      </c>
      <c r="E1164" s="57">
        <v>4.108962</v>
      </c>
    </row>
    <row r="1165" spans="1:5" x14ac:dyDescent="0.25">
      <c r="A1165" s="57">
        <v>2005</v>
      </c>
      <c r="B1165" s="57">
        <v>2.6372439999999999</v>
      </c>
      <c r="D1165" s="57">
        <v>2005</v>
      </c>
      <c r="E1165" s="57">
        <v>5.7924569999999997</v>
      </c>
    </row>
    <row r="1166" spans="1:5" x14ac:dyDescent="0.25">
      <c r="A1166" s="57">
        <v>2006</v>
      </c>
      <c r="B1166" s="57">
        <v>7.119186</v>
      </c>
      <c r="D1166" s="57">
        <v>2006</v>
      </c>
      <c r="E1166" s="57">
        <v>4.8220419999999997</v>
      </c>
    </row>
    <row r="1167" spans="1:5" x14ac:dyDescent="0.25">
      <c r="A1167" s="57">
        <v>2007</v>
      </c>
      <c r="B1167" s="57">
        <v>8.4714480000000005</v>
      </c>
      <c r="D1167" s="57">
        <v>2007</v>
      </c>
      <c r="E1167" s="57">
        <v>5.1277720000000002</v>
      </c>
    </row>
    <row r="1168" spans="1:5" x14ac:dyDescent="0.25">
      <c r="A1168" s="57">
        <v>2008</v>
      </c>
      <c r="B1168" s="57">
        <v>6.9518789999999999</v>
      </c>
      <c r="D1168" s="57">
        <v>2008</v>
      </c>
      <c r="E1168" s="57">
        <v>-3.2143120000000001</v>
      </c>
    </row>
    <row r="1169" spans="1:5" x14ac:dyDescent="0.25">
      <c r="A1169" s="57">
        <v>2009</v>
      </c>
      <c r="B1169" s="57">
        <v>2.0382579999999999</v>
      </c>
      <c r="D1169" s="57">
        <v>2009</v>
      </c>
      <c r="E1169" s="57">
        <v>-9.9717909999999996</v>
      </c>
    </row>
    <row r="1170" spans="1:5" x14ac:dyDescent="0.25">
      <c r="A1170" s="57">
        <v>2010</v>
      </c>
      <c r="B1170" s="57">
        <v>5.4640409999999999</v>
      </c>
      <c r="D1170" s="57">
        <v>2010</v>
      </c>
      <c r="E1170" s="57">
        <v>-1.3991070000000001</v>
      </c>
    </row>
    <row r="1171" spans="1:5" x14ac:dyDescent="0.25">
      <c r="D1171" s="57">
        <v>1990</v>
      </c>
      <c r="E1171" s="57">
        <v>7.7937770000000004</v>
      </c>
    </row>
    <row r="1172" spans="1:5" x14ac:dyDescent="0.25">
      <c r="D1172" s="57">
        <v>1991</v>
      </c>
      <c r="E1172" s="57">
        <v>8.8687919999999991</v>
      </c>
    </row>
    <row r="1173" spans="1:5" x14ac:dyDescent="0.25">
      <c r="D1173" s="57">
        <v>1992</v>
      </c>
      <c r="E1173" s="57">
        <v>7.0352569999999996</v>
      </c>
    </row>
    <row r="1174" spans="1:5" x14ac:dyDescent="0.25">
      <c r="D1174" s="57">
        <v>1993</v>
      </c>
      <c r="E1174" s="57">
        <v>4.2416929999999997</v>
      </c>
    </row>
    <row r="1175" spans="1:5" x14ac:dyDescent="0.25">
      <c r="D1175" s="57">
        <v>1994</v>
      </c>
      <c r="E1175" s="57">
        <v>6.815588</v>
      </c>
    </row>
    <row r="1176" spans="1:5" x14ac:dyDescent="0.25">
      <c r="D1176" s="57">
        <v>1995</v>
      </c>
      <c r="E1176" s="57">
        <v>6.1415110000000004</v>
      </c>
    </row>
    <row r="1177" spans="1:5" x14ac:dyDescent="0.25">
      <c r="D1177" s="57">
        <v>1996</v>
      </c>
      <c r="E1177" s="57">
        <v>5.4357810000000004</v>
      </c>
    </row>
    <row r="1178" spans="1:5" x14ac:dyDescent="0.25">
      <c r="D1178" s="57">
        <v>1997</v>
      </c>
      <c r="E1178" s="57">
        <v>3.212129</v>
      </c>
    </row>
    <row r="1179" spans="1:5" x14ac:dyDescent="0.25">
      <c r="D1179" s="57">
        <v>1998</v>
      </c>
      <c r="E1179" s="57">
        <v>3.8924840000000001</v>
      </c>
    </row>
    <row r="1180" spans="1:5" x14ac:dyDescent="0.25">
      <c r="D1180" s="57">
        <v>1999</v>
      </c>
      <c r="E1180" s="57">
        <v>3.0960930000000002</v>
      </c>
    </row>
    <row r="1181" spans="1:5" x14ac:dyDescent="0.25">
      <c r="D1181" s="57">
        <v>2000</v>
      </c>
      <c r="E1181" s="57">
        <v>8.7826140000000006</v>
      </c>
    </row>
    <row r="1182" spans="1:5" x14ac:dyDescent="0.25">
      <c r="D1182" s="57">
        <v>2001</v>
      </c>
      <c r="E1182" s="57">
        <v>-0.57509429999999995</v>
      </c>
    </row>
    <row r="1183" spans="1:5" x14ac:dyDescent="0.25">
      <c r="D1183" s="57">
        <v>2002</v>
      </c>
      <c r="E1183" s="57">
        <v>-1.302818</v>
      </c>
    </row>
    <row r="1184" spans="1:5" x14ac:dyDescent="0.25">
      <c r="D1184" s="57">
        <v>2003</v>
      </c>
      <c r="E1184" s="57">
        <v>1.572033</v>
      </c>
    </row>
    <row r="1185" spans="4:5" x14ac:dyDescent="0.25">
      <c r="D1185" s="57">
        <v>2004</v>
      </c>
      <c r="E1185" s="57">
        <v>4.8642519999999996</v>
      </c>
    </row>
    <row r="1186" spans="4:5" x14ac:dyDescent="0.25">
      <c r="D1186" s="57">
        <v>2005</v>
      </c>
      <c r="E1186" s="57">
        <v>5.193683</v>
      </c>
    </row>
    <row r="1187" spans="4:5" x14ac:dyDescent="0.25">
      <c r="D1187" s="57">
        <v>2006</v>
      </c>
      <c r="E1187" s="57">
        <v>5.5649689999999996</v>
      </c>
    </row>
    <row r="1188" spans="4:5" x14ac:dyDescent="0.25">
      <c r="D1188" s="57">
        <v>2007</v>
      </c>
      <c r="E1188" s="57">
        <v>5.6780150000000003</v>
      </c>
    </row>
    <row r="1189" spans="4:5" x14ac:dyDescent="0.25">
      <c r="D1189" s="57">
        <v>2008</v>
      </c>
      <c r="E1189" s="57">
        <v>3.9831379999999998</v>
      </c>
    </row>
    <row r="1190" spans="4:5" x14ac:dyDescent="0.25">
      <c r="D1190" s="57">
        <v>2009</v>
      </c>
      <c r="E1190" s="57">
        <v>0.1145626</v>
      </c>
    </row>
    <row r="1191" spans="4:5" x14ac:dyDescent="0.25">
      <c r="D1191" s="57">
        <v>2010</v>
      </c>
      <c r="E1191" s="57">
        <v>4.7569910000000002</v>
      </c>
    </row>
    <row r="1192" spans="4:5" x14ac:dyDescent="0.25">
      <c r="D1192" s="57">
        <v>1990</v>
      </c>
      <c r="E1192" s="57">
        <v>2.2941250000000002</v>
      </c>
    </row>
    <row r="1193" spans="4:5" x14ac:dyDescent="0.25">
      <c r="D1193" s="57">
        <v>1991</v>
      </c>
      <c r="E1193" s="57">
        <v>1.5016860000000001</v>
      </c>
    </row>
    <row r="1194" spans="4:5" x14ac:dyDescent="0.25">
      <c r="D1194" s="57">
        <v>1992</v>
      </c>
      <c r="E1194" s="57">
        <v>0.57834059999999998</v>
      </c>
    </row>
    <row r="1195" spans="4:5" x14ac:dyDescent="0.25">
      <c r="D1195" s="57">
        <v>1993</v>
      </c>
      <c r="E1195" s="57">
        <v>-1.3797140000000001</v>
      </c>
    </row>
    <row r="1196" spans="4:5" x14ac:dyDescent="0.25">
      <c r="D1196" s="57">
        <v>1994</v>
      </c>
      <c r="E1196" s="57">
        <v>2.4362409999999999</v>
      </c>
    </row>
    <row r="1197" spans="4:5" x14ac:dyDescent="0.25">
      <c r="D1197" s="57">
        <v>1995</v>
      </c>
      <c r="E1197" s="57">
        <v>3.2774920000000001</v>
      </c>
    </row>
    <row r="1198" spans="4:5" x14ac:dyDescent="0.25">
      <c r="D1198" s="57">
        <v>1996</v>
      </c>
      <c r="E1198" s="57">
        <v>1.2856190000000001</v>
      </c>
    </row>
    <row r="1199" spans="4:5" x14ac:dyDescent="0.25">
      <c r="D1199" s="57">
        <v>1997</v>
      </c>
      <c r="E1199" s="57">
        <v>1.8918090000000001</v>
      </c>
    </row>
    <row r="1200" spans="4:5" x14ac:dyDescent="0.25">
      <c r="D1200" s="57">
        <v>1998</v>
      </c>
      <c r="E1200" s="57">
        <v>1.3288340000000001</v>
      </c>
    </row>
    <row r="1201" spans="4:5" x14ac:dyDescent="0.25">
      <c r="D1201" s="57">
        <v>1999</v>
      </c>
      <c r="E1201" s="57">
        <v>1.737471</v>
      </c>
    </row>
    <row r="1202" spans="4:5" x14ac:dyDescent="0.25">
      <c r="D1202" s="57">
        <v>2000</v>
      </c>
      <c r="E1202" s="57">
        <v>3.8076509999999999</v>
      </c>
    </row>
    <row r="1203" spans="4:5" x14ac:dyDescent="0.25">
      <c r="D1203" s="57">
        <v>2001</v>
      </c>
      <c r="E1203" s="57">
        <v>1.8802319999999999</v>
      </c>
    </row>
    <row r="1204" spans="4:5" x14ac:dyDescent="0.25">
      <c r="D1204" s="57">
        <v>2002</v>
      </c>
      <c r="E1204" s="57">
        <v>0.58692129999999998</v>
      </c>
    </row>
    <row r="1205" spans="4:5" x14ac:dyDescent="0.25">
      <c r="D1205" s="57">
        <v>2003</v>
      </c>
      <c r="E1205" s="57">
        <v>9.5426899999999995E-2</v>
      </c>
    </row>
    <row r="1206" spans="4:5" x14ac:dyDescent="0.25">
      <c r="D1206" s="57">
        <v>2004</v>
      </c>
      <c r="E1206" s="57">
        <v>1.7805200000000001</v>
      </c>
    </row>
    <row r="1207" spans="4:5" x14ac:dyDescent="0.25">
      <c r="D1207" s="57">
        <v>2005</v>
      </c>
      <c r="E1207" s="57">
        <v>0.84581329999999999</v>
      </c>
    </row>
    <row r="1208" spans="4:5" x14ac:dyDescent="0.25">
      <c r="D1208" s="57">
        <v>2006</v>
      </c>
      <c r="E1208" s="57">
        <v>2.447184</v>
      </c>
    </row>
    <row r="1209" spans="4:5" x14ac:dyDescent="0.25">
      <c r="D1209" s="57">
        <v>2007</v>
      </c>
      <c r="E1209" s="57">
        <v>1.7047190000000001</v>
      </c>
    </row>
    <row r="1210" spans="4:5" x14ac:dyDescent="0.25">
      <c r="D1210" s="57">
        <v>2008</v>
      </c>
      <c r="E1210" s="57">
        <v>-1.2405600000000001</v>
      </c>
    </row>
    <row r="1211" spans="4:5" x14ac:dyDescent="0.25">
      <c r="D1211" s="57">
        <v>2009</v>
      </c>
      <c r="E1211" s="57">
        <v>-5.9280109999999997</v>
      </c>
    </row>
    <row r="1212" spans="4:5" x14ac:dyDescent="0.25">
      <c r="D1212" s="57">
        <v>2010</v>
      </c>
      <c r="E1212" s="57">
        <v>1.7974889999999999</v>
      </c>
    </row>
    <row r="1213" spans="4:5" x14ac:dyDescent="0.25">
      <c r="D1213" s="57">
        <v>1990</v>
      </c>
      <c r="E1213" s="57">
        <v>5.4573999999999998</v>
      </c>
    </row>
    <row r="1214" spans="4:5" x14ac:dyDescent="0.25">
      <c r="D1214" s="57">
        <v>1991</v>
      </c>
      <c r="E1214" s="57">
        <v>3.1910479999999999</v>
      </c>
    </row>
    <row r="1215" spans="4:5" x14ac:dyDescent="0.25">
      <c r="D1215" s="57">
        <v>1992</v>
      </c>
      <c r="E1215" s="57">
        <v>0.59275290000000003</v>
      </c>
    </row>
    <row r="1216" spans="4:5" x14ac:dyDescent="0.25">
      <c r="D1216" s="57">
        <v>1993</v>
      </c>
      <c r="E1216" s="57">
        <v>3.2856799999999999E-2</v>
      </c>
    </row>
    <row r="1217" spans="4:5" x14ac:dyDescent="0.25">
      <c r="D1217" s="57">
        <v>1994</v>
      </c>
      <c r="E1217" s="57">
        <v>0.59241029999999995</v>
      </c>
    </row>
    <row r="1218" spans="4:5" x14ac:dyDescent="0.25">
      <c r="D1218" s="57">
        <v>1995</v>
      </c>
      <c r="E1218" s="57">
        <v>1.6742030000000001</v>
      </c>
    </row>
    <row r="1219" spans="4:5" x14ac:dyDescent="0.25">
      <c r="D1219" s="57">
        <v>1996</v>
      </c>
      <c r="E1219" s="57">
        <v>2.4771779999999999</v>
      </c>
    </row>
    <row r="1220" spans="4:5" x14ac:dyDescent="0.25">
      <c r="D1220" s="57">
        <v>1997</v>
      </c>
      <c r="E1220" s="57">
        <v>1.4732000000000001</v>
      </c>
    </row>
    <row r="1221" spans="4:5" x14ac:dyDescent="0.25">
      <c r="D1221" s="57">
        <v>1998</v>
      </c>
      <c r="E1221" s="57">
        <v>-2.3660139999999998</v>
      </c>
    </row>
    <row r="1222" spans="4:5" x14ac:dyDescent="0.25">
      <c r="D1222" s="57">
        <v>1999</v>
      </c>
      <c r="E1222" s="57">
        <v>-0.49958789999999997</v>
      </c>
    </row>
    <row r="1223" spans="4:5" x14ac:dyDescent="0.25">
      <c r="D1223" s="57">
        <v>2000</v>
      </c>
      <c r="E1223" s="57">
        <v>2.8378329999999998</v>
      </c>
    </row>
    <row r="1224" spans="4:5" x14ac:dyDescent="0.25">
      <c r="D1224" s="57">
        <v>2001</v>
      </c>
      <c r="E1224" s="57">
        <v>-1.28697E-2</v>
      </c>
    </row>
    <row r="1225" spans="4:5" x14ac:dyDescent="0.25">
      <c r="D1225" s="57">
        <v>2002</v>
      </c>
      <c r="E1225" s="57">
        <v>-0.108892</v>
      </c>
    </row>
    <row r="1226" spans="4:5" x14ac:dyDescent="0.25">
      <c r="D1226" s="57">
        <v>2003</v>
      </c>
      <c r="E1226" s="57">
        <v>1.3264800000000001</v>
      </c>
    </row>
    <row r="1227" spans="4:5" x14ac:dyDescent="0.25">
      <c r="D1227" s="57">
        <v>2004</v>
      </c>
      <c r="E1227" s="57">
        <v>2.7135020000000001</v>
      </c>
    </row>
    <row r="1228" spans="4:5" x14ac:dyDescent="0.25">
      <c r="D1228" s="57">
        <v>2005</v>
      </c>
      <c r="E1228" s="57">
        <v>1.9576739999999999</v>
      </c>
    </row>
    <row r="1229" spans="4:5" x14ac:dyDescent="0.25">
      <c r="D1229" s="57">
        <v>2006</v>
      </c>
      <c r="E1229" s="57">
        <v>2.0275609999999999</v>
      </c>
    </row>
    <row r="1230" spans="4:5" x14ac:dyDescent="0.25">
      <c r="D1230" s="57">
        <v>2007</v>
      </c>
      <c r="E1230" s="57">
        <v>2.2439490000000002</v>
      </c>
    </row>
    <row r="1231" spans="4:5" x14ac:dyDescent="0.25">
      <c r="D1231" s="57">
        <v>2008</v>
      </c>
      <c r="E1231" s="57">
        <v>-1.3158639999999999</v>
      </c>
    </row>
    <row r="1232" spans="4:5" x14ac:dyDescent="0.25">
      <c r="D1232" s="57">
        <v>2009</v>
      </c>
      <c r="E1232" s="57">
        <v>-7.4990069999999998</v>
      </c>
    </row>
    <row r="1233" spans="4:5" x14ac:dyDescent="0.25">
      <c r="D1233" s="57">
        <v>2010</v>
      </c>
      <c r="E1233" s="57">
        <v>4.2005129999999999</v>
      </c>
    </row>
    <row r="1234" spans="4:5" x14ac:dyDescent="0.25">
      <c r="D1234" s="57">
        <v>1990</v>
      </c>
      <c r="E1234" s="57">
        <v>5.6953690000000003</v>
      </c>
    </row>
    <row r="1235" spans="4:5" x14ac:dyDescent="0.25">
      <c r="D1235" s="57">
        <v>1991</v>
      </c>
      <c r="E1235" s="57">
        <v>4.032362</v>
      </c>
    </row>
    <row r="1236" spans="4:5" x14ac:dyDescent="0.25">
      <c r="D1236" s="57">
        <v>1992</v>
      </c>
      <c r="E1236" s="57">
        <v>18.053159999999998</v>
      </c>
    </row>
    <row r="1237" spans="4:5" x14ac:dyDescent="0.25">
      <c r="D1237" s="57">
        <v>1993</v>
      </c>
      <c r="E1237" s="57">
        <v>5.9494400000000001</v>
      </c>
    </row>
    <row r="1238" spans="4:5" x14ac:dyDescent="0.25">
      <c r="D1238" s="57">
        <v>1994</v>
      </c>
      <c r="E1238" s="57">
        <v>3.3709820000000001</v>
      </c>
    </row>
    <row r="1239" spans="4:5" x14ac:dyDescent="0.25">
      <c r="D1239" s="57">
        <v>1995</v>
      </c>
      <c r="E1239" s="57">
        <v>6.3765419999999997</v>
      </c>
    </row>
    <row r="1240" spans="4:5" x14ac:dyDescent="0.25">
      <c r="D1240" s="57">
        <v>1996</v>
      </c>
      <c r="E1240" s="57">
        <v>0.2575846</v>
      </c>
    </row>
    <row r="1241" spans="4:5" x14ac:dyDescent="0.25">
      <c r="D1241" s="57">
        <v>1997</v>
      </c>
      <c r="E1241" s="57">
        <v>1.8730830000000001</v>
      </c>
    </row>
    <row r="1242" spans="4:5" x14ac:dyDescent="0.25">
      <c r="D1242" s="57">
        <v>1998</v>
      </c>
      <c r="E1242" s="57">
        <v>1.8565469999999999</v>
      </c>
    </row>
    <row r="1243" spans="4:5" x14ac:dyDescent="0.25">
      <c r="D1243" s="57">
        <v>1999</v>
      </c>
      <c r="E1243" s="57">
        <v>3.8402120000000002</v>
      </c>
    </row>
    <row r="1244" spans="4:5" x14ac:dyDescent="0.25">
      <c r="D1244" s="57">
        <v>2000</v>
      </c>
      <c r="E1244" s="57">
        <v>2.9568989999999999</v>
      </c>
    </row>
    <row r="1245" spans="4:5" x14ac:dyDescent="0.25">
      <c r="D1245" s="57">
        <v>2001</v>
      </c>
      <c r="E1245" s="57">
        <v>5.1928910000000004</v>
      </c>
    </row>
    <row r="1246" spans="4:5" x14ac:dyDescent="0.25">
      <c r="D1246" s="57">
        <v>2002</v>
      </c>
      <c r="E1246" s="57">
        <v>7.2025199999999998</v>
      </c>
    </row>
    <row r="1247" spans="4:5" x14ac:dyDescent="0.25">
      <c r="D1247" s="57">
        <v>2003</v>
      </c>
      <c r="E1247" s="57">
        <v>3.9350770000000002</v>
      </c>
    </row>
    <row r="1248" spans="4:5" x14ac:dyDescent="0.25">
      <c r="D1248" s="57">
        <v>2004</v>
      </c>
      <c r="E1248" s="57">
        <v>8.3133949999999999</v>
      </c>
    </row>
    <row r="1249" spans="4:5" x14ac:dyDescent="0.25">
      <c r="D1249" s="57">
        <v>2005</v>
      </c>
      <c r="E1249" s="57">
        <v>9.6348699999999994</v>
      </c>
    </row>
    <row r="1250" spans="4:5" x14ac:dyDescent="0.25">
      <c r="D1250" s="57">
        <v>2006</v>
      </c>
      <c r="E1250" s="57">
        <v>5.9512939999999999</v>
      </c>
    </row>
    <row r="1251" spans="4:5" x14ac:dyDescent="0.25">
      <c r="D1251" s="57">
        <v>2007</v>
      </c>
      <c r="E1251" s="57">
        <v>7.2957429999999999</v>
      </c>
    </row>
    <row r="1252" spans="4:5" x14ac:dyDescent="0.25">
      <c r="D1252" s="57">
        <v>2008</v>
      </c>
      <c r="E1252" s="57">
        <v>7.4034469999999999</v>
      </c>
    </row>
    <row r="1253" spans="4:5" x14ac:dyDescent="0.25">
      <c r="D1253" s="57">
        <v>2009</v>
      </c>
      <c r="E1253" s="57">
        <v>-0.4747304</v>
      </c>
    </row>
    <row r="1254" spans="4:5" x14ac:dyDescent="0.25">
      <c r="D1254" s="57">
        <v>2010</v>
      </c>
      <c r="E1254" s="57">
        <v>4.8849850000000004</v>
      </c>
    </row>
    <row r="1255" spans="4:5" x14ac:dyDescent="0.25">
      <c r="D1255" s="57">
        <v>1990</v>
      </c>
    </row>
    <row r="1256" spans="4:5" x14ac:dyDescent="0.25">
      <c r="D1256" s="57">
        <v>1991</v>
      </c>
    </row>
    <row r="1257" spans="4:5" x14ac:dyDescent="0.25">
      <c r="D1257" s="57">
        <v>1992</v>
      </c>
    </row>
    <row r="1258" spans="4:5" x14ac:dyDescent="0.25">
      <c r="D1258" s="57">
        <v>1993</v>
      </c>
    </row>
    <row r="1259" spans="4:5" x14ac:dyDescent="0.25">
      <c r="D1259" s="57">
        <v>1994</v>
      </c>
      <c r="E1259" s="57">
        <v>-15.899789999999999</v>
      </c>
    </row>
    <row r="1260" spans="4:5" x14ac:dyDescent="0.25">
      <c r="D1260" s="57">
        <v>1995</v>
      </c>
      <c r="E1260" s="57">
        <v>-13.87941</v>
      </c>
    </row>
    <row r="1261" spans="4:5" x14ac:dyDescent="0.25">
      <c r="D1261" s="57">
        <v>1996</v>
      </c>
      <c r="E1261" s="57">
        <v>-0.52698089999999997</v>
      </c>
    </row>
    <row r="1262" spans="4:5" x14ac:dyDescent="0.25">
      <c r="D1262" s="57">
        <v>1997</v>
      </c>
      <c r="E1262" s="57">
        <v>-1.985862</v>
      </c>
    </row>
    <row r="1263" spans="4:5" x14ac:dyDescent="0.25">
      <c r="D1263" s="57">
        <v>1998</v>
      </c>
      <c r="E1263" s="57">
        <v>-6.4608140000000001</v>
      </c>
    </row>
    <row r="1264" spans="4:5" x14ac:dyDescent="0.25">
      <c r="D1264" s="57">
        <v>1999</v>
      </c>
      <c r="E1264" s="57">
        <v>4.1906790000000003</v>
      </c>
    </row>
    <row r="1265" spans="4:5" x14ac:dyDescent="0.25">
      <c r="D1265" s="57">
        <v>2000</v>
      </c>
      <c r="E1265" s="57">
        <v>6.6181950000000001</v>
      </c>
    </row>
    <row r="1266" spans="4:5" x14ac:dyDescent="0.25">
      <c r="D1266" s="57">
        <v>2001</v>
      </c>
      <c r="E1266" s="57">
        <v>12.58243</v>
      </c>
    </row>
    <row r="1267" spans="4:5" x14ac:dyDescent="0.25">
      <c r="D1267" s="57">
        <v>2002</v>
      </c>
      <c r="E1267" s="57">
        <v>10.110609999999999</v>
      </c>
    </row>
    <row r="1268" spans="4:5" x14ac:dyDescent="0.25">
      <c r="D1268" s="57">
        <v>2003</v>
      </c>
      <c r="E1268" s="57">
        <v>16.230160000000001</v>
      </c>
    </row>
    <row r="1269" spans="4:5" x14ac:dyDescent="0.25">
      <c r="D1269" s="57">
        <v>2004</v>
      </c>
      <c r="E1269" s="57">
        <v>11.16521</v>
      </c>
    </row>
    <row r="1270" spans="4:5" x14ac:dyDescent="0.25">
      <c r="D1270" s="57">
        <v>2005</v>
      </c>
      <c r="E1270" s="57">
        <v>9.083914</v>
      </c>
    </row>
    <row r="1271" spans="4:5" x14ac:dyDescent="0.25">
      <c r="D1271" s="57">
        <v>2006</v>
      </c>
      <c r="E1271" s="57">
        <v>12.85848</v>
      </c>
    </row>
    <row r="1272" spans="4:5" x14ac:dyDescent="0.25">
      <c r="D1272" s="57">
        <v>2007</v>
      </c>
      <c r="E1272" s="57">
        <v>7.2796010000000004</v>
      </c>
    </row>
    <row r="1273" spans="4:5" x14ac:dyDescent="0.25">
      <c r="D1273" s="57">
        <v>2008</v>
      </c>
      <c r="E1273" s="57">
        <v>5.030157</v>
      </c>
    </row>
    <row r="1274" spans="4:5" x14ac:dyDescent="0.25">
      <c r="D1274" s="57">
        <v>2009</v>
      </c>
      <c r="E1274" s="57">
        <v>3.1016810000000001</v>
      </c>
    </row>
    <row r="1275" spans="4:5" x14ac:dyDescent="0.25">
      <c r="D1275" s="57">
        <v>2010</v>
      </c>
      <c r="E1275" s="57">
        <v>7.148523</v>
      </c>
    </row>
    <row r="1276" spans="4:5" x14ac:dyDescent="0.25">
      <c r="D1276" s="57">
        <v>1990</v>
      </c>
      <c r="E1276" s="57">
        <v>3.7954949999999998</v>
      </c>
    </row>
    <row r="1277" spans="4:5" x14ac:dyDescent="0.25">
      <c r="D1277" s="57">
        <v>1991</v>
      </c>
      <c r="E1277" s="57">
        <v>1.5020880000000001</v>
      </c>
    </row>
    <row r="1278" spans="4:5" x14ac:dyDescent="0.25">
      <c r="D1278" s="57">
        <v>1992</v>
      </c>
      <c r="E1278" s="57">
        <v>-1.1706209999999999</v>
      </c>
    </row>
    <row r="1279" spans="4:5" x14ac:dyDescent="0.25">
      <c r="D1279" s="57">
        <v>1993</v>
      </c>
      <c r="E1279" s="57">
        <v>1.2535829999999999</v>
      </c>
    </row>
    <row r="1280" spans="4:5" x14ac:dyDescent="0.25">
      <c r="D1280" s="57">
        <v>1994</v>
      </c>
      <c r="E1280" s="57">
        <v>3.9663360000000001</v>
      </c>
    </row>
    <row r="1281" spans="4:5" x14ac:dyDescent="0.25">
      <c r="D1281" s="57">
        <v>1995</v>
      </c>
      <c r="E1281" s="57">
        <v>4.3274100000000004</v>
      </c>
    </row>
    <row r="1282" spans="4:5" x14ac:dyDescent="0.25">
      <c r="D1282" s="57">
        <v>1996</v>
      </c>
      <c r="E1282" s="57">
        <v>3.6989369999999999</v>
      </c>
    </row>
    <row r="1283" spans="4:5" x14ac:dyDescent="0.25">
      <c r="D1283" s="57">
        <v>1997</v>
      </c>
      <c r="E1283" s="57">
        <v>-1.7652159999999999</v>
      </c>
    </row>
    <row r="1284" spans="4:5" x14ac:dyDescent="0.25">
      <c r="D1284" s="57">
        <v>1998</v>
      </c>
      <c r="E1284" s="57">
        <v>4.3299700000000003</v>
      </c>
    </row>
    <row r="1285" spans="4:5" x14ac:dyDescent="0.25">
      <c r="D1285" s="57">
        <v>1999</v>
      </c>
      <c r="E1285" s="57">
        <v>4.1484909999999999</v>
      </c>
    </row>
    <row r="1286" spans="4:5" x14ac:dyDescent="0.25">
      <c r="D1286" s="57">
        <v>2000</v>
      </c>
      <c r="E1286" s="57">
        <v>0.55419870000000004</v>
      </c>
    </row>
    <row r="1287" spans="4:5" x14ac:dyDescent="0.25">
      <c r="D1287" s="57">
        <v>2001</v>
      </c>
      <c r="E1287" s="57">
        <v>0.86941749999999995</v>
      </c>
    </row>
    <row r="1288" spans="4:5" x14ac:dyDescent="0.25">
      <c r="D1288" s="57">
        <v>2002</v>
      </c>
      <c r="E1288" s="57">
        <v>3.6295099999999998</v>
      </c>
    </row>
    <row r="1289" spans="4:5" x14ac:dyDescent="0.25">
      <c r="D1289" s="57">
        <v>2003</v>
      </c>
      <c r="E1289" s="57">
        <v>5.2376170000000002</v>
      </c>
    </row>
    <row r="1290" spans="4:5" x14ac:dyDescent="0.25">
      <c r="D1290" s="57">
        <v>2004</v>
      </c>
      <c r="E1290" s="57">
        <v>2.2452809999999999</v>
      </c>
    </row>
    <row r="1291" spans="4:5" x14ac:dyDescent="0.25">
      <c r="D1291" s="57">
        <v>2005</v>
      </c>
      <c r="E1291" s="57">
        <v>4.2743890000000002</v>
      </c>
    </row>
    <row r="1292" spans="4:5" x14ac:dyDescent="0.25">
      <c r="D1292" s="57">
        <v>2006</v>
      </c>
      <c r="E1292" s="57">
        <v>4.2375720000000001</v>
      </c>
    </row>
    <row r="1293" spans="4:5" x14ac:dyDescent="0.25">
      <c r="D1293" s="57">
        <v>2007</v>
      </c>
      <c r="E1293" s="57">
        <v>6.4531349999999996</v>
      </c>
    </row>
    <row r="1294" spans="4:5" x14ac:dyDescent="0.25">
      <c r="D1294" s="57">
        <v>2008</v>
      </c>
      <c r="E1294" s="57">
        <v>-0.16977610000000001</v>
      </c>
    </row>
    <row r="1295" spans="4:5" x14ac:dyDescent="0.25">
      <c r="D1295" s="57">
        <v>2009</v>
      </c>
      <c r="E1295" s="57">
        <v>2.0530889999999999</v>
      </c>
    </row>
    <row r="1296" spans="4:5" x14ac:dyDescent="0.25">
      <c r="D1296" s="57">
        <v>2010</v>
      </c>
      <c r="E1296" s="57">
        <v>9.7358259999999994</v>
      </c>
    </row>
    <row r="1297" spans="4:5" x14ac:dyDescent="0.25">
      <c r="D1297" s="57">
        <v>1990</v>
      </c>
      <c r="E1297" s="57">
        <v>10.52248</v>
      </c>
    </row>
    <row r="1298" spans="4:5" x14ac:dyDescent="0.25">
      <c r="D1298" s="57">
        <v>1991</v>
      </c>
      <c r="E1298" s="57">
        <v>9.6773570000000007</v>
      </c>
    </row>
    <row r="1299" spans="4:5" x14ac:dyDescent="0.25">
      <c r="D1299" s="57">
        <v>1992</v>
      </c>
      <c r="E1299" s="57">
        <v>4.0987349999999996</v>
      </c>
    </row>
    <row r="1300" spans="4:5" x14ac:dyDescent="0.25">
      <c r="D1300" s="57">
        <v>1993</v>
      </c>
      <c r="E1300" s="57">
        <v>5.9005720000000004</v>
      </c>
    </row>
    <row r="1301" spans="4:5" x14ac:dyDescent="0.25">
      <c r="D1301" s="57">
        <v>1994</v>
      </c>
      <c r="E1301" s="57">
        <v>8.5468899999999994</v>
      </c>
    </row>
    <row r="1302" spans="4:5" x14ac:dyDescent="0.25">
      <c r="D1302" s="57">
        <v>1995</v>
      </c>
      <c r="E1302" s="57">
        <v>7.7959139999999998</v>
      </c>
    </row>
    <row r="1303" spans="4:5" x14ac:dyDescent="0.25">
      <c r="D1303" s="57">
        <v>1996</v>
      </c>
      <c r="E1303" s="57">
        <v>6.955279</v>
      </c>
    </row>
    <row r="1304" spans="4:5" x14ac:dyDescent="0.25">
      <c r="D1304" s="57">
        <v>1997</v>
      </c>
      <c r="E1304" s="57">
        <v>3.7132930000000002</v>
      </c>
    </row>
    <row r="1305" spans="4:5" x14ac:dyDescent="0.25">
      <c r="D1305" s="57">
        <v>1998</v>
      </c>
      <c r="E1305" s="57">
        <v>-10.726990000000001</v>
      </c>
    </row>
    <row r="1306" spans="4:5" x14ac:dyDescent="0.25">
      <c r="D1306" s="57">
        <v>1999</v>
      </c>
      <c r="E1306" s="57">
        <v>12.01798</v>
      </c>
    </row>
    <row r="1307" spans="4:5" x14ac:dyDescent="0.25">
      <c r="D1307" s="57">
        <v>2000</v>
      </c>
      <c r="E1307" s="57">
        <v>8.4713960000000004</v>
      </c>
    </row>
    <row r="1308" spans="4:5" x14ac:dyDescent="0.25">
      <c r="D1308" s="57">
        <v>2001</v>
      </c>
      <c r="E1308" s="57">
        <v>3.6054050000000002</v>
      </c>
    </row>
    <row r="1309" spans="4:5" x14ac:dyDescent="0.25">
      <c r="D1309" s="57">
        <v>2002</v>
      </c>
      <c r="E1309" s="57">
        <v>7.0141410000000004</v>
      </c>
    </row>
    <row r="1310" spans="4:5" x14ac:dyDescent="0.25">
      <c r="D1310" s="57">
        <v>2003</v>
      </c>
      <c r="E1310" s="57">
        <v>2.620079</v>
      </c>
    </row>
    <row r="1311" spans="4:5" x14ac:dyDescent="0.25">
      <c r="D1311" s="57">
        <v>2004</v>
      </c>
      <c r="E1311" s="57">
        <v>4.1473560000000003</v>
      </c>
    </row>
    <row r="1312" spans="4:5" x14ac:dyDescent="0.25">
      <c r="D1312" s="57">
        <v>2005</v>
      </c>
      <c r="E1312" s="57">
        <v>3.787515</v>
      </c>
    </row>
    <row r="1313" spans="4:5" x14ac:dyDescent="0.25">
      <c r="D1313" s="57">
        <v>2006</v>
      </c>
      <c r="E1313" s="57">
        <v>4.9047530000000004</v>
      </c>
    </row>
    <row r="1314" spans="4:5" x14ac:dyDescent="0.25">
      <c r="D1314" s="57">
        <v>2007</v>
      </c>
      <c r="E1314" s="57">
        <v>4.9475160000000002</v>
      </c>
    </row>
    <row r="1315" spans="4:5" x14ac:dyDescent="0.25">
      <c r="D1315" s="57">
        <v>2008</v>
      </c>
      <c r="E1315" s="57">
        <v>2.2279840000000002</v>
      </c>
    </row>
    <row r="1316" spans="4:5" x14ac:dyDescent="0.25">
      <c r="D1316" s="57">
        <v>2009</v>
      </c>
      <c r="E1316" s="57">
        <v>-1.348919</v>
      </c>
    </row>
    <row r="1317" spans="4:5" x14ac:dyDescent="0.25">
      <c r="D1317" s="57">
        <v>2010</v>
      </c>
      <c r="E1317" s="57">
        <v>7.0225850000000003</v>
      </c>
    </row>
    <row r="1318" spans="4:5" x14ac:dyDescent="0.25">
      <c r="D1318" s="57">
        <v>1990</v>
      </c>
    </row>
    <row r="1319" spans="4:5" x14ac:dyDescent="0.25">
      <c r="D1319" s="57">
        <v>1991</v>
      </c>
    </row>
    <row r="1320" spans="4:5" x14ac:dyDescent="0.25">
      <c r="D1320" s="57">
        <v>1992</v>
      </c>
    </row>
    <row r="1321" spans="4:5" x14ac:dyDescent="0.25">
      <c r="D1321" s="57">
        <v>1993</v>
      </c>
    </row>
    <row r="1322" spans="4:5" x14ac:dyDescent="0.25">
      <c r="D1322" s="57">
        <v>1994</v>
      </c>
      <c r="E1322" s="57">
        <v>-20.294360000000001</v>
      </c>
    </row>
    <row r="1323" spans="4:5" x14ac:dyDescent="0.25">
      <c r="D1323" s="57">
        <v>1995</v>
      </c>
      <c r="E1323" s="57">
        <v>-18.850290000000001</v>
      </c>
    </row>
    <row r="1324" spans="4:5" x14ac:dyDescent="0.25">
      <c r="D1324" s="57">
        <v>1996</v>
      </c>
      <c r="E1324" s="57">
        <v>5.5074209999999999</v>
      </c>
    </row>
    <row r="1325" spans="4:5" x14ac:dyDescent="0.25">
      <c r="D1325" s="57">
        <v>1997</v>
      </c>
      <c r="E1325" s="57">
        <v>13.35505</v>
      </c>
    </row>
    <row r="1326" spans="4:5" x14ac:dyDescent="0.25">
      <c r="D1326" s="57">
        <v>1998</v>
      </c>
      <c r="E1326" s="57">
        <v>3.9391609999999999</v>
      </c>
    </row>
    <row r="1327" spans="4:5" x14ac:dyDescent="0.25">
      <c r="D1327" s="57">
        <v>1999</v>
      </c>
      <c r="E1327" s="57">
        <v>1.6589510000000001</v>
      </c>
    </row>
    <row r="1328" spans="4:5" x14ac:dyDescent="0.25">
      <c r="D1328" s="57">
        <v>2000</v>
      </c>
      <c r="E1328" s="57">
        <v>3.472909</v>
      </c>
    </row>
    <row r="1329" spans="4:5" x14ac:dyDescent="0.25">
      <c r="D1329" s="57">
        <v>2001</v>
      </c>
      <c r="E1329" s="57">
        <v>5.350473</v>
      </c>
    </row>
    <row r="1330" spans="4:5" x14ac:dyDescent="0.25">
      <c r="D1330" s="57">
        <v>2002</v>
      </c>
      <c r="E1330" s="57">
        <v>0.46103769999999999</v>
      </c>
    </row>
    <row r="1331" spans="4:5" x14ac:dyDescent="0.25">
      <c r="D1331" s="57">
        <v>2003</v>
      </c>
      <c r="E1331" s="57">
        <v>9.1535620000000009</v>
      </c>
    </row>
    <row r="1332" spans="4:5" x14ac:dyDescent="0.25">
      <c r="D1332" s="57">
        <v>2004</v>
      </c>
      <c r="E1332" s="57">
        <v>5.7892770000000002</v>
      </c>
    </row>
    <row r="1333" spans="4:5" x14ac:dyDescent="0.25">
      <c r="D1333" s="57">
        <v>2005</v>
      </c>
      <c r="E1333" s="57">
        <v>-0.33213500000000001</v>
      </c>
    </row>
    <row r="1334" spans="4:5" x14ac:dyDescent="0.25">
      <c r="D1334" s="57">
        <v>2006</v>
      </c>
      <c r="E1334" s="57">
        <v>1.486356</v>
      </c>
    </row>
    <row r="1335" spans="4:5" x14ac:dyDescent="0.25">
      <c r="D1335" s="57">
        <v>2007</v>
      </c>
      <c r="E1335" s="57">
        <v>6.2750899999999996</v>
      </c>
    </row>
    <row r="1336" spans="4:5" x14ac:dyDescent="0.25">
      <c r="D1336" s="57">
        <v>2008</v>
      </c>
      <c r="E1336" s="57">
        <v>8.0890129999999996</v>
      </c>
    </row>
    <row r="1337" spans="4:5" x14ac:dyDescent="0.25">
      <c r="D1337" s="57">
        <v>2009</v>
      </c>
      <c r="E1337" s="57">
        <v>-8.6768300000000007E-2</v>
      </c>
    </row>
    <row r="1338" spans="4:5" x14ac:dyDescent="0.25">
      <c r="D1338" s="57">
        <v>2010</v>
      </c>
      <c r="E1338" s="57">
        <v>0.69221310000000003</v>
      </c>
    </row>
    <row r="1339" spans="4:5" x14ac:dyDescent="0.25">
      <c r="D1339" s="57">
        <v>1990</v>
      </c>
      <c r="E1339" s="57">
        <v>5.6495689999999996</v>
      </c>
    </row>
    <row r="1340" spans="4:5" x14ac:dyDescent="0.25">
      <c r="D1340" s="57">
        <v>1991</v>
      </c>
      <c r="E1340" s="57">
        <v>4.1113359999999997</v>
      </c>
    </row>
    <row r="1341" spans="4:5" x14ac:dyDescent="0.25">
      <c r="D1341" s="57">
        <v>1992</v>
      </c>
      <c r="E1341" s="57">
        <v>6.2570220000000001</v>
      </c>
    </row>
    <row r="1342" spans="4:5" x14ac:dyDescent="0.25">
      <c r="D1342" s="57">
        <v>1993</v>
      </c>
      <c r="E1342" s="57">
        <v>5.6300540000000003</v>
      </c>
    </row>
    <row r="1343" spans="4:5" x14ac:dyDescent="0.25">
      <c r="D1343" s="57">
        <v>1994</v>
      </c>
      <c r="E1343" s="57">
        <v>8.0853319999999993</v>
      </c>
    </row>
    <row r="1344" spans="4:5" x14ac:dyDescent="0.25">
      <c r="D1344" s="57">
        <v>1995</v>
      </c>
      <c r="E1344" s="57">
        <v>7.0815320000000002</v>
      </c>
    </row>
    <row r="1345" spans="4:5" x14ac:dyDescent="0.25">
      <c r="D1345" s="57">
        <v>1996</v>
      </c>
      <c r="E1345" s="57">
        <v>7.1921939999999998</v>
      </c>
    </row>
    <row r="1346" spans="4:5" x14ac:dyDescent="0.25">
      <c r="D1346" s="57">
        <v>1997</v>
      </c>
      <c r="E1346" s="57">
        <v>6.5577139999999998</v>
      </c>
    </row>
    <row r="1347" spans="4:5" x14ac:dyDescent="0.25">
      <c r="D1347" s="57">
        <v>1998</v>
      </c>
      <c r="E1347" s="57">
        <v>4.7113200000000001E-2</v>
      </c>
    </row>
    <row r="1348" spans="4:5" x14ac:dyDescent="0.25">
      <c r="D1348" s="57">
        <v>1999</v>
      </c>
      <c r="E1348" s="57">
        <v>4.3723520000000002</v>
      </c>
    </row>
    <row r="1349" spans="4:5" x14ac:dyDescent="0.25">
      <c r="D1349" s="57">
        <v>2000</v>
      </c>
      <c r="E1349" s="57">
        <v>8.1378219999999999</v>
      </c>
    </row>
    <row r="1350" spans="4:5" x14ac:dyDescent="0.25">
      <c r="D1350" s="57">
        <v>2001</v>
      </c>
      <c r="E1350" s="57">
        <v>4.4580780000000004</v>
      </c>
    </row>
    <row r="1351" spans="4:5" x14ac:dyDescent="0.25">
      <c r="D1351" s="57">
        <v>2002</v>
      </c>
      <c r="E1351" s="57">
        <v>5.5353979999999998</v>
      </c>
    </row>
    <row r="1352" spans="4:5" x14ac:dyDescent="0.25">
      <c r="D1352" s="57">
        <v>2003</v>
      </c>
      <c r="E1352" s="57">
        <v>5.403486</v>
      </c>
    </row>
    <row r="1353" spans="4:5" x14ac:dyDescent="0.25">
      <c r="D1353" s="57">
        <v>2004</v>
      </c>
      <c r="E1353" s="57">
        <v>6.6662499999999998</v>
      </c>
    </row>
    <row r="1354" spans="4:5" x14ac:dyDescent="0.25">
      <c r="D1354" s="57">
        <v>2005</v>
      </c>
      <c r="E1354" s="57">
        <v>8.9127469999999995</v>
      </c>
    </row>
    <row r="1355" spans="4:5" x14ac:dyDescent="0.25">
      <c r="D1355" s="57">
        <v>2006</v>
      </c>
      <c r="E1355" s="57">
        <v>9.6950690000000002</v>
      </c>
    </row>
    <row r="1356" spans="4:5" x14ac:dyDescent="0.25">
      <c r="D1356" s="57">
        <v>2007</v>
      </c>
      <c r="E1356" s="57">
        <v>16.374490000000002</v>
      </c>
    </row>
    <row r="1357" spans="4:5" x14ac:dyDescent="0.25">
      <c r="D1357" s="57">
        <v>2008</v>
      </c>
      <c r="E1357" s="57">
        <v>8.0770999999999997</v>
      </c>
    </row>
    <row r="1358" spans="4:5" x14ac:dyDescent="0.25">
      <c r="D1358" s="57">
        <v>2009</v>
      </c>
      <c r="E1358" s="57">
        <v>9.4769950000000005</v>
      </c>
    </row>
    <row r="1359" spans="4:5" x14ac:dyDescent="0.25">
      <c r="D1359" s="57">
        <v>2010</v>
      </c>
      <c r="E1359" s="57">
        <v>6.7742300000000002</v>
      </c>
    </row>
    <row r="1360" spans="4:5" x14ac:dyDescent="0.25">
      <c r="D1360" s="57">
        <v>1990</v>
      </c>
      <c r="E1360" s="57">
        <v>33.244459999999997</v>
      </c>
    </row>
    <row r="1361" spans="4:5" x14ac:dyDescent="0.25">
      <c r="D1361" s="57">
        <v>1991</v>
      </c>
      <c r="E1361" s="57">
        <v>31.68984</v>
      </c>
    </row>
    <row r="1362" spans="4:5" x14ac:dyDescent="0.25">
      <c r="D1362" s="57">
        <v>1992</v>
      </c>
      <c r="E1362" s="57">
        <v>-3.24492</v>
      </c>
    </row>
    <row r="1363" spans="4:5" x14ac:dyDescent="0.25">
      <c r="D1363" s="57">
        <v>1993</v>
      </c>
      <c r="E1363" s="57">
        <v>8.733886</v>
      </c>
    </row>
    <row r="1364" spans="4:5" x14ac:dyDescent="0.25">
      <c r="D1364" s="57">
        <v>1994</v>
      </c>
      <c r="E1364" s="57">
        <v>7.8288219999999997</v>
      </c>
    </row>
    <row r="1365" spans="4:5" x14ac:dyDescent="0.25">
      <c r="D1365" s="57">
        <v>1995</v>
      </c>
      <c r="E1365" s="57">
        <v>6.3198809999999996</v>
      </c>
    </row>
    <row r="1366" spans="4:5" x14ac:dyDescent="0.25">
      <c r="D1366" s="57">
        <v>1996</v>
      </c>
      <c r="E1366" s="57">
        <v>4.4292449999999999</v>
      </c>
    </row>
    <row r="1367" spans="4:5" x14ac:dyDescent="0.25">
      <c r="D1367" s="57">
        <v>1997</v>
      </c>
      <c r="E1367" s="57">
        <v>-6.7459199999999999</v>
      </c>
    </row>
    <row r="1368" spans="4:5" x14ac:dyDescent="0.25">
      <c r="D1368" s="57">
        <v>1998</v>
      </c>
      <c r="E1368" s="57">
        <v>4.5818969999999997</v>
      </c>
    </row>
    <row r="1369" spans="4:5" x14ac:dyDescent="0.25">
      <c r="D1369" s="57">
        <v>1999</v>
      </c>
      <c r="E1369" s="57">
        <v>-3.5862919999999998</v>
      </c>
    </row>
    <row r="1370" spans="4:5" x14ac:dyDescent="0.25">
      <c r="D1370" s="57">
        <v>2000</v>
      </c>
      <c r="E1370" s="57">
        <v>0.3199438</v>
      </c>
    </row>
    <row r="1371" spans="4:5" x14ac:dyDescent="0.25">
      <c r="D1371" s="57">
        <v>2001</v>
      </c>
      <c r="E1371" s="57">
        <v>5.1811970000000001</v>
      </c>
    </row>
    <row r="1372" spans="4:5" x14ac:dyDescent="0.25">
      <c r="D1372" s="57">
        <v>2002</v>
      </c>
      <c r="E1372" s="57">
        <v>1.501897</v>
      </c>
    </row>
    <row r="1373" spans="4:5" x14ac:dyDescent="0.25">
      <c r="D1373" s="57">
        <v>2003</v>
      </c>
      <c r="E1373" s="57">
        <v>3.512642</v>
      </c>
    </row>
    <row r="1374" spans="4:5" x14ac:dyDescent="0.25">
      <c r="D1374" s="57">
        <v>2004</v>
      </c>
      <c r="E1374" s="57">
        <v>8.4956650000000007</v>
      </c>
    </row>
    <row r="1375" spans="4:5" x14ac:dyDescent="0.25">
      <c r="D1375" s="57">
        <v>2005</v>
      </c>
      <c r="E1375" s="57">
        <v>0.59246549999999998</v>
      </c>
    </row>
    <row r="1376" spans="4:5" x14ac:dyDescent="0.25">
      <c r="D1376" s="57">
        <v>2006</v>
      </c>
      <c r="E1376" s="57">
        <v>1.3019579999999999</v>
      </c>
    </row>
    <row r="1377" spans="4:5" x14ac:dyDescent="0.25">
      <c r="D1377" s="57">
        <v>2007</v>
      </c>
      <c r="E1377" s="57">
        <v>7.1041869999999996</v>
      </c>
    </row>
    <row r="1378" spans="4:5" x14ac:dyDescent="0.25">
      <c r="D1378" s="57">
        <v>2008</v>
      </c>
      <c r="E1378" s="57">
        <v>10.02764</v>
      </c>
    </row>
    <row r="1379" spans="4:5" x14ac:dyDescent="0.25">
      <c r="D1379" s="57">
        <v>2009</v>
      </c>
      <c r="E1379" s="57">
        <v>8.10426</v>
      </c>
    </row>
    <row r="1380" spans="4:5" x14ac:dyDescent="0.25">
      <c r="D1380" s="57">
        <v>2010</v>
      </c>
      <c r="E1380" s="57">
        <v>5.42591</v>
      </c>
    </row>
    <row r="1381" spans="4:5" x14ac:dyDescent="0.25">
      <c r="D1381" s="57">
        <v>1990</v>
      </c>
      <c r="E1381" s="57">
        <v>-73.193969999999993</v>
      </c>
    </row>
    <row r="1382" spans="4:5" x14ac:dyDescent="0.25">
      <c r="D1382" s="57">
        <v>1991</v>
      </c>
      <c r="E1382" s="57">
        <v>-13.21289</v>
      </c>
    </row>
    <row r="1383" spans="4:5" x14ac:dyDescent="0.25">
      <c r="D1383" s="57">
        <v>1992</v>
      </c>
      <c r="E1383" s="57">
        <v>-45.339199999999998</v>
      </c>
    </row>
    <row r="1384" spans="4:5" x14ac:dyDescent="0.25">
      <c r="D1384" s="57">
        <v>1993</v>
      </c>
      <c r="E1384" s="57">
        <v>-40.021169999999998</v>
      </c>
    </row>
    <row r="1385" spans="4:5" x14ac:dyDescent="0.25">
      <c r="D1385" s="57">
        <v>1994</v>
      </c>
      <c r="E1385" s="57">
        <v>-24.542059999999999</v>
      </c>
    </row>
    <row r="1386" spans="4:5" x14ac:dyDescent="0.25">
      <c r="D1386" s="57">
        <v>1995</v>
      </c>
      <c r="E1386" s="57">
        <v>-4.3606819999999997</v>
      </c>
    </row>
    <row r="1387" spans="4:5" x14ac:dyDescent="0.25">
      <c r="D1387" s="57">
        <v>1996</v>
      </c>
      <c r="E1387" s="57">
        <v>11.44125</v>
      </c>
    </row>
    <row r="1388" spans="4:5" x14ac:dyDescent="0.25">
      <c r="D1388" s="57">
        <v>1997</v>
      </c>
      <c r="E1388" s="57">
        <v>72.408720000000002</v>
      </c>
    </row>
    <row r="1389" spans="4:5" x14ac:dyDescent="0.25">
      <c r="D1389" s="57">
        <v>1998</v>
      </c>
      <c r="E1389" s="57">
        <v>25.978179999999998</v>
      </c>
    </row>
    <row r="1390" spans="4:5" x14ac:dyDescent="0.25">
      <c r="D1390" s="57">
        <v>1999</v>
      </c>
      <c r="E1390" s="57">
        <v>21.460329999999999</v>
      </c>
    </row>
    <row r="1391" spans="4:5" x14ac:dyDescent="0.25">
      <c r="D1391" s="57">
        <v>2000</v>
      </c>
      <c r="E1391" s="57">
        <v>20.80969</v>
      </c>
    </row>
    <row r="1392" spans="4:5" x14ac:dyDescent="0.25">
      <c r="D1392" s="57">
        <v>2001</v>
      </c>
      <c r="E1392" s="57">
        <v>3.7916289999999999</v>
      </c>
    </row>
    <row r="1393" spans="4:5" x14ac:dyDescent="0.25">
      <c r="D1393" s="57">
        <v>2002</v>
      </c>
      <c r="E1393" s="57">
        <v>3.9473739999999999</v>
      </c>
    </row>
    <row r="1394" spans="4:5" x14ac:dyDescent="0.25">
      <c r="D1394" s="57">
        <v>2003</v>
      </c>
      <c r="E1394" s="57">
        <v>-36.03622</v>
      </c>
    </row>
    <row r="1395" spans="4:5" x14ac:dyDescent="0.25">
      <c r="D1395" s="57">
        <v>2004</v>
      </c>
      <c r="E1395" s="57">
        <v>0.94868390000000002</v>
      </c>
    </row>
    <row r="1396" spans="4:5" x14ac:dyDescent="0.25">
      <c r="D1396" s="57">
        <v>2005</v>
      </c>
      <c r="E1396" s="57">
        <v>4.056082</v>
      </c>
    </row>
    <row r="1397" spans="4:5" x14ac:dyDescent="0.25">
      <c r="D1397" s="57">
        <v>2006</v>
      </c>
      <c r="E1397" s="57">
        <v>10.575570000000001</v>
      </c>
    </row>
    <row r="1398" spans="4:5" x14ac:dyDescent="0.25">
      <c r="D1398" s="57">
        <v>2007</v>
      </c>
      <c r="E1398" s="57">
        <v>18.05584</v>
      </c>
    </row>
    <row r="1399" spans="4:5" x14ac:dyDescent="0.25">
      <c r="D1399" s="57">
        <v>2008</v>
      </c>
      <c r="E1399" s="57">
        <v>3.0829559999999998</v>
      </c>
    </row>
    <row r="1400" spans="4:5" x14ac:dyDescent="0.25">
      <c r="D1400" s="57">
        <v>2009</v>
      </c>
      <c r="E1400" s="57">
        <v>4.0801809999999996</v>
      </c>
    </row>
    <row r="1401" spans="4:5" x14ac:dyDescent="0.25">
      <c r="D1401" s="57">
        <v>2010</v>
      </c>
      <c r="E1401" s="57">
        <v>6.5735599999999996</v>
      </c>
    </row>
    <row r="1402" spans="4:5" x14ac:dyDescent="0.25">
      <c r="D1402" s="57">
        <v>1990</v>
      </c>
      <c r="E1402" s="57">
        <v>21.240100000000002</v>
      </c>
    </row>
    <row r="1403" spans="4:5" x14ac:dyDescent="0.25">
      <c r="D1403" s="57">
        <v>1991</v>
      </c>
      <c r="E1403" s="57">
        <v>14.16987</v>
      </c>
    </row>
    <row r="1404" spans="4:5" x14ac:dyDescent="0.25">
      <c r="D1404" s="57">
        <v>1992</v>
      </c>
      <c r="E1404" s="57">
        <v>-0.88756000000000002</v>
      </c>
    </row>
    <row r="1405" spans="4:5" x14ac:dyDescent="0.25">
      <c r="D1405" s="57">
        <v>1993</v>
      </c>
      <c r="E1405" s="57">
        <v>-2.5200960000000001</v>
      </c>
    </row>
    <row r="1406" spans="4:5" x14ac:dyDescent="0.25">
      <c r="D1406" s="57">
        <v>1994</v>
      </c>
      <c r="E1406" s="57">
        <v>-7.0890009999999997</v>
      </c>
    </row>
    <row r="1407" spans="4:5" x14ac:dyDescent="0.25">
      <c r="D1407" s="57">
        <v>1995</v>
      </c>
      <c r="E1407" s="57">
        <v>5.097931</v>
      </c>
    </row>
    <row r="1408" spans="4:5" x14ac:dyDescent="0.25">
      <c r="D1408" s="57">
        <v>1996</v>
      </c>
      <c r="E1408" s="57">
        <v>-4.6379060000000001</v>
      </c>
    </row>
    <row r="1409" spans="4:5" x14ac:dyDescent="0.25">
      <c r="D1409" s="57">
        <v>1997</v>
      </c>
      <c r="E1409" s="57">
        <v>13.22138</v>
      </c>
    </row>
    <row r="1410" spans="4:5" x14ac:dyDescent="0.25">
      <c r="D1410" s="57">
        <v>1998</v>
      </c>
      <c r="E1410" s="57">
        <v>-15.058109999999999</v>
      </c>
    </row>
    <row r="1411" spans="4:5" x14ac:dyDescent="0.25">
      <c r="D1411" s="57">
        <v>1999</v>
      </c>
      <c r="E1411" s="57">
        <v>2.2451490000000001</v>
      </c>
    </row>
    <row r="1412" spans="4:5" x14ac:dyDescent="0.25">
      <c r="D1412" s="57">
        <v>2000</v>
      </c>
      <c r="E1412" s="57">
        <v>11.28581</v>
      </c>
    </row>
    <row r="1413" spans="4:5" x14ac:dyDescent="0.25">
      <c r="D1413" s="57">
        <v>2001</v>
      </c>
      <c r="E1413" s="57">
        <v>-9.6470800000000008</v>
      </c>
    </row>
    <row r="1414" spans="4:5" x14ac:dyDescent="0.25">
      <c r="D1414" s="57">
        <v>2002</v>
      </c>
      <c r="E1414" s="57">
        <v>2.2713320000000001</v>
      </c>
    </row>
    <row r="1415" spans="4:5" x14ac:dyDescent="0.25">
      <c r="D1415" s="57">
        <v>2003</v>
      </c>
      <c r="E1415" s="57">
        <v>12.77801</v>
      </c>
    </row>
    <row r="1416" spans="4:5" x14ac:dyDescent="0.25">
      <c r="D1416" s="57">
        <v>2004</v>
      </c>
      <c r="E1416" s="57">
        <v>7.0098469999999997</v>
      </c>
    </row>
    <row r="1417" spans="4:5" x14ac:dyDescent="0.25">
      <c r="D1417" s="57">
        <v>2005</v>
      </c>
      <c r="E1417" s="57">
        <v>4.2758060000000002</v>
      </c>
    </row>
    <row r="1418" spans="4:5" x14ac:dyDescent="0.25">
      <c r="D1418" s="57">
        <v>2006</v>
      </c>
      <c r="E1418" s="57">
        <v>9.1774789999999999</v>
      </c>
    </row>
    <row r="1419" spans="4:5" x14ac:dyDescent="0.25">
      <c r="D1419" s="57">
        <v>2007</v>
      </c>
      <c r="E1419" s="57">
        <v>4.9327389999999998</v>
      </c>
    </row>
    <row r="1420" spans="4:5" x14ac:dyDescent="0.25">
      <c r="D1420" s="57">
        <v>2008</v>
      </c>
      <c r="E1420" s="57">
        <v>1.7703150000000001</v>
      </c>
    </row>
    <row r="1421" spans="4:5" x14ac:dyDescent="0.25">
      <c r="D1421" s="57">
        <v>2009</v>
      </c>
      <c r="E1421" s="57">
        <v>-0.13976</v>
      </c>
    </row>
    <row r="1422" spans="4:5" x14ac:dyDescent="0.25">
      <c r="D1422" s="57">
        <v>2010</v>
      </c>
      <c r="E1422" s="57">
        <v>3.9793509999999999</v>
      </c>
    </row>
    <row r="1423" spans="4:5" x14ac:dyDescent="0.25">
      <c r="D1423" s="57">
        <v>1990</v>
      </c>
    </row>
    <row r="1424" spans="4:5" x14ac:dyDescent="0.25">
      <c r="D1424" s="57">
        <v>1991</v>
      </c>
    </row>
    <row r="1425" spans="4:5" x14ac:dyDescent="0.25">
      <c r="D1425" s="57">
        <v>1992</v>
      </c>
    </row>
    <row r="1426" spans="4:5" x14ac:dyDescent="0.25">
      <c r="D1426" s="57">
        <v>1993</v>
      </c>
    </row>
    <row r="1427" spans="4:5" x14ac:dyDescent="0.25">
      <c r="D1427" s="57">
        <v>1994</v>
      </c>
      <c r="E1427" s="57">
        <v>-14.433299999999999</v>
      </c>
    </row>
    <row r="1428" spans="4:5" x14ac:dyDescent="0.25">
      <c r="D1428" s="57">
        <v>1995</v>
      </c>
      <c r="E1428" s="57">
        <v>1.2172419999999999</v>
      </c>
    </row>
    <row r="1429" spans="4:5" x14ac:dyDescent="0.25">
      <c r="D1429" s="57">
        <v>1996</v>
      </c>
      <c r="E1429" s="57">
        <v>4.7367189999999999</v>
      </c>
    </row>
    <row r="1430" spans="4:5" x14ac:dyDescent="0.25">
      <c r="D1430" s="57">
        <v>1997</v>
      </c>
      <c r="E1430" s="57">
        <v>5.995457</v>
      </c>
    </row>
    <row r="1431" spans="4:5" x14ac:dyDescent="0.25">
      <c r="D1431" s="57">
        <v>1998</v>
      </c>
      <c r="E1431" s="57">
        <v>5.9841009999999999</v>
      </c>
    </row>
    <row r="1432" spans="4:5" x14ac:dyDescent="0.25">
      <c r="D1432" s="57">
        <v>1999</v>
      </c>
      <c r="E1432" s="57">
        <v>-1.2276320000000001</v>
      </c>
    </row>
    <row r="1433" spans="4:5" x14ac:dyDescent="0.25">
      <c r="D1433" s="57">
        <v>2000</v>
      </c>
      <c r="E1433" s="57">
        <v>3.573188</v>
      </c>
    </row>
    <row r="1434" spans="4:5" x14ac:dyDescent="0.25">
      <c r="D1434" s="57">
        <v>2001</v>
      </c>
      <c r="E1434" s="57">
        <v>6.2661069999999999</v>
      </c>
    </row>
    <row r="1435" spans="4:5" x14ac:dyDescent="0.25">
      <c r="D1435" s="57">
        <v>2002</v>
      </c>
      <c r="E1435" s="57">
        <v>6.663894</v>
      </c>
    </row>
    <row r="1436" spans="4:5" x14ac:dyDescent="0.25">
      <c r="D1436" s="57">
        <v>2003</v>
      </c>
      <c r="E1436" s="57">
        <v>9.4335500000000003</v>
      </c>
    </row>
    <row r="1437" spans="4:5" x14ac:dyDescent="0.25">
      <c r="D1437" s="57">
        <v>2004</v>
      </c>
      <c r="E1437" s="57">
        <v>6.4065279999999998</v>
      </c>
    </row>
    <row r="1438" spans="4:5" x14ac:dyDescent="0.25">
      <c r="D1438" s="57">
        <v>2005</v>
      </c>
      <c r="E1438" s="57">
        <v>7.701098</v>
      </c>
    </row>
    <row r="1439" spans="4:5" x14ac:dyDescent="0.25">
      <c r="D1439" s="57">
        <v>2006</v>
      </c>
      <c r="E1439" s="57">
        <v>7.4679089999999997</v>
      </c>
    </row>
    <row r="1440" spans="4:5" x14ac:dyDescent="0.25">
      <c r="D1440" s="57">
        <v>2007</v>
      </c>
      <c r="E1440" s="57">
        <v>8.4176260000000003</v>
      </c>
    </row>
    <row r="1441" spans="4:5" x14ac:dyDescent="0.25">
      <c r="D1441" s="57">
        <v>2008</v>
      </c>
      <c r="E1441" s="57">
        <v>3.105893</v>
      </c>
    </row>
    <row r="1442" spans="4:5" x14ac:dyDescent="0.25">
      <c r="D1442" s="57">
        <v>2009</v>
      </c>
      <c r="E1442" s="57">
        <v>-14.688789999999999</v>
      </c>
    </row>
    <row r="1443" spans="4:5" x14ac:dyDescent="0.25">
      <c r="D1443" s="57">
        <v>2010</v>
      </c>
      <c r="E1443" s="57">
        <v>2.1165560000000001</v>
      </c>
    </row>
    <row r="1444" spans="4:5" x14ac:dyDescent="0.25">
      <c r="D1444" s="57">
        <v>1990</v>
      </c>
      <c r="E1444" s="57">
        <v>-2.0499830000000001</v>
      </c>
    </row>
    <row r="1445" spans="4:5" x14ac:dyDescent="0.25">
      <c r="D1445" s="57">
        <v>1991</v>
      </c>
      <c r="E1445" s="57">
        <v>-2.2156389999999999</v>
      </c>
    </row>
    <row r="1446" spans="4:5" x14ac:dyDescent="0.25">
      <c r="D1446" s="57">
        <v>1992</v>
      </c>
      <c r="E1446" s="57">
        <v>0.55653949999999996</v>
      </c>
    </row>
    <row r="1447" spans="4:5" x14ac:dyDescent="0.25">
      <c r="D1447" s="57">
        <v>1993</v>
      </c>
      <c r="E1447" s="57">
        <v>1.1364369999999999</v>
      </c>
    </row>
    <row r="1448" spans="4:5" x14ac:dyDescent="0.25">
      <c r="D1448" s="57">
        <v>1994</v>
      </c>
      <c r="E1448" s="57">
        <v>1.3160849999999999</v>
      </c>
    </row>
    <row r="1449" spans="4:5" x14ac:dyDescent="0.25">
      <c r="D1449" s="57">
        <v>1995</v>
      </c>
      <c r="E1449" s="57">
        <v>1.7166980000000001</v>
      </c>
    </row>
    <row r="1450" spans="4:5" x14ac:dyDescent="0.25">
      <c r="D1450" s="57">
        <v>1996</v>
      </c>
      <c r="E1450" s="57">
        <v>2.0494979999999998</v>
      </c>
    </row>
    <row r="1451" spans="4:5" x14ac:dyDescent="0.25">
      <c r="D1451" s="57">
        <v>1997</v>
      </c>
      <c r="E1451" s="57">
        <v>2.205552</v>
      </c>
    </row>
    <row r="1452" spans="4:5" x14ac:dyDescent="0.25">
      <c r="D1452" s="57">
        <v>1998</v>
      </c>
      <c r="E1452" s="57">
        <v>2.6358999999999999</v>
      </c>
    </row>
    <row r="1453" spans="4:5" x14ac:dyDescent="0.25">
      <c r="D1453" s="57">
        <v>1999</v>
      </c>
      <c r="E1453" s="57">
        <v>5.597099</v>
      </c>
    </row>
    <row r="1454" spans="4:5" x14ac:dyDescent="0.25">
      <c r="D1454" s="57">
        <v>2000</v>
      </c>
      <c r="E1454" s="57">
        <v>3.8910089999999999</v>
      </c>
    </row>
    <row r="1455" spans="4:5" x14ac:dyDescent="0.25">
      <c r="D1455" s="57">
        <v>2001</v>
      </c>
      <c r="E1455" s="57">
        <v>4.8763019999999999</v>
      </c>
    </row>
    <row r="1456" spans="4:5" x14ac:dyDescent="0.25">
      <c r="D1456" s="57">
        <v>2002</v>
      </c>
      <c r="E1456" s="57">
        <v>-15.203799999999999</v>
      </c>
    </row>
    <row r="1457" spans="4:5" x14ac:dyDescent="0.25">
      <c r="D1457" s="57">
        <v>2003</v>
      </c>
      <c r="E1457" s="57">
        <v>4.7834770000000004</v>
      </c>
    </row>
    <row r="1458" spans="4:5" x14ac:dyDescent="0.25">
      <c r="D1458" s="57">
        <v>2004</v>
      </c>
      <c r="E1458" s="57">
        <v>4.4414319999999998</v>
      </c>
    </row>
    <row r="1459" spans="4:5" x14ac:dyDescent="0.25">
      <c r="D1459" s="57">
        <v>2005</v>
      </c>
      <c r="E1459" s="57">
        <v>6.9527950000000001</v>
      </c>
    </row>
    <row r="1460" spans="4:5" x14ac:dyDescent="0.25">
      <c r="D1460" s="57">
        <v>2006</v>
      </c>
      <c r="E1460" s="57">
        <v>5.6467400000000003</v>
      </c>
    </row>
    <row r="1461" spans="4:5" x14ac:dyDescent="0.25">
      <c r="D1461" s="57">
        <v>2007</v>
      </c>
      <c r="E1461" s="57">
        <v>4.5666849999999997</v>
      </c>
    </row>
    <row r="1462" spans="4:5" x14ac:dyDescent="0.25">
      <c r="D1462" s="57">
        <v>2008</v>
      </c>
      <c r="E1462" s="57">
        <v>-0.60711510000000002</v>
      </c>
    </row>
    <row r="1463" spans="4:5" x14ac:dyDescent="0.25">
      <c r="D1463" s="57">
        <v>2009</v>
      </c>
      <c r="E1463" s="57">
        <v>-9.0826500000000004E-2</v>
      </c>
    </row>
    <row r="1464" spans="4:5" x14ac:dyDescent="0.25">
      <c r="D1464" s="57">
        <v>2010</v>
      </c>
      <c r="E1464" s="57">
        <v>3.378978</v>
      </c>
    </row>
    <row r="1465" spans="4:5" x14ac:dyDescent="0.25">
      <c r="D1465" s="57">
        <v>1990</v>
      </c>
      <c r="E1465" s="57">
        <v>1.1894910000000001</v>
      </c>
    </row>
    <row r="1466" spans="4:5" x14ac:dyDescent="0.25">
      <c r="D1466" s="57">
        <v>1991</v>
      </c>
      <c r="E1466" s="57">
        <v>11.99714</v>
      </c>
    </row>
    <row r="1467" spans="4:5" x14ac:dyDescent="0.25">
      <c r="D1467" s="57">
        <v>1992</v>
      </c>
      <c r="E1467" s="57">
        <v>-11.891579999999999</v>
      </c>
    </row>
    <row r="1468" spans="4:5" x14ac:dyDescent="0.25">
      <c r="D1468" s="57">
        <v>1993</v>
      </c>
      <c r="E1468" s="57">
        <v>14.65396</v>
      </c>
    </row>
    <row r="1469" spans="4:5" x14ac:dyDescent="0.25">
      <c r="D1469" s="57">
        <v>1994</v>
      </c>
      <c r="E1469" s="57">
        <v>-19.16995</v>
      </c>
    </row>
    <row r="1470" spans="4:5" x14ac:dyDescent="0.25">
      <c r="D1470" s="57">
        <v>1995</v>
      </c>
      <c r="E1470" s="57">
        <v>8.8824830000000006</v>
      </c>
    </row>
    <row r="1471" spans="4:5" x14ac:dyDescent="0.25">
      <c r="D1471" s="57">
        <v>1996</v>
      </c>
      <c r="E1471" s="57">
        <v>-1.691206</v>
      </c>
    </row>
    <row r="1472" spans="4:5" x14ac:dyDescent="0.25">
      <c r="D1472" s="57">
        <v>1997</v>
      </c>
      <c r="E1472" s="57">
        <v>6.1209829999999998</v>
      </c>
    </row>
    <row r="1473" spans="4:5" x14ac:dyDescent="0.25">
      <c r="D1473" s="57">
        <v>1998</v>
      </c>
      <c r="E1473" s="57">
        <v>-1.3753340000000001</v>
      </c>
    </row>
    <row r="1474" spans="4:5" x14ac:dyDescent="0.25">
      <c r="D1474" s="57">
        <v>1999</v>
      </c>
      <c r="E1474" s="57">
        <v>4.3133749999999997</v>
      </c>
    </row>
    <row r="1475" spans="4:5" x14ac:dyDescent="0.25">
      <c r="D1475" s="57">
        <v>2000</v>
      </c>
      <c r="E1475" s="57">
        <v>-8.4713399999999994E-2</v>
      </c>
    </row>
    <row r="1476" spans="4:5" x14ac:dyDescent="0.25">
      <c r="D1476" s="57">
        <v>2001</v>
      </c>
      <c r="E1476" s="57">
        <v>-4.8587389999999999</v>
      </c>
    </row>
    <row r="1477" spans="4:5" x14ac:dyDescent="0.25">
      <c r="D1477" s="57">
        <v>2002</v>
      </c>
      <c r="E1477" s="57">
        <v>4.628228</v>
      </c>
    </row>
    <row r="1478" spans="4:5" x14ac:dyDescent="0.25">
      <c r="D1478" s="57">
        <v>2003</v>
      </c>
      <c r="E1478" s="57">
        <v>5.0977459999999999</v>
      </c>
    </row>
    <row r="1479" spans="4:5" x14ac:dyDescent="0.25">
      <c r="D1479" s="57">
        <v>2004</v>
      </c>
      <c r="E1479" s="57">
        <v>7.3585039999999999</v>
      </c>
    </row>
    <row r="1480" spans="4:5" x14ac:dyDescent="0.25">
      <c r="D1480" s="57">
        <v>2005</v>
      </c>
      <c r="E1480" s="57">
        <v>4.6058070000000004</v>
      </c>
    </row>
    <row r="1481" spans="4:5" x14ac:dyDescent="0.25">
      <c r="D1481" s="57">
        <v>2006</v>
      </c>
      <c r="E1481" s="57">
        <v>7.7460019999999998</v>
      </c>
    </row>
    <row r="1482" spans="4:5" x14ac:dyDescent="0.25">
      <c r="D1482" s="57">
        <v>2007</v>
      </c>
      <c r="E1482" s="57">
        <v>11.0115</v>
      </c>
    </row>
    <row r="1483" spans="4:5" x14ac:dyDescent="0.25">
      <c r="D1483" s="57">
        <v>2008</v>
      </c>
      <c r="E1483" s="57">
        <v>9.3979789999999994</v>
      </c>
    </row>
    <row r="1484" spans="4:5" x14ac:dyDescent="0.25">
      <c r="D1484" s="57">
        <v>2009</v>
      </c>
      <c r="E1484" s="57">
        <v>7.6089840000000004</v>
      </c>
    </row>
    <row r="1485" spans="4:5" x14ac:dyDescent="0.25">
      <c r="D1485" s="57">
        <v>2010</v>
      </c>
      <c r="E1485" s="57">
        <v>8.5457900000000002</v>
      </c>
    </row>
    <row r="1486" spans="4:5" x14ac:dyDescent="0.25">
      <c r="D1486" s="57">
        <v>1990</v>
      </c>
      <c r="E1486" s="57">
        <v>9.7886989999999994</v>
      </c>
    </row>
    <row r="1487" spans="4:5" x14ac:dyDescent="0.25">
      <c r="D1487" s="57">
        <v>1991</v>
      </c>
      <c r="E1487" s="57">
        <v>10.29317</v>
      </c>
    </row>
    <row r="1488" spans="4:5" x14ac:dyDescent="0.25">
      <c r="D1488" s="57">
        <v>1992</v>
      </c>
      <c r="E1488" s="57">
        <v>8.7428380000000008</v>
      </c>
    </row>
    <row r="1489" spans="4:5" x14ac:dyDescent="0.25">
      <c r="D1489" s="57">
        <v>1993</v>
      </c>
      <c r="E1489" s="57">
        <v>10.096489999999999</v>
      </c>
    </row>
    <row r="1490" spans="4:5" x14ac:dyDescent="0.25">
      <c r="D1490" s="57">
        <v>1994</v>
      </c>
      <c r="E1490" s="57">
        <v>10.395810000000001</v>
      </c>
    </row>
    <row r="1491" spans="4:5" x14ac:dyDescent="0.25">
      <c r="D1491" s="57">
        <v>1995</v>
      </c>
      <c r="E1491" s="57">
        <v>10.843070000000001</v>
      </c>
    </row>
    <row r="1492" spans="4:5" x14ac:dyDescent="0.25">
      <c r="D1492" s="57">
        <v>1996</v>
      </c>
      <c r="E1492" s="57">
        <v>9.3963900000000002</v>
      </c>
    </row>
    <row r="1493" spans="4:5" x14ac:dyDescent="0.25">
      <c r="D1493" s="57">
        <v>1997</v>
      </c>
      <c r="E1493" s="57">
        <v>7.0672449999999998</v>
      </c>
    </row>
    <row r="1494" spans="4:5" x14ac:dyDescent="0.25">
      <c r="D1494" s="57">
        <v>1998</v>
      </c>
      <c r="E1494" s="57">
        <v>-8.6080310000000004</v>
      </c>
    </row>
    <row r="1495" spans="4:5" x14ac:dyDescent="0.25">
      <c r="D1495" s="57">
        <v>1999</v>
      </c>
      <c r="E1495" s="57">
        <v>6.3602499999999997</v>
      </c>
    </row>
    <row r="1496" spans="4:5" x14ac:dyDescent="0.25">
      <c r="D1496" s="57">
        <v>2000</v>
      </c>
      <c r="E1496" s="57">
        <v>10.05804</v>
      </c>
    </row>
    <row r="1497" spans="4:5" x14ac:dyDescent="0.25">
      <c r="D1497" s="57">
        <v>2001</v>
      </c>
      <c r="E1497" s="57">
        <v>-0.84585259999999995</v>
      </c>
    </row>
    <row r="1498" spans="4:5" x14ac:dyDescent="0.25">
      <c r="D1498" s="57">
        <v>2002</v>
      </c>
      <c r="E1498" s="57">
        <v>5.335737</v>
      </c>
    </row>
    <row r="1499" spans="4:5" x14ac:dyDescent="0.25">
      <c r="D1499" s="57">
        <v>2003</v>
      </c>
      <c r="E1499" s="57">
        <v>5.0933729999999997</v>
      </c>
    </row>
    <row r="1500" spans="4:5" x14ac:dyDescent="0.25">
      <c r="D1500" s="57">
        <v>2004</v>
      </c>
      <c r="E1500" s="57">
        <v>7.0975659999999996</v>
      </c>
    </row>
    <row r="1501" spans="4:5" x14ac:dyDescent="0.25">
      <c r="D1501" s="57">
        <v>2005</v>
      </c>
      <c r="E1501" s="57">
        <v>4.9097759999999999</v>
      </c>
    </row>
    <row r="1502" spans="4:5" x14ac:dyDescent="0.25">
      <c r="D1502" s="57">
        <v>2006</v>
      </c>
      <c r="E1502" s="57">
        <v>6.020016</v>
      </c>
    </row>
    <row r="1503" spans="4:5" x14ac:dyDescent="0.25">
      <c r="D1503" s="57">
        <v>2007</v>
      </c>
      <c r="E1503" s="57">
        <v>6.1868100000000004</v>
      </c>
    </row>
    <row r="1504" spans="4:5" x14ac:dyDescent="0.25">
      <c r="D1504" s="57">
        <v>2008</v>
      </c>
      <c r="E1504" s="57">
        <v>3.9507180000000002</v>
      </c>
    </row>
    <row r="1505" spans="4:5" x14ac:dyDescent="0.25">
      <c r="D1505" s="57">
        <v>2009</v>
      </c>
      <c r="E1505" s="57">
        <v>-3.0679609999999999</v>
      </c>
    </row>
    <row r="1506" spans="4:5" x14ac:dyDescent="0.25">
      <c r="D1506" s="57">
        <v>2010</v>
      </c>
      <c r="E1506" s="57">
        <v>8.6217980000000001</v>
      </c>
    </row>
    <row r="1507" spans="4:5" x14ac:dyDescent="0.25">
      <c r="D1507" s="57">
        <v>1990</v>
      </c>
      <c r="E1507" s="57">
        <v>2.1091760000000002</v>
      </c>
    </row>
    <row r="1508" spans="4:5" x14ac:dyDescent="0.25">
      <c r="D1508" s="57">
        <v>1991</v>
      </c>
      <c r="E1508" s="57">
        <v>-0.9310003</v>
      </c>
    </row>
    <row r="1509" spans="4:5" x14ac:dyDescent="0.25">
      <c r="D1509" s="57">
        <v>1992</v>
      </c>
      <c r="E1509" s="57">
        <v>9.6993229999999997</v>
      </c>
    </row>
    <row r="1510" spans="4:5" x14ac:dyDescent="0.25">
      <c r="D1510" s="57">
        <v>1993</v>
      </c>
      <c r="E1510" s="57">
        <v>6.8191389999999998</v>
      </c>
    </row>
    <row r="1511" spans="4:5" x14ac:dyDescent="0.25">
      <c r="D1511" s="57">
        <v>1994</v>
      </c>
      <c r="E1511" s="57">
        <v>-0.30942330000000001</v>
      </c>
    </row>
    <row r="1512" spans="4:5" x14ac:dyDescent="0.25">
      <c r="D1512" s="57">
        <v>1995</v>
      </c>
      <c r="E1512" s="57">
        <v>4.9403059999999996</v>
      </c>
    </row>
    <row r="1513" spans="4:5" x14ac:dyDescent="0.25">
      <c r="D1513" s="57">
        <v>1996</v>
      </c>
      <c r="E1513" s="57">
        <v>3.4104369999999999</v>
      </c>
    </row>
    <row r="1514" spans="4:5" x14ac:dyDescent="0.25">
      <c r="D1514" s="57">
        <v>1997</v>
      </c>
      <c r="E1514" s="57">
        <v>3.895038</v>
      </c>
    </row>
    <row r="1515" spans="4:5" x14ac:dyDescent="0.25">
      <c r="D1515" s="57">
        <v>1998</v>
      </c>
      <c r="E1515" s="57">
        <v>7.931603</v>
      </c>
    </row>
    <row r="1516" spans="4:5" x14ac:dyDescent="0.25">
      <c r="D1516" s="57">
        <v>1999</v>
      </c>
      <c r="E1516" s="57">
        <v>4.786219</v>
      </c>
    </row>
    <row r="1517" spans="4:5" x14ac:dyDescent="0.25">
      <c r="D1517" s="57">
        <v>2000</v>
      </c>
      <c r="E1517" s="57">
        <v>-4.0841260000000004</v>
      </c>
    </row>
    <row r="1518" spans="4:5" x14ac:dyDescent="0.25">
      <c r="D1518" s="57">
        <v>2001</v>
      </c>
      <c r="E1518" s="57">
        <v>10.23738</v>
      </c>
    </row>
    <row r="1519" spans="4:5" x14ac:dyDescent="0.25">
      <c r="D1519" s="57">
        <v>2002</v>
      </c>
      <c r="E1519" s="57">
        <v>3.485697</v>
      </c>
    </row>
    <row r="1520" spans="4:5" x14ac:dyDescent="0.25">
      <c r="D1520" s="57">
        <v>2003</v>
      </c>
      <c r="E1520" s="57">
        <v>8.1871109999999998</v>
      </c>
    </row>
    <row r="1521" spans="4:5" x14ac:dyDescent="0.25">
      <c r="D1521" s="57">
        <v>2004</v>
      </c>
      <c r="E1521" s="57">
        <v>3.3013849999999998</v>
      </c>
    </row>
    <row r="1522" spans="4:5" x14ac:dyDescent="0.25">
      <c r="D1522" s="57">
        <v>2005</v>
      </c>
      <c r="E1522" s="57">
        <v>5.5216859999999999</v>
      </c>
    </row>
    <row r="1523" spans="4:5" x14ac:dyDescent="0.25">
      <c r="D1523" s="57">
        <v>2006</v>
      </c>
      <c r="E1523" s="57">
        <v>5.636717</v>
      </c>
    </row>
    <row r="1524" spans="4:5" x14ac:dyDescent="0.25">
      <c r="D1524" s="57">
        <v>2007</v>
      </c>
      <c r="E1524" s="57">
        <v>4.6368150000000004</v>
      </c>
    </row>
    <row r="1525" spans="4:5" x14ac:dyDescent="0.25">
      <c r="D1525" s="57">
        <v>2008</v>
      </c>
      <c r="E1525" s="57">
        <v>7.137054</v>
      </c>
    </row>
    <row r="1526" spans="4:5" x14ac:dyDescent="0.25">
      <c r="D1526" s="57">
        <v>2009</v>
      </c>
      <c r="E1526" s="57">
        <v>4.7721650000000002</v>
      </c>
    </row>
    <row r="1527" spans="4:5" x14ac:dyDescent="0.25">
      <c r="D1527" s="57">
        <v>2010</v>
      </c>
      <c r="E1527" s="57">
        <v>4.2972830000000002</v>
      </c>
    </row>
    <row r="1528" spans="4:5" x14ac:dyDescent="0.25">
      <c r="D1528" s="57">
        <v>1990</v>
      </c>
      <c r="E1528" s="57">
        <v>2.2253280000000002</v>
      </c>
    </row>
    <row r="1529" spans="4:5" x14ac:dyDescent="0.25">
      <c r="D1529" s="57">
        <v>1991</v>
      </c>
      <c r="E1529" s="57">
        <v>0.39605620000000002</v>
      </c>
    </row>
    <row r="1530" spans="4:5" x14ac:dyDescent="0.25">
      <c r="D1530" s="57">
        <v>1992</v>
      </c>
      <c r="E1530" s="57">
        <v>2.6012529999999998</v>
      </c>
    </row>
    <row r="1531" spans="4:5" x14ac:dyDescent="0.25">
      <c r="D1531" s="57">
        <v>1993</v>
      </c>
      <c r="E1531" s="57">
        <v>8.83324</v>
      </c>
    </row>
    <row r="1532" spans="4:5" x14ac:dyDescent="0.25">
      <c r="D1532" s="57">
        <v>1994</v>
      </c>
      <c r="E1532" s="57">
        <v>1.433066</v>
      </c>
    </row>
    <row r="1533" spans="4:5" x14ac:dyDescent="0.25">
      <c r="D1533" s="57">
        <v>1995</v>
      </c>
      <c r="E1533" s="57">
        <v>-6.5468789999999997</v>
      </c>
    </row>
    <row r="1534" spans="4:5" x14ac:dyDescent="0.25">
      <c r="D1534" s="57">
        <v>1996</v>
      </c>
      <c r="E1534" s="57">
        <v>13.65335</v>
      </c>
    </row>
    <row r="1535" spans="4:5" x14ac:dyDescent="0.25">
      <c r="D1535" s="57">
        <v>1997</v>
      </c>
      <c r="E1535" s="57">
        <v>-2.58596</v>
      </c>
    </row>
    <row r="1536" spans="4:5" x14ac:dyDescent="0.25">
      <c r="D1536" s="57">
        <v>1998</v>
      </c>
      <c r="E1536" s="57">
        <v>3.855585</v>
      </c>
    </row>
    <row r="1537" spans="4:5" x14ac:dyDescent="0.25">
      <c r="D1537" s="57">
        <v>1999</v>
      </c>
      <c r="E1537" s="57">
        <v>4.9686360000000001</v>
      </c>
    </row>
    <row r="1538" spans="4:5" x14ac:dyDescent="0.25">
      <c r="D1538" s="57">
        <v>2000</v>
      </c>
      <c r="E1538" s="57">
        <v>-0.57200379999999995</v>
      </c>
    </row>
    <row r="1539" spans="4:5" x14ac:dyDescent="0.25">
      <c r="D1539" s="57">
        <v>2001</v>
      </c>
      <c r="E1539" s="57">
        <v>2.0035959999999999</v>
      </c>
    </row>
    <row r="1540" spans="4:5" x14ac:dyDescent="0.25">
      <c r="D1540" s="57">
        <v>2002</v>
      </c>
      <c r="E1540" s="57">
        <v>0.48907919999999999</v>
      </c>
    </row>
    <row r="1541" spans="4:5" x14ac:dyDescent="0.25">
      <c r="D1541" s="57">
        <v>2003</v>
      </c>
      <c r="E1541" s="57">
        <v>2.898323</v>
      </c>
    </row>
    <row r="1542" spans="4:5" x14ac:dyDescent="0.25">
      <c r="D1542" s="57">
        <v>2004</v>
      </c>
      <c r="E1542" s="57">
        <v>4.5375490000000003</v>
      </c>
    </row>
    <row r="1543" spans="4:5" x14ac:dyDescent="0.25">
      <c r="D1543" s="57">
        <v>2005</v>
      </c>
      <c r="E1543" s="57">
        <v>6.3905419999999999</v>
      </c>
    </row>
    <row r="1544" spans="4:5" x14ac:dyDescent="0.25">
      <c r="D1544" s="57">
        <v>2006</v>
      </c>
      <c r="E1544" s="57">
        <v>22.477740000000001</v>
      </c>
    </row>
    <row r="1545" spans="4:5" x14ac:dyDescent="0.25">
      <c r="D1545" s="57">
        <v>2007</v>
      </c>
      <c r="E1545" s="57">
        <v>0.77989940000000002</v>
      </c>
    </row>
    <row r="1546" spans="4:5" x14ac:dyDescent="0.25">
      <c r="D1546" s="57">
        <v>2008</v>
      </c>
      <c r="E1546" s="57">
        <v>0.71710180000000001</v>
      </c>
    </row>
    <row r="1547" spans="4:5" x14ac:dyDescent="0.25">
      <c r="D1547" s="57">
        <v>2009</v>
      </c>
      <c r="E1547" s="57">
        <v>-1.270329</v>
      </c>
    </row>
    <row r="1548" spans="4:5" x14ac:dyDescent="0.25">
      <c r="D1548" s="57">
        <v>2010</v>
      </c>
      <c r="E1548" s="57">
        <v>5.6802149999999996</v>
      </c>
    </row>
    <row r="1549" spans="4:5" x14ac:dyDescent="0.25">
      <c r="D1549" s="57">
        <v>1990</v>
      </c>
      <c r="E1549" s="57">
        <v>5.465541</v>
      </c>
    </row>
    <row r="1550" spans="4:5" x14ac:dyDescent="0.25">
      <c r="D1550" s="57">
        <v>1991</v>
      </c>
      <c r="E1550" s="57">
        <v>4.7648109999999999</v>
      </c>
    </row>
    <row r="1551" spans="4:5" x14ac:dyDescent="0.25">
      <c r="D1551" s="57">
        <v>1992</v>
      </c>
      <c r="E1551" s="57">
        <v>4.2840619999999996</v>
      </c>
    </row>
    <row r="1552" spans="4:5" x14ac:dyDescent="0.25">
      <c r="D1552" s="57">
        <v>1993</v>
      </c>
      <c r="E1552" s="57">
        <v>1.5504100000000001</v>
      </c>
    </row>
    <row r="1553" spans="4:5" x14ac:dyDescent="0.25">
      <c r="D1553" s="57">
        <v>1994</v>
      </c>
      <c r="E1553" s="57">
        <v>4.77454</v>
      </c>
    </row>
    <row r="1554" spans="4:5" x14ac:dyDescent="0.25">
      <c r="D1554" s="57">
        <v>1995</v>
      </c>
      <c r="E1554" s="57">
        <v>-9.3068559999999998</v>
      </c>
    </row>
    <row r="1555" spans="4:5" x14ac:dyDescent="0.25">
      <c r="D1555" s="57">
        <v>1996</v>
      </c>
      <c r="E1555" s="57">
        <v>5.4197889999999997</v>
      </c>
    </row>
    <row r="1556" spans="4:5" x14ac:dyDescent="0.25">
      <c r="D1556" s="57">
        <v>1997</v>
      </c>
      <c r="E1556" s="57">
        <v>7.4880789999999999</v>
      </c>
    </row>
    <row r="1557" spans="4:5" x14ac:dyDescent="0.25">
      <c r="D1557" s="57">
        <v>1998</v>
      </c>
      <c r="E1557" s="57">
        <v>5.1769850000000002</v>
      </c>
    </row>
    <row r="1558" spans="4:5" x14ac:dyDescent="0.25">
      <c r="D1558" s="57">
        <v>1999</v>
      </c>
      <c r="E1558" s="57">
        <v>4.0258669999999999</v>
      </c>
    </row>
    <row r="1559" spans="4:5" x14ac:dyDescent="0.25">
      <c r="D1559" s="57">
        <v>2000</v>
      </c>
      <c r="E1559" s="57">
        <v>6.9274760000000004</v>
      </c>
    </row>
    <row r="1560" spans="4:5" x14ac:dyDescent="0.25">
      <c r="D1560" s="57">
        <v>2001</v>
      </c>
      <c r="E1560" s="57">
        <v>-0.2612025</v>
      </c>
    </row>
    <row r="1561" spans="4:5" x14ac:dyDescent="0.25">
      <c r="D1561" s="57">
        <v>2002</v>
      </c>
      <c r="E1561" s="57">
        <v>0.66478729999999997</v>
      </c>
    </row>
    <row r="1562" spans="4:5" x14ac:dyDescent="0.25">
      <c r="D1562" s="57">
        <v>2003</v>
      </c>
      <c r="E1562" s="57">
        <v>0.40982299999999999</v>
      </c>
    </row>
    <row r="1563" spans="4:5" x14ac:dyDescent="0.25">
      <c r="D1563" s="57">
        <v>2004</v>
      </c>
      <c r="E1563" s="57">
        <v>4.2394360000000004</v>
      </c>
    </row>
    <row r="1564" spans="4:5" x14ac:dyDescent="0.25">
      <c r="D1564" s="57">
        <v>2005</v>
      </c>
      <c r="E1564" s="57">
        <v>3.314616</v>
      </c>
    </row>
    <row r="1565" spans="4:5" x14ac:dyDescent="0.25">
      <c r="D1565" s="57">
        <v>2006</v>
      </c>
      <c r="E1565" s="57">
        <v>5.075901</v>
      </c>
    </row>
    <row r="1566" spans="4:5" x14ac:dyDescent="0.25">
      <c r="D1566" s="57">
        <v>2007</v>
      </c>
      <c r="E1566" s="57">
        <v>3.3495279999999998</v>
      </c>
    </row>
    <row r="1567" spans="4:5" x14ac:dyDescent="0.25">
      <c r="D1567" s="57">
        <v>2008</v>
      </c>
      <c r="E1567" s="57">
        <v>1.223274</v>
      </c>
    </row>
    <row r="1568" spans="4:5" x14ac:dyDescent="0.25">
      <c r="D1568" s="57">
        <v>2009</v>
      </c>
      <c r="E1568" s="57">
        <v>-6.9009590000000003</v>
      </c>
    </row>
    <row r="1569" spans="4:5" x14ac:dyDescent="0.25">
      <c r="D1569" s="57">
        <v>2010</v>
      </c>
      <c r="E1569" s="57">
        <v>5.5114809999999999</v>
      </c>
    </row>
    <row r="1570" spans="4:5" x14ac:dyDescent="0.25">
      <c r="D1570" s="57">
        <v>1990</v>
      </c>
    </row>
    <row r="1571" spans="4:5" x14ac:dyDescent="0.25">
      <c r="D1571" s="57">
        <v>1991</v>
      </c>
    </row>
    <row r="1572" spans="4:5" x14ac:dyDescent="0.25">
      <c r="D1572" s="57">
        <v>1992</v>
      </c>
    </row>
    <row r="1573" spans="4:5" x14ac:dyDescent="0.25">
      <c r="D1573" s="57">
        <v>1993</v>
      </c>
      <c r="E1573" s="57">
        <v>-2.8320150000000002</v>
      </c>
    </row>
    <row r="1574" spans="4:5" x14ac:dyDescent="0.25">
      <c r="D1574" s="57">
        <v>1994</v>
      </c>
      <c r="E1574" s="57">
        <v>-27.89601</v>
      </c>
    </row>
    <row r="1575" spans="4:5" x14ac:dyDescent="0.25">
      <c r="D1575" s="57">
        <v>1995</v>
      </c>
      <c r="E1575" s="57">
        <v>3.7772220000000001</v>
      </c>
    </row>
    <row r="1576" spans="4:5" x14ac:dyDescent="0.25">
      <c r="D1576" s="57">
        <v>1996</v>
      </c>
      <c r="E1576" s="57">
        <v>-2.5531899999999998</v>
      </c>
    </row>
    <row r="1577" spans="4:5" x14ac:dyDescent="0.25">
      <c r="D1577" s="57">
        <v>1997</v>
      </c>
      <c r="E1577" s="57">
        <v>6.0497019999999999</v>
      </c>
    </row>
    <row r="1578" spans="4:5" x14ac:dyDescent="0.25">
      <c r="D1578" s="57">
        <v>1998</v>
      </c>
      <c r="E1578" s="57">
        <v>-6.7041459999999997</v>
      </c>
    </row>
    <row r="1579" spans="4:5" x14ac:dyDescent="0.25">
      <c r="D1579" s="57">
        <v>1999</v>
      </c>
      <c r="E1579" s="57">
        <v>-12.13794</v>
      </c>
    </row>
    <row r="1580" spans="4:5" x14ac:dyDescent="0.25">
      <c r="D1580" s="57">
        <v>2000</v>
      </c>
      <c r="E1580" s="57">
        <v>5.7490839999999999</v>
      </c>
    </row>
    <row r="1581" spans="4:5" x14ac:dyDescent="0.25">
      <c r="D1581" s="57">
        <v>2001</v>
      </c>
      <c r="E1581" s="57">
        <v>3.8629410000000002</v>
      </c>
    </row>
    <row r="1582" spans="4:5" x14ac:dyDescent="0.25">
      <c r="D1582" s="57">
        <v>2002</v>
      </c>
      <c r="E1582" s="57">
        <v>9.0046850000000003</v>
      </c>
    </row>
    <row r="1583" spans="4:5" x14ac:dyDescent="0.25">
      <c r="D1583" s="57">
        <v>2003</v>
      </c>
      <c r="E1583" s="57">
        <v>7.5307539999999999</v>
      </c>
    </row>
    <row r="1584" spans="4:5" x14ac:dyDescent="0.25">
      <c r="D1584" s="57">
        <v>2004</v>
      </c>
      <c r="E1584" s="57">
        <v>4.8915870000000004</v>
      </c>
    </row>
    <row r="1585" spans="4:5" x14ac:dyDescent="0.25">
      <c r="D1585" s="57">
        <v>2005</v>
      </c>
      <c r="E1585" s="57">
        <v>7.7765570000000004</v>
      </c>
    </row>
    <row r="1586" spans="4:5" x14ac:dyDescent="0.25">
      <c r="D1586" s="57">
        <v>2006</v>
      </c>
      <c r="E1586" s="57">
        <v>4.7337400000000001</v>
      </c>
    </row>
    <row r="1587" spans="4:5" x14ac:dyDescent="0.25">
      <c r="D1587" s="57">
        <v>2007</v>
      </c>
      <c r="E1587" s="57">
        <v>1.3094790000000001</v>
      </c>
    </row>
    <row r="1588" spans="4:5" x14ac:dyDescent="0.25">
      <c r="D1588" s="57">
        <v>2008</v>
      </c>
      <c r="E1588" s="57">
        <v>7.2976700000000001</v>
      </c>
    </row>
    <row r="1589" spans="4:5" x14ac:dyDescent="0.25">
      <c r="D1589" s="57">
        <v>2009</v>
      </c>
      <c r="E1589" s="57">
        <v>-1.7079880000000001</v>
      </c>
    </row>
    <row r="1590" spans="4:5" x14ac:dyDescent="0.25">
      <c r="D1590" s="57">
        <v>2010</v>
      </c>
      <c r="E1590" s="57">
        <v>6.4829990000000004</v>
      </c>
    </row>
    <row r="1591" spans="4:5" x14ac:dyDescent="0.25">
      <c r="D1591" s="57">
        <v>1990</v>
      </c>
      <c r="E1591" s="57">
        <v>14.748570000000001</v>
      </c>
    </row>
    <row r="1592" spans="4:5" x14ac:dyDescent="0.25">
      <c r="D1592" s="57">
        <v>1991</v>
      </c>
      <c r="E1592" s="57">
        <v>-22.056850000000001</v>
      </c>
    </row>
    <row r="1593" spans="4:5" x14ac:dyDescent="0.25">
      <c r="D1593" s="57">
        <v>1992</v>
      </c>
      <c r="E1593" s="57">
        <v>-15.747629999999999</v>
      </c>
    </row>
    <row r="1594" spans="4:5" x14ac:dyDescent="0.25">
      <c r="D1594" s="57">
        <v>1993</v>
      </c>
      <c r="E1594" s="57">
        <v>-5.4189299999999996</v>
      </c>
    </row>
    <row r="1595" spans="4:5" x14ac:dyDescent="0.25">
      <c r="D1595" s="57">
        <v>1994</v>
      </c>
      <c r="E1595" s="57">
        <v>3.2899219999999998</v>
      </c>
    </row>
    <row r="1596" spans="4:5" x14ac:dyDescent="0.25">
      <c r="D1596" s="57">
        <v>1995</v>
      </c>
      <c r="E1596" s="57">
        <v>7.8944419999999997</v>
      </c>
    </row>
    <row r="1597" spans="4:5" x14ac:dyDescent="0.25">
      <c r="D1597" s="57">
        <v>1996</v>
      </c>
      <c r="E1597" s="57">
        <v>1.354142</v>
      </c>
    </row>
    <row r="1598" spans="4:5" x14ac:dyDescent="0.25">
      <c r="D1598" s="57">
        <v>1997</v>
      </c>
      <c r="E1598" s="57">
        <v>1.9526600000000001</v>
      </c>
    </row>
    <row r="1599" spans="4:5" x14ac:dyDescent="0.25">
      <c r="D1599" s="57">
        <v>1998</v>
      </c>
      <c r="E1599" s="57">
        <v>5.686871</v>
      </c>
    </row>
    <row r="1600" spans="4:5" x14ac:dyDescent="0.25">
      <c r="D1600" s="57">
        <v>1999</v>
      </c>
      <c r="E1600" s="57">
        <v>2.8285670000000001</v>
      </c>
    </row>
    <row r="1601" spans="4:5" x14ac:dyDescent="0.25">
      <c r="D1601" s="57">
        <v>2000</v>
      </c>
      <c r="E1601" s="57">
        <v>5.3332179999999996</v>
      </c>
    </row>
    <row r="1602" spans="4:5" x14ac:dyDescent="0.25">
      <c r="D1602" s="57">
        <v>2001</v>
      </c>
      <c r="E1602" s="57">
        <v>1.253857</v>
      </c>
    </row>
    <row r="1603" spans="4:5" x14ac:dyDescent="0.25">
      <c r="D1603" s="57">
        <v>2002</v>
      </c>
      <c r="E1603" s="57">
        <v>4.0952929999999999</v>
      </c>
    </row>
    <row r="1604" spans="4:5" x14ac:dyDescent="0.25">
      <c r="D1604" s="57">
        <v>2003</v>
      </c>
      <c r="E1604" s="57">
        <v>5.0872479999999998</v>
      </c>
    </row>
    <row r="1605" spans="4:5" x14ac:dyDescent="0.25">
      <c r="D1605" s="57">
        <v>2004</v>
      </c>
      <c r="E1605" s="57">
        <v>8.8008279999999992</v>
      </c>
    </row>
    <row r="1606" spans="4:5" x14ac:dyDescent="0.25">
      <c r="D1606" s="57">
        <v>2005</v>
      </c>
      <c r="E1606" s="57">
        <v>5.8685140000000002</v>
      </c>
    </row>
    <row r="1607" spans="4:5" x14ac:dyDescent="0.25">
      <c r="D1607" s="57">
        <v>2006</v>
      </c>
      <c r="E1607" s="57">
        <v>9.7857599999999998</v>
      </c>
    </row>
    <row r="1608" spans="4:5" x14ac:dyDescent="0.25">
      <c r="D1608" s="57">
        <v>2007</v>
      </c>
      <c r="E1608" s="57">
        <v>10.590170000000001</v>
      </c>
    </row>
    <row r="1609" spans="4:5" x14ac:dyDescent="0.25">
      <c r="D1609" s="57">
        <v>2008</v>
      </c>
      <c r="E1609" s="57">
        <v>9.5235950000000003</v>
      </c>
    </row>
    <row r="1610" spans="4:5" x14ac:dyDescent="0.25">
      <c r="D1610" s="57">
        <v>2009</v>
      </c>
      <c r="E1610" s="57">
        <v>-2.511917</v>
      </c>
    </row>
    <row r="1611" spans="4:5" x14ac:dyDescent="0.25">
      <c r="D1611" s="57">
        <v>2010</v>
      </c>
      <c r="E1611" s="57">
        <v>8.4568510000000003</v>
      </c>
    </row>
    <row r="1612" spans="4:5" x14ac:dyDescent="0.25">
      <c r="D1612" s="57">
        <v>1990</v>
      </c>
      <c r="E1612" s="57">
        <v>4.2072919999999998</v>
      </c>
    </row>
    <row r="1613" spans="4:5" x14ac:dyDescent="0.25">
      <c r="D1613" s="57">
        <v>1991</v>
      </c>
      <c r="E1613" s="57">
        <v>5.6291019999999996</v>
      </c>
    </row>
    <row r="1614" spans="4:5" x14ac:dyDescent="0.25">
      <c r="D1614" s="57">
        <v>1992</v>
      </c>
      <c r="E1614" s="57">
        <v>-4.3168749999999996</v>
      </c>
    </row>
    <row r="1615" spans="4:5" x14ac:dyDescent="0.25">
      <c r="D1615" s="57">
        <v>1993</v>
      </c>
      <c r="E1615" s="57">
        <v>-2.9595129999999998</v>
      </c>
    </row>
    <row r="1616" spans="4:5" x14ac:dyDescent="0.25">
      <c r="D1616" s="57">
        <v>1994</v>
      </c>
      <c r="E1616" s="57">
        <v>9.3557419999999993</v>
      </c>
    </row>
    <row r="1617" spans="4:5" x14ac:dyDescent="0.25">
      <c r="D1617" s="57">
        <v>1995</v>
      </c>
      <c r="E1617" s="57">
        <v>-6.7539400000000001</v>
      </c>
    </row>
    <row r="1618" spans="4:5" x14ac:dyDescent="0.25">
      <c r="D1618" s="57">
        <v>1996</v>
      </c>
      <c r="E1618" s="57">
        <v>11.461130000000001</v>
      </c>
    </row>
    <row r="1619" spans="4:5" x14ac:dyDescent="0.25">
      <c r="D1619" s="57">
        <v>1997</v>
      </c>
      <c r="E1619" s="57">
        <v>-1.3505180000000001</v>
      </c>
    </row>
    <row r="1620" spans="4:5" x14ac:dyDescent="0.25">
      <c r="D1620" s="57">
        <v>1998</v>
      </c>
      <c r="E1620" s="57">
        <v>8.3396159999999995</v>
      </c>
    </row>
    <row r="1621" spans="4:5" x14ac:dyDescent="0.25">
      <c r="D1621" s="57">
        <v>1999</v>
      </c>
      <c r="E1621" s="57">
        <v>-0.22102330000000001</v>
      </c>
    </row>
    <row r="1622" spans="4:5" x14ac:dyDescent="0.25">
      <c r="D1622" s="57">
        <v>2000</v>
      </c>
      <c r="E1622" s="57">
        <v>1.4442839999999999</v>
      </c>
    </row>
    <row r="1623" spans="4:5" x14ac:dyDescent="0.25">
      <c r="D1623" s="57">
        <v>2001</v>
      </c>
      <c r="E1623" s="57">
        <v>7.9635020000000001</v>
      </c>
    </row>
    <row r="1624" spans="4:5" x14ac:dyDescent="0.25">
      <c r="D1624" s="57">
        <v>2002</v>
      </c>
      <c r="E1624" s="57">
        <v>3.499549</v>
      </c>
    </row>
    <row r="1625" spans="4:5" x14ac:dyDescent="0.25">
      <c r="D1625" s="57">
        <v>2003</v>
      </c>
      <c r="E1625" s="57">
        <v>8.1719259999999991</v>
      </c>
    </row>
    <row r="1626" spans="4:5" x14ac:dyDescent="0.25">
      <c r="D1626" s="57">
        <v>2004</v>
      </c>
      <c r="E1626" s="57">
        <v>5.1890559999999999</v>
      </c>
    </row>
    <row r="1627" spans="4:5" x14ac:dyDescent="0.25">
      <c r="D1627" s="57">
        <v>2005</v>
      </c>
      <c r="E1627" s="57">
        <v>1.634045</v>
      </c>
    </row>
    <row r="1628" spans="4:5" x14ac:dyDescent="0.25">
      <c r="D1628" s="57">
        <v>2006</v>
      </c>
      <c r="E1628" s="57">
        <v>7.8061340000000001</v>
      </c>
    </row>
    <row r="1629" spans="4:5" x14ac:dyDescent="0.25">
      <c r="D1629" s="57">
        <v>2007</v>
      </c>
      <c r="E1629" s="57">
        <v>3.4354800000000001</v>
      </c>
    </row>
    <row r="1630" spans="4:5" x14ac:dyDescent="0.25">
      <c r="D1630" s="57">
        <v>2008</v>
      </c>
      <c r="E1630" s="57">
        <v>6.2602180000000001</v>
      </c>
    </row>
    <row r="1631" spans="4:5" x14ac:dyDescent="0.25">
      <c r="D1631" s="57">
        <v>2009</v>
      </c>
      <c r="E1631" s="57">
        <v>3.4441869999999999</v>
      </c>
    </row>
    <row r="1632" spans="4:5" x14ac:dyDescent="0.25">
      <c r="D1632" s="57">
        <v>2010</v>
      </c>
      <c r="E1632" s="57">
        <v>3.5363389999999999</v>
      </c>
    </row>
    <row r="1633" spans="4:5" x14ac:dyDescent="0.25">
      <c r="D1633" s="57">
        <v>1990</v>
      </c>
      <c r="E1633" s="57">
        <v>-8.8114300000000007E-2</v>
      </c>
    </row>
    <row r="1634" spans="4:5" x14ac:dyDescent="0.25">
      <c r="D1634" s="57">
        <v>1991</v>
      </c>
      <c r="E1634" s="57">
        <v>4.6090210000000003</v>
      </c>
    </row>
    <row r="1635" spans="4:5" x14ac:dyDescent="0.25">
      <c r="D1635" s="57">
        <v>1992</v>
      </c>
      <c r="E1635" s="57">
        <v>-5.6079169999999996</v>
      </c>
    </row>
    <row r="1636" spans="4:5" x14ac:dyDescent="0.25">
      <c r="D1636" s="57">
        <v>1993</v>
      </c>
      <c r="E1636" s="57">
        <v>8.0531179999999996</v>
      </c>
    </row>
    <row r="1637" spans="4:5" x14ac:dyDescent="0.25">
      <c r="D1637" s="57">
        <v>1994</v>
      </c>
      <c r="E1637" s="57">
        <v>5.0694049999999997</v>
      </c>
    </row>
    <row r="1638" spans="4:5" x14ac:dyDescent="0.25">
      <c r="D1638" s="57">
        <v>1995</v>
      </c>
      <c r="E1638" s="57">
        <v>1.778923</v>
      </c>
    </row>
    <row r="1639" spans="4:5" x14ac:dyDescent="0.25">
      <c r="D1639" s="57">
        <v>1996</v>
      </c>
      <c r="E1639" s="57">
        <v>14.503410000000001</v>
      </c>
    </row>
    <row r="1640" spans="4:5" x14ac:dyDescent="0.25">
      <c r="D1640" s="57">
        <v>1997</v>
      </c>
      <c r="E1640" s="57">
        <v>10.27361</v>
      </c>
    </row>
    <row r="1641" spans="4:5" x14ac:dyDescent="0.25">
      <c r="D1641" s="57">
        <v>1998</v>
      </c>
      <c r="E1641" s="57">
        <v>9.7355999999999998</v>
      </c>
    </row>
    <row r="1642" spans="4:5" x14ac:dyDescent="0.25">
      <c r="D1642" s="57">
        <v>1999</v>
      </c>
      <c r="E1642" s="57">
        <v>4.6806840000000003</v>
      </c>
    </row>
    <row r="1643" spans="4:5" x14ac:dyDescent="0.25">
      <c r="D1643" s="57">
        <v>2000</v>
      </c>
      <c r="E1643" s="57">
        <v>2.5753249999999999</v>
      </c>
    </row>
    <row r="1644" spans="4:5" x14ac:dyDescent="0.25">
      <c r="D1644" s="57">
        <v>2001</v>
      </c>
      <c r="E1644" s="57">
        <v>13.18821</v>
      </c>
    </row>
    <row r="1645" spans="4:5" x14ac:dyDescent="0.25">
      <c r="D1645" s="57">
        <v>2002</v>
      </c>
      <c r="E1645" s="57">
        <v>10.867139999999999</v>
      </c>
    </row>
    <row r="1646" spans="4:5" x14ac:dyDescent="0.25">
      <c r="D1646" s="57">
        <v>2003</v>
      </c>
      <c r="E1646" s="57">
        <v>7.1475210000000002</v>
      </c>
    </row>
    <row r="1647" spans="4:5" x14ac:dyDescent="0.25">
      <c r="D1647" s="57">
        <v>2004</v>
      </c>
      <c r="E1647" s="57">
        <v>8.3518340000000002</v>
      </c>
    </row>
    <row r="1648" spans="4:5" x14ac:dyDescent="0.25">
      <c r="D1648" s="57">
        <v>2005</v>
      </c>
      <c r="E1648" s="57">
        <v>7.7188590000000001</v>
      </c>
    </row>
    <row r="1649" spans="4:5" x14ac:dyDescent="0.25">
      <c r="D1649" s="57">
        <v>2006</v>
      </c>
      <c r="E1649" s="57">
        <v>8.3362180000000006</v>
      </c>
    </row>
    <row r="1650" spans="4:5" x14ac:dyDescent="0.25">
      <c r="D1650" s="57">
        <v>2007</v>
      </c>
      <c r="E1650" s="57">
        <v>7.3476569999999999</v>
      </c>
    </row>
    <row r="1651" spans="4:5" x14ac:dyDescent="0.25">
      <c r="D1651" s="57">
        <v>2008</v>
      </c>
      <c r="E1651" s="57">
        <v>5.4926300000000001</v>
      </c>
    </row>
    <row r="1652" spans="4:5" x14ac:dyDescent="0.25">
      <c r="D1652" s="57">
        <v>2009</v>
      </c>
      <c r="E1652" s="57">
        <v>5.9673780000000001</v>
      </c>
    </row>
    <row r="1653" spans="4:5" x14ac:dyDescent="0.25">
      <c r="D1653" s="57">
        <v>2010</v>
      </c>
      <c r="E1653" s="57">
        <v>5.6767849999999997</v>
      </c>
    </row>
    <row r="1654" spans="4:5" x14ac:dyDescent="0.25">
      <c r="D1654" s="57">
        <v>1990</v>
      </c>
      <c r="E1654" s="57">
        <v>3.716561</v>
      </c>
    </row>
    <row r="1655" spans="4:5" x14ac:dyDescent="0.25">
      <c r="D1655" s="57">
        <v>1991</v>
      </c>
      <c r="E1655" s="57">
        <v>6.3537369999999997</v>
      </c>
    </row>
    <row r="1656" spans="4:5" x14ac:dyDescent="0.25">
      <c r="D1656" s="57">
        <v>1992</v>
      </c>
      <c r="E1656" s="57">
        <v>3.1541130000000002</v>
      </c>
    </row>
    <row r="1657" spans="4:5" x14ac:dyDescent="0.25">
      <c r="D1657" s="57">
        <v>1993</v>
      </c>
      <c r="E1657" s="57">
        <v>3.9750700000000001</v>
      </c>
    </row>
    <row r="1658" spans="4:5" x14ac:dyDescent="0.25">
      <c r="D1658" s="57">
        <v>1994</v>
      </c>
      <c r="E1658" s="57">
        <v>7.453481</v>
      </c>
    </row>
    <row r="1659" spans="4:5" x14ac:dyDescent="0.25">
      <c r="D1659" s="57">
        <v>1995</v>
      </c>
      <c r="E1659" s="57">
        <v>3.6844950000000001</v>
      </c>
    </row>
    <row r="1660" spans="4:5" x14ac:dyDescent="0.25">
      <c r="D1660" s="57">
        <v>1996</v>
      </c>
      <c r="E1660" s="57">
        <v>5.4782919999999997</v>
      </c>
    </row>
    <row r="1661" spans="4:5" x14ac:dyDescent="0.25">
      <c r="D1661" s="57">
        <v>1997</v>
      </c>
      <c r="E1661" s="57">
        <v>4.2168789999999996</v>
      </c>
    </row>
    <row r="1662" spans="4:5" x14ac:dyDescent="0.25">
      <c r="D1662" s="57">
        <v>1998</v>
      </c>
      <c r="E1662" s="57">
        <v>-2.3837419999999998</v>
      </c>
    </row>
    <row r="1663" spans="4:5" x14ac:dyDescent="0.25">
      <c r="D1663" s="57">
        <v>1999</v>
      </c>
      <c r="E1663" s="57">
        <v>0.81734010000000001</v>
      </c>
    </row>
    <row r="1664" spans="4:5" x14ac:dyDescent="0.25">
      <c r="D1664" s="57">
        <v>2000</v>
      </c>
      <c r="E1664" s="57">
        <v>8.7390220000000003</v>
      </c>
    </row>
    <row r="1665" spans="4:5" x14ac:dyDescent="0.25">
      <c r="D1665" s="57">
        <v>2001</v>
      </c>
      <c r="E1665" s="57">
        <v>11.93689</v>
      </c>
    </row>
    <row r="1666" spans="4:5" x14ac:dyDescent="0.25">
      <c r="D1666" s="57">
        <v>2002</v>
      </c>
      <c r="E1666" s="57">
        <v>0.74153930000000001</v>
      </c>
    </row>
    <row r="1667" spans="4:5" x14ac:dyDescent="0.25">
      <c r="D1667" s="57">
        <v>2003</v>
      </c>
      <c r="E1667" s="57">
        <v>4.3134880000000004</v>
      </c>
    </row>
    <row r="1668" spans="4:5" x14ac:dyDescent="0.25">
      <c r="D1668" s="57">
        <v>2004</v>
      </c>
      <c r="E1668" s="57">
        <v>4.808433</v>
      </c>
    </row>
    <row r="1669" spans="4:5" x14ac:dyDescent="0.25">
      <c r="D1669" s="57">
        <v>2005</v>
      </c>
      <c r="E1669" s="57">
        <v>3.4526159999999999</v>
      </c>
    </row>
    <row r="1670" spans="4:5" x14ac:dyDescent="0.25">
      <c r="D1670" s="57">
        <v>2006</v>
      </c>
      <c r="E1670" s="57">
        <v>3.2359309999999999</v>
      </c>
    </row>
    <row r="1671" spans="4:5" x14ac:dyDescent="0.25">
      <c r="D1671" s="57">
        <v>2007</v>
      </c>
      <c r="E1671" s="57">
        <v>3.5987420000000001</v>
      </c>
    </row>
    <row r="1672" spans="4:5" x14ac:dyDescent="0.25">
      <c r="D1672" s="57">
        <v>2008</v>
      </c>
      <c r="E1672" s="57">
        <v>6.1743579999999998</v>
      </c>
    </row>
    <row r="1673" spans="4:5" x14ac:dyDescent="0.25">
      <c r="D1673" s="57">
        <v>2009</v>
      </c>
      <c r="E1673" s="57">
        <v>4.5745550000000001</v>
      </c>
    </row>
    <row r="1674" spans="4:5" x14ac:dyDescent="0.25">
      <c r="D1674" s="57">
        <v>2010</v>
      </c>
      <c r="E1674" s="57">
        <v>4.4990600000000001</v>
      </c>
    </row>
    <row r="1675" spans="4:5" x14ac:dyDescent="0.25">
      <c r="D1675" s="57">
        <v>1990</v>
      </c>
      <c r="E1675" s="57">
        <v>3.860398</v>
      </c>
    </row>
    <row r="1676" spans="4:5" x14ac:dyDescent="0.25">
      <c r="D1676" s="57">
        <v>1991</v>
      </c>
      <c r="E1676" s="57">
        <v>2.4515539999999998</v>
      </c>
    </row>
    <row r="1677" spans="4:5" x14ac:dyDescent="0.25">
      <c r="D1677" s="57">
        <v>1992</v>
      </c>
      <c r="E1677" s="57">
        <v>1.6803889999999999</v>
      </c>
    </row>
    <row r="1678" spans="4:5" x14ac:dyDescent="0.25">
      <c r="D1678" s="57">
        <v>1993</v>
      </c>
      <c r="E1678" s="57">
        <v>0.94493000000000005</v>
      </c>
    </row>
    <row r="1679" spans="4:5" x14ac:dyDescent="0.25">
      <c r="D1679" s="57">
        <v>1994</v>
      </c>
      <c r="E1679" s="57">
        <v>2.9629590000000001</v>
      </c>
    </row>
    <row r="1680" spans="4:5" x14ac:dyDescent="0.25">
      <c r="D1680" s="57">
        <v>1995</v>
      </c>
      <c r="E1680" s="57">
        <v>3.1877659999999999</v>
      </c>
    </row>
    <row r="1681" spans="4:5" x14ac:dyDescent="0.25">
      <c r="D1681" s="57">
        <v>1996</v>
      </c>
      <c r="E1681" s="57">
        <v>3.447994</v>
      </c>
    </row>
    <row r="1682" spans="4:5" x14ac:dyDescent="0.25">
      <c r="D1682" s="57">
        <v>1997</v>
      </c>
      <c r="E1682" s="57">
        <v>4.3471450000000003</v>
      </c>
    </row>
    <row r="1683" spans="4:5" x14ac:dyDescent="0.25">
      <c r="D1683" s="57">
        <v>1998</v>
      </c>
      <c r="E1683" s="57">
        <v>4.0926410000000004</v>
      </c>
    </row>
    <row r="1684" spans="4:5" x14ac:dyDescent="0.25">
      <c r="D1684" s="57">
        <v>1999</v>
      </c>
      <c r="E1684" s="57">
        <v>4.6531120000000001</v>
      </c>
    </row>
    <row r="1685" spans="4:5" x14ac:dyDescent="0.25">
      <c r="D1685" s="57">
        <v>2000</v>
      </c>
      <c r="E1685" s="57">
        <v>3.8861750000000002</v>
      </c>
    </row>
    <row r="1686" spans="4:5" x14ac:dyDescent="0.25">
      <c r="D1686" s="57">
        <v>2001</v>
      </c>
      <c r="E1686" s="57">
        <v>1.910895</v>
      </c>
    </row>
    <row r="1687" spans="4:5" x14ac:dyDescent="0.25">
      <c r="D1687" s="57">
        <v>2002</v>
      </c>
      <c r="E1687" s="57">
        <v>-4.8139899999999999E-2</v>
      </c>
    </row>
    <row r="1688" spans="4:5" x14ac:dyDescent="0.25">
      <c r="D1688" s="57">
        <v>2003</v>
      </c>
      <c r="E1688" s="57">
        <v>0.29752339999999999</v>
      </c>
    </row>
    <row r="1689" spans="4:5" x14ac:dyDescent="0.25">
      <c r="D1689" s="57">
        <v>2004</v>
      </c>
      <c r="E1689" s="57">
        <v>2.240999</v>
      </c>
    </row>
    <row r="1690" spans="4:5" x14ac:dyDescent="0.25">
      <c r="D1690" s="57">
        <v>2005</v>
      </c>
      <c r="E1690" s="57">
        <v>2.1000670000000001</v>
      </c>
    </row>
    <row r="1691" spans="4:5" x14ac:dyDescent="0.25">
      <c r="D1691" s="57">
        <v>2006</v>
      </c>
      <c r="E1691" s="57">
        <v>3.4000910000000002</v>
      </c>
    </row>
    <row r="1692" spans="4:5" x14ac:dyDescent="0.25">
      <c r="D1692" s="57">
        <v>2007</v>
      </c>
      <c r="E1692" s="57">
        <v>3.8915280000000001</v>
      </c>
    </row>
    <row r="1693" spans="4:5" x14ac:dyDescent="0.25">
      <c r="D1693" s="57">
        <v>2008</v>
      </c>
      <c r="E1693" s="57">
        <v>1.7956810000000001</v>
      </c>
    </row>
    <row r="1694" spans="4:5" x14ac:dyDescent="0.25">
      <c r="D1694" s="57">
        <v>2009</v>
      </c>
      <c r="E1694" s="57">
        <v>-3.871651</v>
      </c>
    </row>
    <row r="1695" spans="4:5" x14ac:dyDescent="0.25">
      <c r="D1695" s="57">
        <v>2010</v>
      </c>
      <c r="E1695" s="57">
        <v>1.840514</v>
      </c>
    </row>
    <row r="1696" spans="4:5" x14ac:dyDescent="0.25">
      <c r="D1696" s="57">
        <v>1990</v>
      </c>
      <c r="E1696" s="57">
        <v>0.3317563</v>
      </c>
    </row>
    <row r="1697" spans="4:5" x14ac:dyDescent="0.25">
      <c r="D1697" s="57">
        <v>1991</v>
      </c>
      <c r="E1697" s="57">
        <v>-1.366752</v>
      </c>
    </row>
    <row r="1698" spans="4:5" x14ac:dyDescent="0.25">
      <c r="D1698" s="57">
        <v>1992</v>
      </c>
      <c r="E1698" s="57">
        <v>1.2292160000000001</v>
      </c>
    </row>
    <row r="1699" spans="4:5" x14ac:dyDescent="0.25">
      <c r="D1699" s="57">
        <v>1993</v>
      </c>
      <c r="E1699" s="57">
        <v>5.6440939999999999</v>
      </c>
    </row>
    <row r="1700" spans="4:5" x14ac:dyDescent="0.25">
      <c r="D1700" s="57">
        <v>1994</v>
      </c>
      <c r="E1700" s="57">
        <v>5.2648200000000003</v>
      </c>
    </row>
    <row r="1701" spans="4:5" x14ac:dyDescent="0.25">
      <c r="D1701" s="57">
        <v>1995</v>
      </c>
      <c r="E1701" s="57">
        <v>4.0793850000000003</v>
      </c>
    </row>
    <row r="1702" spans="4:5" x14ac:dyDescent="0.25">
      <c r="D1702" s="57">
        <v>1996</v>
      </c>
      <c r="E1702" s="57">
        <v>3.2285569999999999</v>
      </c>
    </row>
    <row r="1703" spans="4:5" x14ac:dyDescent="0.25">
      <c r="D1703" s="57">
        <v>1997</v>
      </c>
      <c r="E1703" s="57">
        <v>2.9653749999999999</v>
      </c>
    </row>
    <row r="1704" spans="4:5" x14ac:dyDescent="0.25">
      <c r="D1704" s="57">
        <v>1998</v>
      </c>
      <c r="E1704" s="57">
        <v>1.4476789999999999</v>
      </c>
    </row>
    <row r="1705" spans="4:5" x14ac:dyDescent="0.25">
      <c r="D1705" s="57">
        <v>1999</v>
      </c>
      <c r="E1705" s="57">
        <v>5.0621330000000002</v>
      </c>
    </row>
    <row r="1706" spans="4:5" x14ac:dyDescent="0.25">
      <c r="D1706" s="57">
        <v>2000</v>
      </c>
      <c r="E1706" s="57">
        <v>2.2018800000000001</v>
      </c>
    </row>
    <row r="1707" spans="4:5" x14ac:dyDescent="0.25">
      <c r="D1707" s="57">
        <v>2001</v>
      </c>
      <c r="E1707" s="57">
        <v>3.3768039999999999</v>
      </c>
    </row>
    <row r="1708" spans="4:5" x14ac:dyDescent="0.25">
      <c r="D1708" s="57">
        <v>2002</v>
      </c>
      <c r="E1708" s="57">
        <v>4.8250549999999999</v>
      </c>
    </row>
    <row r="1709" spans="4:5" x14ac:dyDescent="0.25">
      <c r="D1709" s="57">
        <v>2003</v>
      </c>
      <c r="E1709" s="57">
        <v>4.118417</v>
      </c>
    </row>
    <row r="1710" spans="4:5" x14ac:dyDescent="0.25">
      <c r="D1710" s="57">
        <v>2004</v>
      </c>
      <c r="E1710" s="57">
        <v>3.5393789999999998</v>
      </c>
    </row>
    <row r="1711" spans="4:5" x14ac:dyDescent="0.25">
      <c r="D1711" s="57">
        <v>2005</v>
      </c>
      <c r="E1711" s="57">
        <v>3.4635899999999999</v>
      </c>
    </row>
    <row r="1712" spans="4:5" x14ac:dyDescent="0.25">
      <c r="D1712" s="57">
        <v>2006</v>
      </c>
      <c r="E1712" s="57">
        <v>2.350279</v>
      </c>
    </row>
    <row r="1713" spans="4:5" x14ac:dyDescent="0.25">
      <c r="D1713" s="57">
        <v>2007</v>
      </c>
      <c r="E1713" s="57">
        <v>2.5900500000000002</v>
      </c>
    </row>
    <row r="1714" spans="4:5" x14ac:dyDescent="0.25">
      <c r="D1714" s="57">
        <v>2008</v>
      </c>
      <c r="E1714" s="57">
        <v>-0.60188220000000003</v>
      </c>
    </row>
    <row r="1715" spans="4:5" x14ac:dyDescent="0.25">
      <c r="D1715" s="57">
        <v>2009</v>
      </c>
      <c r="E1715" s="57">
        <v>0.59144669999999999</v>
      </c>
    </row>
    <row r="1716" spans="4:5" x14ac:dyDescent="0.25">
      <c r="D1716" s="57">
        <v>2010</v>
      </c>
      <c r="E1716" s="57">
        <v>1.9296150000000001</v>
      </c>
    </row>
    <row r="1717" spans="4:5" x14ac:dyDescent="0.25">
      <c r="D1717" s="57">
        <v>1990</v>
      </c>
      <c r="E1717" s="57">
        <v>0.81782690000000002</v>
      </c>
    </row>
    <row r="1718" spans="4:5" x14ac:dyDescent="0.25">
      <c r="D1718" s="57">
        <v>1991</v>
      </c>
      <c r="E1718" s="57">
        <v>-1.4207890000000001</v>
      </c>
    </row>
    <row r="1719" spans="4:5" x14ac:dyDescent="0.25">
      <c r="D1719" s="57">
        <v>1992</v>
      </c>
      <c r="E1719" s="57">
        <v>-0.22567509999999999</v>
      </c>
    </row>
    <row r="1720" spans="4:5" x14ac:dyDescent="0.25">
      <c r="D1720" s="57">
        <v>1993</v>
      </c>
      <c r="E1720" s="57">
        <v>-3.1415630000000001</v>
      </c>
    </row>
    <row r="1721" spans="4:5" x14ac:dyDescent="0.25">
      <c r="D1721" s="57">
        <v>1994</v>
      </c>
      <c r="E1721" s="57">
        <v>3.7388569999999999</v>
      </c>
    </row>
    <row r="1722" spans="4:5" x14ac:dyDescent="0.25">
      <c r="D1722" s="57">
        <v>1995</v>
      </c>
      <c r="E1722" s="57">
        <v>5.6813349999999998</v>
      </c>
    </row>
    <row r="1723" spans="4:5" x14ac:dyDescent="0.25">
      <c r="D1723" s="57">
        <v>1996</v>
      </c>
      <c r="E1723" s="57">
        <v>5.6012060000000004</v>
      </c>
    </row>
    <row r="1724" spans="4:5" x14ac:dyDescent="0.25">
      <c r="D1724" s="57">
        <v>1997</v>
      </c>
      <c r="E1724" s="57">
        <v>2.7346499999999998</v>
      </c>
    </row>
    <row r="1725" spans="4:5" x14ac:dyDescent="0.25">
      <c r="D1725" s="57">
        <v>1998</v>
      </c>
      <c r="E1725" s="57">
        <v>3.3456610000000002</v>
      </c>
    </row>
    <row r="1726" spans="4:5" x14ac:dyDescent="0.25">
      <c r="D1726" s="57">
        <v>1999</v>
      </c>
      <c r="E1726" s="57">
        <v>7.4932179999999997</v>
      </c>
    </row>
    <row r="1727" spans="4:5" x14ac:dyDescent="0.25">
      <c r="D1727" s="57">
        <v>2000</v>
      </c>
      <c r="E1727" s="57">
        <v>2.9799280000000001</v>
      </c>
    </row>
    <row r="1728" spans="4:5" x14ac:dyDescent="0.25">
      <c r="D1728" s="57">
        <v>2001</v>
      </c>
      <c r="E1728" s="57">
        <v>1.9894480000000001</v>
      </c>
    </row>
    <row r="1729" spans="4:5" x14ac:dyDescent="0.25">
      <c r="D1729" s="57">
        <v>2002</v>
      </c>
      <c r="E1729" s="57">
        <v>0.43412600000000001</v>
      </c>
    </row>
    <row r="1730" spans="4:5" x14ac:dyDescent="0.25">
      <c r="D1730" s="57">
        <v>2003</v>
      </c>
      <c r="E1730" s="57">
        <v>2.2704110000000002</v>
      </c>
    </row>
    <row r="1731" spans="4:5" x14ac:dyDescent="0.25">
      <c r="D1731" s="57">
        <v>2004</v>
      </c>
      <c r="E1731" s="57">
        <v>4.8121349999999996</v>
      </c>
    </row>
    <row r="1732" spans="4:5" x14ac:dyDescent="0.25">
      <c r="D1732" s="57">
        <v>2005</v>
      </c>
      <c r="E1732" s="57">
        <v>4.2675010000000002</v>
      </c>
    </row>
    <row r="1733" spans="4:5" x14ac:dyDescent="0.25">
      <c r="D1733" s="57">
        <v>2006</v>
      </c>
      <c r="E1733" s="57">
        <v>3.4559959999999998</v>
      </c>
    </row>
    <row r="1734" spans="4:5" x14ac:dyDescent="0.25">
      <c r="D1734" s="57">
        <v>2007</v>
      </c>
      <c r="E1734" s="57">
        <v>2.1516980000000001</v>
      </c>
    </row>
    <row r="1735" spans="4:5" x14ac:dyDescent="0.25">
      <c r="D1735" s="57">
        <v>2008</v>
      </c>
      <c r="E1735" s="57">
        <v>2.5025189999999999</v>
      </c>
    </row>
    <row r="1736" spans="4:5" x14ac:dyDescent="0.25">
      <c r="D1736" s="57">
        <v>2009</v>
      </c>
      <c r="E1736" s="57">
        <v>-1.572908</v>
      </c>
    </row>
    <row r="1737" spans="4:5" x14ac:dyDescent="0.25">
      <c r="D1737" s="57">
        <v>2010</v>
      </c>
      <c r="E1737" s="57">
        <v>4.1301909999999999</v>
      </c>
    </row>
    <row r="1738" spans="4:5" x14ac:dyDescent="0.25">
      <c r="D1738" s="57">
        <v>1990</v>
      </c>
      <c r="E1738" s="57">
        <v>-1.7598769999999999</v>
      </c>
    </row>
    <row r="1739" spans="4:5" x14ac:dyDescent="0.25">
      <c r="D1739" s="57">
        <v>1991</v>
      </c>
      <c r="E1739" s="57">
        <v>1.6343080000000001</v>
      </c>
    </row>
    <row r="1740" spans="4:5" x14ac:dyDescent="0.25">
      <c r="D1740" s="57">
        <v>1992</v>
      </c>
      <c r="E1740" s="57">
        <v>-0.18174419999999999</v>
      </c>
    </row>
    <row r="1741" spans="4:5" x14ac:dyDescent="0.25">
      <c r="D1741" s="57">
        <v>1993</v>
      </c>
      <c r="E1741" s="57">
        <v>0.9290969</v>
      </c>
    </row>
    <row r="1742" spans="4:5" x14ac:dyDescent="0.25">
      <c r="D1742" s="57">
        <v>1994</v>
      </c>
      <c r="E1742" s="57">
        <v>1.946761</v>
      </c>
    </row>
    <row r="1743" spans="4:5" x14ac:dyDescent="0.25">
      <c r="D1743" s="57">
        <v>1995</v>
      </c>
      <c r="E1743" s="57">
        <v>2.1559789999999999</v>
      </c>
    </row>
    <row r="1744" spans="4:5" x14ac:dyDescent="0.25">
      <c r="D1744" s="57">
        <v>1996</v>
      </c>
      <c r="E1744" s="57">
        <v>4.9657730000000004</v>
      </c>
    </row>
    <row r="1745" spans="4:5" x14ac:dyDescent="0.25">
      <c r="D1745" s="57">
        <v>1997</v>
      </c>
      <c r="E1745" s="57">
        <v>0.50343389999999999</v>
      </c>
    </row>
    <row r="1746" spans="4:5" x14ac:dyDescent="0.25">
      <c r="D1746" s="57">
        <v>1998</v>
      </c>
      <c r="E1746" s="57">
        <v>11.87818</v>
      </c>
    </row>
    <row r="1747" spans="4:5" x14ac:dyDescent="0.25">
      <c r="D1747" s="57">
        <v>1999</v>
      </c>
      <c r="E1747" s="57">
        <v>1.108841</v>
      </c>
    </row>
    <row r="1748" spans="4:5" x14ac:dyDescent="0.25">
      <c r="D1748" s="57">
        <v>2000</v>
      </c>
      <c r="E1748" s="57">
        <v>-3.4079660000000001</v>
      </c>
    </row>
    <row r="1749" spans="4:5" x14ac:dyDescent="0.25">
      <c r="D1749" s="57">
        <v>2001</v>
      </c>
      <c r="E1749" s="57">
        <v>6.8213629999999998</v>
      </c>
    </row>
    <row r="1750" spans="4:5" x14ac:dyDescent="0.25">
      <c r="D1750" s="57">
        <v>2002</v>
      </c>
      <c r="E1750" s="57">
        <v>4.8653449999999996</v>
      </c>
    </row>
    <row r="1751" spans="4:5" x14ac:dyDescent="0.25">
      <c r="D1751" s="57">
        <v>2003</v>
      </c>
      <c r="E1751" s="57">
        <v>3.7378300000000002</v>
      </c>
    </row>
    <row r="1752" spans="4:5" x14ac:dyDescent="0.25">
      <c r="D1752" s="57">
        <v>2004</v>
      </c>
      <c r="E1752" s="57">
        <v>-0.53004030000000002</v>
      </c>
    </row>
    <row r="1753" spans="4:5" x14ac:dyDescent="0.25">
      <c r="D1753" s="57">
        <v>2005</v>
      </c>
      <c r="E1753" s="57">
        <v>5.8631029999999997</v>
      </c>
    </row>
    <row r="1754" spans="4:5" x14ac:dyDescent="0.25">
      <c r="D1754" s="57">
        <v>2006</v>
      </c>
      <c r="E1754" s="57">
        <v>5.513185</v>
      </c>
    </row>
    <row r="1755" spans="4:5" x14ac:dyDescent="0.25">
      <c r="D1755" s="57">
        <v>2007</v>
      </c>
      <c r="E1755" s="57">
        <v>3.2743129999999998</v>
      </c>
    </row>
    <row r="1756" spans="4:5" x14ac:dyDescent="0.25">
      <c r="D1756" s="57">
        <v>2008</v>
      </c>
      <c r="E1756" s="57">
        <v>8.5364979999999999</v>
      </c>
    </row>
    <row r="1757" spans="4:5" x14ac:dyDescent="0.25">
      <c r="D1757" s="57">
        <v>2009</v>
      </c>
      <c r="E1757" s="57">
        <v>-0.68199639999999995</v>
      </c>
    </row>
    <row r="1758" spans="4:5" x14ac:dyDescent="0.25">
      <c r="D1758" s="57">
        <v>2010</v>
      </c>
      <c r="E1758" s="57">
        <v>5.7330990000000002</v>
      </c>
    </row>
    <row r="1759" spans="4:5" x14ac:dyDescent="0.25">
      <c r="D1759" s="57">
        <v>1990</v>
      </c>
      <c r="E1759" s="57">
        <v>10.5085</v>
      </c>
    </row>
    <row r="1760" spans="4:5" x14ac:dyDescent="0.25">
      <c r="D1760" s="57">
        <v>1991</v>
      </c>
      <c r="E1760" s="57">
        <v>1.3857299999999999</v>
      </c>
    </row>
    <row r="1761" spans="4:5" x14ac:dyDescent="0.25">
      <c r="D1761" s="57">
        <v>1992</v>
      </c>
      <c r="E1761" s="57">
        <v>-2.353421</v>
      </c>
    </row>
    <row r="1762" spans="4:5" x14ac:dyDescent="0.25">
      <c r="D1762" s="57">
        <v>1993</v>
      </c>
      <c r="E1762" s="57">
        <v>3.5309759999999999</v>
      </c>
    </row>
    <row r="1763" spans="4:5" x14ac:dyDescent="0.25">
      <c r="D1763" s="57">
        <v>1994</v>
      </c>
      <c r="E1763" s="57">
        <v>-5.7203999999999996E-3</v>
      </c>
    </row>
    <row r="1764" spans="4:5" x14ac:dyDescent="0.25">
      <c r="D1764" s="57">
        <v>1995</v>
      </c>
      <c r="E1764" s="57">
        <v>-0.70420400000000005</v>
      </c>
    </row>
    <row r="1765" spans="4:5" x14ac:dyDescent="0.25">
      <c r="D1765" s="57">
        <v>1996</v>
      </c>
      <c r="E1765" s="57">
        <v>5.4747440000000003</v>
      </c>
    </row>
    <row r="1766" spans="4:5" x14ac:dyDescent="0.25">
      <c r="D1766" s="57">
        <v>1997</v>
      </c>
      <c r="E1766" s="57">
        <v>6.5417420000000002</v>
      </c>
    </row>
    <row r="1767" spans="4:5" x14ac:dyDescent="0.25">
      <c r="D1767" s="57">
        <v>1998</v>
      </c>
      <c r="E1767" s="57">
        <v>2.1315780000000002</v>
      </c>
    </row>
    <row r="1768" spans="4:5" x14ac:dyDescent="0.25">
      <c r="D1768" s="57">
        <v>1999</v>
      </c>
      <c r="E1768" s="57">
        <v>-2.5579459999999998</v>
      </c>
    </row>
    <row r="1769" spans="4:5" x14ac:dyDescent="0.25">
      <c r="D1769" s="57">
        <v>2000</v>
      </c>
      <c r="E1769" s="57">
        <v>5.7294650000000003</v>
      </c>
    </row>
    <row r="1770" spans="4:5" x14ac:dyDescent="0.25">
      <c r="D1770" s="57">
        <v>2001</v>
      </c>
      <c r="E1770" s="57">
        <v>12.01468</v>
      </c>
    </row>
    <row r="1771" spans="4:5" x14ac:dyDescent="0.25">
      <c r="D1771" s="57">
        <v>2002</v>
      </c>
      <c r="E1771" s="57">
        <v>4.891229</v>
      </c>
    </row>
    <row r="1772" spans="4:5" x14ac:dyDescent="0.25">
      <c r="D1772" s="57">
        <v>2003</v>
      </c>
      <c r="E1772" s="57">
        <v>14.95722</v>
      </c>
    </row>
    <row r="1773" spans="4:5" x14ac:dyDescent="0.25">
      <c r="D1773" s="57">
        <v>2004</v>
      </c>
      <c r="E1773" s="57">
        <v>12.481310000000001</v>
      </c>
    </row>
    <row r="1774" spans="4:5" x14ac:dyDescent="0.25">
      <c r="D1774" s="57">
        <v>2005</v>
      </c>
      <c r="E1774" s="57">
        <v>-2.278219</v>
      </c>
    </row>
    <row r="1775" spans="4:5" x14ac:dyDescent="0.25">
      <c r="D1775" s="57">
        <v>2006</v>
      </c>
      <c r="E1775" s="57">
        <v>10.86627</v>
      </c>
    </row>
    <row r="1776" spans="4:5" x14ac:dyDescent="0.25">
      <c r="D1776" s="57">
        <v>2007</v>
      </c>
      <c r="E1776" s="57">
        <v>16.87837</v>
      </c>
    </row>
    <row r="1777" spans="4:5" x14ac:dyDescent="0.25">
      <c r="D1777" s="57">
        <v>2008</v>
      </c>
      <c r="E1777" s="57">
        <v>2.8915099999999998</v>
      </c>
    </row>
    <row r="1778" spans="4:5" x14ac:dyDescent="0.25">
      <c r="D1778" s="57">
        <v>2009</v>
      </c>
      <c r="E1778" s="57">
        <v>-11.609360000000001</v>
      </c>
    </row>
    <row r="1779" spans="4:5" x14ac:dyDescent="0.25">
      <c r="D1779" s="57">
        <v>2010</v>
      </c>
      <c r="E1779" s="57">
        <v>2.5222259999999999</v>
      </c>
    </row>
    <row r="1780" spans="4:5" x14ac:dyDescent="0.25">
      <c r="D1780" s="57">
        <v>1990</v>
      </c>
      <c r="E1780" s="57">
        <v>2.0428540000000002</v>
      </c>
    </row>
    <row r="1781" spans="4:5" x14ac:dyDescent="0.25">
      <c r="D1781" s="57">
        <v>1991</v>
      </c>
      <c r="E1781" s="57">
        <v>2.793463</v>
      </c>
    </row>
    <row r="1782" spans="4:5" x14ac:dyDescent="0.25">
      <c r="D1782" s="57">
        <v>1992</v>
      </c>
      <c r="E1782" s="57">
        <v>3.3173180000000002</v>
      </c>
    </row>
    <row r="1783" spans="4:5" x14ac:dyDescent="0.25">
      <c r="D1783" s="57">
        <v>1993</v>
      </c>
      <c r="E1783" s="57">
        <v>3.025458</v>
      </c>
    </row>
    <row r="1784" spans="4:5" x14ac:dyDescent="0.25">
      <c r="D1784" s="57">
        <v>1994</v>
      </c>
      <c r="E1784" s="57">
        <v>5.500578</v>
      </c>
    </row>
    <row r="1785" spans="4:5" x14ac:dyDescent="0.25">
      <c r="D1785" s="57">
        <v>1995</v>
      </c>
      <c r="E1785" s="57">
        <v>4.5399719999999997</v>
      </c>
    </row>
    <row r="1786" spans="4:5" x14ac:dyDescent="0.25">
      <c r="D1786" s="57">
        <v>1996</v>
      </c>
      <c r="E1786" s="57">
        <v>5.5685669999999998</v>
      </c>
    </row>
    <row r="1787" spans="4:5" x14ac:dyDescent="0.25">
      <c r="D1787" s="57">
        <v>1997</v>
      </c>
      <c r="E1787" s="57">
        <v>6.3146069999999996</v>
      </c>
    </row>
    <row r="1788" spans="4:5" x14ac:dyDescent="0.25">
      <c r="D1788" s="57">
        <v>1998</v>
      </c>
      <c r="E1788" s="57">
        <v>3.0672169999999999</v>
      </c>
    </row>
    <row r="1789" spans="4:5" x14ac:dyDescent="0.25">
      <c r="D1789" s="57">
        <v>1999</v>
      </c>
      <c r="E1789" s="57">
        <v>1.4696800000000001</v>
      </c>
    </row>
    <row r="1790" spans="4:5" x14ac:dyDescent="0.25">
      <c r="D1790" s="57">
        <v>2000</v>
      </c>
      <c r="E1790" s="57">
        <v>3.0640290000000001</v>
      </c>
    </row>
    <row r="1791" spans="4:5" x14ac:dyDescent="0.25">
      <c r="D1791" s="57">
        <v>2001</v>
      </c>
      <c r="E1791" s="57">
        <v>1.6199170000000001</v>
      </c>
    </row>
    <row r="1792" spans="4:5" x14ac:dyDescent="0.25">
      <c r="D1792" s="57">
        <v>2002</v>
      </c>
      <c r="E1792" s="57">
        <v>1.2482219999999999</v>
      </c>
    </row>
    <row r="1793" spans="4:5" x14ac:dyDescent="0.25">
      <c r="D1793" s="57">
        <v>2003</v>
      </c>
      <c r="E1793" s="57">
        <v>0.69413159999999996</v>
      </c>
    </row>
    <row r="1794" spans="4:5" x14ac:dyDescent="0.25">
      <c r="D1794" s="57">
        <v>2004</v>
      </c>
      <c r="E1794" s="57">
        <v>4.2391120000000004</v>
      </c>
    </row>
    <row r="1795" spans="4:5" x14ac:dyDescent="0.25">
      <c r="D1795" s="57">
        <v>2005</v>
      </c>
      <c r="E1795" s="57">
        <v>2.8519580000000002</v>
      </c>
    </row>
    <row r="1796" spans="4:5" x14ac:dyDescent="0.25">
      <c r="D1796" s="57">
        <v>2006</v>
      </c>
      <c r="E1796" s="57">
        <v>2.8222529999999999</v>
      </c>
    </row>
    <row r="1797" spans="4:5" x14ac:dyDescent="0.25">
      <c r="D1797" s="57">
        <v>2007</v>
      </c>
      <c r="E1797" s="57">
        <v>2.878072</v>
      </c>
    </row>
    <row r="1798" spans="4:5" x14ac:dyDescent="0.25">
      <c r="D1798" s="57">
        <v>2008</v>
      </c>
      <c r="E1798" s="57">
        <v>-7.2113099999999999E-2</v>
      </c>
    </row>
    <row r="1799" spans="4:5" x14ac:dyDescent="0.25">
      <c r="D1799" s="57">
        <v>2009</v>
      </c>
      <c r="E1799" s="57">
        <v>-2.0395989999999999</v>
      </c>
    </row>
    <row r="1800" spans="4:5" x14ac:dyDescent="0.25">
      <c r="D1800" s="57">
        <v>2010</v>
      </c>
      <c r="E1800" s="57">
        <v>0.60814349999999995</v>
      </c>
    </row>
    <row r="1801" spans="4:5" x14ac:dyDescent="0.25">
      <c r="D1801" s="57">
        <v>1990</v>
      </c>
      <c r="E1801" s="57">
        <v>4.5294590000000001</v>
      </c>
    </row>
    <row r="1802" spans="4:5" x14ac:dyDescent="0.25">
      <c r="D1802" s="57">
        <v>1991</v>
      </c>
      <c r="E1802" s="57">
        <v>3.9393359999999999</v>
      </c>
    </row>
    <row r="1803" spans="4:5" x14ac:dyDescent="0.25">
      <c r="D1803" s="57">
        <v>1992</v>
      </c>
      <c r="E1803" s="57">
        <v>6.8376640000000002</v>
      </c>
    </row>
    <row r="1804" spans="4:5" x14ac:dyDescent="0.25">
      <c r="D1804" s="57">
        <v>1993</v>
      </c>
      <c r="E1804" s="57">
        <v>1.6724159999999999</v>
      </c>
    </row>
    <row r="1805" spans="4:5" x14ac:dyDescent="0.25">
      <c r="D1805" s="57">
        <v>1994</v>
      </c>
      <c r="E1805" s="57">
        <v>3.858365</v>
      </c>
    </row>
    <row r="1806" spans="4:5" x14ac:dyDescent="0.25">
      <c r="D1806" s="57">
        <v>1995</v>
      </c>
      <c r="E1806" s="57">
        <v>5.2957789999999996</v>
      </c>
    </row>
    <row r="1807" spans="4:5" x14ac:dyDescent="0.25">
      <c r="D1807" s="57">
        <v>1996</v>
      </c>
      <c r="E1807" s="57">
        <v>4.794073</v>
      </c>
    </row>
    <row r="1808" spans="4:5" x14ac:dyDescent="0.25">
      <c r="D1808" s="57">
        <v>1997</v>
      </c>
      <c r="E1808" s="57">
        <v>1.4560519999999999</v>
      </c>
    </row>
    <row r="1809" spans="4:5" x14ac:dyDescent="0.25">
      <c r="D1809" s="57">
        <v>1998</v>
      </c>
      <c r="E1809" s="57">
        <v>2.9707599999999998</v>
      </c>
    </row>
    <row r="1810" spans="4:5" x14ac:dyDescent="0.25">
      <c r="D1810" s="57">
        <v>1999</v>
      </c>
      <c r="E1810" s="57">
        <v>4.0512920000000001</v>
      </c>
    </row>
    <row r="1811" spans="4:5" x14ac:dyDescent="0.25">
      <c r="D1811" s="57">
        <v>2000</v>
      </c>
      <c r="E1811" s="57">
        <v>3.7757689999999999</v>
      </c>
    </row>
    <row r="1812" spans="4:5" x14ac:dyDescent="0.25">
      <c r="D1812" s="57">
        <v>2001</v>
      </c>
      <c r="E1812" s="57">
        <v>1.4708019999999999</v>
      </c>
    </row>
    <row r="1813" spans="4:5" x14ac:dyDescent="0.25">
      <c r="D1813" s="57">
        <v>2002</v>
      </c>
      <c r="E1813" s="57">
        <v>3.273676</v>
      </c>
    </row>
    <row r="1814" spans="4:5" x14ac:dyDescent="0.25">
      <c r="D1814" s="57">
        <v>2003</v>
      </c>
      <c r="E1814" s="57">
        <v>3.9639739999999999</v>
      </c>
    </row>
    <row r="1815" spans="4:5" x14ac:dyDescent="0.25">
      <c r="D1815" s="57">
        <v>2004</v>
      </c>
      <c r="E1815" s="57">
        <v>7.7115530000000003</v>
      </c>
    </row>
    <row r="1816" spans="4:5" x14ac:dyDescent="0.25">
      <c r="D1816" s="57">
        <v>2005</v>
      </c>
      <c r="E1816" s="57">
        <v>6.9513129999999999</v>
      </c>
    </row>
    <row r="1817" spans="4:5" x14ac:dyDescent="0.25">
      <c r="D1817" s="57">
        <v>2006</v>
      </c>
      <c r="E1817" s="57">
        <v>6.2755140000000003</v>
      </c>
    </row>
    <row r="1818" spans="4:5" x14ac:dyDescent="0.25">
      <c r="D1818" s="57">
        <v>2007</v>
      </c>
      <c r="E1818" s="57">
        <v>5.1477579999999996</v>
      </c>
    </row>
    <row r="1819" spans="4:5" x14ac:dyDescent="0.25">
      <c r="D1819" s="57">
        <v>2008</v>
      </c>
      <c r="E1819" s="57">
        <v>2.5265689999999998</v>
      </c>
    </row>
    <row r="1820" spans="4:5" x14ac:dyDescent="0.25">
      <c r="D1820" s="57">
        <v>2009</v>
      </c>
      <c r="E1820" s="57">
        <v>3.3109510000000002</v>
      </c>
    </row>
    <row r="1821" spans="4:5" x14ac:dyDescent="0.25">
      <c r="D1821" s="57">
        <v>2010</v>
      </c>
      <c r="E1821" s="57">
        <v>3.8722129999999999</v>
      </c>
    </row>
    <row r="1822" spans="4:5" x14ac:dyDescent="0.25">
      <c r="D1822" s="57">
        <v>1990</v>
      </c>
      <c r="E1822" s="57">
        <v>7.2720669999999998</v>
      </c>
    </row>
    <row r="1823" spans="4:5" x14ac:dyDescent="0.25">
      <c r="D1823" s="57">
        <v>1991</v>
      </c>
      <c r="E1823" s="57">
        <v>13.17587</v>
      </c>
    </row>
    <row r="1824" spans="4:5" x14ac:dyDescent="0.25">
      <c r="D1824" s="57">
        <v>1992</v>
      </c>
      <c r="E1824" s="57">
        <v>3.3963990000000002</v>
      </c>
    </row>
    <row r="1825" spans="4:5" x14ac:dyDescent="0.25">
      <c r="D1825" s="57">
        <v>1993</v>
      </c>
      <c r="E1825" s="57">
        <v>2.2172779999999999</v>
      </c>
    </row>
    <row r="1826" spans="4:5" x14ac:dyDescent="0.25">
      <c r="D1826" s="57">
        <v>1994</v>
      </c>
      <c r="E1826" s="57">
        <v>1.4636020000000001</v>
      </c>
    </row>
    <row r="1827" spans="4:5" x14ac:dyDescent="0.25">
      <c r="D1827" s="57">
        <v>1995</v>
      </c>
      <c r="E1827" s="57">
        <v>2.801866</v>
      </c>
    </row>
    <row r="1828" spans="4:5" x14ac:dyDescent="0.25">
      <c r="D1828" s="57">
        <v>1996</v>
      </c>
      <c r="E1828" s="57">
        <v>0.75389919999999999</v>
      </c>
    </row>
    <row r="1829" spans="4:5" x14ac:dyDescent="0.25">
      <c r="D1829" s="57">
        <v>1997</v>
      </c>
      <c r="E1829" s="57">
        <v>5.8516029999999999</v>
      </c>
    </row>
    <row r="1830" spans="4:5" x14ac:dyDescent="0.25">
      <c r="D1830" s="57">
        <v>1998</v>
      </c>
      <c r="E1830" s="57">
        <v>5.9664400000000004</v>
      </c>
    </row>
    <row r="1831" spans="4:5" x14ac:dyDescent="0.25">
      <c r="D1831" s="57">
        <v>1999</v>
      </c>
      <c r="E1831" s="57">
        <v>3.0693779999999999</v>
      </c>
    </row>
    <row r="1832" spans="4:5" x14ac:dyDescent="0.25">
      <c r="D1832" s="57">
        <v>2000</v>
      </c>
      <c r="E1832" s="57">
        <v>3.320932</v>
      </c>
    </row>
    <row r="1833" spans="4:5" x14ac:dyDescent="0.25">
      <c r="D1833" s="57">
        <v>2001</v>
      </c>
      <c r="E1833" s="57">
        <v>0.27811469999999999</v>
      </c>
    </row>
    <row r="1834" spans="4:5" x14ac:dyDescent="0.25">
      <c r="D1834" s="57">
        <v>2002</v>
      </c>
      <c r="E1834" s="57">
        <v>1.858236</v>
      </c>
    </row>
    <row r="1835" spans="4:5" x14ac:dyDescent="0.25">
      <c r="D1835" s="57">
        <v>2003</v>
      </c>
      <c r="E1835" s="57">
        <v>3.1011709999999999</v>
      </c>
    </row>
    <row r="1836" spans="4:5" x14ac:dyDescent="0.25">
      <c r="D1836" s="57">
        <v>2004</v>
      </c>
      <c r="E1836" s="57">
        <v>7.7206219999999997</v>
      </c>
    </row>
    <row r="1837" spans="4:5" x14ac:dyDescent="0.25">
      <c r="D1837" s="57">
        <v>2005</v>
      </c>
      <c r="E1837" s="57">
        <v>6.8467669999999998</v>
      </c>
    </row>
    <row r="1838" spans="4:5" x14ac:dyDescent="0.25">
      <c r="D1838" s="57">
        <v>2006</v>
      </c>
      <c r="E1838" s="57">
        <v>8.4093429999999998</v>
      </c>
    </row>
    <row r="1839" spans="4:5" x14ac:dyDescent="0.25">
      <c r="D1839" s="57">
        <v>2007</v>
      </c>
      <c r="E1839" s="57">
        <v>12.60793</v>
      </c>
    </row>
    <row r="1840" spans="4:5" x14ac:dyDescent="0.25">
      <c r="D1840" s="57">
        <v>2008</v>
      </c>
      <c r="E1840" s="57">
        <v>10.657069999999999</v>
      </c>
    </row>
    <row r="1841" spans="4:5" x14ac:dyDescent="0.25">
      <c r="D1841" s="57">
        <v>2009</v>
      </c>
      <c r="E1841" s="57">
        <v>2.72262</v>
      </c>
    </row>
    <row r="1842" spans="4:5" x14ac:dyDescent="0.25">
      <c r="D1842" s="57">
        <v>2010</v>
      </c>
      <c r="E1842" s="57">
        <v>6.5721829999999999</v>
      </c>
    </row>
    <row r="1843" spans="4:5" x14ac:dyDescent="0.25">
      <c r="D1843" s="57">
        <v>1990</v>
      </c>
      <c r="E1843" s="57">
        <v>-0.82414529999999997</v>
      </c>
    </row>
    <row r="1844" spans="4:5" x14ac:dyDescent="0.25">
      <c r="D1844" s="57">
        <v>1991</v>
      </c>
      <c r="E1844" s="57">
        <v>6.9127520000000002</v>
      </c>
    </row>
    <row r="1845" spans="4:5" x14ac:dyDescent="0.25">
      <c r="D1845" s="57">
        <v>1992</v>
      </c>
      <c r="E1845" s="57">
        <v>15.80303</v>
      </c>
    </row>
    <row r="1846" spans="4:5" x14ac:dyDescent="0.25">
      <c r="D1846" s="57">
        <v>1993</v>
      </c>
      <c r="E1846" s="57">
        <v>22.25949</v>
      </c>
    </row>
    <row r="1847" spans="4:5" x14ac:dyDescent="0.25">
      <c r="D1847" s="57">
        <v>1994</v>
      </c>
      <c r="E1847" s="57">
        <v>2.4332419999999999</v>
      </c>
    </row>
    <row r="1848" spans="4:5" x14ac:dyDescent="0.25">
      <c r="D1848" s="57">
        <v>1995</v>
      </c>
      <c r="E1848" s="57">
        <v>-4.5455170000000003</v>
      </c>
    </row>
    <row r="1849" spans="4:5" x14ac:dyDescent="0.25">
      <c r="D1849" s="57">
        <v>1996</v>
      </c>
      <c r="E1849" s="57">
        <v>7.2305390000000003</v>
      </c>
    </row>
    <row r="1850" spans="4:5" x14ac:dyDescent="0.25">
      <c r="D1850" s="57">
        <v>1997</v>
      </c>
      <c r="E1850" s="57">
        <v>-4.5896150000000002</v>
      </c>
    </row>
    <row r="1851" spans="4:5" x14ac:dyDescent="0.25">
      <c r="D1851" s="57">
        <v>1998</v>
      </c>
      <c r="E1851" s="57">
        <v>4.0265820000000003</v>
      </c>
    </row>
    <row r="1852" spans="4:5" x14ac:dyDescent="0.25">
      <c r="D1852" s="57">
        <v>1999</v>
      </c>
      <c r="E1852" s="57">
        <v>2.0314260000000002</v>
      </c>
    </row>
    <row r="1853" spans="4:5" x14ac:dyDescent="0.25">
      <c r="D1853" s="57">
        <v>2000</v>
      </c>
      <c r="E1853" s="57">
        <v>-3.590039</v>
      </c>
    </row>
    <row r="1854" spans="4:5" x14ac:dyDescent="0.25">
      <c r="D1854" s="57">
        <v>2001</v>
      </c>
      <c r="E1854" s="57">
        <v>0.44850699999999999</v>
      </c>
    </row>
    <row r="1855" spans="4:5" x14ac:dyDescent="0.25">
      <c r="D1855" s="57">
        <v>2002</v>
      </c>
      <c r="E1855" s="57">
        <v>3.3763890000000001</v>
      </c>
    </row>
    <row r="1856" spans="4:5" x14ac:dyDescent="0.25">
      <c r="D1856" s="57">
        <v>2003</v>
      </c>
      <c r="E1856" s="57">
        <v>2.171268</v>
      </c>
    </row>
    <row r="1857" spans="4:5" x14ac:dyDescent="0.25">
      <c r="D1857" s="57">
        <v>2004</v>
      </c>
      <c r="E1857" s="57">
        <v>2.898542</v>
      </c>
    </row>
    <row r="1858" spans="4:5" x14ac:dyDescent="0.25">
      <c r="D1858" s="57">
        <v>2005</v>
      </c>
      <c r="E1858" s="57">
        <v>4.0652010000000001</v>
      </c>
    </row>
    <row r="1859" spans="4:5" x14ac:dyDescent="0.25">
      <c r="D1859" s="57">
        <v>2006</v>
      </c>
      <c r="E1859" s="57">
        <v>3.306108</v>
      </c>
    </row>
    <row r="1860" spans="4:5" x14ac:dyDescent="0.25">
      <c r="D1860" s="57">
        <v>2007</v>
      </c>
      <c r="E1860" s="57">
        <v>9.3634559999999993</v>
      </c>
    </row>
    <row r="1861" spans="4:5" x14ac:dyDescent="0.25">
      <c r="D1861" s="57">
        <v>2008</v>
      </c>
      <c r="E1861" s="57">
        <v>6.3120370000000001</v>
      </c>
    </row>
    <row r="1862" spans="4:5" x14ac:dyDescent="0.25">
      <c r="D1862" s="57">
        <v>2009</v>
      </c>
      <c r="E1862" s="57">
        <v>4.2631629999999996</v>
      </c>
    </row>
    <row r="1863" spans="4:5" x14ac:dyDescent="0.25">
      <c r="D1863" s="57">
        <v>2010</v>
      </c>
      <c r="E1863" s="57">
        <v>9.6152700000000006</v>
      </c>
    </row>
    <row r="1864" spans="4:5" x14ac:dyDescent="0.25">
      <c r="D1864" s="57">
        <v>1990</v>
      </c>
      <c r="E1864" s="57">
        <v>-0.88725259999999995</v>
      </c>
    </row>
    <row r="1865" spans="4:5" x14ac:dyDescent="0.25">
      <c r="D1865" s="57">
        <v>1991</v>
      </c>
      <c r="E1865" s="57">
        <v>1.202072</v>
      </c>
    </row>
    <row r="1866" spans="4:5" x14ac:dyDescent="0.25">
      <c r="D1866" s="57">
        <v>1992</v>
      </c>
      <c r="E1866" s="57">
        <v>0.39147729999999997</v>
      </c>
    </row>
    <row r="1867" spans="4:5" x14ac:dyDescent="0.25">
      <c r="D1867" s="57">
        <v>1993</v>
      </c>
      <c r="E1867" s="57">
        <v>4.5848380000000004</v>
      </c>
    </row>
    <row r="1868" spans="4:5" x14ac:dyDescent="0.25">
      <c r="D1868" s="57">
        <v>1994</v>
      </c>
      <c r="E1868" s="57">
        <v>-1.778851</v>
      </c>
    </row>
    <row r="1869" spans="4:5" x14ac:dyDescent="0.25">
      <c r="D1869" s="57">
        <v>1995</v>
      </c>
      <c r="E1869" s="57">
        <v>4.9239800000000002</v>
      </c>
    </row>
    <row r="1870" spans="4:5" x14ac:dyDescent="0.25">
      <c r="D1870" s="57">
        <v>1996</v>
      </c>
      <c r="E1870" s="57">
        <v>1.519466</v>
      </c>
    </row>
    <row r="1871" spans="4:5" x14ac:dyDescent="0.25">
      <c r="D1871" s="57">
        <v>1997</v>
      </c>
      <c r="E1871" s="57">
        <v>3.6855090000000001</v>
      </c>
    </row>
    <row r="1872" spans="4:5" x14ac:dyDescent="0.25">
      <c r="D1872" s="57">
        <v>1998</v>
      </c>
      <c r="E1872" s="57">
        <v>2.0762360000000002</v>
      </c>
    </row>
    <row r="1873" spans="4:5" x14ac:dyDescent="0.25">
      <c r="D1873" s="57">
        <v>1999</v>
      </c>
      <c r="E1873" s="57">
        <v>1.905105</v>
      </c>
    </row>
    <row r="1874" spans="4:5" x14ac:dyDescent="0.25">
      <c r="D1874" s="57">
        <v>2000</v>
      </c>
      <c r="E1874" s="57">
        <v>-3.5507710000000001</v>
      </c>
    </row>
    <row r="1875" spans="4:5" x14ac:dyDescent="0.25">
      <c r="D1875" s="57">
        <v>2001</v>
      </c>
      <c r="E1875" s="57">
        <v>2.4977279999999999</v>
      </c>
    </row>
    <row r="1876" spans="4:5" x14ac:dyDescent="0.25">
      <c r="D1876" s="57">
        <v>2002</v>
      </c>
      <c r="E1876" s="57">
        <v>0.65436760000000005</v>
      </c>
    </row>
    <row r="1877" spans="4:5" x14ac:dyDescent="0.25">
      <c r="D1877" s="57">
        <v>2003</v>
      </c>
      <c r="E1877" s="57">
        <v>4.0621989999999997</v>
      </c>
    </row>
    <row r="1878" spans="4:5" x14ac:dyDescent="0.25">
      <c r="D1878" s="57">
        <v>2004</v>
      </c>
      <c r="E1878" s="57">
        <v>4.1227270000000003</v>
      </c>
    </row>
    <row r="1879" spans="4:5" x14ac:dyDescent="0.25">
      <c r="D1879" s="57">
        <v>2005</v>
      </c>
      <c r="E1879" s="57">
        <v>2.017973</v>
      </c>
    </row>
    <row r="1880" spans="4:5" x14ac:dyDescent="0.25">
      <c r="D1880" s="57">
        <v>2006</v>
      </c>
      <c r="E1880" s="57">
        <v>3.4239989999999998</v>
      </c>
    </row>
    <row r="1881" spans="4:5" x14ac:dyDescent="0.25">
      <c r="D1881" s="57">
        <v>2007</v>
      </c>
      <c r="E1881" s="57">
        <v>5.9806900000000001</v>
      </c>
    </row>
    <row r="1882" spans="4:5" x14ac:dyDescent="0.25">
      <c r="D1882" s="57">
        <v>2008</v>
      </c>
      <c r="E1882" s="57">
        <v>4.426609</v>
      </c>
    </row>
    <row r="1883" spans="4:5" x14ac:dyDescent="0.25">
      <c r="D1883" s="57">
        <v>2009</v>
      </c>
      <c r="E1883" s="57">
        <v>-2.7632370000000002</v>
      </c>
    </row>
    <row r="1884" spans="4:5" x14ac:dyDescent="0.25">
      <c r="D1884" s="57">
        <v>2010</v>
      </c>
      <c r="E1884" s="57">
        <v>13.17794</v>
      </c>
    </row>
    <row r="1885" spans="4:5" x14ac:dyDescent="0.25">
      <c r="D1885" s="57">
        <v>1990</v>
      </c>
      <c r="E1885" s="57">
        <v>-3.892757</v>
      </c>
    </row>
    <row r="1886" spans="4:5" x14ac:dyDescent="0.25">
      <c r="D1886" s="57">
        <v>1991</v>
      </c>
      <c r="E1886" s="57">
        <v>2.434631</v>
      </c>
    </row>
    <row r="1887" spans="4:5" x14ac:dyDescent="0.25">
      <c r="D1887" s="57">
        <v>1992</v>
      </c>
      <c r="E1887" s="57">
        <v>-0.4645514</v>
      </c>
    </row>
    <row r="1888" spans="4:5" x14ac:dyDescent="0.25">
      <c r="D1888" s="57">
        <v>1993</v>
      </c>
      <c r="E1888" s="57">
        <v>4.7136769999999997</v>
      </c>
    </row>
    <row r="1889" spans="4:5" x14ac:dyDescent="0.25">
      <c r="D1889" s="57">
        <v>1994</v>
      </c>
      <c r="E1889" s="57">
        <v>12.295059999999999</v>
      </c>
    </row>
    <row r="1890" spans="4:5" x14ac:dyDescent="0.25">
      <c r="D1890" s="57">
        <v>1995</v>
      </c>
      <c r="E1890" s="57">
        <v>8.141337</v>
      </c>
    </row>
    <row r="1891" spans="4:5" x14ac:dyDescent="0.25">
      <c r="D1891" s="57">
        <v>1996</v>
      </c>
      <c r="E1891" s="57">
        <v>2.5268899999999999</v>
      </c>
    </row>
    <row r="1892" spans="4:5" x14ac:dyDescent="0.25">
      <c r="D1892" s="57">
        <v>1997</v>
      </c>
      <c r="E1892" s="57">
        <v>6.7692649999999999</v>
      </c>
    </row>
    <row r="1893" spans="4:5" x14ac:dyDescent="0.25">
      <c r="D1893" s="57">
        <v>1998</v>
      </c>
      <c r="E1893" s="57">
        <v>-0.63463040000000004</v>
      </c>
    </row>
    <row r="1894" spans="4:5" x14ac:dyDescent="0.25">
      <c r="D1894" s="57">
        <v>1999</v>
      </c>
      <c r="E1894" s="57">
        <v>1.05599</v>
      </c>
    </row>
    <row r="1895" spans="4:5" x14ac:dyDescent="0.25">
      <c r="D1895" s="57">
        <v>2000</v>
      </c>
      <c r="E1895" s="57">
        <v>2.973897</v>
      </c>
    </row>
    <row r="1896" spans="4:5" x14ac:dyDescent="0.25">
      <c r="D1896" s="57">
        <v>2001</v>
      </c>
      <c r="E1896" s="57">
        <v>0.32837290000000002</v>
      </c>
    </row>
    <row r="1897" spans="4:5" x14ac:dyDescent="0.25">
      <c r="D1897" s="57">
        <v>2002</v>
      </c>
      <c r="E1897" s="57">
        <v>5.0815989999999998</v>
      </c>
    </row>
    <row r="1898" spans="4:5" x14ac:dyDescent="0.25">
      <c r="D1898" s="57">
        <v>2003</v>
      </c>
      <c r="E1898" s="57">
        <v>4.0188740000000003</v>
      </c>
    </row>
    <row r="1899" spans="4:5" x14ac:dyDescent="0.25">
      <c r="D1899" s="57">
        <v>2004</v>
      </c>
      <c r="E1899" s="57">
        <v>5.1181700000000001</v>
      </c>
    </row>
    <row r="1900" spans="4:5" x14ac:dyDescent="0.25">
      <c r="D1900" s="57">
        <v>2005</v>
      </c>
      <c r="E1900" s="57">
        <v>6.7928389999999998</v>
      </c>
    </row>
    <row r="1901" spans="4:5" x14ac:dyDescent="0.25">
      <c r="D1901" s="57">
        <v>2006</v>
      </c>
      <c r="E1901" s="57">
        <v>7.3105969999999996</v>
      </c>
    </row>
    <row r="1902" spans="4:5" x14ac:dyDescent="0.25">
      <c r="D1902" s="57">
        <v>2007</v>
      </c>
      <c r="E1902" s="57">
        <v>8.5160070000000001</v>
      </c>
    </row>
    <row r="1903" spans="4:5" x14ac:dyDescent="0.25">
      <c r="D1903" s="57">
        <v>2008</v>
      </c>
      <c r="E1903" s="57">
        <v>9.4554869999999998</v>
      </c>
    </row>
    <row r="1904" spans="4:5" x14ac:dyDescent="0.25">
      <c r="D1904" s="57">
        <v>2009</v>
      </c>
      <c r="E1904" s="57">
        <v>0.42192010000000002</v>
      </c>
    </row>
    <row r="1905" spans="4:5" x14ac:dyDescent="0.25">
      <c r="D1905" s="57">
        <v>2010</v>
      </c>
      <c r="E1905" s="57">
        <v>8.3475129999999993</v>
      </c>
    </row>
    <row r="1906" spans="4:5" x14ac:dyDescent="0.25">
      <c r="D1906" s="57">
        <v>1990</v>
      </c>
      <c r="E1906" s="57">
        <v>5.120355</v>
      </c>
    </row>
    <row r="1907" spans="4:5" x14ac:dyDescent="0.25">
      <c r="D1907" s="57">
        <v>1991</v>
      </c>
      <c r="E1907" s="57">
        <v>-0.62398799999999999</v>
      </c>
    </row>
    <row r="1908" spans="4:5" x14ac:dyDescent="0.25">
      <c r="D1908" s="57">
        <v>1992</v>
      </c>
      <c r="E1908" s="57">
        <v>2.2684350000000002</v>
      </c>
    </row>
    <row r="1909" spans="4:5" x14ac:dyDescent="0.25">
      <c r="D1909" s="57">
        <v>1993</v>
      </c>
      <c r="E1909" s="57">
        <v>2.4056060000000001</v>
      </c>
    </row>
    <row r="1910" spans="4:5" x14ac:dyDescent="0.25">
      <c r="D1910" s="57">
        <v>1994</v>
      </c>
      <c r="E1910" s="57">
        <v>6.188377</v>
      </c>
    </row>
    <row r="1911" spans="4:5" x14ac:dyDescent="0.25">
      <c r="D1911" s="57">
        <v>1995</v>
      </c>
      <c r="E1911" s="57">
        <v>1.9965980000000001</v>
      </c>
    </row>
    <row r="1912" spans="4:5" x14ac:dyDescent="0.25">
      <c r="D1912" s="57">
        <v>1996</v>
      </c>
      <c r="E1912" s="57">
        <v>5.0954410000000001</v>
      </c>
    </row>
    <row r="1913" spans="4:5" x14ac:dyDescent="0.25">
      <c r="D1913" s="57">
        <v>1997</v>
      </c>
      <c r="E1913" s="57">
        <v>7.4982009999999999</v>
      </c>
    </row>
    <row r="1914" spans="4:5" x14ac:dyDescent="0.25">
      <c r="D1914" s="57">
        <v>1998</v>
      </c>
      <c r="E1914" s="57">
        <v>-4.5695300000000003</v>
      </c>
    </row>
    <row r="1915" spans="4:5" x14ac:dyDescent="0.25">
      <c r="D1915" s="57">
        <v>1999</v>
      </c>
      <c r="E1915" s="57">
        <v>3.003412</v>
      </c>
    </row>
    <row r="1916" spans="4:5" x14ac:dyDescent="0.25">
      <c r="D1916" s="57">
        <v>2000</v>
      </c>
      <c r="E1916" s="57">
        <v>4.3031819999999996</v>
      </c>
    </row>
    <row r="1917" spans="4:5" x14ac:dyDescent="0.25">
      <c r="D1917" s="57">
        <v>2001</v>
      </c>
      <c r="E1917" s="57">
        <v>3.3092489999999999</v>
      </c>
    </row>
    <row r="1918" spans="4:5" x14ac:dyDescent="0.25">
      <c r="D1918" s="57">
        <v>2002</v>
      </c>
      <c r="E1918" s="57">
        <v>3.8781590000000001</v>
      </c>
    </row>
    <row r="1919" spans="4:5" x14ac:dyDescent="0.25">
      <c r="D1919" s="57">
        <v>2003</v>
      </c>
      <c r="E1919" s="57">
        <v>4.8648949999999997</v>
      </c>
    </row>
    <row r="1920" spans="4:5" x14ac:dyDescent="0.25">
      <c r="D1920" s="57">
        <v>2004</v>
      </c>
      <c r="E1920" s="57">
        <v>6.3568429999999996</v>
      </c>
    </row>
    <row r="1921" spans="4:5" x14ac:dyDescent="0.25">
      <c r="D1921" s="57">
        <v>2005</v>
      </c>
      <c r="E1921" s="57">
        <v>4.6725580000000004</v>
      </c>
    </row>
    <row r="1922" spans="4:5" x14ac:dyDescent="0.25">
      <c r="D1922" s="57">
        <v>2006</v>
      </c>
      <c r="E1922" s="57">
        <v>4.706448</v>
      </c>
    </row>
    <row r="1923" spans="4:5" x14ac:dyDescent="0.25">
      <c r="D1923" s="57">
        <v>2007</v>
      </c>
      <c r="E1923" s="57">
        <v>6.24641</v>
      </c>
    </row>
    <row r="1924" spans="4:5" x14ac:dyDescent="0.25">
      <c r="D1924" s="57">
        <v>2008</v>
      </c>
      <c r="E1924" s="57">
        <v>4.3257779999999997</v>
      </c>
    </row>
    <row r="1925" spans="4:5" x14ac:dyDescent="0.25">
      <c r="D1925" s="57">
        <v>2009</v>
      </c>
      <c r="E1925" s="57">
        <v>1.138096</v>
      </c>
    </row>
    <row r="1926" spans="4:5" x14ac:dyDescent="0.25">
      <c r="D1926" s="57">
        <v>2010</v>
      </c>
      <c r="E1926" s="57">
        <v>7.1253140000000004</v>
      </c>
    </row>
    <row r="1927" spans="4:5" x14ac:dyDescent="0.25">
      <c r="D1927" s="57">
        <v>1990</v>
      </c>
      <c r="E1927" s="57">
        <v>-12.81742</v>
      </c>
    </row>
    <row r="1928" spans="4:5" x14ac:dyDescent="0.25">
      <c r="D1928" s="57">
        <v>1991</v>
      </c>
      <c r="E1928" s="57">
        <v>-1.881067</v>
      </c>
    </row>
    <row r="1929" spans="4:5" x14ac:dyDescent="0.25">
      <c r="D1929" s="57">
        <v>1992</v>
      </c>
      <c r="E1929" s="57">
        <v>2.2325270000000002</v>
      </c>
    </row>
    <row r="1930" spans="4:5" x14ac:dyDescent="0.25">
      <c r="D1930" s="57">
        <v>1993</v>
      </c>
      <c r="E1930" s="57">
        <v>4.161702</v>
      </c>
    </row>
    <row r="1931" spans="4:5" x14ac:dyDescent="0.25">
      <c r="D1931" s="57">
        <v>1994</v>
      </c>
      <c r="E1931" s="57">
        <v>4.7912280000000003</v>
      </c>
    </row>
    <row r="1932" spans="4:5" x14ac:dyDescent="0.25">
      <c r="D1932" s="57">
        <v>1995</v>
      </c>
      <c r="E1932" s="57">
        <v>6.0902799999999999</v>
      </c>
    </row>
    <row r="1933" spans="4:5" x14ac:dyDescent="0.25">
      <c r="D1933" s="57">
        <v>1996</v>
      </c>
      <c r="E1933" s="57">
        <v>5.7442589999999996</v>
      </c>
    </row>
    <row r="1934" spans="4:5" x14ac:dyDescent="0.25">
      <c r="D1934" s="57">
        <v>1997</v>
      </c>
      <c r="E1934" s="57">
        <v>6.2824960000000001</v>
      </c>
    </row>
    <row r="1935" spans="4:5" x14ac:dyDescent="0.25">
      <c r="D1935" s="57">
        <v>1998</v>
      </c>
      <c r="E1935" s="57">
        <v>4.4822889999999997</v>
      </c>
    </row>
    <row r="1936" spans="4:5" x14ac:dyDescent="0.25">
      <c r="D1936" s="57">
        <v>1999</v>
      </c>
      <c r="E1936" s="57">
        <v>4.4684739999999996</v>
      </c>
    </row>
    <row r="1937" spans="4:5" x14ac:dyDescent="0.25">
      <c r="D1937" s="57">
        <v>2000</v>
      </c>
      <c r="E1937" s="57">
        <v>4.0699899999999998</v>
      </c>
    </row>
    <row r="1938" spans="4:5" x14ac:dyDescent="0.25">
      <c r="D1938" s="57">
        <v>2001</v>
      </c>
      <c r="E1938" s="57">
        <v>1.701076</v>
      </c>
    </row>
    <row r="1939" spans="4:5" x14ac:dyDescent="0.25">
      <c r="D1939" s="57">
        <v>2002</v>
      </c>
      <c r="E1939" s="57">
        <v>1.659456</v>
      </c>
    </row>
    <row r="1940" spans="4:5" x14ac:dyDescent="0.25">
      <c r="D1940" s="57">
        <v>2003</v>
      </c>
      <c r="E1940" s="57">
        <v>3.8855559999999998</v>
      </c>
    </row>
    <row r="1941" spans="4:5" x14ac:dyDescent="0.25">
      <c r="D1941" s="57">
        <v>2004</v>
      </c>
      <c r="E1941" s="57">
        <v>5.1974840000000002</v>
      </c>
    </row>
    <row r="1942" spans="4:5" x14ac:dyDescent="0.25">
      <c r="D1942" s="57">
        <v>2005</v>
      </c>
      <c r="E1942" s="57">
        <v>3.4825629999999999</v>
      </c>
    </row>
    <row r="1943" spans="4:5" x14ac:dyDescent="0.25">
      <c r="D1943" s="57">
        <v>2006</v>
      </c>
      <c r="E1943" s="57">
        <v>5.910755</v>
      </c>
    </row>
    <row r="1944" spans="4:5" x14ac:dyDescent="0.25">
      <c r="D1944" s="57">
        <v>2007</v>
      </c>
      <c r="E1944" s="57">
        <v>6.3745459999999996</v>
      </c>
    </row>
    <row r="1945" spans="4:5" x14ac:dyDescent="0.25">
      <c r="D1945" s="57">
        <v>2008</v>
      </c>
      <c r="E1945" s="57">
        <v>5.0153369999999997</v>
      </c>
    </row>
    <row r="1946" spans="4:5" x14ac:dyDescent="0.25">
      <c r="D1946" s="57">
        <v>2009</v>
      </c>
      <c r="E1946" s="57">
        <v>1.896871</v>
      </c>
    </row>
    <row r="1947" spans="4:5" x14ac:dyDescent="0.25">
      <c r="D1947" s="57">
        <v>2010</v>
      </c>
      <c r="E1947" s="57">
        <v>3.70438</v>
      </c>
    </row>
    <row r="1948" spans="4:5" x14ac:dyDescent="0.25">
      <c r="D1948" s="57">
        <v>1990</v>
      </c>
      <c r="E1948" s="57">
        <v>6.1258780000000002</v>
      </c>
    </row>
    <row r="1949" spans="4:5" x14ac:dyDescent="0.25">
      <c r="D1949" s="57">
        <v>1991</v>
      </c>
      <c r="E1949" s="57">
        <v>2.8669549999999999</v>
      </c>
    </row>
    <row r="1950" spans="4:5" x14ac:dyDescent="0.25">
      <c r="D1950" s="57">
        <v>1992</v>
      </c>
      <c r="E1950" s="57">
        <v>1.708318</v>
      </c>
    </row>
    <row r="1951" spans="4:5" x14ac:dyDescent="0.25">
      <c r="D1951" s="57">
        <v>1993</v>
      </c>
      <c r="E1951" s="57">
        <v>-1.6278079999999999</v>
      </c>
    </row>
    <row r="1952" spans="4:5" x14ac:dyDescent="0.25">
      <c r="D1952" s="57">
        <v>1994</v>
      </c>
      <c r="E1952" s="57">
        <v>3.7380589999999998</v>
      </c>
    </row>
    <row r="1953" spans="4:5" x14ac:dyDescent="0.25">
      <c r="D1953" s="57">
        <v>1995</v>
      </c>
      <c r="E1953" s="57">
        <v>1.892155</v>
      </c>
    </row>
    <row r="1954" spans="4:5" x14ac:dyDescent="0.25">
      <c r="D1954" s="57">
        <v>1996</v>
      </c>
      <c r="E1954" s="57">
        <v>3.5985860000000001</v>
      </c>
    </row>
    <row r="1955" spans="4:5" x14ac:dyDescent="0.25">
      <c r="D1955" s="57">
        <v>1997</v>
      </c>
      <c r="E1955" s="57">
        <v>4.8975650000000002</v>
      </c>
    </row>
    <row r="1956" spans="4:5" x14ac:dyDescent="0.25">
      <c r="D1956" s="57">
        <v>1998</v>
      </c>
      <c r="E1956" s="57">
        <v>5.6348240000000001</v>
      </c>
    </row>
    <row r="1957" spans="4:5" x14ac:dyDescent="0.25">
      <c r="D1957" s="57">
        <v>1999</v>
      </c>
      <c r="E1957" s="57">
        <v>4.2814249999999996</v>
      </c>
    </row>
    <row r="1958" spans="4:5" x14ac:dyDescent="0.25">
      <c r="D1958" s="57">
        <v>2000</v>
      </c>
      <c r="E1958" s="57">
        <v>3.5513379999999999</v>
      </c>
    </row>
    <row r="1959" spans="4:5" x14ac:dyDescent="0.25">
      <c r="D1959" s="57">
        <v>2001</v>
      </c>
      <c r="E1959" s="57">
        <v>1.861909</v>
      </c>
    </row>
    <row r="1960" spans="4:5" x14ac:dyDescent="0.25">
      <c r="D1960" s="57">
        <v>2002</v>
      </c>
      <c r="E1960" s="57">
        <v>0.2770648</v>
      </c>
    </row>
    <row r="1961" spans="4:5" x14ac:dyDescent="0.25">
      <c r="D1961" s="57">
        <v>2003</v>
      </c>
      <c r="E1961" s="57">
        <v>-1.391561</v>
      </c>
    </row>
    <row r="1962" spans="4:5" x14ac:dyDescent="0.25">
      <c r="D1962" s="57">
        <v>2004</v>
      </c>
      <c r="E1962" s="57">
        <v>1.579528</v>
      </c>
    </row>
    <row r="1963" spans="4:5" x14ac:dyDescent="0.25">
      <c r="D1963" s="57">
        <v>2005</v>
      </c>
      <c r="E1963" s="57">
        <v>0.51994569999999996</v>
      </c>
    </row>
    <row r="1964" spans="4:5" x14ac:dyDescent="0.25">
      <c r="D1964" s="57">
        <v>2006</v>
      </c>
      <c r="E1964" s="57">
        <v>1.376196</v>
      </c>
    </row>
    <row r="1965" spans="4:5" x14ac:dyDescent="0.25">
      <c r="D1965" s="57">
        <v>2007</v>
      </c>
      <c r="E1965" s="57">
        <v>2.3156530000000002</v>
      </c>
    </row>
    <row r="1966" spans="4:5" x14ac:dyDescent="0.25">
      <c r="D1966" s="57">
        <v>2008</v>
      </c>
      <c r="E1966" s="57">
        <v>-8.1174899999999994E-2</v>
      </c>
    </row>
    <row r="1967" spans="4:5" x14ac:dyDescent="0.25">
      <c r="D1967" s="57">
        <v>2009</v>
      </c>
      <c r="E1967" s="57">
        <v>-4.177556</v>
      </c>
    </row>
    <row r="1968" spans="4:5" x14ac:dyDescent="0.25">
      <c r="D1968" s="57">
        <v>2010</v>
      </c>
      <c r="E1968" s="57">
        <v>1.334422</v>
      </c>
    </row>
    <row r="1969" spans="4:5" x14ac:dyDescent="0.25">
      <c r="D1969" s="57">
        <v>1990</v>
      </c>
      <c r="E1969" s="57">
        <v>3.4070710000000002</v>
      </c>
    </row>
    <row r="1970" spans="4:5" x14ac:dyDescent="0.25">
      <c r="D1970" s="57">
        <v>1991</v>
      </c>
      <c r="E1970" s="57">
        <v>2.5600559999999999</v>
      </c>
    </row>
    <row r="1971" spans="4:5" x14ac:dyDescent="0.25">
      <c r="D1971" s="57">
        <v>1992</v>
      </c>
      <c r="E1971" s="57">
        <v>1.9590719999999999</v>
      </c>
    </row>
    <row r="1972" spans="4:5" x14ac:dyDescent="0.25">
      <c r="D1972" s="57">
        <v>1993</v>
      </c>
      <c r="E1972" s="57">
        <v>4.0377859999999997</v>
      </c>
    </row>
    <row r="1973" spans="4:5" x14ac:dyDescent="0.25">
      <c r="D1973" s="57">
        <v>1994</v>
      </c>
      <c r="E1973" s="57">
        <v>4.478777</v>
      </c>
    </row>
    <row r="1974" spans="4:5" x14ac:dyDescent="0.25">
      <c r="D1974" s="57">
        <v>1995</v>
      </c>
      <c r="E1974" s="57">
        <v>-0.809558</v>
      </c>
    </row>
    <row r="1975" spans="4:5" x14ac:dyDescent="0.25">
      <c r="D1975" s="57">
        <v>1996</v>
      </c>
      <c r="E1975" s="57">
        <v>3.647767</v>
      </c>
    </row>
    <row r="1976" spans="4:5" x14ac:dyDescent="0.25">
      <c r="D1976" s="57">
        <v>1997</v>
      </c>
      <c r="E1976" s="57">
        <v>6.8171970000000002</v>
      </c>
    </row>
    <row r="1977" spans="4:5" x14ac:dyDescent="0.25">
      <c r="D1977" s="57">
        <v>1998</v>
      </c>
      <c r="E1977" s="57">
        <v>5.8053720000000002</v>
      </c>
    </row>
    <row r="1978" spans="4:5" x14ac:dyDescent="0.25">
      <c r="D1978" s="57">
        <v>1999</v>
      </c>
      <c r="E1978" s="57">
        <v>4.2620100000000001</v>
      </c>
    </row>
    <row r="1979" spans="4:5" x14ac:dyDescent="0.25">
      <c r="D1979" s="57">
        <v>2000</v>
      </c>
      <c r="E1979" s="57">
        <v>9.4959959999999999</v>
      </c>
    </row>
    <row r="1980" spans="4:5" x14ac:dyDescent="0.25">
      <c r="D1980" s="57">
        <v>2001</v>
      </c>
      <c r="E1980" s="57">
        <v>-0.62721280000000001</v>
      </c>
    </row>
    <row r="1981" spans="4:5" x14ac:dyDescent="0.25">
      <c r="D1981" s="57">
        <v>2002</v>
      </c>
      <c r="E1981" s="57">
        <v>2.7758400000000001</v>
      </c>
    </row>
    <row r="1982" spans="4:5" x14ac:dyDescent="0.25">
      <c r="D1982" s="57">
        <v>2003</v>
      </c>
      <c r="E1982" s="57">
        <v>3.227843</v>
      </c>
    </row>
    <row r="1983" spans="4:5" x14ac:dyDescent="0.25">
      <c r="D1983" s="57">
        <v>2004</v>
      </c>
      <c r="E1983" s="57">
        <v>1.6985900000000002E-2</v>
      </c>
    </row>
    <row r="1984" spans="4:5" x14ac:dyDescent="0.25">
      <c r="D1984" s="57">
        <v>2005</v>
      </c>
      <c r="E1984" s="57">
        <v>9.9648600000000004E-2</v>
      </c>
    </row>
    <row r="1985" spans="4:5" x14ac:dyDescent="0.25">
      <c r="D1985" s="57">
        <v>2006</v>
      </c>
      <c r="E1985" s="57">
        <v>-2.1976719999999998</v>
      </c>
    </row>
    <row r="1986" spans="4:5" x14ac:dyDescent="0.25">
      <c r="D1986" s="57">
        <v>2007</v>
      </c>
      <c r="E1986" s="57">
        <v>-2.803782</v>
      </c>
    </row>
    <row r="1987" spans="4:5" x14ac:dyDescent="0.25">
      <c r="D1987" s="57">
        <v>2008</v>
      </c>
      <c r="E1987" s="57">
        <v>-2.197956</v>
      </c>
    </row>
    <row r="1988" spans="4:5" x14ac:dyDescent="0.25">
      <c r="D1988" s="57">
        <v>2009</v>
      </c>
      <c r="E1988" s="57">
        <v>-2.6616819999999999</v>
      </c>
    </row>
    <row r="1989" spans="4:5" x14ac:dyDescent="0.25">
      <c r="D1989" s="57">
        <v>2010</v>
      </c>
      <c r="E1989" s="57">
        <v>-1.6498999999999999</v>
      </c>
    </row>
    <row r="1990" spans="4:5" x14ac:dyDescent="0.25">
      <c r="D1990" s="57">
        <v>1990</v>
      </c>
      <c r="E1990" s="57">
        <v>-3.8456990000000002</v>
      </c>
    </row>
    <row r="1991" spans="4:5" x14ac:dyDescent="0.25">
      <c r="D1991" s="57">
        <v>1991</v>
      </c>
      <c r="E1991" s="57">
        <v>-16.254629999999999</v>
      </c>
    </row>
    <row r="1992" spans="4:5" x14ac:dyDescent="0.25">
      <c r="D1992" s="57">
        <v>1992</v>
      </c>
      <c r="E1992" s="57">
        <v>-8.4922550000000001</v>
      </c>
    </row>
    <row r="1993" spans="4:5" x14ac:dyDescent="0.25">
      <c r="D1993" s="57">
        <v>1993</v>
      </c>
      <c r="E1993" s="57">
        <v>0.9248999</v>
      </c>
    </row>
    <row r="1994" spans="4:5" x14ac:dyDescent="0.25">
      <c r="D1994" s="57">
        <v>1994</v>
      </c>
      <c r="E1994" s="57">
        <v>3.1180129999999999</v>
      </c>
    </row>
    <row r="1995" spans="4:5" x14ac:dyDescent="0.25">
      <c r="D1995" s="57">
        <v>1995</v>
      </c>
      <c r="E1995" s="57">
        <v>7.0773190000000001</v>
      </c>
    </row>
    <row r="1996" spans="4:5" x14ac:dyDescent="0.25">
      <c r="D1996" s="57">
        <v>1996</v>
      </c>
      <c r="E1996" s="57">
        <v>3.5990410000000002</v>
      </c>
    </row>
    <row r="1997" spans="4:5" x14ac:dyDescent="0.25">
      <c r="D1997" s="57">
        <v>1997</v>
      </c>
      <c r="E1997" s="57">
        <v>-3.8523830000000001</v>
      </c>
    </row>
    <row r="1998" spans="4:5" x14ac:dyDescent="0.25">
      <c r="D1998" s="57">
        <v>1998</v>
      </c>
      <c r="E1998" s="57">
        <v>-0.50139809999999996</v>
      </c>
    </row>
    <row r="1999" spans="4:5" x14ac:dyDescent="0.25">
      <c r="D1999" s="57">
        <v>1999</v>
      </c>
      <c r="E1999" s="57">
        <v>-0.28437970000000001</v>
      </c>
    </row>
    <row r="2000" spans="4:5" x14ac:dyDescent="0.25">
      <c r="D2000" s="57">
        <v>2000</v>
      </c>
      <c r="E2000" s="57">
        <v>3.6536170000000001</v>
      </c>
    </row>
    <row r="2001" spans="4:5" x14ac:dyDescent="0.25">
      <c r="D2001" s="57">
        <v>2001</v>
      </c>
      <c r="E2001" s="57">
        <v>6.443905</v>
      </c>
    </row>
    <row r="2002" spans="4:5" x14ac:dyDescent="0.25">
      <c r="D2002" s="57">
        <v>2002</v>
      </c>
      <c r="E2002" s="57">
        <v>5.1936169999999997</v>
      </c>
    </row>
    <row r="2003" spans="4:5" x14ac:dyDescent="0.25">
      <c r="D2003" s="57">
        <v>2003</v>
      </c>
      <c r="E2003" s="57">
        <v>5.761425</v>
      </c>
    </row>
    <row r="2004" spans="4:5" x14ac:dyDescent="0.25">
      <c r="D2004" s="57">
        <v>2004</v>
      </c>
      <c r="E2004" s="57">
        <v>9.8533299999999997</v>
      </c>
    </row>
    <row r="2005" spans="4:5" x14ac:dyDescent="0.25">
      <c r="D2005" s="57">
        <v>2005</v>
      </c>
      <c r="E2005" s="57">
        <v>4.942488</v>
      </c>
    </row>
    <row r="2006" spans="4:5" x14ac:dyDescent="0.25">
      <c r="D2006" s="57">
        <v>2006</v>
      </c>
      <c r="E2006" s="57">
        <v>8.3422839999999994</v>
      </c>
    </row>
    <row r="2007" spans="4:5" x14ac:dyDescent="0.25">
      <c r="D2007" s="57">
        <v>2007</v>
      </c>
      <c r="E2007" s="57">
        <v>5.9445930000000002</v>
      </c>
    </row>
    <row r="2008" spans="4:5" x14ac:dyDescent="0.25">
      <c r="D2008" s="57">
        <v>2008</v>
      </c>
      <c r="E2008" s="57">
        <v>7.3867339999999997</v>
      </c>
    </row>
    <row r="2009" spans="4:5" x14ac:dyDescent="0.25">
      <c r="D2009" s="57">
        <v>2009</v>
      </c>
      <c r="E2009" s="57">
        <v>-5.7681040000000001</v>
      </c>
    </row>
    <row r="2010" spans="4:5" x14ac:dyDescent="0.25">
      <c r="D2010" s="57">
        <v>2010</v>
      </c>
      <c r="E2010" s="57">
        <v>-2.8094160000000001</v>
      </c>
    </row>
    <row r="2011" spans="4:5" x14ac:dyDescent="0.25">
      <c r="D2011" s="57">
        <v>1990</v>
      </c>
    </row>
    <row r="2012" spans="4:5" x14ac:dyDescent="0.25">
      <c r="D2012" s="57">
        <v>1991</v>
      </c>
      <c r="E2012" s="57">
        <v>-7.3349289999999998</v>
      </c>
    </row>
    <row r="2013" spans="4:5" x14ac:dyDescent="0.25">
      <c r="D2013" s="57">
        <v>1992</v>
      </c>
      <c r="E2013" s="57">
        <v>-15.02843</v>
      </c>
    </row>
    <row r="2014" spans="4:5" x14ac:dyDescent="0.25">
      <c r="D2014" s="57">
        <v>1993</v>
      </c>
      <c r="E2014" s="57">
        <v>-15.871449999999999</v>
      </c>
    </row>
    <row r="2015" spans="4:5" x14ac:dyDescent="0.25">
      <c r="D2015" s="57">
        <v>1994</v>
      </c>
      <c r="E2015" s="57">
        <v>-1.296476</v>
      </c>
    </row>
    <row r="2016" spans="4:5" x14ac:dyDescent="0.25">
      <c r="D2016" s="57">
        <v>1995</v>
      </c>
      <c r="E2016" s="57">
        <v>-3.1283880000000002</v>
      </c>
    </row>
    <row r="2017" spans="4:5" x14ac:dyDescent="0.25">
      <c r="D2017" s="57">
        <v>1996</v>
      </c>
      <c r="E2017" s="57">
        <v>-3.985573</v>
      </c>
    </row>
    <row r="2018" spans="4:5" x14ac:dyDescent="0.25">
      <c r="D2018" s="57">
        <v>1997</v>
      </c>
      <c r="E2018" s="57">
        <v>1.1008530000000001</v>
      </c>
    </row>
    <row r="2019" spans="4:5" x14ac:dyDescent="0.25">
      <c r="D2019" s="57">
        <v>1998</v>
      </c>
      <c r="E2019" s="57">
        <v>-6.0865900000000002</v>
      </c>
    </row>
    <row r="2020" spans="4:5" x14ac:dyDescent="0.25">
      <c r="D2020" s="57">
        <v>1999</v>
      </c>
      <c r="E2020" s="57">
        <v>3.7947340000000001</v>
      </c>
    </row>
    <row r="2021" spans="4:5" x14ac:dyDescent="0.25">
      <c r="D2021" s="57">
        <v>2000</v>
      </c>
      <c r="E2021" s="57">
        <v>9.5710730000000002</v>
      </c>
    </row>
    <row r="2022" spans="4:5" x14ac:dyDescent="0.25">
      <c r="D2022" s="57">
        <v>2001</v>
      </c>
      <c r="E2022" s="57">
        <v>5.7041729999999999</v>
      </c>
    </row>
    <row r="2023" spans="4:5" x14ac:dyDescent="0.25">
      <c r="D2023" s="57">
        <v>2002</v>
      </c>
      <c r="E2023" s="57">
        <v>5.3205600000000004</v>
      </c>
    </row>
    <row r="2024" spans="4:5" x14ac:dyDescent="0.25">
      <c r="D2024" s="57">
        <v>2003</v>
      </c>
      <c r="E2024" s="57">
        <v>7.3704700000000001</v>
      </c>
    </row>
    <row r="2025" spans="4:5" x14ac:dyDescent="0.25">
      <c r="D2025" s="57">
        <v>2004</v>
      </c>
      <c r="E2025" s="57">
        <v>8.040699</v>
      </c>
    </row>
    <row r="2026" spans="4:5" x14ac:dyDescent="0.25">
      <c r="D2026" s="57">
        <v>2005</v>
      </c>
      <c r="E2026" s="57">
        <v>6.8010469999999996</v>
      </c>
    </row>
    <row r="2027" spans="4:5" x14ac:dyDescent="0.25">
      <c r="D2027" s="57">
        <v>2006</v>
      </c>
      <c r="E2027" s="57">
        <v>7.4794150000000004</v>
      </c>
    </row>
    <row r="2028" spans="4:5" x14ac:dyDescent="0.25">
      <c r="D2028" s="57">
        <v>2007</v>
      </c>
      <c r="E2028" s="57">
        <v>7.8135240000000001</v>
      </c>
    </row>
    <row r="2029" spans="4:5" x14ac:dyDescent="0.25">
      <c r="D2029" s="57">
        <v>2008</v>
      </c>
      <c r="E2029" s="57">
        <v>4.7167310000000002</v>
      </c>
    </row>
    <row r="2030" spans="4:5" x14ac:dyDescent="0.25">
      <c r="D2030" s="57">
        <v>2009</v>
      </c>
      <c r="E2030" s="57">
        <v>-4.4901020000000003</v>
      </c>
    </row>
    <row r="2031" spans="4:5" x14ac:dyDescent="0.25">
      <c r="D2031" s="57">
        <v>2010</v>
      </c>
      <c r="E2031" s="57">
        <v>3.034532</v>
      </c>
    </row>
    <row r="2032" spans="4:5" x14ac:dyDescent="0.25">
      <c r="D2032" s="57">
        <v>1990</v>
      </c>
      <c r="E2032" s="57">
        <v>12.96372</v>
      </c>
    </row>
    <row r="2033" spans="4:5" x14ac:dyDescent="0.25">
      <c r="D2033" s="57">
        <v>1991</v>
      </c>
      <c r="E2033" s="57">
        <v>9.2099419999999999</v>
      </c>
    </row>
    <row r="2034" spans="4:5" x14ac:dyDescent="0.25">
      <c r="D2034" s="57">
        <v>1992</v>
      </c>
      <c r="E2034" s="57">
        <v>8.3818300000000008</v>
      </c>
    </row>
    <row r="2035" spans="4:5" x14ac:dyDescent="0.25">
      <c r="D2035" s="57">
        <v>1993</v>
      </c>
      <c r="E2035" s="57">
        <v>-14.19975</v>
      </c>
    </row>
    <row r="2036" spans="4:5" x14ac:dyDescent="0.25">
      <c r="D2036" s="57">
        <v>1994</v>
      </c>
      <c r="E2036" s="57">
        <v>-86.391490000000005</v>
      </c>
    </row>
    <row r="2037" spans="4:5" x14ac:dyDescent="0.25">
      <c r="D2037" s="57">
        <v>1995</v>
      </c>
      <c r="E2037" s="57">
        <v>43.539020000000001</v>
      </c>
    </row>
    <row r="2038" spans="4:5" x14ac:dyDescent="0.25">
      <c r="D2038" s="57">
        <v>1996</v>
      </c>
      <c r="E2038" s="57">
        <v>18.459050000000001</v>
      </c>
    </row>
    <row r="2039" spans="4:5" x14ac:dyDescent="0.25">
      <c r="D2039" s="57">
        <v>1997</v>
      </c>
      <c r="E2039" s="57">
        <v>6.9371939999999999</v>
      </c>
    </row>
    <row r="2040" spans="4:5" x14ac:dyDescent="0.25">
      <c r="D2040" s="57">
        <v>1998</v>
      </c>
      <c r="E2040" s="57">
        <v>9.0218640000000008</v>
      </c>
    </row>
    <row r="2041" spans="4:5" x14ac:dyDescent="0.25">
      <c r="D2041" s="57">
        <v>1999</v>
      </c>
      <c r="E2041" s="57">
        <v>6.5865099999999996</v>
      </c>
    </row>
    <row r="2042" spans="4:5" x14ac:dyDescent="0.25">
      <c r="D2042" s="57">
        <v>2000</v>
      </c>
      <c r="E2042" s="57">
        <v>4.430193</v>
      </c>
    </row>
    <row r="2043" spans="4:5" x14ac:dyDescent="0.25">
      <c r="D2043" s="57">
        <v>2001</v>
      </c>
      <c r="E2043" s="57">
        <v>7.2353779999999999</v>
      </c>
    </row>
    <row r="2044" spans="4:5" x14ac:dyDescent="0.25">
      <c r="D2044" s="57">
        <v>2002</v>
      </c>
      <c r="E2044" s="57">
        <v>12.71294</v>
      </c>
    </row>
    <row r="2045" spans="4:5" x14ac:dyDescent="0.25">
      <c r="D2045" s="57">
        <v>2003</v>
      </c>
      <c r="E2045" s="57">
        <v>3.0506229999999999</v>
      </c>
    </row>
    <row r="2046" spans="4:5" x14ac:dyDescent="0.25">
      <c r="D2046" s="57">
        <v>2004</v>
      </c>
      <c r="E2046" s="57">
        <v>6.9962169999999997</v>
      </c>
    </row>
    <row r="2047" spans="4:5" x14ac:dyDescent="0.25">
      <c r="D2047" s="57">
        <v>2005</v>
      </c>
      <c r="E2047" s="57">
        <v>8.7047530000000002</v>
      </c>
    </row>
    <row r="2048" spans="4:5" x14ac:dyDescent="0.25">
      <c r="D2048" s="57">
        <v>2006</v>
      </c>
      <c r="E2048" s="57">
        <v>8.3021689999999992</v>
      </c>
    </row>
    <row r="2049" spans="4:5" x14ac:dyDescent="0.25">
      <c r="D2049" s="57">
        <v>2007</v>
      </c>
      <c r="E2049" s="57">
        <v>5.7459160000000002</v>
      </c>
    </row>
    <row r="2050" spans="4:5" x14ac:dyDescent="0.25">
      <c r="D2050" s="57">
        <v>2008</v>
      </c>
      <c r="E2050" s="57">
        <v>9.1524420000000006</v>
      </c>
    </row>
    <row r="2051" spans="4:5" x14ac:dyDescent="0.25">
      <c r="D2051" s="57">
        <v>2009</v>
      </c>
      <c r="E2051" s="57">
        <v>6.6638250000000001</v>
      </c>
    </row>
    <row r="2052" spans="4:5" x14ac:dyDescent="0.25">
      <c r="D2052" s="57">
        <v>2010</v>
      </c>
      <c r="E2052" s="57">
        <v>7.2166680000000003</v>
      </c>
    </row>
    <row r="2053" spans="4:5" x14ac:dyDescent="0.25">
      <c r="D2053" s="57">
        <v>1990</v>
      </c>
      <c r="E2053" s="57">
        <v>8.6491720000000001</v>
      </c>
    </row>
    <row r="2054" spans="4:5" x14ac:dyDescent="0.25">
      <c r="D2054" s="57">
        <v>1991</v>
      </c>
      <c r="E2054" s="57">
        <v>14.415570000000001</v>
      </c>
    </row>
    <row r="2055" spans="4:5" x14ac:dyDescent="0.25">
      <c r="D2055" s="57">
        <v>1992</v>
      </c>
      <c r="E2055" s="57">
        <v>7.6840510000000002</v>
      </c>
    </row>
    <row r="2056" spans="4:5" x14ac:dyDescent="0.25">
      <c r="D2056" s="57">
        <v>1993</v>
      </c>
      <c r="E2056" s="57">
        <v>0.39944259999999998</v>
      </c>
    </row>
    <row r="2057" spans="4:5" x14ac:dyDescent="0.25">
      <c r="D2057" s="57">
        <v>1994</v>
      </c>
      <c r="E2057" s="57">
        <v>2.12701E-2</v>
      </c>
    </row>
    <row r="2058" spans="4:5" x14ac:dyDescent="0.25">
      <c r="D2058" s="57">
        <v>1995</v>
      </c>
      <c r="E2058" s="57">
        <v>2.4675790000000002</v>
      </c>
    </row>
    <row r="2059" spans="4:5" x14ac:dyDescent="0.25">
      <c r="D2059" s="57">
        <v>1996</v>
      </c>
      <c r="E2059" s="57">
        <v>2.453144</v>
      </c>
    </row>
    <row r="2060" spans="4:5" x14ac:dyDescent="0.25">
      <c r="D2060" s="57">
        <v>1997</v>
      </c>
      <c r="E2060" s="57">
        <v>3.5774560000000002</v>
      </c>
    </row>
    <row r="2061" spans="4:5" x14ac:dyDescent="0.25">
      <c r="D2061" s="57">
        <v>1998</v>
      </c>
      <c r="E2061" s="57">
        <v>3.8390710000000001</v>
      </c>
    </row>
    <row r="2062" spans="4:5" x14ac:dyDescent="0.25">
      <c r="D2062" s="57">
        <v>1999</v>
      </c>
      <c r="E2062" s="57">
        <v>-2.0167329999999999</v>
      </c>
    </row>
    <row r="2063" spans="4:5" x14ac:dyDescent="0.25">
      <c r="D2063" s="57">
        <v>2000</v>
      </c>
      <c r="E2063" s="57">
        <v>4.0739510000000001</v>
      </c>
    </row>
    <row r="2064" spans="4:5" x14ac:dyDescent="0.25">
      <c r="D2064" s="57">
        <v>2001</v>
      </c>
      <c r="E2064" s="57">
        <v>-0.40660770000000002</v>
      </c>
    </row>
    <row r="2065" spans="4:5" x14ac:dyDescent="0.25">
      <c r="D2065" s="57">
        <v>2002</v>
      </c>
      <c r="E2065" s="57">
        <v>-0.86470849999999999</v>
      </c>
    </row>
    <row r="2066" spans="4:5" x14ac:dyDescent="0.25">
      <c r="D2066" s="57">
        <v>2003</v>
      </c>
      <c r="E2066" s="57">
        <v>10.98771</v>
      </c>
    </row>
    <row r="2067" spans="4:5" x14ac:dyDescent="0.25">
      <c r="D2067" s="57">
        <v>2004</v>
      </c>
      <c r="E2067" s="57">
        <v>6.3133460000000001</v>
      </c>
    </row>
    <row r="2068" spans="4:5" x14ac:dyDescent="0.25">
      <c r="D2068" s="57">
        <v>2005</v>
      </c>
      <c r="E2068" s="57">
        <v>8.1500389999999996</v>
      </c>
    </row>
    <row r="2069" spans="4:5" x14ac:dyDescent="0.25">
      <c r="D2069" s="57">
        <v>2006</v>
      </c>
      <c r="E2069" s="57">
        <v>3.700704</v>
      </c>
    </row>
    <row r="2070" spans="4:5" x14ac:dyDescent="0.25">
      <c r="D2070" s="57">
        <v>2007</v>
      </c>
      <c r="E2070" s="57">
        <v>3.912398</v>
      </c>
    </row>
    <row r="2071" spans="4:5" x14ac:dyDescent="0.25">
      <c r="D2071" s="57">
        <v>2008</v>
      </c>
      <c r="E2071" s="57">
        <v>3.1403840000000001</v>
      </c>
    </row>
    <row r="2072" spans="4:5" x14ac:dyDescent="0.25">
      <c r="D2072" s="57">
        <v>2009</v>
      </c>
      <c r="E2072" s="57">
        <v>-2.4964209999999998</v>
      </c>
    </row>
    <row r="2073" spans="4:5" x14ac:dyDescent="0.25">
      <c r="D2073" s="57">
        <v>2010</v>
      </c>
      <c r="E2073" s="57">
        <v>3.4121450000000002</v>
      </c>
    </row>
    <row r="2074" spans="4:5" x14ac:dyDescent="0.25">
      <c r="D2074" s="57">
        <v>1990</v>
      </c>
      <c r="E2074" s="57">
        <v>3.7227589999999999</v>
      </c>
    </row>
    <row r="2075" spans="4:5" x14ac:dyDescent="0.25">
      <c r="D2075" s="57">
        <v>1991</v>
      </c>
      <c r="E2075" s="57">
        <v>0.20206859999999999</v>
      </c>
    </row>
    <row r="2076" spans="4:5" x14ac:dyDescent="0.25">
      <c r="D2076" s="57">
        <v>1992</v>
      </c>
      <c r="E2076" s="57">
        <v>1.5570029999999999</v>
      </c>
    </row>
    <row r="2077" spans="4:5" x14ac:dyDescent="0.25">
      <c r="D2077" s="57">
        <v>1993</v>
      </c>
      <c r="E2077" s="57">
        <v>-2.0134340000000002</v>
      </c>
    </row>
    <row r="2078" spans="4:5" x14ac:dyDescent="0.25">
      <c r="D2078" s="57">
        <v>1994</v>
      </c>
      <c r="E2078" s="57">
        <v>4.5380719999999997</v>
      </c>
    </row>
    <row r="2079" spans="4:5" x14ac:dyDescent="0.25">
      <c r="D2079" s="57">
        <v>1995</v>
      </c>
      <c r="E2079" s="57">
        <v>3.6976179999999998</v>
      </c>
    </row>
    <row r="2080" spans="4:5" x14ac:dyDescent="0.25">
      <c r="D2080" s="57">
        <v>1996</v>
      </c>
      <c r="E2080" s="57">
        <v>4.7504150000000003</v>
      </c>
    </row>
    <row r="2081" spans="4:5" x14ac:dyDescent="0.25">
      <c r="D2081" s="57">
        <v>1997</v>
      </c>
      <c r="E2081" s="57">
        <v>3.5551210000000002</v>
      </c>
    </row>
    <row r="2082" spans="4:5" x14ac:dyDescent="0.25">
      <c r="D2082" s="57">
        <v>1998</v>
      </c>
      <c r="E2082" s="57">
        <v>5.5671520000000001</v>
      </c>
    </row>
    <row r="2083" spans="4:5" x14ac:dyDescent="0.25">
      <c r="D2083" s="57">
        <v>1999</v>
      </c>
      <c r="E2083" s="57">
        <v>6.3392910000000002</v>
      </c>
    </row>
    <row r="2084" spans="4:5" x14ac:dyDescent="0.25">
      <c r="D2084" s="57">
        <v>2000</v>
      </c>
      <c r="E2084" s="57">
        <v>3.4780419999999999</v>
      </c>
    </row>
    <row r="2085" spans="4:5" x14ac:dyDescent="0.25">
      <c r="D2085" s="57">
        <v>2001</v>
      </c>
      <c r="E2085" s="57">
        <v>4.6768179999999999</v>
      </c>
    </row>
    <row r="2086" spans="4:5" x14ac:dyDescent="0.25">
      <c r="D2086" s="57">
        <v>2002</v>
      </c>
      <c r="E2086" s="57">
        <v>5.3198999999999998E-3</v>
      </c>
    </row>
    <row r="2087" spans="4:5" x14ac:dyDescent="0.25">
      <c r="D2087" s="57">
        <v>2003</v>
      </c>
      <c r="E2087" s="57">
        <v>6.828036</v>
      </c>
    </row>
    <row r="2088" spans="4:5" x14ac:dyDescent="0.25">
      <c r="D2088" s="57">
        <v>2004</v>
      </c>
      <c r="E2088" s="57">
        <v>5.8361919999999996</v>
      </c>
    </row>
    <row r="2089" spans="4:5" x14ac:dyDescent="0.25">
      <c r="D2089" s="57">
        <v>2005</v>
      </c>
      <c r="E2089" s="57">
        <v>5.7103770000000003</v>
      </c>
    </row>
    <row r="2090" spans="4:5" x14ac:dyDescent="0.25">
      <c r="D2090" s="57">
        <v>2006</v>
      </c>
      <c r="E2090" s="57">
        <v>2.251118</v>
      </c>
    </row>
    <row r="2091" spans="4:5" x14ac:dyDescent="0.25">
      <c r="D2091" s="57">
        <v>2007</v>
      </c>
      <c r="E2091" s="57">
        <v>4.9529899999999998</v>
      </c>
    </row>
    <row r="2092" spans="4:5" x14ac:dyDescent="0.25">
      <c r="D2092" s="57">
        <v>2008</v>
      </c>
      <c r="E2092" s="57">
        <v>3.3095750000000002</v>
      </c>
    </row>
    <row r="2093" spans="4:5" x14ac:dyDescent="0.25">
      <c r="D2093" s="57">
        <v>2009</v>
      </c>
      <c r="E2093" s="57">
        <v>2.0004719999999998</v>
      </c>
    </row>
    <row r="2094" spans="4:5" x14ac:dyDescent="0.25">
      <c r="D2094" s="57">
        <v>2010</v>
      </c>
      <c r="E2094" s="57">
        <v>4.3452999999999999</v>
      </c>
    </row>
    <row r="2095" spans="4:5" x14ac:dyDescent="0.25">
      <c r="D2095" s="57">
        <v>1990</v>
      </c>
    </row>
    <row r="2096" spans="4:5" x14ac:dyDescent="0.25">
      <c r="D2096" s="57">
        <v>1991</v>
      </c>
      <c r="E2096" s="57">
        <v>-12.40503</v>
      </c>
    </row>
    <row r="2097" spans="4:5" x14ac:dyDescent="0.25">
      <c r="D2097" s="57">
        <v>1992</v>
      </c>
      <c r="E2097" s="57">
        <v>-33.039450000000002</v>
      </c>
    </row>
    <row r="2098" spans="4:5" x14ac:dyDescent="0.25">
      <c r="D2098" s="57">
        <v>1993</v>
      </c>
      <c r="E2098" s="57">
        <v>-36.293660000000003</v>
      </c>
    </row>
    <row r="2099" spans="4:5" x14ac:dyDescent="0.25">
      <c r="D2099" s="57">
        <v>1994</v>
      </c>
      <c r="E2099" s="57">
        <v>2.5833849999999998</v>
      </c>
    </row>
    <row r="2100" spans="4:5" x14ac:dyDescent="0.25">
      <c r="D2100" s="57">
        <v>1995</v>
      </c>
      <c r="E2100" s="57">
        <v>5.4880599999999999</v>
      </c>
    </row>
    <row r="2101" spans="4:5" x14ac:dyDescent="0.25">
      <c r="D2101" s="57">
        <v>1996</v>
      </c>
      <c r="E2101" s="57">
        <v>4.6334179999999998</v>
      </c>
    </row>
    <row r="2102" spans="4:5" x14ac:dyDescent="0.25">
      <c r="D2102" s="57">
        <v>1997</v>
      </c>
      <c r="E2102" s="57">
        <v>6.9929319999999997</v>
      </c>
    </row>
    <row r="2103" spans="4:5" x14ac:dyDescent="0.25">
      <c r="D2103" s="57">
        <v>1998</v>
      </c>
      <c r="E2103" s="57">
        <v>0.97945020000000005</v>
      </c>
    </row>
    <row r="2104" spans="4:5" x14ac:dyDescent="0.25">
      <c r="D2104" s="57">
        <v>1999</v>
      </c>
      <c r="E2104" s="57">
        <v>-11.719659999999999</v>
      </c>
    </row>
    <row r="2105" spans="4:5" x14ac:dyDescent="0.25">
      <c r="D2105" s="57">
        <v>2000</v>
      </c>
      <c r="E2105" s="57">
        <v>5.094468</v>
      </c>
    </row>
    <row r="2106" spans="4:5" x14ac:dyDescent="0.25">
      <c r="D2106" s="57">
        <v>2001</v>
      </c>
      <c r="E2106" s="57">
        <v>5.3879489999999999</v>
      </c>
    </row>
    <row r="2107" spans="4:5" x14ac:dyDescent="0.25">
      <c r="D2107" s="57">
        <v>2002</v>
      </c>
      <c r="E2107" s="57">
        <v>3.746416</v>
      </c>
    </row>
    <row r="2108" spans="4:5" x14ac:dyDescent="0.25">
      <c r="D2108" s="57">
        <v>2003</v>
      </c>
      <c r="E2108" s="57">
        <v>2.2839990000000001</v>
      </c>
    </row>
    <row r="2109" spans="4:5" x14ac:dyDescent="0.25">
      <c r="D2109" s="57">
        <v>2004</v>
      </c>
      <c r="E2109" s="57">
        <v>7.8424849999999999</v>
      </c>
    </row>
    <row r="2110" spans="4:5" x14ac:dyDescent="0.25">
      <c r="D2110" s="57">
        <v>2005</v>
      </c>
      <c r="E2110" s="57">
        <v>5.5980119999999998</v>
      </c>
    </row>
    <row r="2111" spans="4:5" x14ac:dyDescent="0.25">
      <c r="D2111" s="57">
        <v>2006</v>
      </c>
      <c r="E2111" s="57">
        <v>5.062379</v>
      </c>
    </row>
    <row r="2112" spans="4:5" x14ac:dyDescent="0.25">
      <c r="D2112" s="57">
        <v>2007</v>
      </c>
      <c r="E2112" s="57">
        <v>6.4778039999999999</v>
      </c>
    </row>
    <row r="2113" spans="4:5" x14ac:dyDescent="0.25">
      <c r="D2113" s="57">
        <v>2008</v>
      </c>
      <c r="E2113" s="57">
        <v>5.3988709999999998</v>
      </c>
    </row>
    <row r="2114" spans="4:5" x14ac:dyDescent="0.25">
      <c r="D2114" s="57">
        <v>2009</v>
      </c>
      <c r="E2114" s="57">
        <v>-2.8816259999999998</v>
      </c>
    </row>
    <row r="2115" spans="4:5" x14ac:dyDescent="0.25">
      <c r="D2115" s="57">
        <v>2010</v>
      </c>
      <c r="E2115" s="57">
        <v>1.845952</v>
      </c>
    </row>
    <row r="2116" spans="4:5" x14ac:dyDescent="0.25">
      <c r="D2116" s="57">
        <v>1990</v>
      </c>
      <c r="E2116" s="57">
        <v>1.6244419999999999</v>
      </c>
    </row>
    <row r="2117" spans="4:5" x14ac:dyDescent="0.25">
      <c r="D2117" s="57">
        <v>1991</v>
      </c>
      <c r="E2117" s="57">
        <v>-11.98598</v>
      </c>
    </row>
    <row r="2118" spans="4:5" x14ac:dyDescent="0.25">
      <c r="D2118" s="57">
        <v>1992</v>
      </c>
      <c r="E2118" s="57">
        <v>-11.413019999999999</v>
      </c>
    </row>
    <row r="2119" spans="4:5" x14ac:dyDescent="0.25">
      <c r="D2119" s="57">
        <v>1993</v>
      </c>
      <c r="E2119" s="57">
        <v>3.613556</v>
      </c>
    </row>
    <row r="2120" spans="4:5" x14ac:dyDescent="0.25">
      <c r="D2120" s="57">
        <v>1994</v>
      </c>
      <c r="E2120" s="57">
        <v>2.5689129999999998</v>
      </c>
    </row>
    <row r="2121" spans="4:5" x14ac:dyDescent="0.25">
      <c r="D2121" s="57">
        <v>1995</v>
      </c>
      <c r="E2121" s="57">
        <v>-9.3463150000000006</v>
      </c>
    </row>
    <row r="2122" spans="4:5" x14ac:dyDescent="0.25">
      <c r="D2122" s="57">
        <v>1996</v>
      </c>
      <c r="E2122" s="57">
        <v>-30.347259999999999</v>
      </c>
    </row>
    <row r="2123" spans="4:5" x14ac:dyDescent="0.25">
      <c r="D2123" s="57">
        <v>1997</v>
      </c>
      <c r="E2123" s="57">
        <v>-17.03228</v>
      </c>
    </row>
    <row r="2124" spans="4:5" x14ac:dyDescent="0.25">
      <c r="D2124" s="57">
        <v>1998</v>
      </c>
      <c r="E2124" s="57">
        <v>-0.93734660000000003</v>
      </c>
    </row>
    <row r="2125" spans="4:5" x14ac:dyDescent="0.25">
      <c r="D2125" s="57">
        <v>1999</v>
      </c>
      <c r="E2125" s="57">
        <v>-7.433065</v>
      </c>
    </row>
    <row r="2126" spans="4:5" x14ac:dyDescent="0.25">
      <c r="D2126" s="57">
        <v>2000</v>
      </c>
      <c r="E2126" s="57">
        <v>2.113969</v>
      </c>
    </row>
    <row r="2127" spans="4:5" x14ac:dyDescent="0.25">
      <c r="D2127" s="57">
        <v>2001</v>
      </c>
      <c r="E2127" s="57">
        <v>16.708259999999999</v>
      </c>
    </row>
    <row r="2128" spans="4:5" x14ac:dyDescent="0.25">
      <c r="D2128" s="57">
        <v>2002</v>
      </c>
      <c r="E2128" s="57">
        <v>23.85003</v>
      </c>
    </row>
    <row r="2129" spans="4:5" x14ac:dyDescent="0.25">
      <c r="D2129" s="57">
        <v>2003</v>
      </c>
      <c r="E2129" s="57">
        <v>4.8936299999999999</v>
      </c>
    </row>
    <row r="2130" spans="4:5" x14ac:dyDescent="0.25">
      <c r="D2130" s="57">
        <v>2004</v>
      </c>
      <c r="E2130" s="57">
        <v>9.5224379999999993</v>
      </c>
    </row>
    <row r="2131" spans="4:5" x14ac:dyDescent="0.25">
      <c r="D2131" s="57">
        <v>2005</v>
      </c>
      <c r="E2131" s="57">
        <v>8.3886230000000008</v>
      </c>
    </row>
    <row r="2132" spans="4:5" x14ac:dyDescent="0.25">
      <c r="D2132" s="57">
        <v>2006</v>
      </c>
      <c r="E2132" s="57">
        <v>8.8790949999999995</v>
      </c>
    </row>
    <row r="2133" spans="4:5" x14ac:dyDescent="0.25">
      <c r="D2133" s="57">
        <v>2007</v>
      </c>
      <c r="E2133" s="57">
        <v>6.0425820000000003</v>
      </c>
    </row>
    <row r="2134" spans="4:5" x14ac:dyDescent="0.25">
      <c r="D2134" s="57">
        <v>2008</v>
      </c>
      <c r="E2134" s="57">
        <v>4.7710189999999999</v>
      </c>
    </row>
    <row r="2135" spans="4:5" x14ac:dyDescent="0.25">
      <c r="D2135" s="57">
        <v>2009</v>
      </c>
      <c r="E2135" s="57">
        <v>4.3090159999999997</v>
      </c>
    </row>
    <row r="2136" spans="4:5" x14ac:dyDescent="0.25">
      <c r="D2136" s="57">
        <v>2010</v>
      </c>
      <c r="E2136" s="57">
        <v>11.64892</v>
      </c>
    </row>
    <row r="2137" spans="4:5" x14ac:dyDescent="0.25">
      <c r="D2137" s="57">
        <v>1990</v>
      </c>
      <c r="E2137" s="57">
        <v>10.43979</v>
      </c>
    </row>
    <row r="2138" spans="4:5" x14ac:dyDescent="0.25">
      <c r="D2138" s="57">
        <v>1991</v>
      </c>
      <c r="E2138" s="57">
        <v>6.753088</v>
      </c>
    </row>
    <row r="2139" spans="4:5" x14ac:dyDescent="0.25">
      <c r="D2139" s="57">
        <v>1992</v>
      </c>
      <c r="E2139" s="57">
        <v>6.4219900000000001</v>
      </c>
    </row>
    <row r="2140" spans="4:5" x14ac:dyDescent="0.25">
      <c r="D2140" s="57">
        <v>1993</v>
      </c>
      <c r="E2140" s="57">
        <v>12.41019</v>
      </c>
    </row>
    <row r="2141" spans="4:5" x14ac:dyDescent="0.25">
      <c r="D2141" s="57">
        <v>1994</v>
      </c>
      <c r="E2141" s="57">
        <v>7.723141</v>
      </c>
    </row>
    <row r="2142" spans="4:5" x14ac:dyDescent="0.25">
      <c r="D2142" s="57">
        <v>1995</v>
      </c>
      <c r="E2142" s="57">
        <v>9.6919039999999992</v>
      </c>
    </row>
    <row r="2143" spans="4:5" x14ac:dyDescent="0.25">
      <c r="D2143" s="57">
        <v>1996</v>
      </c>
      <c r="E2143" s="57">
        <v>8.6429639999999992</v>
      </c>
    </row>
    <row r="2144" spans="4:5" x14ac:dyDescent="0.25">
      <c r="D2144" s="57">
        <v>1997</v>
      </c>
      <c r="E2144" s="57">
        <v>9.8482409999999998</v>
      </c>
    </row>
    <row r="2145" spans="4:5" x14ac:dyDescent="0.25">
      <c r="D2145" s="57">
        <v>1998</v>
      </c>
      <c r="E2145" s="57">
        <v>-4.8352329999999997</v>
      </c>
    </row>
    <row r="2146" spans="4:5" x14ac:dyDescent="0.25">
      <c r="D2146" s="57">
        <v>1999</v>
      </c>
      <c r="E2146" s="57">
        <v>7.0379230000000002</v>
      </c>
    </row>
    <row r="2147" spans="4:5" x14ac:dyDescent="0.25">
      <c r="D2147" s="57">
        <v>2000</v>
      </c>
      <c r="E2147" s="57">
        <v>9.7670549999999992</v>
      </c>
    </row>
    <row r="2148" spans="4:5" x14ac:dyDescent="0.25">
      <c r="D2148" s="57">
        <v>2001</v>
      </c>
      <c r="E2148" s="57">
        <v>-2.443711</v>
      </c>
    </row>
    <row r="2149" spans="4:5" x14ac:dyDescent="0.25">
      <c r="D2149" s="57">
        <v>2002</v>
      </c>
      <c r="E2149" s="57">
        <v>4.1878349999999998</v>
      </c>
    </row>
    <row r="2150" spans="4:5" x14ac:dyDescent="0.25">
      <c r="D2150" s="57">
        <v>2003</v>
      </c>
      <c r="E2150" s="57">
        <v>1.766664</v>
      </c>
    </row>
    <row r="2151" spans="4:5" x14ac:dyDescent="0.25">
      <c r="D2151" s="57">
        <v>2004</v>
      </c>
      <c r="E2151" s="57">
        <v>11.40227</v>
      </c>
    </row>
    <row r="2152" spans="4:5" x14ac:dyDescent="0.25">
      <c r="D2152" s="57">
        <v>2005</v>
      </c>
      <c r="E2152" s="57">
        <v>6.7912359999999996</v>
      </c>
    </row>
    <row r="2153" spans="4:5" x14ac:dyDescent="0.25">
      <c r="D2153" s="57">
        <v>2006</v>
      </c>
      <c r="E2153" s="57">
        <v>8.7463949999999997</v>
      </c>
    </row>
    <row r="2154" spans="4:5" x14ac:dyDescent="0.25">
      <c r="D2154" s="57">
        <v>2007</v>
      </c>
      <c r="E2154" s="57">
        <v>10.61257</v>
      </c>
    </row>
    <row r="2155" spans="4:5" x14ac:dyDescent="0.25">
      <c r="D2155" s="57">
        <v>2008</v>
      </c>
      <c r="E2155" s="57">
        <v>2.9764300000000001</v>
      </c>
    </row>
    <row r="2156" spans="4:5" x14ac:dyDescent="0.25">
      <c r="D2156" s="57">
        <v>2009</v>
      </c>
      <c r="E2156" s="57">
        <v>-2.4316939999999998</v>
      </c>
    </row>
    <row r="2157" spans="4:5" x14ac:dyDescent="0.25">
      <c r="D2157" s="57">
        <v>2010</v>
      </c>
      <c r="E2157" s="57">
        <v>14.638719999999999</v>
      </c>
    </row>
    <row r="2158" spans="4:5" x14ac:dyDescent="0.25">
      <c r="D2158" s="57">
        <v>1990</v>
      </c>
      <c r="E2158" s="57">
        <v>-0.83027329999999999</v>
      </c>
    </row>
    <row r="2159" spans="4:5" x14ac:dyDescent="0.25">
      <c r="D2159" s="57">
        <v>1991</v>
      </c>
      <c r="E2159" s="57">
        <v>-21.666689999999999</v>
      </c>
    </row>
    <row r="2160" spans="4:5" x14ac:dyDescent="0.25">
      <c r="D2160" s="57">
        <v>1992</v>
      </c>
      <c r="E2160" s="57">
        <v>-10.38453</v>
      </c>
    </row>
    <row r="2161" spans="4:5" x14ac:dyDescent="0.25">
      <c r="D2161" s="57">
        <v>1993</v>
      </c>
      <c r="E2161" s="57">
        <v>10.331989999999999</v>
      </c>
    </row>
    <row r="2162" spans="4:5" x14ac:dyDescent="0.25">
      <c r="D2162" s="57">
        <v>1994</v>
      </c>
      <c r="E2162" s="57">
        <v>2.8685999999999998</v>
      </c>
    </row>
    <row r="2163" spans="4:5" x14ac:dyDescent="0.25">
      <c r="D2163" s="57">
        <v>1995</v>
      </c>
      <c r="E2163" s="57">
        <v>5.5535860000000001</v>
      </c>
    </row>
    <row r="2164" spans="4:5" x14ac:dyDescent="0.25">
      <c r="D2164" s="57">
        <v>1996</v>
      </c>
      <c r="E2164" s="57">
        <v>7.3363529999999999</v>
      </c>
    </row>
    <row r="2165" spans="4:5" x14ac:dyDescent="0.25">
      <c r="D2165" s="57">
        <v>1997</v>
      </c>
      <c r="E2165" s="57">
        <v>5.8592269999999997</v>
      </c>
    </row>
    <row r="2166" spans="4:5" x14ac:dyDescent="0.25">
      <c r="D2166" s="57">
        <v>1998</v>
      </c>
      <c r="E2166" s="57">
        <v>4.4484909999999998</v>
      </c>
    </row>
    <row r="2167" spans="4:5" x14ac:dyDescent="0.25">
      <c r="D2167" s="57">
        <v>1999</v>
      </c>
      <c r="E2167" s="57">
        <v>-0.30574170000000001</v>
      </c>
    </row>
    <row r="2168" spans="4:5" x14ac:dyDescent="0.25">
      <c r="D2168" s="57">
        <v>2000</v>
      </c>
      <c r="E2168" s="57">
        <v>1.45278</v>
      </c>
    </row>
    <row r="2169" spans="4:5" x14ac:dyDescent="0.25">
      <c r="D2169" s="57">
        <v>2001</v>
      </c>
      <c r="E2169" s="57">
        <v>3.4832040000000002</v>
      </c>
    </row>
    <row r="2170" spans="4:5" x14ac:dyDescent="0.25">
      <c r="D2170" s="57">
        <v>2002</v>
      </c>
      <c r="E2170" s="57">
        <v>4.6132049999999998</v>
      </c>
    </row>
    <row r="2171" spans="4:5" x14ac:dyDescent="0.25">
      <c r="D2171" s="57">
        <v>2003</v>
      </c>
      <c r="E2171" s="57">
        <v>4.4910490000000003</v>
      </c>
    </row>
    <row r="2172" spans="4:5" x14ac:dyDescent="0.25">
      <c r="D2172" s="57">
        <v>2004</v>
      </c>
      <c r="E2172" s="57">
        <v>4.341653</v>
      </c>
    </row>
    <row r="2173" spans="4:5" x14ac:dyDescent="0.25">
      <c r="D2173" s="57">
        <v>2005</v>
      </c>
      <c r="E2173" s="57">
        <v>6.1013929999999998</v>
      </c>
    </row>
    <row r="2174" spans="4:5" x14ac:dyDescent="0.25">
      <c r="D2174" s="57">
        <v>2006</v>
      </c>
      <c r="E2174" s="57">
        <v>7.9527789999999996</v>
      </c>
    </row>
    <row r="2175" spans="4:5" x14ac:dyDescent="0.25">
      <c r="D2175" s="57">
        <v>2007</v>
      </c>
      <c r="E2175" s="57">
        <v>9.9841010000000008</v>
      </c>
    </row>
    <row r="2176" spans="4:5" x14ac:dyDescent="0.25">
      <c r="D2176" s="57">
        <v>2008</v>
      </c>
      <c r="E2176" s="57">
        <v>5.729527</v>
      </c>
    </row>
    <row r="2177" spans="4:5" x14ac:dyDescent="0.25">
      <c r="D2177" s="57">
        <v>2009</v>
      </c>
      <c r="E2177" s="57">
        <v>-4.4204730000000003</v>
      </c>
    </row>
    <row r="2178" spans="4:5" x14ac:dyDescent="0.25">
      <c r="D2178" s="57">
        <v>2010</v>
      </c>
      <c r="E2178" s="57">
        <v>4.138782</v>
      </c>
    </row>
    <row r="2179" spans="4:5" x14ac:dyDescent="0.25">
      <c r="D2179" s="57">
        <v>1990</v>
      </c>
      <c r="E2179" s="57">
        <v>-1.9901340000000001</v>
      </c>
    </row>
    <row r="2180" spans="4:5" x14ac:dyDescent="0.25">
      <c r="D2180" s="57">
        <v>1991</v>
      </c>
      <c r="E2180" s="57">
        <v>-3.5247830000000002</v>
      </c>
    </row>
    <row r="2181" spans="4:5" x14ac:dyDescent="0.25">
      <c r="D2181" s="57">
        <v>1992</v>
      </c>
      <c r="E2181" s="57">
        <v>-12.56161</v>
      </c>
    </row>
    <row r="2182" spans="4:5" x14ac:dyDescent="0.25">
      <c r="D2182" s="57">
        <v>1993</v>
      </c>
      <c r="E2182" s="57">
        <v>0.2284786</v>
      </c>
    </row>
    <row r="2183" spans="4:5" x14ac:dyDescent="0.25">
      <c r="D2183" s="57">
        <v>1994</v>
      </c>
      <c r="E2183" s="57">
        <v>-23.404350000000001</v>
      </c>
    </row>
    <row r="2184" spans="4:5" x14ac:dyDescent="0.25">
      <c r="D2184" s="57">
        <v>1995</v>
      </c>
      <c r="E2184" s="57">
        <v>-2.4595700000000002E-2</v>
      </c>
    </row>
    <row r="2185" spans="4:5" x14ac:dyDescent="0.25">
      <c r="D2185" s="57">
        <v>1996</v>
      </c>
      <c r="E2185" s="57">
        <v>3.3538920000000001</v>
      </c>
    </row>
    <row r="2186" spans="4:5" x14ac:dyDescent="0.25">
      <c r="D2186" s="57">
        <v>1997</v>
      </c>
      <c r="E2186" s="57">
        <v>-2.853488</v>
      </c>
    </row>
    <row r="2187" spans="4:5" x14ac:dyDescent="0.25">
      <c r="D2187" s="57">
        <v>1998</v>
      </c>
      <c r="E2187" s="57">
        <v>2.4418549999999999</v>
      </c>
    </row>
    <row r="2188" spans="4:5" x14ac:dyDescent="0.25">
      <c r="D2188" s="57">
        <v>1999</v>
      </c>
      <c r="E2188" s="57">
        <v>3.598455</v>
      </c>
    </row>
    <row r="2189" spans="4:5" x14ac:dyDescent="0.25">
      <c r="D2189" s="57">
        <v>2000</v>
      </c>
      <c r="E2189" s="57">
        <v>2.4238409999999999</v>
      </c>
    </row>
    <row r="2190" spans="4:5" x14ac:dyDescent="0.25">
      <c r="D2190" s="57">
        <v>2001</v>
      </c>
      <c r="E2190" s="57">
        <v>3.0497670000000001</v>
      </c>
    </row>
    <row r="2191" spans="4:5" x14ac:dyDescent="0.25">
      <c r="D2191" s="57">
        <v>2002</v>
      </c>
      <c r="E2191" s="57">
        <v>3.3379629999999998</v>
      </c>
    </row>
    <row r="2192" spans="4:5" x14ac:dyDescent="0.25">
      <c r="D2192" s="57">
        <v>2003</v>
      </c>
      <c r="E2192" s="57">
        <v>3.250737</v>
      </c>
    </row>
    <row r="2193" spans="4:5" x14ac:dyDescent="0.25">
      <c r="D2193" s="57">
        <v>2004</v>
      </c>
      <c r="E2193" s="57">
        <v>2.8317830000000002</v>
      </c>
    </row>
    <row r="2194" spans="4:5" x14ac:dyDescent="0.25">
      <c r="D2194" s="57">
        <v>2005</v>
      </c>
      <c r="E2194" s="57">
        <v>2.8166630000000001</v>
      </c>
    </row>
    <row r="2195" spans="4:5" x14ac:dyDescent="0.25">
      <c r="D2195" s="57">
        <v>2006</v>
      </c>
      <c r="E2195" s="57">
        <v>2.5377169999999998</v>
      </c>
    </row>
    <row r="2196" spans="4:5" x14ac:dyDescent="0.25">
      <c r="D2196" s="57">
        <v>2007</v>
      </c>
      <c r="E2196" s="57">
        <v>2.5029499999999998</v>
      </c>
    </row>
    <row r="2197" spans="4:5" x14ac:dyDescent="0.25">
      <c r="D2197" s="57">
        <v>2008</v>
      </c>
      <c r="E2197" s="57">
        <v>2.5436290000000001</v>
      </c>
    </row>
    <row r="2198" spans="4:5" x14ac:dyDescent="0.25">
      <c r="D2198" s="57">
        <v>2009</v>
      </c>
      <c r="E2198" s="57">
        <v>2.5932590000000002</v>
      </c>
    </row>
    <row r="2199" spans="4:5" x14ac:dyDescent="0.25">
      <c r="D2199" s="57">
        <v>2010</v>
      </c>
      <c r="E2199" s="57">
        <v>2.5568300000000002</v>
      </c>
    </row>
    <row r="2200" spans="4:5" x14ac:dyDescent="0.25">
      <c r="D2200" s="57">
        <v>1990</v>
      </c>
      <c r="E2200" s="57">
        <v>0.58224450000000005</v>
      </c>
    </row>
    <row r="2201" spans="4:5" x14ac:dyDescent="0.25">
      <c r="D2201" s="57">
        <v>1991</v>
      </c>
      <c r="E2201" s="57">
        <v>-0.40478360000000002</v>
      </c>
    </row>
    <row r="2202" spans="4:5" x14ac:dyDescent="0.25">
      <c r="D2202" s="57">
        <v>1992</v>
      </c>
      <c r="E2202" s="57">
        <v>-1.187344</v>
      </c>
    </row>
    <row r="2203" spans="4:5" x14ac:dyDescent="0.25">
      <c r="D2203" s="57">
        <v>1993</v>
      </c>
      <c r="E2203" s="57">
        <v>2.405637</v>
      </c>
    </row>
    <row r="2204" spans="4:5" x14ac:dyDescent="0.25">
      <c r="D2204" s="57">
        <v>1994</v>
      </c>
      <c r="E2204" s="57">
        <v>3.7643589999999998</v>
      </c>
    </row>
    <row r="2205" spans="4:5" x14ac:dyDescent="0.25">
      <c r="D2205" s="57">
        <v>1995</v>
      </c>
      <c r="E2205" s="57">
        <v>4.3105330000000004</v>
      </c>
    </row>
    <row r="2206" spans="4:5" x14ac:dyDescent="0.25">
      <c r="D2206" s="57">
        <v>1996</v>
      </c>
      <c r="E2206" s="57">
        <v>3.0144920000000002</v>
      </c>
    </row>
    <row r="2207" spans="4:5" x14ac:dyDescent="0.25">
      <c r="D2207" s="57">
        <v>1997</v>
      </c>
      <c r="E2207" s="57">
        <v>2.9577010000000001</v>
      </c>
    </row>
    <row r="2208" spans="4:5" x14ac:dyDescent="0.25">
      <c r="D2208" s="57">
        <v>1998</v>
      </c>
      <c r="E2208" s="57">
        <v>1.551493</v>
      </c>
    </row>
    <row r="2209" spans="4:5" x14ac:dyDescent="0.25">
      <c r="D2209" s="57">
        <v>1999</v>
      </c>
      <c r="E2209" s="57">
        <v>3.1008689999999999</v>
      </c>
    </row>
    <row r="2210" spans="4:5" x14ac:dyDescent="0.25">
      <c r="D2210" s="57">
        <v>2000</v>
      </c>
      <c r="E2210" s="57">
        <v>4.5557090000000002</v>
      </c>
    </row>
    <row r="2211" spans="4:5" x14ac:dyDescent="0.25">
      <c r="D2211" s="57">
        <v>2001</v>
      </c>
      <c r="E2211" s="57">
        <v>3.187732</v>
      </c>
    </row>
    <row r="2212" spans="4:5" x14ac:dyDescent="0.25">
      <c r="D2212" s="57">
        <v>2002</v>
      </c>
      <c r="E2212" s="57">
        <v>3.4908350000000001</v>
      </c>
    </row>
    <row r="2213" spans="4:5" x14ac:dyDescent="0.25">
      <c r="D2213" s="57">
        <v>2003</v>
      </c>
      <c r="E2213" s="57">
        <v>2.7167300000000001</v>
      </c>
    </row>
    <row r="2214" spans="4:5" x14ac:dyDescent="0.25">
      <c r="D2214" s="57">
        <v>2004</v>
      </c>
      <c r="E2214" s="57">
        <v>5.066948</v>
      </c>
    </row>
    <row r="2215" spans="4:5" x14ac:dyDescent="0.25">
      <c r="D2215" s="57">
        <v>2005</v>
      </c>
      <c r="E2215" s="57">
        <v>4.9228420000000002</v>
      </c>
    </row>
    <row r="2216" spans="4:5" x14ac:dyDescent="0.25">
      <c r="D2216" s="57">
        <v>2006</v>
      </c>
      <c r="E2216" s="57">
        <v>5.621524</v>
      </c>
    </row>
    <row r="2217" spans="4:5" x14ac:dyDescent="0.25">
      <c r="D2217" s="57">
        <v>2007</v>
      </c>
      <c r="E2217" s="57">
        <v>5.7395709999999998</v>
      </c>
    </row>
    <row r="2218" spans="4:5" x14ac:dyDescent="0.25">
      <c r="D2218" s="57">
        <v>2008</v>
      </c>
      <c r="E2218" s="57">
        <v>2.950844</v>
      </c>
    </row>
    <row r="2219" spans="4:5" x14ac:dyDescent="0.25">
      <c r="D2219" s="57">
        <v>2009</v>
      </c>
      <c r="E2219" s="57">
        <v>-3.440464</v>
      </c>
    </row>
    <row r="2220" spans="4:5" x14ac:dyDescent="0.25">
      <c r="D2220" s="57">
        <v>2010</v>
      </c>
      <c r="E2220" s="57">
        <v>2.8993829999999998</v>
      </c>
    </row>
    <row r="2221" spans="4:5" x14ac:dyDescent="0.25">
      <c r="D2221" s="57">
        <v>1990</v>
      </c>
      <c r="E2221" s="57">
        <v>3.9122029999999999</v>
      </c>
    </row>
    <row r="2222" spans="4:5" x14ac:dyDescent="0.25">
      <c r="D2222" s="57">
        <v>1991</v>
      </c>
      <c r="E2222" s="57">
        <v>2.5774159999999999</v>
      </c>
    </row>
    <row r="2223" spans="4:5" x14ac:dyDescent="0.25">
      <c r="D2223" s="57">
        <v>1992</v>
      </c>
      <c r="E2223" s="57">
        <v>0.81298289999999995</v>
      </c>
    </row>
    <row r="2224" spans="4:5" x14ac:dyDescent="0.25">
      <c r="D2224" s="57">
        <v>1993</v>
      </c>
      <c r="E2224" s="57">
        <v>-1.691533</v>
      </c>
    </row>
    <row r="2225" spans="4:5" x14ac:dyDescent="0.25">
      <c r="D2225" s="57">
        <v>1994</v>
      </c>
      <c r="E2225" s="57">
        <v>2.3982429999999999</v>
      </c>
    </row>
    <row r="2226" spans="4:5" x14ac:dyDescent="0.25">
      <c r="D2226" s="57">
        <v>1995</v>
      </c>
      <c r="E2226" s="57">
        <v>2.9870320000000001</v>
      </c>
    </row>
    <row r="2227" spans="4:5" x14ac:dyDescent="0.25">
      <c r="D2227" s="57">
        <v>1996</v>
      </c>
      <c r="E2227" s="57">
        <v>2.4945650000000001</v>
      </c>
    </row>
    <row r="2228" spans="4:5" x14ac:dyDescent="0.25">
      <c r="D2228" s="57">
        <v>1997</v>
      </c>
      <c r="E2228" s="57">
        <v>3.8403040000000002</v>
      </c>
    </row>
    <row r="2229" spans="4:5" x14ac:dyDescent="0.25">
      <c r="D2229" s="57">
        <v>1998</v>
      </c>
      <c r="E2229" s="57">
        <v>4.8956929999999996</v>
      </c>
    </row>
    <row r="2230" spans="4:5" x14ac:dyDescent="0.25">
      <c r="D2230" s="57">
        <v>1999</v>
      </c>
      <c r="E2230" s="57">
        <v>4.9699030000000004</v>
      </c>
    </row>
    <row r="2231" spans="4:5" x14ac:dyDescent="0.25">
      <c r="D2231" s="57">
        <v>2000</v>
      </c>
      <c r="E2231" s="57">
        <v>5.0059500000000003</v>
      </c>
    </row>
    <row r="2232" spans="4:5" x14ac:dyDescent="0.25">
      <c r="D2232" s="57">
        <v>2001</v>
      </c>
      <c r="E2232" s="57">
        <v>3.6571570000000002</v>
      </c>
    </row>
    <row r="2233" spans="4:5" x14ac:dyDescent="0.25">
      <c r="D2233" s="57">
        <v>2002</v>
      </c>
      <c r="E2233" s="57">
        <v>2.620323</v>
      </c>
    </row>
    <row r="2234" spans="4:5" x14ac:dyDescent="0.25">
      <c r="D2234" s="57">
        <v>2003</v>
      </c>
      <c r="E2234" s="57">
        <v>3.0620349999999998</v>
      </c>
    </row>
    <row r="2235" spans="4:5" x14ac:dyDescent="0.25">
      <c r="D2235" s="57">
        <v>2004</v>
      </c>
      <c r="E2235" s="57">
        <v>3.1275330000000001</v>
      </c>
    </row>
    <row r="2236" spans="4:5" x14ac:dyDescent="0.25">
      <c r="D2236" s="57">
        <v>2005</v>
      </c>
      <c r="E2236" s="57">
        <v>3.3212100000000002</v>
      </c>
    </row>
    <row r="2237" spans="4:5" x14ac:dyDescent="0.25">
      <c r="D2237" s="57">
        <v>2006</v>
      </c>
      <c r="E2237" s="57">
        <v>3.7722910000000001</v>
      </c>
    </row>
    <row r="2238" spans="4:5" x14ac:dyDescent="0.25">
      <c r="D2238" s="57">
        <v>2007</v>
      </c>
      <c r="E2238" s="57">
        <v>3.312217</v>
      </c>
    </row>
    <row r="2239" spans="4:5" x14ac:dyDescent="0.25">
      <c r="D2239" s="57">
        <v>2008</v>
      </c>
      <c r="E2239" s="57">
        <v>0.69279590000000002</v>
      </c>
    </row>
    <row r="2240" spans="4:5" x14ac:dyDescent="0.25">
      <c r="D2240" s="57">
        <v>2009</v>
      </c>
      <c r="E2240" s="57">
        <v>-4.3792970000000002</v>
      </c>
    </row>
    <row r="2241" spans="4:5" x14ac:dyDescent="0.25">
      <c r="D2241" s="57">
        <v>2010</v>
      </c>
      <c r="E2241" s="57">
        <v>-0.75471140000000003</v>
      </c>
    </row>
    <row r="2242" spans="4:5" x14ac:dyDescent="0.25">
      <c r="D2242" s="57">
        <v>1990</v>
      </c>
      <c r="E2242" s="57">
        <v>9.5143850000000008</v>
      </c>
    </row>
    <row r="2243" spans="4:5" x14ac:dyDescent="0.25">
      <c r="D2243" s="57">
        <v>1991</v>
      </c>
      <c r="E2243" s="57">
        <v>0.40180359999999998</v>
      </c>
    </row>
    <row r="2244" spans="4:5" x14ac:dyDescent="0.25">
      <c r="D2244" s="57">
        <v>1992</v>
      </c>
      <c r="E2244" s="57">
        <v>8.4261510000000008</v>
      </c>
    </row>
    <row r="2245" spans="4:5" x14ac:dyDescent="0.25">
      <c r="D2245" s="57">
        <v>1993</v>
      </c>
      <c r="E2245" s="57">
        <v>7.287725</v>
      </c>
    </row>
    <row r="2246" spans="4:5" x14ac:dyDescent="0.25">
      <c r="D2246" s="57">
        <v>1994</v>
      </c>
      <c r="E2246" s="57">
        <v>5.5910440000000001</v>
      </c>
    </row>
    <row r="2247" spans="4:5" x14ac:dyDescent="0.25">
      <c r="D2247" s="57">
        <v>1995</v>
      </c>
      <c r="E2247" s="57">
        <v>5.7907039999999999</v>
      </c>
    </row>
    <row r="2248" spans="4:5" x14ac:dyDescent="0.25">
      <c r="D2248" s="57">
        <v>1996</v>
      </c>
      <c r="E2248" s="57">
        <v>4.6340089999999998</v>
      </c>
    </row>
    <row r="2249" spans="4:5" x14ac:dyDescent="0.25">
      <c r="D2249" s="57">
        <v>1997</v>
      </c>
      <c r="E2249" s="57">
        <v>5.0708960000000003</v>
      </c>
    </row>
    <row r="2250" spans="4:5" x14ac:dyDescent="0.25">
      <c r="D2250" s="57">
        <v>1998</v>
      </c>
      <c r="E2250" s="57">
        <v>4.8729469999999999</v>
      </c>
    </row>
    <row r="2251" spans="4:5" x14ac:dyDescent="0.25">
      <c r="D2251" s="57">
        <v>1999</v>
      </c>
      <c r="E2251" s="57">
        <v>3.94882</v>
      </c>
    </row>
    <row r="2252" spans="4:5" x14ac:dyDescent="0.25">
      <c r="D2252" s="57">
        <v>2000</v>
      </c>
      <c r="E2252" s="57">
        <v>5.2404229999999998</v>
      </c>
    </row>
    <row r="2253" spans="4:5" x14ac:dyDescent="0.25">
      <c r="D2253" s="57">
        <v>2001</v>
      </c>
      <c r="E2253" s="57">
        <v>-0.6592401</v>
      </c>
    </row>
    <row r="2254" spans="4:5" x14ac:dyDescent="0.25">
      <c r="D2254" s="57">
        <v>2002</v>
      </c>
      <c r="E2254" s="57">
        <v>4.2363249999999999</v>
      </c>
    </row>
    <row r="2255" spans="4:5" x14ac:dyDescent="0.25">
      <c r="D2255" s="57">
        <v>2003</v>
      </c>
      <c r="E2255" s="57">
        <v>5.8971850000000003</v>
      </c>
    </row>
    <row r="2256" spans="4:5" x14ac:dyDescent="0.25">
      <c r="D2256" s="57">
        <v>2004</v>
      </c>
      <c r="E2256" s="57">
        <v>5.2284410000000001</v>
      </c>
    </row>
    <row r="2257" spans="4:5" x14ac:dyDescent="0.25">
      <c r="D2257" s="57">
        <v>2005</v>
      </c>
      <c r="E2257" s="57">
        <v>5.7586469999999998</v>
      </c>
    </row>
    <row r="2258" spans="4:5" x14ac:dyDescent="0.25">
      <c r="D2258" s="57">
        <v>2006</v>
      </c>
      <c r="E2258" s="57">
        <v>7.2716070000000004</v>
      </c>
    </row>
    <row r="2259" spans="4:5" x14ac:dyDescent="0.25">
      <c r="D2259" s="57">
        <v>2007</v>
      </c>
      <c r="E2259" s="57">
        <v>6.4311610000000003</v>
      </c>
    </row>
    <row r="2260" spans="4:5" x14ac:dyDescent="0.25">
      <c r="D2260" s="57">
        <v>2008</v>
      </c>
      <c r="E2260" s="57">
        <v>6.0043699999999998</v>
      </c>
    </row>
    <row r="2261" spans="4:5" x14ac:dyDescent="0.25">
      <c r="D2261" s="57">
        <v>2009</v>
      </c>
      <c r="E2261" s="57">
        <v>3.5442490000000002</v>
      </c>
    </row>
    <row r="2262" spans="4:5" x14ac:dyDescent="0.25">
      <c r="D2262" s="57">
        <v>2010</v>
      </c>
      <c r="E2262" s="57">
        <v>6.1941100000000002</v>
      </c>
    </row>
    <row r="2263" spans="4:5" x14ac:dyDescent="0.25">
      <c r="D2263" s="57">
        <v>1990</v>
      </c>
      <c r="E2263" s="57">
        <v>3.2699099999999999</v>
      </c>
    </row>
    <row r="2264" spans="4:5" x14ac:dyDescent="0.25">
      <c r="D2264" s="57">
        <v>1991</v>
      </c>
      <c r="E2264" s="57">
        <v>6.087758</v>
      </c>
    </row>
    <row r="2265" spans="4:5" x14ac:dyDescent="0.25">
      <c r="D2265" s="57">
        <v>1992</v>
      </c>
      <c r="E2265" s="57">
        <v>-0.44220399999999999</v>
      </c>
    </row>
    <row r="2266" spans="4:5" x14ac:dyDescent="0.25">
      <c r="D2266" s="57">
        <v>1993</v>
      </c>
      <c r="E2266" s="57">
        <v>8.4395399999999995E-2</v>
      </c>
    </row>
    <row r="2267" spans="4:5" x14ac:dyDescent="0.25">
      <c r="D2267" s="57">
        <v>1994</v>
      </c>
      <c r="E2267" s="57">
        <v>2.8380139999999998</v>
      </c>
    </row>
    <row r="2268" spans="4:5" x14ac:dyDescent="0.25">
      <c r="D2268" s="57">
        <v>1995</v>
      </c>
      <c r="E2268" s="57">
        <v>3.1406520000000002</v>
      </c>
    </row>
    <row r="2269" spans="4:5" x14ac:dyDescent="0.25">
      <c r="D2269" s="57">
        <v>1996</v>
      </c>
      <c r="E2269" s="57">
        <v>1.9936419999999999</v>
      </c>
    </row>
    <row r="2270" spans="4:5" x14ac:dyDescent="0.25">
      <c r="D2270" s="57">
        <v>1997</v>
      </c>
      <c r="E2270" s="57">
        <v>8.5505289999999992</v>
      </c>
    </row>
    <row r="2271" spans="4:5" x14ac:dyDescent="0.25">
      <c r="D2271" s="57">
        <v>1998</v>
      </c>
      <c r="E2271" s="57">
        <v>4.5390790000000001</v>
      </c>
    </row>
    <row r="2272" spans="4:5" x14ac:dyDescent="0.25">
      <c r="D2272" s="57">
        <v>1999</v>
      </c>
      <c r="E2272" s="57">
        <v>10.914350000000001</v>
      </c>
    </row>
    <row r="2273" spans="4:5" x14ac:dyDescent="0.25">
      <c r="D2273" s="57">
        <v>2000</v>
      </c>
      <c r="E2273" s="57">
        <v>8.7692460000000008</v>
      </c>
    </row>
    <row r="2274" spans="4:5" x14ac:dyDescent="0.25">
      <c r="D2274" s="57">
        <v>2001</v>
      </c>
      <c r="E2274" s="57">
        <v>4.9437420000000003</v>
      </c>
    </row>
    <row r="2275" spans="4:5" x14ac:dyDescent="0.25">
      <c r="D2275" s="57">
        <v>2002</v>
      </c>
      <c r="E2275" s="57">
        <v>3.9225720000000002</v>
      </c>
    </row>
    <row r="2276" spans="4:5" x14ac:dyDescent="0.25">
      <c r="D2276" s="57">
        <v>2003</v>
      </c>
      <c r="E2276" s="57">
        <v>6.1353739999999997</v>
      </c>
    </row>
    <row r="2277" spans="4:5" x14ac:dyDescent="0.25">
      <c r="D2277" s="57">
        <v>2004</v>
      </c>
      <c r="E2277" s="57">
        <v>5.8396229999999996</v>
      </c>
    </row>
    <row r="2278" spans="4:5" x14ac:dyDescent="0.25">
      <c r="D2278" s="57">
        <v>2005</v>
      </c>
      <c r="E2278" s="57">
        <v>13.353339999999999</v>
      </c>
    </row>
    <row r="2279" spans="4:5" x14ac:dyDescent="0.25">
      <c r="D2279" s="57">
        <v>2006</v>
      </c>
      <c r="E2279" s="57">
        <v>8.1149050000000003</v>
      </c>
    </row>
    <row r="2280" spans="4:5" x14ac:dyDescent="0.25">
      <c r="D2280" s="57">
        <v>2007</v>
      </c>
      <c r="E2280" s="57">
        <v>6.3542059999999996</v>
      </c>
    </row>
    <row r="2281" spans="4:5" x14ac:dyDescent="0.25">
      <c r="D2281" s="57">
        <v>2008</v>
      </c>
      <c r="E2281" s="57">
        <v>5.1868910000000001</v>
      </c>
    </row>
    <row r="2282" spans="4:5" x14ac:dyDescent="0.25">
      <c r="D2282" s="57">
        <v>2009</v>
      </c>
      <c r="E2282" s="57">
        <v>10.22171</v>
      </c>
    </row>
    <row r="2283" spans="4:5" x14ac:dyDescent="0.25">
      <c r="D2283" s="57">
        <v>2010</v>
      </c>
      <c r="E2283" s="57">
        <v>5.927848</v>
      </c>
    </row>
    <row r="2284" spans="4:5" x14ac:dyDescent="0.25">
      <c r="D2284" s="57">
        <v>1990</v>
      </c>
      <c r="E2284" s="57">
        <v>0.31896170000000001</v>
      </c>
    </row>
    <row r="2285" spans="4:5" x14ac:dyDescent="0.25">
      <c r="D2285" s="57">
        <v>1991</v>
      </c>
      <c r="E2285" s="57">
        <v>-1.065941</v>
      </c>
    </row>
    <row r="2286" spans="4:5" x14ac:dyDescent="0.25">
      <c r="D2286" s="57">
        <v>1992</v>
      </c>
      <c r="E2286" s="57">
        <v>-1.8417300000000001</v>
      </c>
    </row>
    <row r="2287" spans="4:5" x14ac:dyDescent="0.25">
      <c r="D2287" s="57">
        <v>1993</v>
      </c>
      <c r="E2287" s="57">
        <v>-2.8704350000000001</v>
      </c>
    </row>
    <row r="2288" spans="4:5" x14ac:dyDescent="0.25">
      <c r="D2288" s="57">
        <v>1994</v>
      </c>
      <c r="E2288" s="57">
        <v>3.4128539999999998</v>
      </c>
    </row>
    <row r="2289" spans="4:5" x14ac:dyDescent="0.25">
      <c r="D2289" s="57">
        <v>1995</v>
      </c>
      <c r="E2289" s="57">
        <v>3.3719130000000002</v>
      </c>
    </row>
    <row r="2290" spans="4:5" x14ac:dyDescent="0.25">
      <c r="D2290" s="57">
        <v>1996</v>
      </c>
      <c r="E2290" s="57">
        <v>1.4505399999999999</v>
      </c>
    </row>
    <row r="2291" spans="4:5" x14ac:dyDescent="0.25">
      <c r="D2291" s="57">
        <v>1997</v>
      </c>
      <c r="E2291" s="57">
        <v>2.1881140000000001</v>
      </c>
    </row>
    <row r="2292" spans="4:5" x14ac:dyDescent="0.25">
      <c r="D2292" s="57">
        <v>1998</v>
      </c>
      <c r="E2292" s="57">
        <v>3.9007800000000001</v>
      </c>
    </row>
    <row r="2293" spans="4:5" x14ac:dyDescent="0.25">
      <c r="D2293" s="57">
        <v>1999</v>
      </c>
      <c r="E2293" s="57">
        <v>4.430593</v>
      </c>
    </row>
    <row r="2294" spans="4:5" x14ac:dyDescent="0.25">
      <c r="D2294" s="57">
        <v>2000</v>
      </c>
      <c r="E2294" s="57">
        <v>4.108606</v>
      </c>
    </row>
    <row r="2295" spans="4:5" x14ac:dyDescent="0.25">
      <c r="D2295" s="57">
        <v>2001</v>
      </c>
      <c r="E2295" s="57">
        <v>1.2887869999999999</v>
      </c>
    </row>
    <row r="2296" spans="4:5" x14ac:dyDescent="0.25">
      <c r="D2296" s="57">
        <v>2002</v>
      </c>
      <c r="E2296" s="57">
        <v>2.4843090000000001</v>
      </c>
    </row>
    <row r="2297" spans="4:5" x14ac:dyDescent="0.25">
      <c r="D2297" s="57">
        <v>2003</v>
      </c>
      <c r="E2297" s="57">
        <v>2.277965</v>
      </c>
    </row>
    <row r="2298" spans="4:5" x14ac:dyDescent="0.25">
      <c r="D2298" s="57">
        <v>2004</v>
      </c>
      <c r="E2298" s="57">
        <v>4.1324709999999998</v>
      </c>
    </row>
    <row r="2299" spans="4:5" x14ac:dyDescent="0.25">
      <c r="D2299" s="57">
        <v>2005</v>
      </c>
      <c r="E2299" s="57">
        <v>3.1152890000000002</v>
      </c>
    </row>
    <row r="2300" spans="4:5" x14ac:dyDescent="0.25">
      <c r="D2300" s="57">
        <v>2006</v>
      </c>
      <c r="E2300" s="57">
        <v>4.2308430000000001</v>
      </c>
    </row>
    <row r="2301" spans="4:5" x14ac:dyDescent="0.25">
      <c r="D2301" s="57">
        <v>2007</v>
      </c>
      <c r="E2301" s="57">
        <v>3.320818</v>
      </c>
    </row>
    <row r="2302" spans="4:5" x14ac:dyDescent="0.25">
      <c r="D2302" s="57">
        <v>2008</v>
      </c>
      <c r="E2302" s="57">
        <v>-0.64179240000000004</v>
      </c>
    </row>
    <row r="2303" spans="4:5" x14ac:dyDescent="0.25">
      <c r="D2303" s="57">
        <v>2009</v>
      </c>
      <c r="E2303" s="57">
        <v>-5.3723169999999998</v>
      </c>
    </row>
    <row r="2304" spans="4:5" x14ac:dyDescent="0.25">
      <c r="D2304" s="57">
        <v>2010</v>
      </c>
      <c r="E2304" s="57">
        <v>5.4676590000000003</v>
      </c>
    </row>
    <row r="2305" spans="4:5" x14ac:dyDescent="0.25">
      <c r="D2305" s="57">
        <v>1990</v>
      </c>
      <c r="E2305" s="57">
        <v>3.2566959999999998</v>
      </c>
    </row>
    <row r="2306" spans="4:5" x14ac:dyDescent="0.25">
      <c r="D2306" s="57">
        <v>1991</v>
      </c>
      <c r="E2306" s="57">
        <v>-1.020869</v>
      </c>
    </row>
    <row r="2307" spans="4:5" x14ac:dyDescent="0.25">
      <c r="D2307" s="57">
        <v>1992</v>
      </c>
      <c r="E2307" s="57">
        <v>-0.23115269999999999</v>
      </c>
    </row>
    <row r="2308" spans="4:5" x14ac:dyDescent="0.25">
      <c r="D2308" s="57">
        <v>1993</v>
      </c>
      <c r="E2308" s="57">
        <v>-0.20180719999999999</v>
      </c>
    </row>
    <row r="2309" spans="4:5" x14ac:dyDescent="0.25">
      <c r="D2309" s="57">
        <v>1994</v>
      </c>
      <c r="E2309" s="57">
        <v>1.5945959999999999</v>
      </c>
    </row>
    <row r="2310" spans="4:5" x14ac:dyDescent="0.25">
      <c r="D2310" s="57">
        <v>1995</v>
      </c>
      <c r="E2310" s="57">
        <v>0.56023630000000002</v>
      </c>
    </row>
    <row r="2311" spans="4:5" x14ac:dyDescent="0.25">
      <c r="D2311" s="57">
        <v>1996</v>
      </c>
      <c r="E2311" s="57">
        <v>0.46386300000000003</v>
      </c>
    </row>
    <row r="2312" spans="4:5" x14ac:dyDescent="0.25">
      <c r="D2312" s="57">
        <v>1997</v>
      </c>
      <c r="E2312" s="57">
        <v>1.822276</v>
      </c>
    </row>
    <row r="2313" spans="4:5" x14ac:dyDescent="0.25">
      <c r="D2313" s="57">
        <v>1998</v>
      </c>
      <c r="E2313" s="57">
        <v>3.0549339999999998</v>
      </c>
    </row>
    <row r="2314" spans="4:5" x14ac:dyDescent="0.25">
      <c r="D2314" s="57">
        <v>1999</v>
      </c>
      <c r="E2314" s="57">
        <v>0.87286710000000001</v>
      </c>
    </row>
    <row r="2315" spans="4:5" x14ac:dyDescent="0.25">
      <c r="D2315" s="57">
        <v>2000</v>
      </c>
      <c r="E2315" s="57">
        <v>3.4475090000000002</v>
      </c>
    </row>
    <row r="2316" spans="4:5" x14ac:dyDescent="0.25">
      <c r="D2316" s="57">
        <v>2001</v>
      </c>
      <c r="E2316" s="57">
        <v>1.0665439999999999</v>
      </c>
    </row>
    <row r="2317" spans="4:5" x14ac:dyDescent="0.25">
      <c r="D2317" s="57">
        <v>2002</v>
      </c>
      <c r="E2317" s="57">
        <v>0.40812399999999999</v>
      </c>
    </row>
    <row r="2318" spans="4:5" x14ac:dyDescent="0.25">
      <c r="D2318" s="57">
        <v>2003</v>
      </c>
      <c r="E2318" s="57">
        <v>-0.29451470000000002</v>
      </c>
    </row>
    <row r="2319" spans="4:5" x14ac:dyDescent="0.25">
      <c r="D2319" s="57">
        <v>2004</v>
      </c>
      <c r="E2319" s="57">
        <v>2.5379070000000001</v>
      </c>
    </row>
    <row r="2320" spans="4:5" x14ac:dyDescent="0.25">
      <c r="D2320" s="57">
        <v>2005</v>
      </c>
      <c r="E2320" s="57">
        <v>2.6112600000000001</v>
      </c>
    </row>
    <row r="2321" spans="4:5" x14ac:dyDescent="0.25">
      <c r="D2321" s="57">
        <v>2006</v>
      </c>
      <c r="E2321" s="57">
        <v>3.5761599999999998</v>
      </c>
    </row>
    <row r="2322" spans="4:5" x14ac:dyDescent="0.25">
      <c r="D2322" s="57">
        <v>2007</v>
      </c>
      <c r="E2322" s="57">
        <v>3.5292119999999998</v>
      </c>
    </row>
    <row r="2323" spans="4:5" x14ac:dyDescent="0.25">
      <c r="D2323" s="57">
        <v>2008</v>
      </c>
      <c r="E2323" s="57">
        <v>1.9385220000000001</v>
      </c>
    </row>
    <row r="2324" spans="4:5" x14ac:dyDescent="0.25">
      <c r="D2324" s="57">
        <v>2009</v>
      </c>
      <c r="E2324" s="57">
        <v>-2.0599090000000002</v>
      </c>
    </row>
    <row r="2325" spans="4:5" x14ac:dyDescent="0.25">
      <c r="D2325" s="57">
        <v>2010</v>
      </c>
      <c r="E2325" s="57">
        <v>2.566846</v>
      </c>
    </row>
    <row r="2326" spans="4:5" x14ac:dyDescent="0.25">
      <c r="D2326" s="57">
        <v>1990</v>
      </c>
      <c r="E2326" s="57">
        <v>4.5309650000000001</v>
      </c>
    </row>
    <row r="2327" spans="4:5" x14ac:dyDescent="0.25">
      <c r="D2327" s="57">
        <v>1991</v>
      </c>
      <c r="E2327" s="57">
        <v>7.9963769999999998</v>
      </c>
    </row>
    <row r="2328" spans="4:5" x14ac:dyDescent="0.25">
      <c r="D2328" s="57">
        <v>1992</v>
      </c>
      <c r="E2328" s="57">
        <v>10.22335</v>
      </c>
    </row>
    <row r="2329" spans="4:5" x14ac:dyDescent="0.25">
      <c r="D2329" s="57">
        <v>1993</v>
      </c>
      <c r="E2329" s="57">
        <v>5.3477610000000002</v>
      </c>
    </row>
    <row r="2330" spans="4:5" x14ac:dyDescent="0.25">
      <c r="D2330" s="57">
        <v>1994</v>
      </c>
      <c r="E2330" s="57">
        <v>7.529998</v>
      </c>
    </row>
    <row r="2331" spans="4:5" x14ac:dyDescent="0.25">
      <c r="D2331" s="57">
        <v>1995</v>
      </c>
      <c r="E2331" s="57">
        <v>6.5592030000000001</v>
      </c>
    </row>
    <row r="2332" spans="4:5" x14ac:dyDescent="0.25">
      <c r="D2332" s="57">
        <v>1996</v>
      </c>
      <c r="E2332" s="57">
        <v>9.8612040000000007</v>
      </c>
    </row>
    <row r="2333" spans="4:5" x14ac:dyDescent="0.25">
      <c r="D2333" s="57">
        <v>1997</v>
      </c>
      <c r="E2333" s="57">
        <v>6.2158990000000003</v>
      </c>
    </row>
    <row r="2334" spans="4:5" x14ac:dyDescent="0.25">
      <c r="D2334" s="57">
        <v>1998</v>
      </c>
      <c r="E2334" s="57">
        <v>5.7891539999999999</v>
      </c>
    </row>
    <row r="2335" spans="4:5" x14ac:dyDescent="0.25">
      <c r="D2335" s="57">
        <v>1999</v>
      </c>
      <c r="E2335" s="57">
        <v>-1.939897</v>
      </c>
    </row>
    <row r="2336" spans="4:5" x14ac:dyDescent="0.25">
      <c r="D2336" s="57">
        <v>2000</v>
      </c>
      <c r="E2336" s="57">
        <v>0.77958179999999999</v>
      </c>
    </row>
    <row r="2337" spans="4:5" x14ac:dyDescent="0.25">
      <c r="D2337" s="57">
        <v>2001</v>
      </c>
      <c r="E2337" s="57">
        <v>4.6730640000000001</v>
      </c>
    </row>
    <row r="2338" spans="4:5" x14ac:dyDescent="0.25">
      <c r="D2338" s="57">
        <v>2002</v>
      </c>
      <c r="E2338" s="57">
        <v>7.3152179999999998</v>
      </c>
    </row>
    <row r="2339" spans="4:5" x14ac:dyDescent="0.25">
      <c r="D2339" s="57">
        <v>2003</v>
      </c>
      <c r="E2339" s="57">
        <v>-3.4004289999999999</v>
      </c>
    </row>
    <row r="2340" spans="4:5" x14ac:dyDescent="0.25">
      <c r="D2340" s="57">
        <v>2004</v>
      </c>
      <c r="E2340" s="57">
        <v>8.7308880000000002</v>
      </c>
    </row>
    <row r="2341" spans="4:5" x14ac:dyDescent="0.25">
      <c r="D2341" s="57">
        <v>2005</v>
      </c>
      <c r="E2341" s="57">
        <v>4.1972950000000004</v>
      </c>
    </row>
    <row r="2342" spans="4:5" x14ac:dyDescent="0.25">
      <c r="D2342" s="57">
        <v>2006</v>
      </c>
      <c r="E2342" s="57">
        <v>8.5753029999999999</v>
      </c>
    </row>
    <row r="2343" spans="4:5" x14ac:dyDescent="0.25">
      <c r="D2343" s="57">
        <v>2007</v>
      </c>
      <c r="E2343" s="57">
        <v>4.196599</v>
      </c>
    </row>
    <row r="2344" spans="4:5" x14ac:dyDescent="0.25">
      <c r="D2344" s="57">
        <v>2008</v>
      </c>
      <c r="E2344" s="57">
        <v>2.6386259999999999</v>
      </c>
    </row>
    <row r="2345" spans="4:5" x14ac:dyDescent="0.25">
      <c r="D2345" s="57">
        <v>2009</v>
      </c>
      <c r="E2345" s="57">
        <v>2.5099269999999998</v>
      </c>
    </row>
    <row r="2346" spans="4:5" x14ac:dyDescent="0.25">
      <c r="D2346" s="57">
        <v>2010</v>
      </c>
      <c r="E2346" s="57">
        <v>1.794843</v>
      </c>
    </row>
    <row r="2347" spans="4:5" x14ac:dyDescent="0.25">
      <c r="D2347" s="57">
        <v>1990</v>
      </c>
      <c r="E2347" s="57">
        <v>6.5881030000000003</v>
      </c>
    </row>
    <row r="2348" spans="4:5" x14ac:dyDescent="0.25">
      <c r="D2348" s="57">
        <v>1991</v>
      </c>
      <c r="E2348" s="57">
        <v>7.8895960000000001</v>
      </c>
    </row>
    <row r="2349" spans="4:5" x14ac:dyDescent="0.25">
      <c r="D2349" s="57">
        <v>1992</v>
      </c>
      <c r="E2349" s="57">
        <v>7.3986669999999997</v>
      </c>
    </row>
    <row r="2350" spans="4:5" x14ac:dyDescent="0.25">
      <c r="D2350" s="57">
        <v>1993</v>
      </c>
      <c r="E2350" s="57">
        <v>6.5369970000000004</v>
      </c>
    </row>
    <row r="2351" spans="4:5" x14ac:dyDescent="0.25">
      <c r="D2351" s="57">
        <v>1994</v>
      </c>
      <c r="E2351" s="57">
        <v>7.2346089999999998</v>
      </c>
    </row>
    <row r="2352" spans="4:5" x14ac:dyDescent="0.25">
      <c r="D2352" s="57">
        <v>1995</v>
      </c>
      <c r="E2352" s="57">
        <v>6.2492109999999998</v>
      </c>
    </row>
    <row r="2353" spans="4:5" x14ac:dyDescent="0.25">
      <c r="D2353" s="57">
        <v>1996</v>
      </c>
      <c r="E2353" s="57">
        <v>5.2026849999999998</v>
      </c>
    </row>
    <row r="2354" spans="4:5" x14ac:dyDescent="0.25">
      <c r="D2354" s="57">
        <v>1997</v>
      </c>
      <c r="E2354" s="57">
        <v>5.6420950000000003</v>
      </c>
    </row>
    <row r="2355" spans="4:5" x14ac:dyDescent="0.25">
      <c r="D2355" s="57">
        <v>1998</v>
      </c>
      <c r="E2355" s="57">
        <v>3.5402559999999998</v>
      </c>
    </row>
    <row r="2356" spans="4:5" x14ac:dyDescent="0.25">
      <c r="D2356" s="57">
        <v>1999</v>
      </c>
      <c r="E2356" s="57">
        <v>5.6152240000000004</v>
      </c>
    </row>
    <row r="2357" spans="4:5" x14ac:dyDescent="0.25">
      <c r="D2357" s="57">
        <v>2000</v>
      </c>
      <c r="E2357" s="57">
        <v>5.9309779999999996</v>
      </c>
    </row>
    <row r="2358" spans="4:5" x14ac:dyDescent="0.25">
      <c r="D2358" s="57">
        <v>2001</v>
      </c>
      <c r="E2358" s="57">
        <v>-2.7132160000000001</v>
      </c>
    </row>
    <row r="2359" spans="4:5" x14ac:dyDescent="0.25">
      <c r="D2359" s="57">
        <v>2002</v>
      </c>
      <c r="E2359" s="57">
        <v>5.1241190000000003</v>
      </c>
    </row>
    <row r="2360" spans="4:5" x14ac:dyDescent="0.25">
      <c r="D2360" s="57">
        <v>2003</v>
      </c>
      <c r="E2360" s="57">
        <v>3.6922429999999999</v>
      </c>
    </row>
    <row r="2361" spans="4:5" x14ac:dyDescent="0.25">
      <c r="D2361" s="57">
        <v>2004</v>
      </c>
      <c r="E2361" s="57">
        <v>6.5098589999999996</v>
      </c>
    </row>
    <row r="2362" spans="4:5" x14ac:dyDescent="0.25">
      <c r="D2362" s="57">
        <v>2005</v>
      </c>
      <c r="E2362" s="57">
        <v>4.4877250000000002</v>
      </c>
    </row>
    <row r="2363" spans="4:5" x14ac:dyDescent="0.25">
      <c r="D2363" s="57">
        <v>2006</v>
      </c>
      <c r="E2363" s="57">
        <v>5.2463030000000002</v>
      </c>
    </row>
    <row r="2364" spans="4:5" x14ac:dyDescent="0.25">
      <c r="D2364" s="57">
        <v>2007</v>
      </c>
      <c r="E2364" s="57">
        <v>5.6787549999999998</v>
      </c>
    </row>
    <row r="2365" spans="4:5" x14ac:dyDescent="0.25">
      <c r="D2365" s="57">
        <v>2008</v>
      </c>
      <c r="E2365" s="57">
        <v>0.47655740000000002</v>
      </c>
    </row>
    <row r="2366" spans="4:5" x14ac:dyDescent="0.25">
      <c r="D2366" s="57">
        <v>2009</v>
      </c>
      <c r="E2366" s="57">
        <v>-2.5220609999999999</v>
      </c>
    </row>
    <row r="2367" spans="4:5" x14ac:dyDescent="0.25">
      <c r="D2367" s="57">
        <v>2010</v>
      </c>
      <c r="E2367" s="57">
        <v>11.03769</v>
      </c>
    </row>
    <row r="2368" spans="4:5" x14ac:dyDescent="0.25">
      <c r="D2368" s="57">
        <v>1990</v>
      </c>
    </row>
    <row r="2369" spans="4:5" x14ac:dyDescent="0.25">
      <c r="D2369" s="57">
        <v>1991</v>
      </c>
    </row>
    <row r="2370" spans="4:5" x14ac:dyDescent="0.25">
      <c r="D2370" s="57">
        <v>1992</v>
      </c>
    </row>
    <row r="2371" spans="4:5" x14ac:dyDescent="0.25">
      <c r="D2371" s="57">
        <v>1993</v>
      </c>
    </row>
    <row r="2372" spans="4:5" x14ac:dyDescent="0.25">
      <c r="D2372" s="57">
        <v>1994</v>
      </c>
      <c r="E2372" s="57">
        <v>-26.677790000000002</v>
      </c>
    </row>
    <row r="2373" spans="4:5" x14ac:dyDescent="0.25">
      <c r="D2373" s="57">
        <v>1995</v>
      </c>
      <c r="E2373" s="57">
        <v>-23.143899999999999</v>
      </c>
    </row>
    <row r="2374" spans="4:5" x14ac:dyDescent="0.25">
      <c r="D2374" s="57">
        <v>1996</v>
      </c>
      <c r="E2374" s="57">
        <v>-25.00949</v>
      </c>
    </row>
    <row r="2375" spans="4:5" x14ac:dyDescent="0.25">
      <c r="D2375" s="57">
        <v>1997</v>
      </c>
      <c r="E2375" s="57">
        <v>35.281680000000001</v>
      </c>
    </row>
    <row r="2376" spans="4:5" x14ac:dyDescent="0.25">
      <c r="D2376" s="57">
        <v>1998</v>
      </c>
      <c r="E2376" s="57">
        <v>-5.5201440000000002</v>
      </c>
    </row>
    <row r="2377" spans="4:5" x14ac:dyDescent="0.25">
      <c r="D2377" s="57">
        <v>1999</v>
      </c>
      <c r="E2377" s="57">
        <v>-4.6653669999999998</v>
      </c>
    </row>
    <row r="2378" spans="4:5" x14ac:dyDescent="0.25">
      <c r="D2378" s="57">
        <v>2000</v>
      </c>
      <c r="E2378" s="57">
        <v>5.4437600000000002</v>
      </c>
    </row>
    <row r="2379" spans="4:5" x14ac:dyDescent="0.25">
      <c r="D2379" s="57">
        <v>2001</v>
      </c>
      <c r="E2379" s="57">
        <v>7.6090749999999998</v>
      </c>
    </row>
    <row r="2380" spans="4:5" x14ac:dyDescent="0.25">
      <c r="D2380" s="57">
        <v>2002</v>
      </c>
      <c r="E2380" s="57">
        <v>8.2898759999999996</v>
      </c>
    </row>
    <row r="2381" spans="4:5" x14ac:dyDescent="0.25">
      <c r="D2381" s="57">
        <v>2003</v>
      </c>
      <c r="E2381" s="57">
        <v>14.475350000000001</v>
      </c>
    </row>
    <row r="2382" spans="4:5" x14ac:dyDescent="0.25">
      <c r="D2382" s="57">
        <v>2004</v>
      </c>
      <c r="E2382" s="57">
        <v>7.2776399999999999</v>
      </c>
    </row>
    <row r="2383" spans="4:5" x14ac:dyDescent="0.25">
      <c r="D2383" s="57">
        <v>2005</v>
      </c>
      <c r="E2383" s="57">
        <v>8.6495709999999999</v>
      </c>
    </row>
    <row r="2384" spans="4:5" x14ac:dyDescent="0.25">
      <c r="D2384" s="57">
        <v>2006</v>
      </c>
      <c r="E2384" s="57">
        <v>0.75166290000000002</v>
      </c>
    </row>
    <row r="2385" spans="4:5" x14ac:dyDescent="0.25">
      <c r="D2385" s="57">
        <v>2007</v>
      </c>
      <c r="E2385" s="57">
        <v>11.07854</v>
      </c>
    </row>
    <row r="2386" spans="4:5" x14ac:dyDescent="0.25">
      <c r="D2386" s="57">
        <v>2008</v>
      </c>
      <c r="E2386" s="57">
        <v>-1.662587</v>
      </c>
    </row>
    <row r="2387" spans="4:5" x14ac:dyDescent="0.25">
      <c r="D2387" s="57">
        <v>2009</v>
      </c>
      <c r="E2387" s="57">
        <v>11.83243</v>
      </c>
    </row>
    <row r="2388" spans="4:5" x14ac:dyDescent="0.25">
      <c r="D2388" s="57">
        <v>2010</v>
      </c>
      <c r="E2388" s="57">
        <v>4.109934</v>
      </c>
    </row>
    <row r="2389" spans="4:5" x14ac:dyDescent="0.25">
      <c r="D2389" s="57">
        <v>1990</v>
      </c>
      <c r="E2389" s="57">
        <v>10.000909999999999</v>
      </c>
    </row>
    <row r="2390" spans="4:5" x14ac:dyDescent="0.25">
      <c r="D2390" s="57">
        <v>1991</v>
      </c>
      <c r="E2390" s="57">
        <v>3.7860100000000001</v>
      </c>
    </row>
    <row r="2391" spans="4:5" x14ac:dyDescent="0.25">
      <c r="D2391" s="57">
        <v>1992</v>
      </c>
      <c r="E2391" s="57">
        <v>0.28190399999999999</v>
      </c>
    </row>
    <row r="2392" spans="4:5" x14ac:dyDescent="0.25">
      <c r="D2392" s="57">
        <v>1993</v>
      </c>
      <c r="E2392" s="57">
        <v>0.87880130000000001</v>
      </c>
    </row>
    <row r="2393" spans="4:5" x14ac:dyDescent="0.25">
      <c r="D2393" s="57">
        <v>1994</v>
      </c>
      <c r="E2393" s="57">
        <v>-0.21463070000000001</v>
      </c>
    </row>
    <row r="2394" spans="4:5" x14ac:dyDescent="0.25">
      <c r="D2394" s="57">
        <v>1995</v>
      </c>
      <c r="E2394" s="57">
        <v>1.468545</v>
      </c>
    </row>
    <row r="2395" spans="4:5" x14ac:dyDescent="0.25">
      <c r="D2395" s="57">
        <v>1996</v>
      </c>
      <c r="E2395" s="57">
        <v>1.0125599999999999</v>
      </c>
    </row>
    <row r="2396" spans="4:5" x14ac:dyDescent="0.25">
      <c r="D2396" s="57">
        <v>1997</v>
      </c>
      <c r="E2396" s="57">
        <v>3.0712730000000001</v>
      </c>
    </row>
    <row r="2397" spans="4:5" x14ac:dyDescent="0.25">
      <c r="D2397" s="57">
        <v>1998</v>
      </c>
      <c r="E2397" s="57">
        <v>6.3710959999999996</v>
      </c>
    </row>
    <row r="2398" spans="4:5" x14ac:dyDescent="0.25">
      <c r="D2398" s="57">
        <v>1999</v>
      </c>
      <c r="E2398" s="57">
        <v>4.8615329999999997</v>
      </c>
    </row>
    <row r="2399" spans="4:5" x14ac:dyDescent="0.25">
      <c r="D2399" s="57">
        <v>2000</v>
      </c>
      <c r="E2399" s="57">
        <v>4.7631319999999997</v>
      </c>
    </row>
    <row r="2400" spans="4:5" x14ac:dyDescent="0.25">
      <c r="D2400" s="57">
        <v>2001</v>
      </c>
      <c r="E2400" s="57">
        <v>6.1701389999999998</v>
      </c>
    </row>
    <row r="2401" spans="4:5" x14ac:dyDescent="0.25">
      <c r="D2401" s="57">
        <v>2002</v>
      </c>
      <c r="E2401" s="57">
        <v>7.3348899999999997</v>
      </c>
    </row>
    <row r="2402" spans="4:5" x14ac:dyDescent="0.25">
      <c r="D2402" s="57">
        <v>2003</v>
      </c>
      <c r="E2402" s="57">
        <v>7.6506080000000001</v>
      </c>
    </row>
    <row r="2403" spans="4:5" x14ac:dyDescent="0.25">
      <c r="D2403" s="57">
        <v>2004</v>
      </c>
      <c r="E2403" s="57">
        <v>7.8006019999999996</v>
      </c>
    </row>
    <row r="2404" spans="4:5" x14ac:dyDescent="0.25">
      <c r="D2404" s="57">
        <v>2005</v>
      </c>
      <c r="E2404" s="57">
        <v>7.5505870000000002</v>
      </c>
    </row>
    <row r="2405" spans="4:5" x14ac:dyDescent="0.25">
      <c r="D2405" s="57">
        <v>2006</v>
      </c>
      <c r="E2405" s="57">
        <v>6.6269289999999996</v>
      </c>
    </row>
    <row r="2406" spans="4:5" x14ac:dyDescent="0.25">
      <c r="D2406" s="57">
        <v>2007</v>
      </c>
      <c r="E2406" s="57">
        <v>7.3865449999999999</v>
      </c>
    </row>
    <row r="2407" spans="4:5" x14ac:dyDescent="0.25">
      <c r="D2407" s="57">
        <v>2008</v>
      </c>
      <c r="E2407" s="57">
        <v>7.4517259999999998</v>
      </c>
    </row>
    <row r="2408" spans="4:5" x14ac:dyDescent="0.25">
      <c r="D2408" s="57">
        <v>2009</v>
      </c>
      <c r="E2408" s="57">
        <v>6.0048510000000004</v>
      </c>
    </row>
    <row r="2409" spans="4:5" x14ac:dyDescent="0.25">
      <c r="D2409" s="57">
        <v>2010</v>
      </c>
      <c r="E2409" s="57">
        <v>6.3134920000000001</v>
      </c>
    </row>
    <row r="2410" spans="4:5" x14ac:dyDescent="0.25">
      <c r="D2410" s="57">
        <v>1990</v>
      </c>
      <c r="E2410" s="57">
        <v>13.886509999999999</v>
      </c>
    </row>
    <row r="2411" spans="4:5" x14ac:dyDescent="0.25">
      <c r="D2411" s="57">
        <v>1991</v>
      </c>
      <c r="E2411" s="57">
        <v>8.5971980000000006</v>
      </c>
    </row>
    <row r="2412" spans="4:5" x14ac:dyDescent="0.25">
      <c r="D2412" s="57">
        <v>1992</v>
      </c>
      <c r="E2412" s="57">
        <v>8.2976139999999994</v>
      </c>
    </row>
    <row r="2413" spans="4:5" x14ac:dyDescent="0.25">
      <c r="D2413" s="57">
        <v>1993</v>
      </c>
      <c r="E2413" s="57">
        <v>7.2930970000000004</v>
      </c>
    </row>
    <row r="2414" spans="4:5" x14ac:dyDescent="0.25">
      <c r="D2414" s="57">
        <v>1994</v>
      </c>
      <c r="E2414" s="57">
        <v>7.8966079999999996</v>
      </c>
    </row>
    <row r="2415" spans="4:5" x14ac:dyDescent="0.25">
      <c r="D2415" s="57">
        <v>1995</v>
      </c>
      <c r="E2415" s="57">
        <v>6.7183169999999999</v>
      </c>
    </row>
    <row r="2416" spans="4:5" x14ac:dyDescent="0.25">
      <c r="D2416" s="57">
        <v>1996</v>
      </c>
      <c r="E2416" s="57">
        <v>4.5337670000000001</v>
      </c>
    </row>
    <row r="2417" spans="4:5" x14ac:dyDescent="0.25">
      <c r="D2417" s="57">
        <v>1997</v>
      </c>
      <c r="E2417" s="57">
        <v>-1.9831369999999999</v>
      </c>
    </row>
    <row r="2418" spans="4:5" x14ac:dyDescent="0.25">
      <c r="D2418" s="57">
        <v>1998</v>
      </c>
      <c r="E2418" s="57">
        <v>-11.404439999999999</v>
      </c>
    </row>
    <row r="2419" spans="4:5" x14ac:dyDescent="0.25">
      <c r="D2419" s="57">
        <v>1999</v>
      </c>
      <c r="E2419" s="57">
        <v>4.7298239999999998</v>
      </c>
    </row>
    <row r="2420" spans="4:5" x14ac:dyDescent="0.25">
      <c r="D2420" s="57">
        <v>2000</v>
      </c>
      <c r="E2420" s="57">
        <v>2.2925469999999999</v>
      </c>
    </row>
    <row r="2421" spans="4:5" x14ac:dyDescent="0.25">
      <c r="D2421" s="57">
        <v>2001</v>
      </c>
      <c r="E2421" s="57">
        <v>3.9189159999999998</v>
      </c>
    </row>
    <row r="2422" spans="4:5" x14ac:dyDescent="0.25">
      <c r="D2422" s="57">
        <v>2002</v>
      </c>
      <c r="E2422" s="57">
        <v>4.3412170000000003</v>
      </c>
    </row>
    <row r="2423" spans="4:5" x14ac:dyDescent="0.25">
      <c r="D2423" s="57">
        <v>2003</v>
      </c>
      <c r="E2423" s="57">
        <v>6.8251819999999999</v>
      </c>
    </row>
    <row r="2424" spans="4:5" x14ac:dyDescent="0.25">
      <c r="D2424" s="57">
        <v>2004</v>
      </c>
      <c r="E2424" s="57">
        <v>5.4443029999999997</v>
      </c>
    </row>
    <row r="2425" spans="4:5" x14ac:dyDescent="0.25">
      <c r="D2425" s="57">
        <v>2005</v>
      </c>
      <c r="E2425" s="57">
        <v>4.0893519999999999</v>
      </c>
    </row>
    <row r="2426" spans="4:5" x14ac:dyDescent="0.25">
      <c r="D2426" s="57">
        <v>2006</v>
      </c>
      <c r="E2426" s="57">
        <v>5.1056920000000003</v>
      </c>
    </row>
    <row r="2427" spans="4:5" x14ac:dyDescent="0.25">
      <c r="D2427" s="57">
        <v>2007</v>
      </c>
      <c r="E2427" s="57">
        <v>4.8678790000000003</v>
      </c>
    </row>
    <row r="2428" spans="4:5" x14ac:dyDescent="0.25">
      <c r="D2428" s="57">
        <v>2008</v>
      </c>
      <c r="E2428" s="57">
        <v>1.718934</v>
      </c>
    </row>
    <row r="2429" spans="4:5" x14ac:dyDescent="0.25">
      <c r="D2429" s="57">
        <v>2009</v>
      </c>
      <c r="E2429" s="57">
        <v>-0.64502159999999997</v>
      </c>
    </row>
    <row r="2430" spans="4:5" x14ac:dyDescent="0.25">
      <c r="D2430" s="57">
        <v>2010</v>
      </c>
      <c r="E2430" s="57">
        <v>6.8320179999999997</v>
      </c>
    </row>
    <row r="2431" spans="4:5" x14ac:dyDescent="0.25">
      <c r="D2431" s="57">
        <v>1990</v>
      </c>
      <c r="E2431" s="57">
        <v>6.1204660000000004</v>
      </c>
    </row>
    <row r="2432" spans="4:5" x14ac:dyDescent="0.25">
      <c r="D2432" s="57">
        <v>1991</v>
      </c>
      <c r="E2432" s="57">
        <v>0.51497700000000002</v>
      </c>
    </row>
    <row r="2433" spans="4:5" x14ac:dyDescent="0.25">
      <c r="D2433" s="57">
        <v>1992</v>
      </c>
      <c r="E2433" s="57">
        <v>-4.7002800000000002</v>
      </c>
    </row>
    <row r="2434" spans="4:5" x14ac:dyDescent="0.25">
      <c r="D2434" s="57">
        <v>1993</v>
      </c>
      <c r="E2434" s="57">
        <v>-17.18289</v>
      </c>
    </row>
    <row r="2435" spans="4:5" x14ac:dyDescent="0.25">
      <c r="D2435" s="57">
        <v>1994</v>
      </c>
      <c r="E2435" s="57">
        <v>12.58601</v>
      </c>
    </row>
    <row r="2436" spans="4:5" x14ac:dyDescent="0.25">
      <c r="D2436" s="57">
        <v>1995</v>
      </c>
      <c r="E2436" s="57">
        <v>7.0916540000000001</v>
      </c>
    </row>
    <row r="2437" spans="4:5" x14ac:dyDescent="0.25">
      <c r="D2437" s="57">
        <v>1996</v>
      </c>
      <c r="E2437" s="57">
        <v>7.7266250000000003</v>
      </c>
    </row>
    <row r="2438" spans="4:5" x14ac:dyDescent="0.25">
      <c r="D2438" s="57">
        <v>1997</v>
      </c>
      <c r="E2438" s="57">
        <v>2.6341299999999999</v>
      </c>
    </row>
    <row r="2439" spans="4:5" x14ac:dyDescent="0.25">
      <c r="D2439" s="57">
        <v>1998</v>
      </c>
      <c r="E2439" s="57">
        <v>-1.0494479999999999</v>
      </c>
    </row>
    <row r="2440" spans="4:5" x14ac:dyDescent="0.25">
      <c r="D2440" s="57">
        <v>1999</v>
      </c>
      <c r="E2440" s="57">
        <v>3.132479</v>
      </c>
    </row>
    <row r="2441" spans="4:5" x14ac:dyDescent="0.25">
      <c r="D2441" s="57">
        <v>2000</v>
      </c>
      <c r="E2441" s="57">
        <v>-1.161845</v>
      </c>
    </row>
    <row r="2442" spans="4:5" x14ac:dyDescent="0.25">
      <c r="D2442" s="57">
        <v>2001</v>
      </c>
      <c r="E2442" s="57">
        <v>-1.4687760000000001</v>
      </c>
    </row>
    <row r="2443" spans="4:5" x14ac:dyDescent="0.25">
      <c r="D2443" s="57">
        <v>2002</v>
      </c>
      <c r="E2443" s="57">
        <v>-1.001935</v>
      </c>
    </row>
    <row r="2444" spans="4:5" x14ac:dyDescent="0.25">
      <c r="D2444" s="57">
        <v>2003</v>
      </c>
      <c r="E2444" s="57">
        <v>5.5757209999999997</v>
      </c>
    </row>
    <row r="2445" spans="4:5" x14ac:dyDescent="0.25">
      <c r="D2445" s="57">
        <v>2004</v>
      </c>
      <c r="E2445" s="57">
        <v>2.2110970000000001</v>
      </c>
    </row>
    <row r="2446" spans="4:5" x14ac:dyDescent="0.25">
      <c r="D2446" s="57">
        <v>2005</v>
      </c>
      <c r="E2446" s="57">
        <v>1.3158339999999999</v>
      </c>
    </row>
    <row r="2447" spans="4:5" x14ac:dyDescent="0.25">
      <c r="D2447" s="57">
        <v>2006</v>
      </c>
      <c r="E2447" s="57">
        <v>4.3466329999999997</v>
      </c>
    </row>
    <row r="2448" spans="4:5" x14ac:dyDescent="0.25">
      <c r="D2448" s="57">
        <v>2007</v>
      </c>
      <c r="E2448" s="57">
        <v>1.793272</v>
      </c>
    </row>
    <row r="2449" spans="4:5" x14ac:dyDescent="0.25">
      <c r="D2449" s="57">
        <v>2008</v>
      </c>
      <c r="E2449" s="57">
        <v>1.842136</v>
      </c>
    </row>
    <row r="2450" spans="4:5" x14ac:dyDescent="0.25">
      <c r="D2450" s="57">
        <v>2009</v>
      </c>
      <c r="E2450" s="57">
        <v>2.926231</v>
      </c>
    </row>
    <row r="2451" spans="4:5" x14ac:dyDescent="0.25">
      <c r="D2451" s="57">
        <v>2010</v>
      </c>
      <c r="E2451" s="57">
        <v>4.3220679999999998</v>
      </c>
    </row>
    <row r="2452" spans="4:5" x14ac:dyDescent="0.25">
      <c r="D2452" s="57">
        <v>1990</v>
      </c>
      <c r="E2452" s="57">
        <v>7.5845750000000001</v>
      </c>
    </row>
    <row r="2453" spans="4:5" x14ac:dyDescent="0.25">
      <c r="D2453" s="57">
        <v>1991</v>
      </c>
      <c r="E2453" s="57">
        <v>2.5592250000000001</v>
      </c>
    </row>
    <row r="2454" spans="4:5" x14ac:dyDescent="0.25">
      <c r="D2454" s="57">
        <v>1992</v>
      </c>
      <c r="E2454" s="57">
        <v>8.6608520000000002</v>
      </c>
    </row>
    <row r="2455" spans="4:5" x14ac:dyDescent="0.25">
      <c r="D2455" s="57">
        <v>1993</v>
      </c>
      <c r="E2455" s="57">
        <v>1.861642</v>
      </c>
    </row>
    <row r="2456" spans="4:5" x14ac:dyDescent="0.25">
      <c r="D2456" s="57">
        <v>1994</v>
      </c>
      <c r="E2456" s="57">
        <v>2.3066810000000002</v>
      </c>
    </row>
    <row r="2457" spans="4:5" x14ac:dyDescent="0.25">
      <c r="D2457" s="57">
        <v>1995</v>
      </c>
      <c r="E2457" s="57">
        <v>2.5453209999999999</v>
      </c>
    </row>
    <row r="2458" spans="4:5" x14ac:dyDescent="0.25">
      <c r="D2458" s="57">
        <v>1996</v>
      </c>
      <c r="E2458" s="57">
        <v>6.2191450000000001</v>
      </c>
    </row>
    <row r="2459" spans="4:5" x14ac:dyDescent="0.25">
      <c r="D2459" s="57">
        <v>1997</v>
      </c>
      <c r="E2459" s="57">
        <v>5.5704690000000001</v>
      </c>
    </row>
    <row r="2460" spans="4:5" x14ac:dyDescent="0.25">
      <c r="D2460" s="57">
        <v>1998</v>
      </c>
      <c r="E2460" s="57">
        <v>4.8360000000000003</v>
      </c>
    </row>
    <row r="2461" spans="4:5" x14ac:dyDescent="0.25">
      <c r="D2461" s="57">
        <v>1999</v>
      </c>
      <c r="E2461" s="57">
        <v>5.6557560000000002</v>
      </c>
    </row>
    <row r="2462" spans="4:5" x14ac:dyDescent="0.25">
      <c r="D2462" s="57">
        <v>2000</v>
      </c>
      <c r="E2462" s="57">
        <v>2.4352200000000002</v>
      </c>
    </row>
    <row r="2463" spans="4:5" x14ac:dyDescent="0.25">
      <c r="D2463" s="57">
        <v>2001</v>
      </c>
      <c r="E2463" s="57">
        <v>4.0021079999999998</v>
      </c>
    </row>
    <row r="2464" spans="4:5" x14ac:dyDescent="0.25">
      <c r="D2464" s="57">
        <v>2002</v>
      </c>
      <c r="E2464" s="57">
        <v>-1.1936180000000001</v>
      </c>
    </row>
    <row r="2465" spans="4:5" x14ac:dyDescent="0.25">
      <c r="D2465" s="57">
        <v>2003</v>
      </c>
      <c r="E2465" s="57">
        <v>2.9510589999999999</v>
      </c>
    </row>
    <row r="2466" spans="4:5" x14ac:dyDescent="0.25">
      <c r="D2466" s="57">
        <v>2004</v>
      </c>
      <c r="E2466" s="57">
        <v>3.5956090000000001</v>
      </c>
    </row>
    <row r="2467" spans="4:5" x14ac:dyDescent="0.25">
      <c r="D2467" s="57">
        <v>2005</v>
      </c>
      <c r="E2467" s="57">
        <v>0.99643079999999995</v>
      </c>
    </row>
    <row r="2468" spans="4:5" x14ac:dyDescent="0.25">
      <c r="D2468" s="57">
        <v>2006</v>
      </c>
      <c r="E2468" s="57">
        <v>3.2422759999999999</v>
      </c>
    </row>
    <row r="2469" spans="4:5" x14ac:dyDescent="0.25">
      <c r="D2469" s="57">
        <v>2007</v>
      </c>
      <c r="E2469" s="57">
        <v>3.4232659999999999</v>
      </c>
    </row>
    <row r="2470" spans="4:5" x14ac:dyDescent="0.25">
      <c r="D2470" s="57">
        <v>2008</v>
      </c>
      <c r="E2470" s="57">
        <v>2.031752</v>
      </c>
    </row>
    <row r="2471" spans="4:5" x14ac:dyDescent="0.25">
      <c r="D2471" s="57">
        <v>2009</v>
      </c>
      <c r="E2471" s="57">
        <v>0.79038900000000001</v>
      </c>
    </row>
    <row r="2472" spans="4:5" x14ac:dyDescent="0.25">
      <c r="D2472" s="57">
        <v>2010</v>
      </c>
      <c r="E2472" s="57">
        <v>2.9454030000000002</v>
      </c>
    </row>
    <row r="2473" spans="4:5" x14ac:dyDescent="0.25">
      <c r="D2473" s="57">
        <v>1990</v>
      </c>
      <c r="E2473" s="57">
        <v>10.881410000000001</v>
      </c>
    </row>
    <row r="2474" spans="4:5" x14ac:dyDescent="0.25">
      <c r="D2474" s="57">
        <v>1991</v>
      </c>
      <c r="E2474" s="57">
        <v>1.840454</v>
      </c>
    </row>
    <row r="2475" spans="4:5" x14ac:dyDescent="0.25">
      <c r="D2475" s="57">
        <v>1992</v>
      </c>
      <c r="E2475" s="57">
        <v>5.061585</v>
      </c>
    </row>
    <row r="2476" spans="4:5" x14ac:dyDescent="0.25">
      <c r="D2476" s="57">
        <v>1993</v>
      </c>
      <c r="E2476" s="57">
        <v>8.8056140000000003</v>
      </c>
    </row>
    <row r="2477" spans="4:5" x14ac:dyDescent="0.25">
      <c r="D2477" s="57">
        <v>1994</v>
      </c>
      <c r="E2477" s="57">
        <v>-6.4100279999999996</v>
      </c>
    </row>
    <row r="2478" spans="4:5" x14ac:dyDescent="0.25">
      <c r="D2478" s="57">
        <v>1995</v>
      </c>
      <c r="E2478" s="57">
        <v>6.2332729999999996</v>
      </c>
    </row>
    <row r="2479" spans="4:5" x14ac:dyDescent="0.25">
      <c r="D2479" s="57">
        <v>1996</v>
      </c>
      <c r="E2479" s="57">
        <v>7.9605940000000004</v>
      </c>
    </row>
    <row r="2480" spans="4:5" x14ac:dyDescent="0.25">
      <c r="D2480" s="57">
        <v>1997</v>
      </c>
      <c r="E2480" s="57">
        <v>8.2046340000000004</v>
      </c>
    </row>
    <row r="2481" spans="4:5" x14ac:dyDescent="0.25">
      <c r="D2481" s="57">
        <v>1998</v>
      </c>
      <c r="E2481" s="57">
        <v>2.4946990000000002</v>
      </c>
    </row>
    <row r="2482" spans="4:5" x14ac:dyDescent="0.25">
      <c r="D2482" s="57">
        <v>1999</v>
      </c>
      <c r="E2482" s="57">
        <v>-2.4552909999999999</v>
      </c>
    </row>
    <row r="2483" spans="4:5" x14ac:dyDescent="0.25">
      <c r="D2483" s="57">
        <v>2000</v>
      </c>
      <c r="E2483" s="57">
        <v>6.1691240000000001</v>
      </c>
    </row>
    <row r="2484" spans="4:5" x14ac:dyDescent="0.25">
      <c r="D2484" s="57">
        <v>2001</v>
      </c>
      <c r="E2484" s="57">
        <v>-5.5839639999999999</v>
      </c>
    </row>
    <row r="2485" spans="4:5" x14ac:dyDescent="0.25">
      <c r="D2485" s="57">
        <v>2002</v>
      </c>
      <c r="E2485" s="57">
        <v>5.820182</v>
      </c>
    </row>
    <row r="2486" spans="4:5" x14ac:dyDescent="0.25">
      <c r="D2486" s="57">
        <v>2003</v>
      </c>
      <c r="E2486" s="57">
        <v>5.7603210000000002</v>
      </c>
    </row>
    <row r="2487" spans="4:5" x14ac:dyDescent="0.25">
      <c r="D2487" s="57">
        <v>2004</v>
      </c>
      <c r="E2487" s="57">
        <v>9.0746439999999993</v>
      </c>
    </row>
    <row r="2488" spans="4:5" x14ac:dyDescent="0.25">
      <c r="D2488" s="57">
        <v>2005</v>
      </c>
      <c r="E2488" s="57">
        <v>8.1230390000000003</v>
      </c>
    </row>
    <row r="2489" spans="4:5" x14ac:dyDescent="0.25">
      <c r="D2489" s="57">
        <v>2006</v>
      </c>
      <c r="E2489" s="57">
        <v>6.5330870000000001</v>
      </c>
    </row>
    <row r="2490" spans="4:5" x14ac:dyDescent="0.25">
      <c r="D2490" s="57">
        <v>2007</v>
      </c>
      <c r="E2490" s="57">
        <v>4.7380060000000004</v>
      </c>
    </row>
    <row r="2491" spans="4:5" x14ac:dyDescent="0.25">
      <c r="D2491" s="57">
        <v>2008</v>
      </c>
      <c r="E2491" s="57">
        <v>0.57473030000000003</v>
      </c>
    </row>
    <row r="2492" spans="4:5" x14ac:dyDescent="0.25">
      <c r="D2492" s="57">
        <v>2009</v>
      </c>
      <c r="E2492" s="57">
        <v>-4.1721409999999999</v>
      </c>
    </row>
    <row r="2493" spans="4:5" x14ac:dyDescent="0.25">
      <c r="D2493" s="57">
        <v>2010</v>
      </c>
      <c r="E2493" s="57">
        <v>8.2463339999999992</v>
      </c>
    </row>
    <row r="2494" spans="4:5" x14ac:dyDescent="0.25">
      <c r="D2494" s="57">
        <v>1990</v>
      </c>
    </row>
    <row r="2495" spans="4:5" x14ac:dyDescent="0.25">
      <c r="D2495" s="57">
        <v>1991</v>
      </c>
    </row>
    <row r="2496" spans="4:5" x14ac:dyDescent="0.25">
      <c r="D2496" s="57">
        <v>1992</v>
      </c>
    </row>
    <row r="2497" spans="4:5" x14ac:dyDescent="0.25">
      <c r="D2497" s="57">
        <v>1993</v>
      </c>
    </row>
    <row r="2498" spans="4:5" x14ac:dyDescent="0.25">
      <c r="D2498" s="57">
        <v>1994</v>
      </c>
      <c r="E2498" s="57">
        <v>-18.744949999999999</v>
      </c>
    </row>
    <row r="2499" spans="4:5" x14ac:dyDescent="0.25">
      <c r="D2499" s="57">
        <v>1995</v>
      </c>
      <c r="E2499" s="57">
        <v>-10.88659</v>
      </c>
    </row>
    <row r="2500" spans="4:5" x14ac:dyDescent="0.25">
      <c r="D2500" s="57">
        <v>1996</v>
      </c>
      <c r="E2500" s="57">
        <v>12.43207</v>
      </c>
    </row>
    <row r="2501" spans="4:5" x14ac:dyDescent="0.25">
      <c r="D2501" s="57">
        <v>1997</v>
      </c>
      <c r="E2501" s="57">
        <v>-16.338090000000001</v>
      </c>
    </row>
    <row r="2502" spans="4:5" x14ac:dyDescent="0.25">
      <c r="D2502" s="57">
        <v>1998</v>
      </c>
      <c r="E2502" s="57">
        <v>8.0464669999999998</v>
      </c>
    </row>
    <row r="2503" spans="4:5" x14ac:dyDescent="0.25">
      <c r="D2503" s="57">
        <v>1999</v>
      </c>
      <c r="E2503" s="57">
        <v>13.160920000000001</v>
      </c>
    </row>
    <row r="2504" spans="4:5" x14ac:dyDescent="0.25">
      <c r="D2504" s="57">
        <v>2000</v>
      </c>
      <c r="E2504" s="57">
        <v>8.7899340000000006</v>
      </c>
    </row>
    <row r="2505" spans="4:5" x14ac:dyDescent="0.25">
      <c r="D2505" s="57">
        <v>2001</v>
      </c>
      <c r="E2505" s="57">
        <v>1.7782789999999999</v>
      </c>
    </row>
    <row r="2506" spans="4:5" x14ac:dyDescent="0.25">
      <c r="D2506" s="57">
        <v>2002</v>
      </c>
      <c r="E2506" s="57">
        <v>0.36704490000000001</v>
      </c>
    </row>
    <row r="2507" spans="4:5" x14ac:dyDescent="0.25">
      <c r="D2507" s="57">
        <v>2003</v>
      </c>
      <c r="E2507" s="57">
        <v>2.696126</v>
      </c>
    </row>
    <row r="2508" spans="4:5" x14ac:dyDescent="0.25">
      <c r="D2508" s="57">
        <v>2004</v>
      </c>
      <c r="E2508" s="57">
        <v>4.637804</v>
      </c>
    </row>
    <row r="2509" spans="4:5" x14ac:dyDescent="0.25">
      <c r="D2509" s="57">
        <v>2005</v>
      </c>
      <c r="E2509" s="57">
        <v>13.58257</v>
      </c>
    </row>
    <row r="2510" spans="4:5" x14ac:dyDescent="0.25">
      <c r="D2510" s="57">
        <v>2006</v>
      </c>
      <c r="E2510" s="57">
        <v>9.8889630000000004</v>
      </c>
    </row>
    <row r="2511" spans="4:5" x14ac:dyDescent="0.25">
      <c r="D2511" s="57">
        <v>2007</v>
      </c>
      <c r="E2511" s="57">
        <v>9.6929219999999994</v>
      </c>
    </row>
    <row r="2512" spans="4:5" x14ac:dyDescent="0.25">
      <c r="D2512" s="57">
        <v>2008</v>
      </c>
      <c r="E2512" s="57">
        <v>12.04298</v>
      </c>
    </row>
    <row r="2513" spans="4:5" x14ac:dyDescent="0.25">
      <c r="D2513" s="57">
        <v>2009</v>
      </c>
      <c r="E2513" s="57">
        <v>6.6752320000000003</v>
      </c>
    </row>
    <row r="2514" spans="4:5" x14ac:dyDescent="0.25">
      <c r="D2514" s="57">
        <v>2010</v>
      </c>
      <c r="E2514" s="57">
        <v>8.8850359999999995</v>
      </c>
    </row>
    <row r="2515" spans="4:5" x14ac:dyDescent="0.25">
      <c r="D2515" s="57">
        <v>1990</v>
      </c>
      <c r="E2515" s="57">
        <v>7.8354710000000001</v>
      </c>
    </row>
    <row r="2516" spans="4:5" x14ac:dyDescent="0.25">
      <c r="D2516" s="57">
        <v>1991</v>
      </c>
      <c r="E2516" s="57">
        <v>5.8897089999999999</v>
      </c>
    </row>
    <row r="2517" spans="4:5" x14ac:dyDescent="0.25">
      <c r="D2517" s="57">
        <v>1992</v>
      </c>
      <c r="E2517" s="57">
        <v>3.5619160000000001</v>
      </c>
    </row>
    <row r="2518" spans="4:5" x14ac:dyDescent="0.25">
      <c r="D2518" s="57">
        <v>1993</v>
      </c>
      <c r="E2518" s="57">
        <v>7.9721630000000001</v>
      </c>
    </row>
    <row r="2519" spans="4:5" x14ac:dyDescent="0.25">
      <c r="D2519" s="57">
        <v>1994</v>
      </c>
      <c r="E2519" s="57">
        <v>21.070630000000001</v>
      </c>
    </row>
    <row r="2520" spans="4:5" x14ac:dyDescent="0.25">
      <c r="D2520" s="57">
        <v>1995</v>
      </c>
      <c r="E2520" s="57">
        <v>0.18033150000000001</v>
      </c>
    </row>
    <row r="2521" spans="4:5" x14ac:dyDescent="0.25">
      <c r="D2521" s="57">
        <v>1996</v>
      </c>
      <c r="E2521" s="57">
        <v>7.1893019999999996</v>
      </c>
    </row>
    <row r="2522" spans="4:5" x14ac:dyDescent="0.25">
      <c r="D2522" s="57">
        <v>1997</v>
      </c>
      <c r="E2522" s="57">
        <v>6.3009839999999997</v>
      </c>
    </row>
    <row r="2523" spans="4:5" x14ac:dyDescent="0.25">
      <c r="D2523" s="57">
        <v>1998</v>
      </c>
      <c r="E2523" s="57">
        <v>6.2256140000000002</v>
      </c>
    </row>
    <row r="2524" spans="4:5" x14ac:dyDescent="0.25">
      <c r="D2524" s="57">
        <v>1999</v>
      </c>
      <c r="E2524" s="57">
        <v>7.9786659999999996</v>
      </c>
    </row>
    <row r="2525" spans="4:5" x14ac:dyDescent="0.25">
      <c r="D2525" s="57">
        <v>2000</v>
      </c>
      <c r="E2525" s="57">
        <v>4.6782539999999999</v>
      </c>
    </row>
    <row r="2526" spans="4:5" x14ac:dyDescent="0.25">
      <c r="D2526" s="57">
        <v>2001</v>
      </c>
      <c r="E2526" s="57">
        <v>5.0566560000000003</v>
      </c>
    </row>
    <row r="2527" spans="4:5" x14ac:dyDescent="0.25">
      <c r="D2527" s="57">
        <v>2002</v>
      </c>
      <c r="E2527" s="57">
        <v>5.8000970000000001</v>
      </c>
    </row>
    <row r="2528" spans="4:5" x14ac:dyDescent="0.25">
      <c r="D2528" s="57">
        <v>2003</v>
      </c>
      <c r="E2528" s="57">
        <v>5.3152799999999996</v>
      </c>
    </row>
    <row r="2529" spans="4:5" x14ac:dyDescent="0.25">
      <c r="D2529" s="57">
        <v>2004</v>
      </c>
      <c r="E2529" s="57">
        <v>5.0430460000000004</v>
      </c>
    </row>
    <row r="2530" spans="4:5" x14ac:dyDescent="0.25">
      <c r="D2530" s="57">
        <v>2005</v>
      </c>
      <c r="E2530" s="57">
        <v>8.4354600000000008</v>
      </c>
    </row>
    <row r="2531" spans="4:5" x14ac:dyDescent="0.25">
      <c r="D2531" s="57">
        <v>2006</v>
      </c>
      <c r="E2531" s="57">
        <v>6.4774560000000001</v>
      </c>
    </row>
    <row r="2532" spans="4:5" x14ac:dyDescent="0.25">
      <c r="D2532" s="57">
        <v>2007</v>
      </c>
      <c r="E2532" s="57">
        <v>6.644889</v>
      </c>
    </row>
    <row r="2533" spans="4:5" x14ac:dyDescent="0.25">
      <c r="D2533" s="57">
        <v>2008</v>
      </c>
      <c r="E2533" s="57">
        <v>10.04921</v>
      </c>
    </row>
    <row r="2534" spans="4:5" x14ac:dyDescent="0.25">
      <c r="D2534" s="57">
        <v>2009</v>
      </c>
      <c r="E2534" s="57">
        <v>4.3796119999999998</v>
      </c>
    </row>
    <row r="2535" spans="4:5" x14ac:dyDescent="0.25">
      <c r="D2535" s="57">
        <v>2010</v>
      </c>
      <c r="E2535" s="57">
        <v>2.7142770000000001</v>
      </c>
    </row>
    <row r="2536" spans="4:5" x14ac:dyDescent="0.25">
      <c r="D2536" s="57">
        <v>1990</v>
      </c>
    </row>
    <row r="2537" spans="4:5" x14ac:dyDescent="0.25">
      <c r="D2537" s="57">
        <v>1991</v>
      </c>
    </row>
    <row r="2538" spans="4:5" x14ac:dyDescent="0.25">
      <c r="D2538" s="57">
        <v>1992</v>
      </c>
    </row>
    <row r="2539" spans="4:5" x14ac:dyDescent="0.25">
      <c r="D2539" s="57">
        <v>1993</v>
      </c>
    </row>
    <row r="2540" spans="4:5" x14ac:dyDescent="0.25">
      <c r="D2540" s="57">
        <v>1994</v>
      </c>
      <c r="E2540" s="57">
        <v>-20.82882</v>
      </c>
    </row>
    <row r="2541" spans="4:5" x14ac:dyDescent="0.25">
      <c r="D2541" s="57">
        <v>1995</v>
      </c>
      <c r="E2541" s="57">
        <v>-13.261480000000001</v>
      </c>
    </row>
    <row r="2542" spans="4:5" x14ac:dyDescent="0.25">
      <c r="D2542" s="57">
        <v>1996</v>
      </c>
      <c r="E2542" s="57">
        <v>-10.78253</v>
      </c>
    </row>
    <row r="2543" spans="4:5" x14ac:dyDescent="0.25">
      <c r="D2543" s="57">
        <v>1997</v>
      </c>
      <c r="E2543" s="57">
        <v>-1.7663549999999999</v>
      </c>
    </row>
    <row r="2544" spans="4:5" x14ac:dyDescent="0.25">
      <c r="D2544" s="57">
        <v>1998</v>
      </c>
      <c r="E2544" s="57">
        <v>-1.6203999999999999E-3</v>
      </c>
    </row>
    <row r="2545" spans="4:5" x14ac:dyDescent="0.25">
      <c r="D2545" s="57">
        <v>1999</v>
      </c>
      <c r="E2545" s="57">
        <v>1.570829</v>
      </c>
    </row>
    <row r="2546" spans="4:5" x14ac:dyDescent="0.25">
      <c r="D2546" s="57">
        <v>2000</v>
      </c>
      <c r="E2546" s="57">
        <v>5.2995979999999996</v>
      </c>
    </row>
    <row r="2547" spans="4:5" x14ac:dyDescent="0.25">
      <c r="D2547" s="57">
        <v>2001</v>
      </c>
      <c r="E2547" s="57">
        <v>8.2519919999999995</v>
      </c>
    </row>
    <row r="2548" spans="4:5" x14ac:dyDescent="0.25">
      <c r="D2548" s="57">
        <v>2002</v>
      </c>
      <c r="E2548" s="57">
        <v>6.4347919999999998</v>
      </c>
    </row>
    <row r="2549" spans="4:5" x14ac:dyDescent="0.25">
      <c r="D2549" s="57">
        <v>2003</v>
      </c>
      <c r="E2549" s="57">
        <v>9.095326</v>
      </c>
    </row>
    <row r="2550" spans="4:5" x14ac:dyDescent="0.25">
      <c r="D2550" s="57">
        <v>2004</v>
      </c>
      <c r="E2550" s="57">
        <v>12.48048</v>
      </c>
    </row>
    <row r="2551" spans="4:5" x14ac:dyDescent="0.25">
      <c r="D2551" s="57">
        <v>2005</v>
      </c>
      <c r="E2551" s="57">
        <v>4.824389</v>
      </c>
    </row>
    <row r="2552" spans="4:5" x14ac:dyDescent="0.25">
      <c r="D2552" s="57">
        <v>2006</v>
      </c>
      <c r="E2552" s="57">
        <v>8.072927</v>
      </c>
    </row>
    <row r="2553" spans="4:5" x14ac:dyDescent="0.25">
      <c r="D2553" s="57">
        <v>2007</v>
      </c>
      <c r="E2553" s="57">
        <v>8.6723199999999991</v>
      </c>
    </row>
    <row r="2554" spans="4:5" x14ac:dyDescent="0.25">
      <c r="D2554" s="57">
        <v>2008</v>
      </c>
      <c r="E2554" s="57">
        <v>4.4997509999999998</v>
      </c>
    </row>
    <row r="2555" spans="4:5" x14ac:dyDescent="0.25">
      <c r="D2555" s="57">
        <v>2009</v>
      </c>
      <c r="E2555" s="57">
        <v>-10.94731</v>
      </c>
    </row>
    <row r="2556" spans="4:5" x14ac:dyDescent="0.25">
      <c r="D2556" s="57">
        <v>2010</v>
      </c>
      <c r="E2556" s="57">
        <v>4.5400989999999997</v>
      </c>
    </row>
    <row r="2557" spans="4:5" x14ac:dyDescent="0.25">
      <c r="D2557" s="57">
        <v>1990</v>
      </c>
      <c r="E2557" s="57">
        <v>16.194900000000001</v>
      </c>
    </row>
    <row r="2558" spans="4:5" x14ac:dyDescent="0.25">
      <c r="D2558" s="57">
        <v>1991</v>
      </c>
      <c r="E2558" s="57">
        <v>0.4835354</v>
      </c>
    </row>
    <row r="2559" spans="4:5" x14ac:dyDescent="0.25">
      <c r="D2559" s="57">
        <v>1992</v>
      </c>
      <c r="E2559" s="57">
        <v>2.8668779999999998</v>
      </c>
    </row>
    <row r="2560" spans="4:5" x14ac:dyDescent="0.25">
      <c r="D2560" s="57">
        <v>1993</v>
      </c>
      <c r="E2560" s="57">
        <v>0.98504349999999996</v>
      </c>
    </row>
    <row r="2561" spans="4:5" x14ac:dyDescent="0.25">
      <c r="D2561" s="57">
        <v>1994</v>
      </c>
      <c r="E2561" s="57">
        <v>7.8373869999999997</v>
      </c>
    </row>
    <row r="2562" spans="4:5" x14ac:dyDescent="0.25">
      <c r="D2562" s="57">
        <v>1995</v>
      </c>
      <c r="E2562" s="57">
        <v>8.0018700000000003</v>
      </c>
    </row>
    <row r="2563" spans="4:5" x14ac:dyDescent="0.25">
      <c r="D2563" s="57">
        <v>1996</v>
      </c>
      <c r="E2563" s="57">
        <v>7.7768499999999996</v>
      </c>
    </row>
    <row r="2564" spans="4:5" x14ac:dyDescent="0.25">
      <c r="D2564" s="57">
        <v>1997</v>
      </c>
      <c r="E2564" s="57">
        <v>8.4773379999999996</v>
      </c>
    </row>
    <row r="2565" spans="4:5" x14ac:dyDescent="0.25">
      <c r="D2565" s="57">
        <v>1998</v>
      </c>
      <c r="E2565" s="57">
        <v>0.61430819999999997</v>
      </c>
    </row>
    <row r="2566" spans="4:5" x14ac:dyDescent="0.25">
      <c r="D2566" s="57">
        <v>1999</v>
      </c>
      <c r="E2566" s="57">
        <v>3.9135719999999998</v>
      </c>
    </row>
    <row r="2567" spans="4:5" x14ac:dyDescent="0.25">
      <c r="D2567" s="57">
        <v>2000</v>
      </c>
      <c r="E2567" s="57">
        <v>11.79982</v>
      </c>
    </row>
    <row r="2568" spans="4:5" x14ac:dyDescent="0.25">
      <c r="D2568" s="57">
        <v>2001</v>
      </c>
      <c r="E2568" s="57">
        <v>2.283296</v>
      </c>
    </row>
    <row r="2569" spans="4:5" x14ac:dyDescent="0.25">
      <c r="D2569" s="57">
        <v>2002</v>
      </c>
      <c r="E2569" s="57">
        <v>2.1693669999999998</v>
      </c>
    </row>
    <row r="2570" spans="4:5" x14ac:dyDescent="0.25">
      <c r="D2570" s="57">
        <v>2003</v>
      </c>
      <c r="E2570" s="57">
        <v>8.0623609999999992</v>
      </c>
    </row>
    <row r="2571" spans="4:5" x14ac:dyDescent="0.25">
      <c r="D2571" s="57">
        <v>2004</v>
      </c>
      <c r="E2571" s="57">
        <v>7.9722289999999996</v>
      </c>
    </row>
    <row r="2572" spans="4:5" x14ac:dyDescent="0.25">
      <c r="D2572" s="57">
        <v>2005</v>
      </c>
      <c r="E2572" s="57">
        <v>4.8453039999999996</v>
      </c>
    </row>
    <row r="2573" spans="4:5" x14ac:dyDescent="0.25">
      <c r="D2573" s="57">
        <v>2006</v>
      </c>
      <c r="E2573" s="57">
        <v>9.3342050000000008</v>
      </c>
    </row>
    <row r="2574" spans="4:5" x14ac:dyDescent="0.25">
      <c r="D2574" s="57">
        <v>2007</v>
      </c>
      <c r="E2574" s="57">
        <v>3.3844630000000002</v>
      </c>
    </row>
    <row r="2575" spans="4:5" x14ac:dyDescent="0.25">
      <c r="D2575" s="57">
        <v>2008</v>
      </c>
      <c r="E2575" s="57">
        <v>1.957182</v>
      </c>
    </row>
    <row r="2576" spans="4:5" x14ac:dyDescent="0.25">
      <c r="D2576" s="57">
        <v>2009</v>
      </c>
      <c r="E2576" s="57">
        <v>-1.1129599999999999</v>
      </c>
    </row>
    <row r="2577" spans="4:5" x14ac:dyDescent="0.25">
      <c r="D2577" s="57">
        <v>2010</v>
      </c>
      <c r="E2577" s="57">
        <v>2.032076</v>
      </c>
    </row>
    <row r="2578" spans="4:5" x14ac:dyDescent="0.25">
      <c r="D2578" s="57">
        <v>1990</v>
      </c>
      <c r="E2578" s="57">
        <v>0.7014068</v>
      </c>
    </row>
    <row r="2579" spans="4:5" x14ac:dyDescent="0.25">
      <c r="D2579" s="57">
        <v>1991</v>
      </c>
      <c r="E2579" s="57">
        <v>-1.4375880000000001</v>
      </c>
    </row>
    <row r="2580" spans="4:5" x14ac:dyDescent="0.25">
      <c r="D2580" s="57">
        <v>1992</v>
      </c>
      <c r="E2580" s="57">
        <v>0.32168419999999998</v>
      </c>
    </row>
    <row r="2581" spans="4:5" x14ac:dyDescent="0.25">
      <c r="D2581" s="57">
        <v>1993</v>
      </c>
      <c r="E2581" s="57">
        <v>2.155179</v>
      </c>
    </row>
    <row r="2582" spans="4:5" x14ac:dyDescent="0.25">
      <c r="D2582" s="57">
        <v>1994</v>
      </c>
      <c r="E2582" s="57">
        <v>3.9907279999999998</v>
      </c>
    </row>
    <row r="2583" spans="4:5" x14ac:dyDescent="0.25">
      <c r="D2583" s="57">
        <v>1995</v>
      </c>
      <c r="E2583" s="57">
        <v>2.7779889999999998</v>
      </c>
    </row>
    <row r="2584" spans="4:5" x14ac:dyDescent="0.25">
      <c r="D2584" s="57">
        <v>1996</v>
      </c>
      <c r="E2584" s="57">
        <v>3.0203120000000001</v>
      </c>
    </row>
    <row r="2585" spans="4:5" x14ac:dyDescent="0.25">
      <c r="D2585" s="57">
        <v>1997</v>
      </c>
      <c r="E2585" s="57">
        <v>6.4555530000000001</v>
      </c>
    </row>
    <row r="2586" spans="4:5" x14ac:dyDescent="0.25">
      <c r="D2586" s="57">
        <v>1998</v>
      </c>
      <c r="E2586" s="57">
        <v>4.0640099999999997</v>
      </c>
    </row>
    <row r="2587" spans="4:5" x14ac:dyDescent="0.25">
      <c r="D2587" s="57">
        <v>1999</v>
      </c>
      <c r="E2587" s="57">
        <v>3.6573340000000001</v>
      </c>
    </row>
    <row r="2588" spans="4:5" x14ac:dyDescent="0.25">
      <c r="D2588" s="57">
        <v>2000</v>
      </c>
      <c r="E2588" s="57">
        <v>4.3415730000000003</v>
      </c>
    </row>
    <row r="2589" spans="4:5" x14ac:dyDescent="0.25">
      <c r="D2589" s="57">
        <v>2001</v>
      </c>
      <c r="E2589" s="57">
        <v>3.1566969999999999</v>
      </c>
    </row>
    <row r="2590" spans="4:5" x14ac:dyDescent="0.25">
      <c r="D2590" s="57">
        <v>2002</v>
      </c>
      <c r="E2590" s="57">
        <v>2.6607590000000001</v>
      </c>
    </row>
    <row r="2591" spans="4:5" x14ac:dyDescent="0.25">
      <c r="D2591" s="57">
        <v>2003</v>
      </c>
      <c r="E2591" s="57">
        <v>3.4495499999999999</v>
      </c>
    </row>
    <row r="2592" spans="4:5" x14ac:dyDescent="0.25">
      <c r="D2592" s="57">
        <v>2004</v>
      </c>
      <c r="E2592" s="57">
        <v>2.9226589999999999</v>
      </c>
    </row>
    <row r="2593" spans="4:5" x14ac:dyDescent="0.25">
      <c r="D2593" s="57">
        <v>2005</v>
      </c>
      <c r="E2593" s="57">
        <v>2.0235150000000002</v>
      </c>
    </row>
    <row r="2594" spans="4:5" x14ac:dyDescent="0.25">
      <c r="D2594" s="57">
        <v>2006</v>
      </c>
      <c r="E2594" s="57">
        <v>2.6390899999999999</v>
      </c>
    </row>
    <row r="2595" spans="4:5" x14ac:dyDescent="0.25">
      <c r="D2595" s="57">
        <v>2007</v>
      </c>
      <c r="E2595" s="57">
        <v>3.5577540000000001</v>
      </c>
    </row>
    <row r="2596" spans="4:5" x14ac:dyDescent="0.25">
      <c r="D2596" s="57">
        <v>2008</v>
      </c>
      <c r="E2596" s="57">
        <v>-1.228504</v>
      </c>
    </row>
    <row r="2597" spans="4:5" x14ac:dyDescent="0.25">
      <c r="D2597" s="57">
        <v>2009</v>
      </c>
      <c r="E2597" s="57">
        <v>-4.9752270000000003</v>
      </c>
    </row>
    <row r="2598" spans="4:5" x14ac:dyDescent="0.25">
      <c r="D2598" s="57">
        <v>2010</v>
      </c>
      <c r="E2598" s="57">
        <v>3.8697539999999999</v>
      </c>
    </row>
    <row r="2599" spans="4:5" x14ac:dyDescent="0.25">
      <c r="D2599" s="57">
        <v>1990</v>
      </c>
      <c r="E2599" s="57">
        <v>1.70686</v>
      </c>
    </row>
    <row r="2600" spans="4:5" x14ac:dyDescent="0.25">
      <c r="D2600" s="57">
        <v>1991</v>
      </c>
      <c r="E2600" s="57">
        <v>-0.46721629999999997</v>
      </c>
    </row>
    <row r="2601" spans="4:5" x14ac:dyDescent="0.25">
      <c r="D2601" s="57">
        <v>1992</v>
      </c>
      <c r="E2601" s="57">
        <v>3.4970430000000001</v>
      </c>
    </row>
    <row r="2602" spans="4:5" x14ac:dyDescent="0.25">
      <c r="D2602" s="57">
        <v>1993</v>
      </c>
      <c r="E2602" s="57">
        <v>3.0970089999999999</v>
      </c>
    </row>
    <row r="2603" spans="4:5" x14ac:dyDescent="0.25">
      <c r="D2603" s="57">
        <v>1994</v>
      </c>
      <c r="E2603" s="57">
        <v>4.3432690000000003</v>
      </c>
    </row>
    <row r="2604" spans="4:5" x14ac:dyDescent="0.25">
      <c r="D2604" s="57">
        <v>1995</v>
      </c>
      <c r="E2604" s="57">
        <v>2.5885859999999998</v>
      </c>
    </row>
    <row r="2605" spans="4:5" x14ac:dyDescent="0.25">
      <c r="D2605" s="57">
        <v>1996</v>
      </c>
      <c r="E2605" s="57">
        <v>3.9163969999999999</v>
      </c>
    </row>
    <row r="2606" spans="4:5" x14ac:dyDescent="0.25">
      <c r="D2606" s="57">
        <v>1997</v>
      </c>
      <c r="E2606" s="57">
        <v>4.708736</v>
      </c>
    </row>
    <row r="2607" spans="4:5" x14ac:dyDescent="0.25">
      <c r="D2607" s="57">
        <v>1998</v>
      </c>
      <c r="E2607" s="57">
        <v>4.5689890000000002</v>
      </c>
    </row>
    <row r="2608" spans="4:5" x14ac:dyDescent="0.25">
      <c r="D2608" s="57">
        <v>1999</v>
      </c>
      <c r="E2608" s="57">
        <v>4.9278639999999996</v>
      </c>
    </row>
    <row r="2609" spans="4:5" x14ac:dyDescent="0.25">
      <c r="D2609" s="57">
        <v>2000</v>
      </c>
      <c r="E2609" s="57">
        <v>4.2223620000000004</v>
      </c>
    </row>
    <row r="2610" spans="4:5" x14ac:dyDescent="0.25">
      <c r="D2610" s="57">
        <v>2001</v>
      </c>
      <c r="E2610" s="57">
        <v>0.70540849999999999</v>
      </c>
    </row>
    <row r="2611" spans="4:5" x14ac:dyDescent="0.25">
      <c r="D2611" s="57">
        <v>2002</v>
      </c>
      <c r="E2611" s="57">
        <v>1.5874330000000001</v>
      </c>
    </row>
    <row r="2612" spans="4:5" x14ac:dyDescent="0.25">
      <c r="D2612" s="57">
        <v>2003</v>
      </c>
      <c r="E2612" s="57">
        <v>2.519857</v>
      </c>
    </row>
    <row r="2613" spans="4:5" x14ac:dyDescent="0.25">
      <c r="D2613" s="57">
        <v>2004</v>
      </c>
      <c r="E2613" s="57">
        <v>3.6430760000000002</v>
      </c>
    </row>
    <row r="2614" spans="4:5" x14ac:dyDescent="0.25">
      <c r="D2614" s="57">
        <v>2005</v>
      </c>
      <c r="E2614" s="57">
        <v>3.1613259999999999</v>
      </c>
    </row>
    <row r="2615" spans="4:5" x14ac:dyDescent="0.25">
      <c r="D2615" s="57">
        <v>2006</v>
      </c>
      <c r="E2615" s="57">
        <v>2.666604</v>
      </c>
    </row>
    <row r="2616" spans="4:5" x14ac:dyDescent="0.25">
      <c r="D2616" s="57">
        <v>2007</v>
      </c>
      <c r="E2616" s="57">
        <v>1.6911970000000001</v>
      </c>
    </row>
    <row r="2617" spans="4:5" x14ac:dyDescent="0.25">
      <c r="D2617" s="57">
        <v>2008</v>
      </c>
      <c r="E2617" s="57">
        <v>-0.89979089999999995</v>
      </c>
    </row>
    <row r="2618" spans="4:5" x14ac:dyDescent="0.25">
      <c r="D2618" s="57">
        <v>2009</v>
      </c>
      <c r="E2618" s="57">
        <v>-4.7456550000000002</v>
      </c>
    </row>
    <row r="2619" spans="4:5" x14ac:dyDescent="0.25">
      <c r="D2619" s="57">
        <v>2010</v>
      </c>
      <c r="E2619" s="57">
        <v>3.428795</v>
      </c>
    </row>
    <row r="2620" spans="4:5" x14ac:dyDescent="0.25">
      <c r="D2620" s="57">
        <v>1990</v>
      </c>
      <c r="E2620" s="57">
        <v>-0.4343959</v>
      </c>
    </row>
    <row r="2621" spans="4:5" x14ac:dyDescent="0.25">
      <c r="D2621" s="57">
        <v>1991</v>
      </c>
      <c r="E2621" s="57">
        <v>5.7691379999999999</v>
      </c>
    </row>
    <row r="2622" spans="4:5" x14ac:dyDescent="0.25">
      <c r="D2622" s="57">
        <v>1992</v>
      </c>
      <c r="E2622" s="57">
        <v>11.63045</v>
      </c>
    </row>
    <row r="2623" spans="4:5" x14ac:dyDescent="0.25">
      <c r="D2623" s="57">
        <v>1993</v>
      </c>
      <c r="E2623" s="57">
        <v>4.2408679999999999</v>
      </c>
    </row>
    <row r="2624" spans="4:5" x14ac:dyDescent="0.25">
      <c r="D2624" s="57">
        <v>1994</v>
      </c>
      <c r="E2624" s="57">
        <v>8.0201180000000001</v>
      </c>
    </row>
    <row r="2625" spans="4:5" x14ac:dyDescent="0.25">
      <c r="D2625" s="57">
        <v>1995</v>
      </c>
      <c r="E2625" s="57">
        <v>-1.383842</v>
      </c>
    </row>
    <row r="2626" spans="4:5" x14ac:dyDescent="0.25">
      <c r="D2626" s="57">
        <v>1996</v>
      </c>
      <c r="E2626" s="57">
        <v>5.2923119999999999</v>
      </c>
    </row>
    <row r="2627" spans="4:5" x14ac:dyDescent="0.25">
      <c r="D2627" s="57">
        <v>1997</v>
      </c>
      <c r="E2627" s="57">
        <v>5.4063990000000004</v>
      </c>
    </row>
    <row r="2628" spans="4:5" x14ac:dyDescent="0.25">
      <c r="D2628" s="57">
        <v>1998</v>
      </c>
      <c r="E2628" s="57">
        <v>4.3439050000000003</v>
      </c>
    </row>
    <row r="2629" spans="4:5" x14ac:dyDescent="0.25">
      <c r="D2629" s="57">
        <v>1999</v>
      </c>
      <c r="E2629" s="57">
        <v>-2.8496229999999998</v>
      </c>
    </row>
    <row r="2630" spans="4:5" x14ac:dyDescent="0.25">
      <c r="D2630" s="57">
        <v>2000</v>
      </c>
      <c r="E2630" s="57">
        <v>-2.151653</v>
      </c>
    </row>
    <row r="2631" spans="4:5" x14ac:dyDescent="0.25">
      <c r="D2631" s="57">
        <v>2001</v>
      </c>
      <c r="E2631" s="57">
        <v>-3.880941</v>
      </c>
    </row>
    <row r="2632" spans="4:5" x14ac:dyDescent="0.25">
      <c r="D2632" s="57">
        <v>2002</v>
      </c>
      <c r="E2632" s="57">
        <v>-7.7790429999999997</v>
      </c>
    </row>
    <row r="2633" spans="4:5" x14ac:dyDescent="0.25">
      <c r="D2633" s="57">
        <v>2003</v>
      </c>
      <c r="E2633" s="57">
        <v>1.562397</v>
      </c>
    </row>
    <row r="2634" spans="4:5" x14ac:dyDescent="0.25">
      <c r="D2634" s="57">
        <v>2004</v>
      </c>
      <c r="E2634" s="57">
        <v>4.9762890000000004</v>
      </c>
    </row>
    <row r="2635" spans="4:5" x14ac:dyDescent="0.25">
      <c r="D2635" s="57">
        <v>2005</v>
      </c>
      <c r="E2635" s="57">
        <v>7.5619389999999997</v>
      </c>
    </row>
    <row r="2636" spans="4:5" x14ac:dyDescent="0.25">
      <c r="D2636" s="57">
        <v>2006</v>
      </c>
      <c r="E2636" s="57">
        <v>4.4453250000000004</v>
      </c>
    </row>
    <row r="2637" spans="4:5" x14ac:dyDescent="0.25">
      <c r="D2637" s="57">
        <v>2007</v>
      </c>
      <c r="E2637" s="57">
        <v>7.1330770000000001</v>
      </c>
    </row>
    <row r="2638" spans="4:5" x14ac:dyDescent="0.25">
      <c r="D2638" s="57">
        <v>2008</v>
      </c>
      <c r="E2638" s="57">
        <v>8.7635090000000009</v>
      </c>
    </row>
    <row r="2639" spans="4:5" x14ac:dyDescent="0.25">
      <c r="D2639" s="57">
        <v>2009</v>
      </c>
      <c r="E2639" s="57">
        <v>2.0908679999999999</v>
      </c>
    </row>
    <row r="2640" spans="4:5" x14ac:dyDescent="0.25">
      <c r="D2640" s="57">
        <v>2010</v>
      </c>
      <c r="E2640" s="57">
        <v>8.3335779999999993</v>
      </c>
    </row>
    <row r="2641" spans="4:5" x14ac:dyDescent="0.25">
      <c r="D2641" s="57">
        <v>1990</v>
      </c>
    </row>
    <row r="2642" spans="4:5" x14ac:dyDescent="0.25">
      <c r="D2642" s="57">
        <v>1991</v>
      </c>
      <c r="E2642" s="57">
        <v>-2.0985459999999998</v>
      </c>
    </row>
    <row r="2643" spans="4:5" x14ac:dyDescent="0.25">
      <c r="D2643" s="57">
        <v>1992</v>
      </c>
      <c r="E2643" s="57">
        <v>-10.494579999999999</v>
      </c>
    </row>
    <row r="2644" spans="4:5" x14ac:dyDescent="0.25">
      <c r="D2644" s="57">
        <v>1993</v>
      </c>
      <c r="E2644" s="57">
        <v>-3.978145</v>
      </c>
    </row>
    <row r="2645" spans="4:5" x14ac:dyDescent="0.25">
      <c r="D2645" s="57">
        <v>1994</v>
      </c>
      <c r="E2645" s="57">
        <v>-5.726178</v>
      </c>
    </row>
    <row r="2646" spans="4:5" x14ac:dyDescent="0.25">
      <c r="D2646" s="57">
        <v>1995</v>
      </c>
      <c r="E2646" s="57">
        <v>1.496963</v>
      </c>
    </row>
    <row r="2647" spans="4:5" x14ac:dyDescent="0.25">
      <c r="D2647" s="57">
        <v>1996</v>
      </c>
      <c r="E2647" s="57">
        <v>1.007301</v>
      </c>
    </row>
    <row r="2648" spans="4:5" x14ac:dyDescent="0.25">
      <c r="D2648" s="57">
        <v>1997</v>
      </c>
      <c r="E2648" s="57">
        <v>3.7004389999999998</v>
      </c>
    </row>
    <row r="2649" spans="4:5" x14ac:dyDescent="0.25">
      <c r="D2649" s="57">
        <v>1998</v>
      </c>
      <c r="E2649" s="57">
        <v>5.1246320000000001</v>
      </c>
    </row>
    <row r="2650" spans="4:5" x14ac:dyDescent="0.25">
      <c r="D2650" s="57">
        <v>1999</v>
      </c>
      <c r="E2650" s="57">
        <v>2.8229700000000002</v>
      </c>
    </row>
    <row r="2651" spans="4:5" x14ac:dyDescent="0.25">
      <c r="D2651" s="57">
        <v>2000</v>
      </c>
      <c r="E2651" s="57">
        <v>6.6920190000000002</v>
      </c>
    </row>
    <row r="2652" spans="4:5" x14ac:dyDescent="0.25">
      <c r="D2652" s="57">
        <v>2001</v>
      </c>
      <c r="E2652" s="57">
        <v>0.84529149999999997</v>
      </c>
    </row>
    <row r="2653" spans="4:5" x14ac:dyDescent="0.25">
      <c r="D2653" s="57">
        <v>2002</v>
      </c>
      <c r="E2653" s="57">
        <v>5.3143289999999999</v>
      </c>
    </row>
    <row r="2654" spans="4:5" x14ac:dyDescent="0.25">
      <c r="D2654" s="57">
        <v>2003</v>
      </c>
      <c r="E2654" s="57">
        <v>4.7313289999999997</v>
      </c>
    </row>
    <row r="2655" spans="4:5" x14ac:dyDescent="0.25">
      <c r="D2655" s="57">
        <v>2004</v>
      </c>
      <c r="E2655" s="57">
        <v>7.7154069999999999</v>
      </c>
    </row>
    <row r="2656" spans="4:5" x14ac:dyDescent="0.25">
      <c r="D2656" s="57">
        <v>2005</v>
      </c>
      <c r="E2656" s="57">
        <v>7.2715579999999997</v>
      </c>
    </row>
    <row r="2657" spans="4:5" x14ac:dyDescent="0.25">
      <c r="D2657" s="57">
        <v>2006</v>
      </c>
      <c r="E2657" s="57">
        <v>4.3154260000000004</v>
      </c>
    </row>
    <row r="2658" spans="4:5" x14ac:dyDescent="0.25">
      <c r="D2658" s="57">
        <v>2007</v>
      </c>
      <c r="E2658" s="57">
        <v>10.110519999999999</v>
      </c>
    </row>
    <row r="2659" spans="4:5" x14ac:dyDescent="0.25">
      <c r="D2659" s="57">
        <v>2008</v>
      </c>
      <c r="E2659" s="57">
        <v>7.269196</v>
      </c>
    </row>
    <row r="2660" spans="4:5" x14ac:dyDescent="0.25">
      <c r="D2660" s="57">
        <v>2009</v>
      </c>
      <c r="E2660" s="57">
        <v>10.11237</v>
      </c>
    </row>
    <row r="2661" spans="4:5" x14ac:dyDescent="0.25">
      <c r="D2661" s="57">
        <v>2010</v>
      </c>
      <c r="E2661" s="57">
        <v>7.0629200000000001</v>
      </c>
    </row>
    <row r="2662" spans="4:5" x14ac:dyDescent="0.25">
      <c r="D2662" s="57">
        <v>1990</v>
      </c>
      <c r="E2662" s="57">
        <v>6.4795309999999997</v>
      </c>
    </row>
    <row r="2663" spans="4:5" x14ac:dyDescent="0.25">
      <c r="D2663" s="57">
        <v>1991</v>
      </c>
      <c r="E2663" s="57">
        <v>10.632910000000001</v>
      </c>
    </row>
    <row r="2664" spans="4:5" x14ac:dyDescent="0.25">
      <c r="D2664" s="57">
        <v>1992</v>
      </c>
      <c r="E2664" s="57">
        <v>6.2336999999999998</v>
      </c>
    </row>
    <row r="2665" spans="4:5" x14ac:dyDescent="0.25">
      <c r="D2665" s="57">
        <v>1993</v>
      </c>
      <c r="E2665" s="57">
        <v>0.2753932</v>
      </c>
    </row>
    <row r="2666" spans="4:5" x14ac:dyDescent="0.25">
      <c r="D2666" s="57">
        <v>1994</v>
      </c>
      <c r="E2666" s="57">
        <v>-2.643472</v>
      </c>
    </row>
    <row r="2667" spans="4:5" x14ac:dyDescent="0.25">
      <c r="D2667" s="57">
        <v>1995</v>
      </c>
      <c r="E2667" s="57">
        <v>5.1680450000000002</v>
      </c>
    </row>
    <row r="2668" spans="4:5" x14ac:dyDescent="0.25">
      <c r="D2668" s="57">
        <v>1996</v>
      </c>
      <c r="E2668" s="57">
        <v>-2.2620399999999999E-2</v>
      </c>
    </row>
    <row r="2669" spans="4:5" x14ac:dyDescent="0.25">
      <c r="D2669" s="57">
        <v>1997</v>
      </c>
      <c r="E2669" s="57">
        <v>7.6497659999999996</v>
      </c>
    </row>
    <row r="2670" spans="4:5" x14ac:dyDescent="0.25">
      <c r="D2670" s="57">
        <v>1998</v>
      </c>
      <c r="E2670" s="57">
        <v>1.304527</v>
      </c>
    </row>
    <row r="2671" spans="4:5" x14ac:dyDescent="0.25">
      <c r="D2671" s="57">
        <v>1999</v>
      </c>
      <c r="E2671" s="57">
        <v>-7.2033930000000002</v>
      </c>
    </row>
    <row r="2672" spans="4:5" x14ac:dyDescent="0.25">
      <c r="D2672" s="57">
        <v>2000</v>
      </c>
      <c r="E2672" s="57">
        <v>4.2895820000000002</v>
      </c>
    </row>
    <row r="2673" spans="4:5" x14ac:dyDescent="0.25">
      <c r="D2673" s="57">
        <v>2001</v>
      </c>
      <c r="E2673" s="57">
        <v>1.9514069999999999</v>
      </c>
    </row>
    <row r="2674" spans="4:5" x14ac:dyDescent="0.25">
      <c r="D2674" s="57">
        <v>2002</v>
      </c>
      <c r="E2674" s="57">
        <v>-7.9057469999999999</v>
      </c>
    </row>
    <row r="2675" spans="4:5" x14ac:dyDescent="0.25">
      <c r="D2675" s="57">
        <v>2003</v>
      </c>
      <c r="E2675" s="57">
        <v>-8.4101359999999996</v>
      </c>
    </row>
    <row r="2676" spans="4:5" x14ac:dyDescent="0.25">
      <c r="D2676" s="57">
        <v>2004</v>
      </c>
      <c r="E2676" s="57">
        <v>15.76437</v>
      </c>
    </row>
    <row r="2677" spans="4:5" x14ac:dyDescent="0.25">
      <c r="D2677" s="57">
        <v>2005</v>
      </c>
      <c r="E2677" s="57">
        <v>9.0794429999999995</v>
      </c>
    </row>
    <row r="2678" spans="4:5" x14ac:dyDescent="0.25">
      <c r="D2678" s="57">
        <v>2006</v>
      </c>
      <c r="E2678" s="57">
        <v>7.5172379999999999</v>
      </c>
    </row>
    <row r="2679" spans="4:5" x14ac:dyDescent="0.25">
      <c r="D2679" s="57">
        <v>2007</v>
      </c>
      <c r="E2679" s="57">
        <v>6.5004330000000001</v>
      </c>
    </row>
    <row r="2680" spans="4:5" x14ac:dyDescent="0.25">
      <c r="D2680" s="57">
        <v>2008</v>
      </c>
      <c r="E2680" s="57">
        <v>3.5029189999999999</v>
      </c>
    </row>
    <row r="2681" spans="4:5" x14ac:dyDescent="0.25">
      <c r="D2681" s="57">
        <v>2009</v>
      </c>
      <c r="E2681" s="57">
        <v>-5.1940210000000002</v>
      </c>
    </row>
    <row r="2682" spans="4:5" x14ac:dyDescent="0.25">
      <c r="D2682" s="57">
        <v>2010</v>
      </c>
      <c r="E2682" s="57">
        <v>-3.2102719999999998</v>
      </c>
    </row>
    <row r="2683" spans="4:5" x14ac:dyDescent="0.25">
      <c r="D2683" s="57">
        <v>1990</v>
      </c>
      <c r="E2683" s="57">
        <v>7.9621880000000003</v>
      </c>
    </row>
    <row r="2684" spans="4:5" x14ac:dyDescent="0.25">
      <c r="D2684" s="57">
        <v>1991</v>
      </c>
      <c r="E2684" s="57">
        <v>6.6397389999999996</v>
      </c>
    </row>
    <row r="2685" spans="4:5" x14ac:dyDescent="0.25">
      <c r="D2685" s="57">
        <v>1992</v>
      </c>
      <c r="E2685" s="57">
        <v>8.8979389999999992</v>
      </c>
    </row>
    <row r="2686" spans="4:5" x14ac:dyDescent="0.25">
      <c r="D2686" s="57">
        <v>1993</v>
      </c>
      <c r="E2686" s="57">
        <v>6.0039410000000002</v>
      </c>
    </row>
    <row r="2687" spans="4:5" x14ac:dyDescent="0.25">
      <c r="D2687" s="57">
        <v>1994</v>
      </c>
      <c r="E2687" s="57">
        <v>5.8623370000000001</v>
      </c>
    </row>
    <row r="2688" spans="4:5" x14ac:dyDescent="0.25">
      <c r="D2688" s="57">
        <v>1995</v>
      </c>
      <c r="E2688" s="57">
        <v>9.0928430000000002</v>
      </c>
    </row>
    <row r="2689" spans="4:5" x14ac:dyDescent="0.25">
      <c r="D2689" s="57">
        <v>1996</v>
      </c>
      <c r="E2689" s="57">
        <v>9.4118680000000001</v>
      </c>
    </row>
    <row r="2690" spans="4:5" x14ac:dyDescent="0.25">
      <c r="D2690" s="57">
        <v>1997</v>
      </c>
      <c r="E2690" s="57">
        <v>7.7059949999999997</v>
      </c>
    </row>
    <row r="2691" spans="4:5" x14ac:dyDescent="0.25">
      <c r="D2691" s="57">
        <v>1998</v>
      </c>
      <c r="E2691" s="57">
        <v>5.3167059999999999</v>
      </c>
    </row>
    <row r="2692" spans="4:5" x14ac:dyDescent="0.25">
      <c r="D2692" s="57">
        <v>1999</v>
      </c>
      <c r="E2692" s="57">
        <v>4.0846419999999997</v>
      </c>
    </row>
    <row r="2693" spans="4:5" x14ac:dyDescent="0.25">
      <c r="D2693" s="57">
        <v>2000</v>
      </c>
      <c r="E2693" s="57">
        <v>6.1810359999999998</v>
      </c>
    </row>
    <row r="2694" spans="4:5" x14ac:dyDescent="0.25">
      <c r="D2694" s="57">
        <v>2001</v>
      </c>
      <c r="E2694" s="57">
        <v>6.0903710000000002</v>
      </c>
    </row>
    <row r="2695" spans="4:5" x14ac:dyDescent="0.25">
      <c r="D2695" s="57">
        <v>2002</v>
      </c>
      <c r="E2695" s="57">
        <v>5.4718280000000004</v>
      </c>
    </row>
    <row r="2696" spans="4:5" x14ac:dyDescent="0.25">
      <c r="D2696" s="57">
        <v>2003</v>
      </c>
      <c r="E2696" s="57">
        <v>6.3581139999999996</v>
      </c>
    </row>
    <row r="2697" spans="4:5" x14ac:dyDescent="0.25">
      <c r="D2697" s="57">
        <v>2004</v>
      </c>
      <c r="E2697" s="57">
        <v>8.9458640000000003</v>
      </c>
    </row>
    <row r="2698" spans="4:5" x14ac:dyDescent="0.25">
      <c r="D2698" s="57">
        <v>2005</v>
      </c>
      <c r="E2698" s="57">
        <v>10.099410000000001</v>
      </c>
    </row>
    <row r="2699" spans="4:5" x14ac:dyDescent="0.25">
      <c r="D2699" s="57">
        <v>2006</v>
      </c>
      <c r="E2699" s="57">
        <v>8.2320980000000006</v>
      </c>
    </row>
    <row r="2700" spans="4:5" x14ac:dyDescent="0.25">
      <c r="D2700" s="57">
        <v>2007</v>
      </c>
      <c r="E2700" s="57">
        <v>4.1942740000000001</v>
      </c>
    </row>
    <row r="2701" spans="4:5" x14ac:dyDescent="0.25">
      <c r="D2701" s="57">
        <v>2008</v>
      </c>
      <c r="E2701" s="57">
        <v>6.3502419999999997</v>
      </c>
    </row>
    <row r="2702" spans="4:5" x14ac:dyDescent="0.25">
      <c r="D2702" s="57">
        <v>2009</v>
      </c>
      <c r="E2702" s="57">
        <v>5.9417200000000001</v>
      </c>
    </row>
    <row r="2703" spans="4:5" x14ac:dyDescent="0.25">
      <c r="D2703" s="57">
        <v>2010</v>
      </c>
      <c r="E2703" s="57">
        <v>9.756221</v>
      </c>
    </row>
    <row r="2704" spans="4:5" x14ac:dyDescent="0.25">
      <c r="D2704" s="57">
        <v>1990</v>
      </c>
      <c r="E2704" s="57">
        <v>14.71078</v>
      </c>
    </row>
    <row r="2705" spans="4:5" x14ac:dyDescent="0.25">
      <c r="D2705" s="57">
        <v>1991</v>
      </c>
      <c r="E2705" s="57">
        <v>-2.4200409999999999</v>
      </c>
    </row>
    <row r="2706" spans="4:5" x14ac:dyDescent="0.25">
      <c r="D2706" s="57">
        <v>1992</v>
      </c>
      <c r="E2706" s="57">
        <v>7.8492810000000004</v>
      </c>
    </row>
    <row r="2707" spans="4:5" x14ac:dyDescent="0.25">
      <c r="D2707" s="57">
        <v>1993</v>
      </c>
      <c r="E2707" s="57">
        <v>3.0647509999999998</v>
      </c>
    </row>
    <row r="2708" spans="4:5" x14ac:dyDescent="0.25">
      <c r="D2708" s="57">
        <v>1994</v>
      </c>
      <c r="E2708" s="57">
        <v>2.760278</v>
      </c>
    </row>
    <row r="2709" spans="4:5" x14ac:dyDescent="0.25">
      <c r="D2709" s="57">
        <v>1995</v>
      </c>
      <c r="E2709" s="57">
        <v>16.54175</v>
      </c>
    </row>
    <row r="2710" spans="4:5" x14ac:dyDescent="0.25">
      <c r="D2710" s="57">
        <v>1996</v>
      </c>
      <c r="E2710" s="57">
        <v>19.657889999999998</v>
      </c>
    </row>
    <row r="2711" spans="4:5" x14ac:dyDescent="0.25">
      <c r="D2711" s="57">
        <v>1997</v>
      </c>
      <c r="E2711" s="57">
        <v>5.8940609999999998</v>
      </c>
    </row>
    <row r="2712" spans="4:5" x14ac:dyDescent="0.25">
      <c r="D2712" s="57">
        <v>1998</v>
      </c>
      <c r="E2712" s="57">
        <v>3.7846250000000001</v>
      </c>
    </row>
    <row r="2713" spans="4:5" x14ac:dyDescent="0.25">
      <c r="D2713" s="57">
        <v>1999</v>
      </c>
      <c r="E2713" s="57">
        <v>2.587107</v>
      </c>
    </row>
    <row r="2714" spans="4:5" x14ac:dyDescent="0.25">
      <c r="D2714" s="57">
        <v>2000</v>
      </c>
      <c r="E2714" s="57">
        <v>6.0173170000000002</v>
      </c>
    </row>
    <row r="2715" spans="4:5" x14ac:dyDescent="0.25">
      <c r="D2715" s="57">
        <v>2001</v>
      </c>
      <c r="E2715" s="57">
        <v>6.2272999999999996</v>
      </c>
    </row>
    <row r="2716" spans="4:5" x14ac:dyDescent="0.25">
      <c r="D2716" s="57">
        <v>2002</v>
      </c>
      <c r="E2716" s="57">
        <v>3.6348780000000001</v>
      </c>
    </row>
    <row r="2717" spans="4:5" x14ac:dyDescent="0.25">
      <c r="D2717" s="57">
        <v>2003</v>
      </c>
      <c r="E2717" s="57">
        <v>4.9416789999999997</v>
      </c>
    </row>
    <row r="2718" spans="4:5" x14ac:dyDescent="0.25">
      <c r="D2718" s="57">
        <v>2004</v>
      </c>
      <c r="E2718" s="57">
        <v>4.684717</v>
      </c>
    </row>
    <row r="2719" spans="4:5" x14ac:dyDescent="0.25">
      <c r="D2719" s="57">
        <v>2005</v>
      </c>
      <c r="E2719" s="57">
        <v>5.0348730000000002</v>
      </c>
    </row>
    <row r="2720" spans="4:5" x14ac:dyDescent="0.25">
      <c r="D2720" s="57">
        <v>2006</v>
      </c>
      <c r="E2720" s="57">
        <v>2.5746340000000001</v>
      </c>
    </row>
    <row r="2721" spans="4:5" x14ac:dyDescent="0.25">
      <c r="D2721" s="57">
        <v>2007</v>
      </c>
      <c r="E2721" s="57">
        <v>4.4612749999999997</v>
      </c>
    </row>
    <row r="2722" spans="4:5" x14ac:dyDescent="0.25">
      <c r="D2722" s="57">
        <v>2008</v>
      </c>
      <c r="E2722" s="57">
        <v>3.68519</v>
      </c>
    </row>
    <row r="2723" spans="4:5" x14ac:dyDescent="0.25">
      <c r="D2723" s="57">
        <v>2009</v>
      </c>
      <c r="E2723" s="57">
        <v>3.4623050000000002</v>
      </c>
    </row>
    <row r="2724" spans="4:5" x14ac:dyDescent="0.25">
      <c r="D2724" s="57">
        <v>2010</v>
      </c>
      <c r="E2724" s="57">
        <v>6.9243740000000003</v>
      </c>
    </row>
    <row r="2725" spans="4:5" x14ac:dyDescent="0.25">
      <c r="D2725" s="57">
        <v>1990</v>
      </c>
      <c r="E2725" s="57">
        <v>-1.534888</v>
      </c>
    </row>
    <row r="2726" spans="4:5" x14ac:dyDescent="0.25">
      <c r="D2726" s="57">
        <v>1991</v>
      </c>
      <c r="E2726" s="57">
        <v>-3.0636299999999999</v>
      </c>
    </row>
    <row r="2727" spans="4:5" x14ac:dyDescent="0.25">
      <c r="D2727" s="57">
        <v>1992</v>
      </c>
      <c r="E2727" s="57">
        <v>-3.183681</v>
      </c>
    </row>
    <row r="2728" spans="4:5" x14ac:dyDescent="0.25">
      <c r="D2728" s="57">
        <v>1993</v>
      </c>
      <c r="E2728" s="57">
        <v>0.92432080000000005</v>
      </c>
    </row>
    <row r="2729" spans="4:5" x14ac:dyDescent="0.25">
      <c r="D2729" s="57">
        <v>1994</v>
      </c>
      <c r="E2729" s="57">
        <v>-3.4080870000000001</v>
      </c>
    </row>
    <row r="2730" spans="4:5" x14ac:dyDescent="0.25">
      <c r="D2730" s="57">
        <v>1995</v>
      </c>
      <c r="E2730" s="57">
        <v>29.236599999999999</v>
      </c>
    </row>
    <row r="2731" spans="4:5" x14ac:dyDescent="0.25">
      <c r="D2731" s="57">
        <v>1996</v>
      </c>
      <c r="E2731" s="57">
        <v>0.62285639999999998</v>
      </c>
    </row>
    <row r="2732" spans="4:5" x14ac:dyDescent="0.25">
      <c r="D2732" s="57">
        <v>1997</v>
      </c>
      <c r="E2732" s="57">
        <v>9.0104889999999997</v>
      </c>
    </row>
    <row r="2733" spans="4:5" x14ac:dyDescent="0.25">
      <c r="D2733" s="57">
        <v>1998</v>
      </c>
      <c r="E2733" s="57">
        <v>0.58242159999999998</v>
      </c>
    </row>
    <row r="2734" spans="4:5" x14ac:dyDescent="0.25">
      <c r="D2734" s="57">
        <v>1999</v>
      </c>
      <c r="E2734" s="57">
        <v>-1.698</v>
      </c>
    </row>
    <row r="2735" spans="4:5" x14ac:dyDescent="0.25">
      <c r="D2735" s="57">
        <v>2000</v>
      </c>
      <c r="E2735" s="57">
        <v>6.1554650000000004</v>
      </c>
    </row>
    <row r="2736" spans="4:5" x14ac:dyDescent="0.25">
      <c r="D2736" s="57">
        <v>2001</v>
      </c>
      <c r="E2736" s="57">
        <v>8.4083609999999993</v>
      </c>
    </row>
    <row r="2737" spans="4:5" x14ac:dyDescent="0.25">
      <c r="D2737" s="57">
        <v>2002</v>
      </c>
      <c r="E2737" s="57">
        <v>4.6715689999999999</v>
      </c>
    </row>
    <row r="2738" spans="4:5" x14ac:dyDescent="0.25">
      <c r="D2738" s="57">
        <v>2003</v>
      </c>
      <c r="E2738" s="57">
        <v>-1.5899840000000001</v>
      </c>
    </row>
    <row r="2739" spans="4:5" x14ac:dyDescent="0.25">
      <c r="D2739" s="57">
        <v>2004</v>
      </c>
      <c r="E2739" s="57">
        <v>6.7818659999999999</v>
      </c>
    </row>
    <row r="2740" spans="4:5" x14ac:dyDescent="0.25">
      <c r="D2740" s="57">
        <v>2005</v>
      </c>
      <c r="E2740" s="57">
        <v>3.2209479999999999</v>
      </c>
    </row>
    <row r="2741" spans="4:5" x14ac:dyDescent="0.25">
      <c r="D2741" s="57">
        <v>2006</v>
      </c>
      <c r="E2741" s="57">
        <v>7.5022060000000002</v>
      </c>
    </row>
    <row r="2742" spans="4:5" x14ac:dyDescent="0.25">
      <c r="D2742" s="57">
        <v>2007</v>
      </c>
      <c r="E2742" s="57">
        <v>25.374549999999999</v>
      </c>
    </row>
    <row r="2743" spans="4:5" x14ac:dyDescent="0.25">
      <c r="D2743" s="57">
        <v>2008</v>
      </c>
      <c r="E2743" s="57">
        <v>5.1323369999999997</v>
      </c>
    </row>
    <row r="2744" spans="4:5" x14ac:dyDescent="0.25">
      <c r="D2744" s="57">
        <v>2009</v>
      </c>
      <c r="E2744" s="57">
        <v>0.36094530000000002</v>
      </c>
    </row>
    <row r="2745" spans="4:5" x14ac:dyDescent="0.25">
      <c r="D2745" s="57">
        <v>2010</v>
      </c>
      <c r="E2745" s="57">
        <v>10.84731</v>
      </c>
    </row>
    <row r="2746" spans="4:5" x14ac:dyDescent="0.25">
      <c r="D2746" s="57">
        <v>1990</v>
      </c>
      <c r="E2746" s="57">
        <v>4.2013619999999996</v>
      </c>
    </row>
    <row r="2747" spans="4:5" x14ac:dyDescent="0.25">
      <c r="D2747" s="57">
        <v>1991</v>
      </c>
      <c r="E2747" s="57">
        <v>9.6766059999999996</v>
      </c>
    </row>
    <row r="2748" spans="4:5" x14ac:dyDescent="0.25">
      <c r="D2748" s="57">
        <v>1992</v>
      </c>
      <c r="E2748" s="57">
        <v>0.28578530000000002</v>
      </c>
    </row>
    <row r="2749" spans="4:5" x14ac:dyDescent="0.25">
      <c r="D2749" s="57">
        <v>1993</v>
      </c>
      <c r="E2749" s="57">
        <v>-10.46604</v>
      </c>
    </row>
    <row r="2750" spans="4:5" x14ac:dyDescent="0.25">
      <c r="D2750" s="57">
        <v>1994</v>
      </c>
      <c r="E2750" s="57">
        <v>4.0294910000000002</v>
      </c>
    </row>
    <row r="2751" spans="4:5" x14ac:dyDescent="0.25">
      <c r="D2751" s="57">
        <v>1995</v>
      </c>
      <c r="E2751" s="57">
        <v>-8.1399810000000006</v>
      </c>
    </row>
    <row r="2752" spans="4:5" x14ac:dyDescent="0.25">
      <c r="D2752" s="57">
        <v>1996</v>
      </c>
      <c r="E2752" s="57">
        <v>3.4792109999999998</v>
      </c>
    </row>
    <row r="2753" spans="4:5" x14ac:dyDescent="0.25">
      <c r="D2753" s="57">
        <v>1997</v>
      </c>
      <c r="E2753" s="57">
        <v>-0.27217590000000003</v>
      </c>
    </row>
    <row r="2754" spans="4:5" x14ac:dyDescent="0.25">
      <c r="D2754" s="57">
        <v>1998</v>
      </c>
      <c r="E2754" s="57">
        <v>-0.2465794</v>
      </c>
    </row>
    <row r="2755" spans="4:5" x14ac:dyDescent="0.25">
      <c r="D2755" s="57">
        <v>1999</v>
      </c>
      <c r="E2755" s="57">
        <v>6.6255730000000002</v>
      </c>
    </row>
    <row r="2756" spans="4:5" x14ac:dyDescent="0.25">
      <c r="D2756" s="57">
        <v>2000</v>
      </c>
      <c r="E2756" s="57">
        <v>-6.3972049999999996</v>
      </c>
    </row>
    <row r="2757" spans="4:5" x14ac:dyDescent="0.25">
      <c r="D2757" s="57">
        <v>2001</v>
      </c>
      <c r="E2757" s="57">
        <v>-4.5440209999999999</v>
      </c>
    </row>
    <row r="2758" spans="4:5" x14ac:dyDescent="0.25">
      <c r="D2758" s="57">
        <v>2002</v>
      </c>
      <c r="E2758" s="57">
        <v>-11.984349999999999</v>
      </c>
    </row>
    <row r="2759" spans="4:5" x14ac:dyDescent="0.25">
      <c r="D2759" s="57">
        <v>2003</v>
      </c>
      <c r="E2759" s="57">
        <v>11.792260000000001</v>
      </c>
    </row>
    <row r="2760" spans="4:5" x14ac:dyDescent="0.25">
      <c r="D2760" s="57">
        <v>2004</v>
      </c>
      <c r="E2760" s="57">
        <v>-9.5028620000000004</v>
      </c>
    </row>
    <row r="2761" spans="4:5" x14ac:dyDescent="0.25">
      <c r="D2761" s="57">
        <v>2005</v>
      </c>
      <c r="E2761" s="57">
        <v>-6.8289400000000002</v>
      </c>
    </row>
    <row r="2762" spans="4:5" x14ac:dyDescent="0.25">
      <c r="D2762" s="57">
        <v>2006</v>
      </c>
      <c r="E2762" s="57">
        <v>10.22639</v>
      </c>
    </row>
    <row r="2763" spans="4:5" x14ac:dyDescent="0.25">
      <c r="D2763" s="57">
        <v>2007</v>
      </c>
      <c r="E2763" s="57">
        <v>-21.232700000000001</v>
      </c>
    </row>
    <row r="2764" spans="4:5" x14ac:dyDescent="0.25">
      <c r="D2764" s="57">
        <v>2008</v>
      </c>
      <c r="E2764" s="57">
        <v>-7.4243920000000001</v>
      </c>
    </row>
    <row r="2765" spans="4:5" x14ac:dyDescent="0.25">
      <c r="D2765" s="57">
        <v>2009</v>
      </c>
      <c r="E2765" s="57">
        <v>8.9622689999999992</v>
      </c>
    </row>
    <row r="2766" spans="4:5" x14ac:dyDescent="0.25">
      <c r="D2766" s="57">
        <v>2010</v>
      </c>
      <c r="E2766" s="57">
        <v>8.1866859999999999</v>
      </c>
    </row>
  </sheetData>
  <hyperlinks>
    <hyperlink ref="G1" location="Contents!A1" display="BACK"/>
  </hyperlinks>
  <pageMargins left="0.7" right="0.7" top="0.75" bottom="0.75" header="0.3" footer="0.3"/>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5"/>
  <sheetViews>
    <sheetView zoomScale="85" zoomScaleNormal="85" zoomScalePageLayoutView="85" workbookViewId="0">
      <selection activeCell="O1" sqref="O1"/>
    </sheetView>
  </sheetViews>
  <sheetFormatPr defaultColWidth="8.85546875" defaultRowHeight="15" x14ac:dyDescent="0.25"/>
  <cols>
    <col min="12" max="12" width="8.85546875" style="57"/>
    <col min="14" max="16" width="8.85546875" style="57"/>
  </cols>
  <sheetData>
    <row r="1" spans="1:29" x14ac:dyDescent="0.25">
      <c r="A1" s="64" t="s">
        <v>59</v>
      </c>
      <c r="B1" t="s">
        <v>300</v>
      </c>
      <c r="C1" t="s">
        <v>301</v>
      </c>
      <c r="D1" t="s">
        <v>746</v>
      </c>
      <c r="E1" t="s">
        <v>747</v>
      </c>
      <c r="G1" s="64" t="s">
        <v>702</v>
      </c>
      <c r="H1" t="s">
        <v>300</v>
      </c>
      <c r="I1" t="s">
        <v>301</v>
      </c>
      <c r="J1" t="s">
        <v>746</v>
      </c>
      <c r="K1" t="s">
        <v>747</v>
      </c>
      <c r="M1" s="64" t="s">
        <v>58</v>
      </c>
      <c r="N1" s="57" t="s">
        <v>301</v>
      </c>
      <c r="O1" t="s">
        <v>746</v>
      </c>
      <c r="Q1" s="28" t="s">
        <v>298</v>
      </c>
    </row>
    <row r="2" spans="1:29" x14ac:dyDescent="0.25">
      <c r="G2" t="s">
        <v>153</v>
      </c>
      <c r="H2">
        <v>139.39080000000001</v>
      </c>
      <c r="I2">
        <v>11.80639</v>
      </c>
      <c r="J2">
        <f>+VLOOKUP(G2,$AB$2:$AC$184,2,0)</f>
        <v>31.084</v>
      </c>
      <c r="K2">
        <f>+LN(J2*1000^2)</f>
        <v>17.252203775311269</v>
      </c>
      <c r="N2">
        <v>3.5594220000000001</v>
      </c>
      <c r="O2">
        <v>3.0830000000000002</v>
      </c>
      <c r="T2" s="83" t="s">
        <v>834</v>
      </c>
      <c r="U2" s="77"/>
      <c r="V2" s="77"/>
      <c r="AB2" s="15" t="s">
        <v>153</v>
      </c>
      <c r="AC2" s="16">
        <v>31.084</v>
      </c>
    </row>
    <row r="3" spans="1:29" x14ac:dyDescent="0.25">
      <c r="A3" t="s">
        <v>0</v>
      </c>
      <c r="B3">
        <v>18.964759999999998</v>
      </c>
      <c r="C3">
        <v>4.3548549999999997</v>
      </c>
      <c r="D3">
        <f>+VLOOKUP(A3,$AB$2:$AC$184,2,0)</f>
        <v>8.7999999999999995E-2</v>
      </c>
      <c r="E3">
        <f t="shared" ref="E3:E58" si="0">+LN(D3*1000^2)</f>
        <v>11.385092093460344</v>
      </c>
      <c r="G3" t="s">
        <v>155</v>
      </c>
      <c r="H3">
        <v>5.1618789999999999</v>
      </c>
      <c r="I3">
        <v>2.2719770000000001</v>
      </c>
      <c r="J3">
        <f t="shared" ref="J3:J66" si="1">+VLOOKUP(G3,$AB$2:$AC$184,2,0)</f>
        <v>35.954000000000001</v>
      </c>
      <c r="K3">
        <f t="shared" ref="K3:K66" si="2">+LN(J3*1000^2)</f>
        <v>17.397750901588498</v>
      </c>
      <c r="N3">
        <v>8.9310849999999995</v>
      </c>
      <c r="O3">
        <v>3.218</v>
      </c>
      <c r="T3" s="74"/>
      <c r="AB3" s="15" t="s">
        <v>154</v>
      </c>
      <c r="AC3" s="16">
        <v>3.218</v>
      </c>
    </row>
    <row r="4" spans="1:29" x14ac:dyDescent="0.25">
      <c r="G4" t="s">
        <v>156</v>
      </c>
      <c r="H4">
        <v>129.94560000000001</v>
      </c>
      <c r="I4">
        <v>11.399369999999999</v>
      </c>
      <c r="J4">
        <f t="shared" si="1"/>
        <v>19.625</v>
      </c>
      <c r="K4">
        <f t="shared" si="2"/>
        <v>16.792314821632747</v>
      </c>
      <c r="N4">
        <v>4.9788990000000002</v>
      </c>
      <c r="O4">
        <v>3.2559999999999998</v>
      </c>
      <c r="T4" s="79"/>
      <c r="AB4" s="15" t="s">
        <v>155</v>
      </c>
      <c r="AC4" s="16">
        <v>35.954000000000001</v>
      </c>
    </row>
    <row r="5" spans="1:29" x14ac:dyDescent="0.25">
      <c r="A5" t="s">
        <v>1</v>
      </c>
      <c r="B5">
        <v>18.173729999999999</v>
      </c>
      <c r="C5">
        <v>4.2630650000000001</v>
      </c>
      <c r="D5">
        <f>+VLOOKUP(A5,$AB$2:$AC$184,2,0)</f>
        <v>0.34799999999999998</v>
      </c>
      <c r="E5">
        <f t="shared" si="0"/>
        <v>12.759957758756611</v>
      </c>
      <c r="G5" t="s">
        <v>157</v>
      </c>
      <c r="H5">
        <v>31.723240000000001</v>
      </c>
      <c r="I5">
        <v>5.632339</v>
      </c>
      <c r="J5">
        <f t="shared" si="1"/>
        <v>40.9</v>
      </c>
      <c r="K5">
        <f t="shared" si="2"/>
        <v>17.52664062101303</v>
      </c>
      <c r="N5">
        <v>7.0662320000000003</v>
      </c>
      <c r="O5">
        <v>3.2669999999999999</v>
      </c>
      <c r="AB5" s="15" t="s">
        <v>156</v>
      </c>
      <c r="AC5" s="16">
        <v>19.625</v>
      </c>
    </row>
    <row r="6" spans="1:29" x14ac:dyDescent="0.25">
      <c r="A6" t="s">
        <v>2</v>
      </c>
      <c r="B6">
        <v>24.058060000000001</v>
      </c>
      <c r="C6">
        <v>4.9049019999999999</v>
      </c>
      <c r="D6">
        <f>+VLOOKUP(A6,$AB$2:$AC$184,2,0)</f>
        <v>1.129</v>
      </c>
      <c r="E6">
        <f t="shared" si="0"/>
        <v>13.936842843131799</v>
      </c>
      <c r="G6" t="s">
        <v>159</v>
      </c>
      <c r="H6">
        <v>1.1422460000000001</v>
      </c>
      <c r="I6">
        <v>1.068759</v>
      </c>
      <c r="J6">
        <f t="shared" si="1"/>
        <v>22.728999999999999</v>
      </c>
      <c r="K6">
        <f t="shared" si="2"/>
        <v>16.939152200140295</v>
      </c>
      <c r="N6">
        <v>7.2914050000000001</v>
      </c>
      <c r="O6">
        <v>3.3319999999999999</v>
      </c>
      <c r="AB6" s="17" t="s">
        <v>0</v>
      </c>
      <c r="AC6" s="16">
        <v>8.7999999999999995E-2</v>
      </c>
    </row>
    <row r="7" spans="1:29" x14ac:dyDescent="0.25">
      <c r="A7" t="s">
        <v>3</v>
      </c>
      <c r="B7">
        <v>23.431809999999999</v>
      </c>
      <c r="C7">
        <v>4.8406419999999999</v>
      </c>
      <c r="D7">
        <f>+VLOOKUP(A7,$AB$2:$AC$184,2,0)</f>
        <v>0.27700000000000002</v>
      </c>
      <c r="E7">
        <f t="shared" si="0"/>
        <v>12.531772785169476</v>
      </c>
      <c r="G7" t="s">
        <v>160</v>
      </c>
      <c r="H7">
        <v>2.3898139999999999</v>
      </c>
      <c r="I7">
        <v>1.5459020000000001</v>
      </c>
      <c r="J7">
        <f t="shared" si="1"/>
        <v>8.4169999999999998</v>
      </c>
      <c r="K7">
        <f t="shared" si="2"/>
        <v>15.945764028193713</v>
      </c>
      <c r="N7">
        <v>6.265625</v>
      </c>
      <c r="O7">
        <v>3.3690000000000002</v>
      </c>
      <c r="AB7" s="15" t="s">
        <v>157</v>
      </c>
      <c r="AC7" s="16">
        <v>40.9</v>
      </c>
    </row>
    <row r="8" spans="1:29" x14ac:dyDescent="0.25">
      <c r="A8" t="s">
        <v>4</v>
      </c>
      <c r="B8">
        <v>14.05325</v>
      </c>
      <c r="C8">
        <v>3.7487659999999998</v>
      </c>
      <c r="D8">
        <f>+VLOOKUP(A8,$AB$2:$AC$184,2,0)</f>
        <v>0.33900000000000002</v>
      </c>
      <c r="E8">
        <f t="shared" si="0"/>
        <v>12.733755386362587</v>
      </c>
      <c r="G8" t="s">
        <v>161</v>
      </c>
      <c r="H8">
        <v>319.77030000000002</v>
      </c>
      <c r="I8">
        <v>17.88212</v>
      </c>
      <c r="J8">
        <f t="shared" si="1"/>
        <v>9.1219999999999999</v>
      </c>
      <c r="K8">
        <f t="shared" si="2"/>
        <v>16.026199636253782</v>
      </c>
      <c r="N8">
        <v>7.0613539999999997</v>
      </c>
      <c r="O8">
        <v>3.5569999999999999</v>
      </c>
      <c r="AB8" s="15" t="s">
        <v>158</v>
      </c>
      <c r="AC8" s="16">
        <v>3.3319999999999999</v>
      </c>
    </row>
    <row r="9" spans="1:29" x14ac:dyDescent="0.25">
      <c r="A9" t="s">
        <v>302</v>
      </c>
      <c r="B9">
        <v>24.626090000000001</v>
      </c>
      <c r="C9">
        <v>4.9624680000000003</v>
      </c>
      <c r="G9" t="s">
        <v>162</v>
      </c>
      <c r="H9">
        <v>4.1846690000000004</v>
      </c>
      <c r="I9">
        <v>2.0456460000000001</v>
      </c>
      <c r="J9">
        <f t="shared" si="1"/>
        <v>166.70699999999999</v>
      </c>
      <c r="K9">
        <f t="shared" si="2"/>
        <v>18.931748338441079</v>
      </c>
      <c r="N9">
        <v>4.2047819999999998</v>
      </c>
      <c r="O9">
        <v>3.59</v>
      </c>
      <c r="AB9" s="15" t="s">
        <v>159</v>
      </c>
      <c r="AC9" s="16">
        <v>22.728999999999999</v>
      </c>
    </row>
    <row r="10" spans="1:29" x14ac:dyDescent="0.25">
      <c r="A10" t="s">
        <v>5</v>
      </c>
      <c r="B10">
        <v>26.604099999999999</v>
      </c>
      <c r="C10">
        <v>5.1579170000000003</v>
      </c>
      <c r="D10">
        <f>+VLOOKUP(A10,$AB$2:$AC$184,2,0)</f>
        <v>0.70099999999999996</v>
      </c>
      <c r="E10">
        <f t="shared" si="0"/>
        <v>13.460263166016727</v>
      </c>
      <c r="G10" t="s">
        <v>163</v>
      </c>
      <c r="H10">
        <v>33.014420000000001</v>
      </c>
      <c r="I10">
        <v>5.7458169999999997</v>
      </c>
      <c r="J10">
        <f t="shared" si="1"/>
        <v>9.4339999999999993</v>
      </c>
      <c r="K10">
        <f t="shared" si="2"/>
        <v>16.059830742826342</v>
      </c>
      <c r="N10">
        <v>14.20491</v>
      </c>
      <c r="O10">
        <v>3.6819999999999999</v>
      </c>
      <c r="AB10" s="15" t="s">
        <v>160</v>
      </c>
      <c r="AC10" s="16">
        <v>8.4169999999999998</v>
      </c>
    </row>
    <row r="11" spans="1:29" x14ac:dyDescent="0.25">
      <c r="A11" t="s">
        <v>6</v>
      </c>
      <c r="B11">
        <v>30.803370000000001</v>
      </c>
      <c r="C11">
        <v>5.5500780000000001</v>
      </c>
      <c r="D11">
        <f>+VLOOKUP(A11,$AB$2:$AC$184,2,0)</f>
        <v>1.853</v>
      </c>
      <c r="E11">
        <f t="shared" si="0"/>
        <v>14.432316505267497</v>
      </c>
      <c r="G11" t="s">
        <v>164</v>
      </c>
      <c r="H11">
        <v>2.8364560000000001</v>
      </c>
      <c r="I11">
        <v>1.684178</v>
      </c>
      <c r="J11">
        <f t="shared" si="1"/>
        <v>10.952</v>
      </c>
      <c r="K11">
        <f t="shared" si="2"/>
        <v>16.209032645950423</v>
      </c>
      <c r="N11">
        <v>31.460159999999998</v>
      </c>
      <c r="O11">
        <v>3.8759999999999999</v>
      </c>
      <c r="AB11" s="15" t="s">
        <v>161</v>
      </c>
      <c r="AC11" s="16">
        <v>9.1219999999999999</v>
      </c>
    </row>
    <row r="12" spans="1:29" x14ac:dyDescent="0.25">
      <c r="A12" t="s">
        <v>141</v>
      </c>
      <c r="B12">
        <v>21.486660000000001</v>
      </c>
      <c r="C12">
        <v>4.6353710000000001</v>
      </c>
      <c r="G12" t="s">
        <v>165</v>
      </c>
      <c r="H12">
        <v>3.1671450000000001</v>
      </c>
      <c r="I12">
        <v>1.779647</v>
      </c>
      <c r="J12">
        <f t="shared" si="1"/>
        <v>9.9139999999999997</v>
      </c>
      <c r="K12">
        <f t="shared" si="2"/>
        <v>16.109458457562656</v>
      </c>
      <c r="N12">
        <v>26.834040000000002</v>
      </c>
      <c r="O12">
        <v>3.89</v>
      </c>
      <c r="AB12" s="17" t="s">
        <v>1</v>
      </c>
      <c r="AC12" s="16">
        <v>0.34799999999999998</v>
      </c>
    </row>
    <row r="13" spans="1:29" x14ac:dyDescent="0.25">
      <c r="A13" t="s">
        <v>8</v>
      </c>
      <c r="B13">
        <v>9.0656580000000009</v>
      </c>
      <c r="C13">
        <v>3.010923</v>
      </c>
      <c r="D13">
        <f t="shared" ref="D13:D28" si="3">+VLOOKUP(A13,$AB$2:$AC$184,2,0)</f>
        <v>0.52</v>
      </c>
      <c r="E13">
        <f t="shared" si="0"/>
        <v>13.161584090557611</v>
      </c>
      <c r="G13" t="s">
        <v>166</v>
      </c>
      <c r="H13">
        <v>2.0411619999999999</v>
      </c>
      <c r="I13">
        <v>1.4286920000000001</v>
      </c>
      <c r="J13">
        <f t="shared" si="1"/>
        <v>10.629</v>
      </c>
      <c r="K13">
        <f t="shared" si="2"/>
        <v>16.179096672515719</v>
      </c>
      <c r="N13">
        <v>6.9330489999999996</v>
      </c>
      <c r="O13">
        <v>3.9580000000000002</v>
      </c>
      <c r="AB13" s="15" t="s">
        <v>2</v>
      </c>
      <c r="AC13" s="16">
        <v>1.129</v>
      </c>
    </row>
    <row r="14" spans="1:29" x14ac:dyDescent="0.25">
      <c r="A14" t="s">
        <v>9</v>
      </c>
      <c r="B14">
        <v>5.9988000000000001</v>
      </c>
      <c r="C14">
        <v>2.4492449999999999</v>
      </c>
      <c r="D14">
        <f t="shared" si="3"/>
        <v>0.68</v>
      </c>
      <c r="E14">
        <f t="shared" si="0"/>
        <v>13.42984807715229</v>
      </c>
      <c r="G14" t="s">
        <v>167</v>
      </c>
      <c r="H14">
        <v>720.06569999999999</v>
      </c>
      <c r="I14">
        <v>26.834040000000002</v>
      </c>
      <c r="J14">
        <f t="shared" si="1"/>
        <v>3.89</v>
      </c>
      <c r="K14">
        <f t="shared" si="2"/>
        <v>15.173919715594629</v>
      </c>
      <c r="N14">
        <v>4.3754759999999999</v>
      </c>
      <c r="O14">
        <v>3.9769999999999999</v>
      </c>
      <c r="AB14" s="15" t="s">
        <v>162</v>
      </c>
      <c r="AC14" s="16">
        <v>166.70699999999999</v>
      </c>
    </row>
    <row r="15" spans="1:29" x14ac:dyDescent="0.25">
      <c r="A15" t="s">
        <v>10</v>
      </c>
      <c r="B15">
        <v>5.1107909999999999</v>
      </c>
      <c r="C15">
        <v>2.2607059999999999</v>
      </c>
      <c r="D15">
        <f t="shared" si="3"/>
        <v>0.81599999999999995</v>
      </c>
      <c r="E15">
        <f t="shared" si="0"/>
        <v>13.612169633946245</v>
      </c>
      <c r="G15" t="s">
        <v>169</v>
      </c>
      <c r="H15">
        <v>6.3589690000000001</v>
      </c>
      <c r="I15">
        <v>2.5217000000000001</v>
      </c>
      <c r="J15">
        <f t="shared" si="1"/>
        <v>194.93299999999999</v>
      </c>
      <c r="K15">
        <f t="shared" si="2"/>
        <v>19.08816646774395</v>
      </c>
      <c r="N15">
        <v>8.4952509999999997</v>
      </c>
      <c r="O15">
        <v>4.4160000000000004</v>
      </c>
      <c r="AB15" s="17" t="s">
        <v>3</v>
      </c>
      <c r="AC15" s="16">
        <v>0.27700000000000002</v>
      </c>
    </row>
    <row r="16" spans="1:29" x14ac:dyDescent="0.25">
      <c r="A16" t="s">
        <v>11</v>
      </c>
      <c r="B16">
        <v>17.550930000000001</v>
      </c>
      <c r="C16">
        <v>4.1893840000000004</v>
      </c>
      <c r="D16">
        <f t="shared" si="3"/>
        <v>0.84499999999999997</v>
      </c>
      <c r="E16">
        <f t="shared" si="0"/>
        <v>13.647091906339311</v>
      </c>
      <c r="G16" t="s">
        <v>172</v>
      </c>
      <c r="H16">
        <v>25.461310000000001</v>
      </c>
      <c r="I16">
        <v>5.0459199999999997</v>
      </c>
      <c r="J16">
        <f t="shared" si="1"/>
        <v>7.431</v>
      </c>
      <c r="K16">
        <f t="shared" si="2"/>
        <v>15.821170997139607</v>
      </c>
      <c r="N16">
        <v>1.998793</v>
      </c>
      <c r="O16">
        <v>4.4160000000000004</v>
      </c>
      <c r="AB16" s="15" t="s">
        <v>163</v>
      </c>
      <c r="AC16" s="16">
        <v>9.4339999999999993</v>
      </c>
    </row>
    <row r="17" spans="1:29" x14ac:dyDescent="0.25">
      <c r="A17" t="s">
        <v>12</v>
      </c>
      <c r="B17">
        <v>6.5028750000000004</v>
      </c>
      <c r="C17">
        <v>2.5500729999999998</v>
      </c>
      <c r="D17">
        <f t="shared" si="3"/>
        <v>7.0999999999999994E-2</v>
      </c>
      <c r="E17">
        <f t="shared" si="0"/>
        <v>11.170435156023453</v>
      </c>
      <c r="G17" t="s">
        <v>174</v>
      </c>
      <c r="H17">
        <v>4.6159059999999998</v>
      </c>
      <c r="I17">
        <v>2.148466</v>
      </c>
      <c r="J17">
        <f t="shared" si="1"/>
        <v>15.034000000000001</v>
      </c>
      <c r="K17">
        <f t="shared" si="2"/>
        <v>16.525824860719553</v>
      </c>
      <c r="N17">
        <v>6.3035759999999996</v>
      </c>
      <c r="O17">
        <v>4.4690000000000003</v>
      </c>
      <c r="AB17" s="15" t="s">
        <v>164</v>
      </c>
      <c r="AC17" s="16">
        <v>10.952</v>
      </c>
    </row>
    <row r="18" spans="1:29" x14ac:dyDescent="0.25">
      <c r="A18" t="s">
        <v>13</v>
      </c>
      <c r="B18">
        <v>1467.508</v>
      </c>
      <c r="C18">
        <v>38.308059999999998</v>
      </c>
      <c r="D18">
        <f t="shared" si="3"/>
        <v>1.351</v>
      </c>
      <c r="E18">
        <f t="shared" si="0"/>
        <v>14.116355616942336</v>
      </c>
      <c r="G18" t="s">
        <v>175</v>
      </c>
      <c r="H18">
        <v>37.422910000000002</v>
      </c>
      <c r="I18">
        <v>6.1174270000000002</v>
      </c>
      <c r="J18">
        <f t="shared" si="1"/>
        <v>8.4359999999999999</v>
      </c>
      <c r="K18">
        <f t="shared" si="2"/>
        <v>15.948018820580803</v>
      </c>
      <c r="N18">
        <v>5.4937170000000002</v>
      </c>
      <c r="O18">
        <v>4.5810000000000004</v>
      </c>
      <c r="AB18" s="15" t="s">
        <v>4</v>
      </c>
      <c r="AC18" s="16">
        <v>0.33900000000000002</v>
      </c>
    </row>
    <row r="19" spans="1:29" x14ac:dyDescent="0.25">
      <c r="A19" t="s">
        <v>14</v>
      </c>
      <c r="B19">
        <v>88.346680000000006</v>
      </c>
      <c r="C19">
        <v>9.3992909999999998</v>
      </c>
      <c r="D19">
        <f t="shared" si="3"/>
        <v>1.34</v>
      </c>
      <c r="E19">
        <f t="shared" si="0"/>
        <v>14.108180171927094</v>
      </c>
      <c r="G19" t="s">
        <v>176</v>
      </c>
      <c r="H19">
        <v>14.901300000000001</v>
      </c>
      <c r="I19">
        <v>3.86022</v>
      </c>
      <c r="J19">
        <f t="shared" si="1"/>
        <v>15.103</v>
      </c>
      <c r="K19">
        <f t="shared" si="2"/>
        <v>16.530403957548479</v>
      </c>
      <c r="N19">
        <v>2.429541</v>
      </c>
      <c r="O19">
        <v>4.6130000000000004</v>
      </c>
      <c r="AB19" s="15" t="s">
        <v>165</v>
      </c>
      <c r="AC19" s="16">
        <v>9.9139999999999997</v>
      </c>
    </row>
    <row r="20" spans="1:29" x14ac:dyDescent="0.25">
      <c r="A20" t="s">
        <v>15</v>
      </c>
      <c r="B20">
        <v>5.1716629999999997</v>
      </c>
      <c r="C20">
        <v>2.2741289999999998</v>
      </c>
      <c r="D20">
        <f t="shared" si="3"/>
        <v>0.89400000000000002</v>
      </c>
      <c r="E20">
        <f t="shared" si="0"/>
        <v>13.703461054155651</v>
      </c>
      <c r="G20" t="s">
        <v>177</v>
      </c>
      <c r="H20">
        <v>11.81653</v>
      </c>
      <c r="I20">
        <v>3.4375179999999999</v>
      </c>
      <c r="J20">
        <f t="shared" si="1"/>
        <v>20.934000000000001</v>
      </c>
      <c r="K20">
        <f t="shared" si="2"/>
        <v>16.856885189396966</v>
      </c>
      <c r="N20">
        <v>4.3734549999999999</v>
      </c>
      <c r="O20">
        <v>4.7439999999999998</v>
      </c>
      <c r="AB20" s="15" t="s">
        <v>5</v>
      </c>
      <c r="AC20" s="16">
        <v>0.70099999999999996</v>
      </c>
    </row>
    <row r="21" spans="1:29" x14ac:dyDescent="0.25">
      <c r="A21" t="s">
        <v>16</v>
      </c>
      <c r="B21">
        <v>13.916090000000001</v>
      </c>
      <c r="C21">
        <v>3.7304279999999999</v>
      </c>
      <c r="D21">
        <f t="shared" si="3"/>
        <v>1.518</v>
      </c>
      <c r="E21">
        <f t="shared" si="0"/>
        <v>14.232904236937712</v>
      </c>
      <c r="G21" t="s">
        <v>178</v>
      </c>
      <c r="H21">
        <v>4.8573880000000003</v>
      </c>
      <c r="I21">
        <v>2.203948</v>
      </c>
      <c r="J21">
        <f t="shared" si="1"/>
        <v>34.436999999999998</v>
      </c>
      <c r="K21">
        <f t="shared" si="2"/>
        <v>17.354642125715742</v>
      </c>
      <c r="N21">
        <v>2.2253780000000001</v>
      </c>
      <c r="O21">
        <v>4.9729999999999999</v>
      </c>
      <c r="AB21" s="15" t="s">
        <v>166</v>
      </c>
      <c r="AC21" s="16">
        <v>10.629</v>
      </c>
    </row>
    <row r="22" spans="1:29" x14ac:dyDescent="0.25">
      <c r="A22" t="s">
        <v>17</v>
      </c>
      <c r="B22">
        <v>15.96818</v>
      </c>
      <c r="C22">
        <v>3.9960209999999998</v>
      </c>
      <c r="D22">
        <f t="shared" si="3"/>
        <v>1.7989999999999999</v>
      </c>
      <c r="E22">
        <f t="shared" si="0"/>
        <v>14.402741512932669</v>
      </c>
      <c r="G22" t="s">
        <v>179</v>
      </c>
      <c r="H22">
        <v>19.127099999999999</v>
      </c>
      <c r="I22">
        <v>4.3734549999999999</v>
      </c>
      <c r="J22">
        <f t="shared" si="1"/>
        <v>4.7439999999999998</v>
      </c>
      <c r="K22">
        <f t="shared" si="2"/>
        <v>15.372391219659699</v>
      </c>
      <c r="N22">
        <v>4.3957699999999997</v>
      </c>
      <c r="O22">
        <v>5.274</v>
      </c>
      <c r="AB22" s="15" t="s">
        <v>167</v>
      </c>
      <c r="AC22" s="16">
        <v>3.89</v>
      </c>
    </row>
    <row r="23" spans="1:29" x14ac:dyDescent="0.25">
      <c r="A23" t="s">
        <v>18</v>
      </c>
      <c r="B23">
        <v>48.451999999999998</v>
      </c>
      <c r="C23">
        <v>6.9607469999999996</v>
      </c>
      <c r="D23">
        <f t="shared" si="3"/>
        <v>0.104</v>
      </c>
      <c r="E23">
        <f t="shared" si="0"/>
        <v>11.552146178123509</v>
      </c>
      <c r="G23" t="s">
        <v>180</v>
      </c>
      <c r="H23">
        <v>84.963329999999999</v>
      </c>
      <c r="I23">
        <v>9.2175560000000001</v>
      </c>
      <c r="J23">
        <f t="shared" si="1"/>
        <v>10.478</v>
      </c>
      <c r="K23">
        <f t="shared" si="2"/>
        <v>16.164788378950302</v>
      </c>
      <c r="N23">
        <v>3.5465659999999999</v>
      </c>
      <c r="O23">
        <v>5.375</v>
      </c>
      <c r="AB23" s="15" t="s">
        <v>6</v>
      </c>
      <c r="AC23" s="16">
        <v>1.853</v>
      </c>
    </row>
    <row r="24" spans="1:29" x14ac:dyDescent="0.25">
      <c r="A24" t="s">
        <v>19</v>
      </c>
      <c r="B24">
        <v>50.596119999999999</v>
      </c>
      <c r="C24">
        <v>7.1130950000000004</v>
      </c>
      <c r="D24">
        <f t="shared" si="3"/>
        <v>1.6830000000000001</v>
      </c>
      <c r="E24">
        <f t="shared" si="0"/>
        <v>14.336088473172943</v>
      </c>
      <c r="G24" t="s">
        <v>181</v>
      </c>
      <c r="H24">
        <v>10.373329999999999</v>
      </c>
      <c r="I24">
        <v>3.2207650000000001</v>
      </c>
      <c r="J24">
        <f t="shared" si="1"/>
        <v>17.399000000000001</v>
      </c>
      <c r="K24">
        <f t="shared" si="2"/>
        <v>16.671923291268854</v>
      </c>
      <c r="N24">
        <v>4.8259309999999997</v>
      </c>
      <c r="O24">
        <v>5.4009999999999998</v>
      </c>
      <c r="AB24" s="15" t="s">
        <v>169</v>
      </c>
      <c r="AC24" s="16">
        <v>194.93299999999999</v>
      </c>
    </row>
    <row r="25" spans="1:29" x14ac:dyDescent="0.25">
      <c r="A25" t="s">
        <v>20</v>
      </c>
      <c r="B25">
        <v>32.606000000000002</v>
      </c>
      <c r="C25">
        <v>5.7101660000000001</v>
      </c>
      <c r="D25">
        <f t="shared" si="3"/>
        <v>0.77500000000000002</v>
      </c>
      <c r="E25">
        <f t="shared" si="0"/>
        <v>13.560618308335483</v>
      </c>
      <c r="G25" t="s">
        <v>182</v>
      </c>
      <c r="H25">
        <v>15.059229999999999</v>
      </c>
      <c r="I25">
        <v>3.8806219999999998</v>
      </c>
      <c r="J25">
        <f t="shared" si="1"/>
        <v>1348.1210000000001</v>
      </c>
      <c r="K25">
        <f t="shared" si="2"/>
        <v>21.02197760801938</v>
      </c>
      <c r="N25">
        <v>6.237978</v>
      </c>
      <c r="O25">
        <v>5.4459999999999997</v>
      </c>
      <c r="AB25" s="15" t="s">
        <v>7</v>
      </c>
      <c r="AC25" s="16">
        <v>0.42499999999999999</v>
      </c>
    </row>
    <row r="26" spans="1:29" x14ac:dyDescent="0.25">
      <c r="A26" t="s">
        <v>21</v>
      </c>
      <c r="B26">
        <v>21.269909999999999</v>
      </c>
      <c r="C26">
        <v>4.6119310000000002</v>
      </c>
      <c r="D26">
        <f t="shared" si="3"/>
        <v>0.32600000000000001</v>
      </c>
      <c r="E26">
        <f t="shared" si="0"/>
        <v>12.694652660348845</v>
      </c>
      <c r="G26" t="s">
        <v>304</v>
      </c>
      <c r="H26">
        <v>17.625810000000001</v>
      </c>
      <c r="I26">
        <v>4.1983100000000002</v>
      </c>
      <c r="J26" t="e">
        <f t="shared" si="1"/>
        <v>#N/A</v>
      </c>
      <c r="K26" t="e">
        <f t="shared" si="2"/>
        <v>#N/A</v>
      </c>
      <c r="N26">
        <v>5.5793879999999998</v>
      </c>
      <c r="O26">
        <v>5.4889999999999999</v>
      </c>
      <c r="S26" s="86" t="s">
        <v>833</v>
      </c>
      <c r="T26" s="71"/>
      <c r="U26" s="71"/>
      <c r="V26" s="71"/>
      <c r="W26" s="71"/>
      <c r="X26" s="71"/>
      <c r="AB26" s="15" t="s">
        <v>172</v>
      </c>
      <c r="AC26" s="16">
        <v>7.431</v>
      </c>
    </row>
    <row r="27" spans="1:29" x14ac:dyDescent="0.25">
      <c r="A27" t="s">
        <v>22</v>
      </c>
      <c r="B27">
        <v>7.0465450000000001</v>
      </c>
      <c r="C27">
        <v>2.6545329999999998</v>
      </c>
      <c r="D27">
        <f t="shared" si="3"/>
        <v>2.7410000000000001</v>
      </c>
      <c r="E27">
        <f t="shared" si="0"/>
        <v>14.823833375284924</v>
      </c>
      <c r="G27" t="s">
        <v>183</v>
      </c>
      <c r="H27">
        <v>12.603999999999999</v>
      </c>
      <c r="I27">
        <v>3.550211</v>
      </c>
      <c r="J27">
        <f t="shared" si="1"/>
        <v>46.052</v>
      </c>
      <c r="K27">
        <f t="shared" si="2"/>
        <v>17.645281750775691</v>
      </c>
      <c r="N27">
        <v>8.3705929999999995</v>
      </c>
      <c r="O27">
        <v>5.5259999999999998</v>
      </c>
      <c r="S27" s="83" t="s">
        <v>837</v>
      </c>
      <c r="T27" s="71"/>
      <c r="U27" s="71"/>
      <c r="V27" s="71"/>
      <c r="W27" s="71"/>
      <c r="X27" s="71"/>
      <c r="AB27" s="15" t="s">
        <v>174</v>
      </c>
      <c r="AC27" s="16">
        <v>15.034000000000001</v>
      </c>
    </row>
    <row r="28" spans="1:29" x14ac:dyDescent="0.25">
      <c r="A28" t="s">
        <v>23</v>
      </c>
      <c r="B28">
        <v>6.6143510000000001</v>
      </c>
      <c r="C28">
        <v>2.5718380000000001</v>
      </c>
      <c r="D28">
        <f t="shared" si="3"/>
        <v>0.105</v>
      </c>
      <c r="E28">
        <f t="shared" si="0"/>
        <v>11.561715629139661</v>
      </c>
      <c r="G28" s="15" t="s">
        <v>184</v>
      </c>
      <c r="H28">
        <v>36.155369999999998</v>
      </c>
      <c r="I28">
        <v>6.0129339999999996</v>
      </c>
      <c r="J28">
        <f t="shared" si="1"/>
        <v>72.570999999999998</v>
      </c>
      <c r="K28">
        <f t="shared" si="2"/>
        <v>18.100075950958193</v>
      </c>
      <c r="N28">
        <v>2.3822420000000002</v>
      </c>
      <c r="O28">
        <v>5.5609999999999999</v>
      </c>
      <c r="AB28" s="15" t="s">
        <v>175</v>
      </c>
      <c r="AC28" s="16">
        <v>8.4359999999999999</v>
      </c>
    </row>
    <row r="29" spans="1:29" x14ac:dyDescent="0.25">
      <c r="F29" s="5" t="str">
        <f>+IF(D29&gt;3,"ERROR","")</f>
        <v/>
      </c>
      <c r="G29" s="15" t="s">
        <v>185</v>
      </c>
      <c r="H29">
        <v>19.14479</v>
      </c>
      <c r="I29">
        <v>4.3754759999999999</v>
      </c>
      <c r="J29">
        <f t="shared" si="1"/>
        <v>3.9769999999999999</v>
      </c>
      <c r="K29">
        <f t="shared" si="2"/>
        <v>15.196038324189828</v>
      </c>
      <c r="N29">
        <v>3.7483520000000001</v>
      </c>
      <c r="O29">
        <v>5.8890000000000002</v>
      </c>
      <c r="AB29" s="15" t="s">
        <v>176</v>
      </c>
      <c r="AC29" s="16">
        <v>15.103</v>
      </c>
    </row>
    <row r="30" spans="1:29" x14ac:dyDescent="0.25">
      <c r="A30" t="s">
        <v>24</v>
      </c>
      <c r="B30">
        <v>54.583069999999999</v>
      </c>
      <c r="C30">
        <v>7.3880350000000004</v>
      </c>
      <c r="D30">
        <f>+VLOOKUP(A30,$AB$2:$AC$184,2,0)</f>
        <v>2.23</v>
      </c>
      <c r="E30">
        <f t="shared" si="0"/>
        <v>14.617512143436301</v>
      </c>
      <c r="F30" s="5"/>
      <c r="G30" t="s">
        <v>186</v>
      </c>
      <c r="H30">
        <v>5.9026680000000002</v>
      </c>
      <c r="I30">
        <v>2.429541</v>
      </c>
      <c r="J30">
        <f t="shared" si="1"/>
        <v>4.6130000000000004</v>
      </c>
      <c r="K30">
        <f t="shared" si="2"/>
        <v>15.344388962539957</v>
      </c>
      <c r="N30">
        <v>2.63951</v>
      </c>
      <c r="O30">
        <v>5.9039999999999999</v>
      </c>
      <c r="R30" t="s">
        <v>806</v>
      </c>
      <c r="AB30" s="15" t="s">
        <v>177</v>
      </c>
      <c r="AC30" s="16">
        <v>20.934000000000001</v>
      </c>
    </row>
    <row r="31" spans="1:29" x14ac:dyDescent="0.25">
      <c r="A31" t="s">
        <v>25</v>
      </c>
      <c r="B31">
        <v>7.9580840000000004</v>
      </c>
      <c r="C31">
        <v>2.8210069999999998</v>
      </c>
      <c r="D31">
        <f>+VLOOKUP(A31,$AB$2:$AC$184,2,0)</f>
        <v>1.9410000000000001</v>
      </c>
      <c r="E31">
        <f t="shared" si="0"/>
        <v>14.478713862151148</v>
      </c>
      <c r="F31" s="5"/>
      <c r="G31" s="15" t="s">
        <v>187</v>
      </c>
      <c r="H31">
        <v>14.39756</v>
      </c>
      <c r="I31">
        <v>3.7944119999999999</v>
      </c>
      <c r="J31">
        <f t="shared" si="1"/>
        <v>22.687000000000001</v>
      </c>
      <c r="K31">
        <f t="shared" si="2"/>
        <v>16.937302631178998</v>
      </c>
      <c r="N31">
        <v>12.271940000000001</v>
      </c>
      <c r="O31">
        <v>6</v>
      </c>
      <c r="AB31" s="15" t="s">
        <v>178</v>
      </c>
      <c r="AC31" s="16">
        <v>34.436999999999998</v>
      </c>
    </row>
    <row r="32" spans="1:29" x14ac:dyDescent="0.25">
      <c r="A32" t="s">
        <v>26</v>
      </c>
      <c r="B32">
        <v>12.868259999999999</v>
      </c>
      <c r="C32">
        <v>3.5872359999999999</v>
      </c>
      <c r="D32">
        <f>+VLOOKUP(A32,$AB$2:$AC$184,2,0)</f>
        <v>0.51400000000000001</v>
      </c>
      <c r="E32">
        <f t="shared" si="0"/>
        <v>13.149978544437301</v>
      </c>
      <c r="F32" s="5"/>
      <c r="G32" t="s">
        <v>188</v>
      </c>
      <c r="H32">
        <v>72.169290000000004</v>
      </c>
      <c r="I32">
        <v>8.4952509999999997</v>
      </c>
      <c r="J32">
        <f t="shared" si="1"/>
        <v>4.4160000000000004</v>
      </c>
      <c r="K32">
        <f t="shared" si="2"/>
        <v>15.300744866939068</v>
      </c>
      <c r="N32">
        <v>4.9428939999999999</v>
      </c>
      <c r="O32">
        <v>6.2530000000000001</v>
      </c>
      <c r="AB32" s="15" t="s">
        <v>8</v>
      </c>
      <c r="AC32" s="16">
        <v>0.52</v>
      </c>
    </row>
    <row r="33" spans="1:29" x14ac:dyDescent="0.25">
      <c r="A33" t="s">
        <v>308</v>
      </c>
      <c r="B33">
        <v>91.191720000000004</v>
      </c>
      <c r="C33">
        <v>9.549436</v>
      </c>
      <c r="F33" s="5"/>
      <c r="G33" t="s">
        <v>309</v>
      </c>
      <c r="H33">
        <v>25.928100000000001</v>
      </c>
      <c r="I33">
        <v>5.0919639999999999</v>
      </c>
      <c r="J33" t="e">
        <f t="shared" si="1"/>
        <v>#N/A</v>
      </c>
      <c r="K33" t="e">
        <f t="shared" si="2"/>
        <v>#N/A</v>
      </c>
      <c r="N33">
        <v>7.3087220000000004</v>
      </c>
      <c r="O33">
        <v>6.4790000000000001</v>
      </c>
      <c r="AB33" s="15" t="s">
        <v>179</v>
      </c>
      <c r="AC33" s="16">
        <v>4.7439999999999998</v>
      </c>
    </row>
    <row r="34" spans="1:29" x14ac:dyDescent="0.25">
      <c r="A34" t="s">
        <v>143</v>
      </c>
      <c r="B34">
        <v>8.9420979999999997</v>
      </c>
      <c r="C34">
        <v>2.9903339999999998</v>
      </c>
      <c r="D34">
        <f>+VLOOKUP(A34,$AB$2:$AC$184,2,0)</f>
        <v>2.0590000000000002</v>
      </c>
      <c r="E34">
        <f t="shared" si="0"/>
        <v>14.537730986009926</v>
      </c>
      <c r="F34" s="5"/>
      <c r="G34" t="s">
        <v>189</v>
      </c>
      <c r="H34">
        <v>17.73414</v>
      </c>
      <c r="I34">
        <v>4.2111929999999997</v>
      </c>
      <c r="J34">
        <f t="shared" si="1"/>
        <v>10.53</v>
      </c>
      <c r="K34">
        <f t="shared" si="2"/>
        <v>16.16973888411016</v>
      </c>
      <c r="N34">
        <v>2.5158529999999999</v>
      </c>
      <c r="O34">
        <v>6.53</v>
      </c>
      <c r="AB34" s="15" t="s">
        <v>180</v>
      </c>
      <c r="AC34" s="16">
        <v>10.478</v>
      </c>
    </row>
    <row r="35" spans="1:29" x14ac:dyDescent="0.25">
      <c r="A35" t="s">
        <v>28</v>
      </c>
      <c r="B35">
        <v>27.53059</v>
      </c>
      <c r="C35">
        <v>5.2469599999999996</v>
      </c>
      <c r="D35">
        <f>+VLOOKUP(A35,$AB$2:$AC$184,2,0)</f>
        <v>0.32500000000000001</v>
      </c>
      <c r="E35">
        <f t="shared" si="0"/>
        <v>12.691580461311874</v>
      </c>
      <c r="F35" s="5"/>
      <c r="G35" t="s">
        <v>190</v>
      </c>
      <c r="H35">
        <v>5.6750759999999998</v>
      </c>
      <c r="I35">
        <v>2.3822420000000002</v>
      </c>
      <c r="J35">
        <f t="shared" si="1"/>
        <v>5.5609999999999999</v>
      </c>
      <c r="K35">
        <f t="shared" si="2"/>
        <v>15.531288506169702</v>
      </c>
      <c r="N35">
        <v>7.1421749999999999</v>
      </c>
      <c r="O35">
        <v>6.66</v>
      </c>
      <c r="AB35" s="15" t="s">
        <v>181</v>
      </c>
      <c r="AC35" s="16">
        <v>17.399000000000001</v>
      </c>
    </row>
    <row r="36" spans="1:29" x14ac:dyDescent="0.25">
      <c r="A36" t="s">
        <v>29</v>
      </c>
      <c r="B36">
        <v>3.7031990000000001</v>
      </c>
      <c r="C36">
        <v>1.9243699999999999</v>
      </c>
      <c r="D36">
        <f>+VLOOKUP(A36,$AB$2:$AC$184,2,0)</f>
        <v>0.42299999999999999</v>
      </c>
      <c r="E36">
        <f t="shared" si="0"/>
        <v>12.955127458028414</v>
      </c>
      <c r="F36" s="5"/>
      <c r="G36" t="s">
        <v>191</v>
      </c>
      <c r="H36">
        <v>17.562169999999998</v>
      </c>
      <c r="I36">
        <v>4.1907240000000003</v>
      </c>
      <c r="J36">
        <f t="shared" si="1"/>
        <v>10.055999999999999</v>
      </c>
      <c r="K36">
        <f t="shared" si="2"/>
        <v>16.12368002925222</v>
      </c>
      <c r="N36">
        <v>5.0933250000000001</v>
      </c>
      <c r="O36">
        <v>7.1390000000000002</v>
      </c>
      <c r="AB36" s="15" t="s">
        <v>182</v>
      </c>
      <c r="AC36" s="16">
        <v>1348.1210000000001</v>
      </c>
    </row>
    <row r="37" spans="1:29" x14ac:dyDescent="0.25">
      <c r="A37" t="s">
        <v>310</v>
      </c>
      <c r="B37">
        <v>29.469989999999999</v>
      </c>
      <c r="C37">
        <v>5.4286269999999996</v>
      </c>
      <c r="F37" s="5"/>
      <c r="G37" t="s">
        <v>192</v>
      </c>
      <c r="H37">
        <v>7.9363849999999996</v>
      </c>
      <c r="I37">
        <v>2.8171590000000002</v>
      </c>
      <c r="J37">
        <f t="shared" si="1"/>
        <v>15.005000000000001</v>
      </c>
      <c r="K37">
        <f t="shared" si="2"/>
        <v>16.523894036856603</v>
      </c>
      <c r="N37">
        <v>3.6068730000000002</v>
      </c>
      <c r="O37">
        <v>7.1459999999999999</v>
      </c>
      <c r="AB37" s="15" t="s">
        <v>183</v>
      </c>
      <c r="AC37" s="16">
        <v>46.052</v>
      </c>
    </row>
    <row r="38" spans="1:29" x14ac:dyDescent="0.25">
      <c r="A38" t="s">
        <v>30</v>
      </c>
      <c r="B38">
        <v>2.5439129999999999</v>
      </c>
      <c r="C38">
        <v>1.594965</v>
      </c>
      <c r="D38">
        <f>+VLOOKUP(A38,$AB$2:$AC$184,2,0)</f>
        <v>1.2889999999999999</v>
      </c>
      <c r="E38">
        <f t="shared" si="0"/>
        <v>14.069377281921325</v>
      </c>
      <c r="F38" s="5"/>
      <c r="G38" t="s">
        <v>193</v>
      </c>
      <c r="H38">
        <v>3.2507739999999998</v>
      </c>
      <c r="I38">
        <v>1.8029900000000001</v>
      </c>
      <c r="J38">
        <f t="shared" si="1"/>
        <v>79.355999999999995</v>
      </c>
      <c r="K38">
        <f t="shared" si="2"/>
        <v>18.189454616444799</v>
      </c>
      <c r="N38">
        <v>11.75328</v>
      </c>
      <c r="O38">
        <v>7.4109999999999996</v>
      </c>
      <c r="AB38" s="15" t="s">
        <v>9</v>
      </c>
      <c r="AC38" s="16">
        <v>0.68</v>
      </c>
    </row>
    <row r="39" spans="1:29" x14ac:dyDescent="0.25">
      <c r="A39" t="s">
        <v>311</v>
      </c>
      <c r="B39">
        <v>7.7929539999999999</v>
      </c>
      <c r="C39">
        <v>2.7915860000000001</v>
      </c>
      <c r="F39" s="5"/>
      <c r="G39" t="s">
        <v>194</v>
      </c>
      <c r="H39">
        <v>6.9670110000000003</v>
      </c>
      <c r="I39">
        <v>2.63951</v>
      </c>
      <c r="J39">
        <f t="shared" si="1"/>
        <v>5.9039999999999999</v>
      </c>
      <c r="K39">
        <f t="shared" si="2"/>
        <v>15.591140645262445</v>
      </c>
      <c r="N39">
        <v>5.0459199999999997</v>
      </c>
      <c r="O39">
        <v>7.431</v>
      </c>
      <c r="AB39" s="15" t="s">
        <v>184</v>
      </c>
      <c r="AC39" s="16">
        <v>72.570999999999998</v>
      </c>
    </row>
    <row r="40" spans="1:29" x14ac:dyDescent="0.25">
      <c r="A40" t="s">
        <v>32</v>
      </c>
      <c r="B40">
        <v>201.20429999999999</v>
      </c>
      <c r="C40">
        <v>14.18465</v>
      </c>
      <c r="D40">
        <f>+VLOOKUP(A40,$AB$2:$AC$184,2,0)</f>
        <v>0.62</v>
      </c>
      <c r="E40">
        <f t="shared" si="0"/>
        <v>13.337474757021274</v>
      </c>
      <c r="F40" s="5"/>
      <c r="G40" t="s">
        <v>195</v>
      </c>
      <c r="H40">
        <v>31.129570000000001</v>
      </c>
      <c r="I40">
        <v>5.5793879999999998</v>
      </c>
      <c r="J40">
        <f t="shared" si="1"/>
        <v>5.4889999999999999</v>
      </c>
      <c r="K40">
        <f t="shared" si="2"/>
        <v>15.518256647532025</v>
      </c>
      <c r="N40">
        <v>2.6086839999999998</v>
      </c>
      <c r="O40">
        <v>7.5940000000000003</v>
      </c>
      <c r="AB40" s="15" t="s">
        <v>185</v>
      </c>
      <c r="AC40" s="16">
        <v>3.9769999999999999</v>
      </c>
    </row>
    <row r="41" spans="1:29" x14ac:dyDescent="0.25">
      <c r="A41" t="s">
        <v>33</v>
      </c>
      <c r="B41">
        <v>11.95983</v>
      </c>
      <c r="C41">
        <v>3.4582989999999998</v>
      </c>
      <c r="D41">
        <f>+VLOOKUP(A41,$AB$2:$AC$184,2,0)</f>
        <v>2.1379999999999999</v>
      </c>
      <c r="E41">
        <f t="shared" si="0"/>
        <v>14.575381370567127</v>
      </c>
      <c r="F41" s="5"/>
      <c r="G41" t="s">
        <v>196</v>
      </c>
      <c r="H41">
        <v>35.143090000000001</v>
      </c>
      <c r="I41">
        <v>5.9281610000000002</v>
      </c>
      <c r="J41">
        <f t="shared" si="1"/>
        <v>86.834000000000003</v>
      </c>
      <c r="K41">
        <f t="shared" si="2"/>
        <v>18.2795088080033</v>
      </c>
      <c r="N41">
        <v>1.720783</v>
      </c>
      <c r="O41">
        <v>7.8369999999999997</v>
      </c>
      <c r="AB41" s="15" t="s">
        <v>186</v>
      </c>
      <c r="AC41" s="16">
        <v>4.6130000000000004</v>
      </c>
    </row>
    <row r="42" spans="1:29" x14ac:dyDescent="0.25">
      <c r="F42" s="5"/>
      <c r="G42" t="s">
        <v>197</v>
      </c>
      <c r="H42">
        <v>23.28961</v>
      </c>
      <c r="I42">
        <v>4.8259309999999997</v>
      </c>
      <c r="J42">
        <f t="shared" si="1"/>
        <v>5.4009999999999998</v>
      </c>
      <c r="K42">
        <f t="shared" si="2"/>
        <v>15.502094679575029</v>
      </c>
      <c r="N42">
        <v>12.742380000000001</v>
      </c>
      <c r="O42">
        <v>7.8490000000000002</v>
      </c>
      <c r="AB42" s="15" t="s">
        <v>187</v>
      </c>
      <c r="AC42" s="16">
        <v>22.687000000000001</v>
      </c>
    </row>
    <row r="43" spans="1:29" x14ac:dyDescent="0.25">
      <c r="A43" t="s">
        <v>312</v>
      </c>
      <c r="B43">
        <v>61.685850000000002</v>
      </c>
      <c r="C43">
        <v>7.8540340000000004</v>
      </c>
      <c r="F43" s="5"/>
      <c r="G43" t="s">
        <v>198</v>
      </c>
      <c r="H43">
        <v>3.1566019999999999</v>
      </c>
      <c r="I43">
        <v>1.776683</v>
      </c>
      <c r="J43">
        <f t="shared" si="1"/>
        <v>63.087000000000003</v>
      </c>
      <c r="K43">
        <f t="shared" si="2"/>
        <v>17.96002528409895</v>
      </c>
      <c r="N43">
        <v>2.8750680000000002</v>
      </c>
      <c r="O43">
        <v>8.2149999999999999</v>
      </c>
      <c r="AB43" s="15" t="s">
        <v>188</v>
      </c>
      <c r="AC43" s="16">
        <v>4.4160000000000004</v>
      </c>
    </row>
    <row r="44" spans="1:29" x14ac:dyDescent="0.25">
      <c r="A44" t="s">
        <v>34</v>
      </c>
      <c r="B44">
        <v>61.649470000000001</v>
      </c>
      <c r="C44">
        <v>7.8517169999999998</v>
      </c>
      <c r="D44">
        <f t="shared" ref="D44:D58" si="4">+VLOOKUP(A44,$AB$2:$AC$184,2,0)</f>
        <v>1.768</v>
      </c>
      <c r="E44">
        <f t="shared" si="0"/>
        <v>14.385359522179726</v>
      </c>
      <c r="F44" s="5"/>
      <c r="G44" t="s">
        <v>199</v>
      </c>
      <c r="H44">
        <v>39.73507</v>
      </c>
      <c r="I44">
        <v>6.3035759999999996</v>
      </c>
      <c r="J44">
        <f t="shared" si="1"/>
        <v>4.4690000000000003</v>
      </c>
      <c r="K44">
        <f t="shared" si="2"/>
        <v>15.312675227915589</v>
      </c>
      <c r="N44">
        <v>1.5459020000000001</v>
      </c>
      <c r="O44">
        <v>8.4169999999999998</v>
      </c>
      <c r="AB44" s="15" t="s">
        <v>10</v>
      </c>
      <c r="AC44" s="16">
        <v>0.81599999999999995</v>
      </c>
    </row>
    <row r="45" spans="1:29" x14ac:dyDescent="0.25">
      <c r="A45" t="s">
        <v>35</v>
      </c>
      <c r="B45">
        <v>10.318300000000001</v>
      </c>
      <c r="C45">
        <v>3.2122099999999998</v>
      </c>
      <c r="D45">
        <f t="shared" si="4"/>
        <v>0.183</v>
      </c>
      <c r="E45">
        <f t="shared" si="0"/>
        <v>12.117241431823558</v>
      </c>
      <c r="F45" s="5"/>
      <c r="G45" t="s">
        <v>200</v>
      </c>
      <c r="H45">
        <v>3.58419</v>
      </c>
      <c r="I45">
        <v>1.8931960000000001</v>
      </c>
      <c r="J45">
        <f t="shared" si="1"/>
        <v>81.777000000000001</v>
      </c>
      <c r="K45">
        <f t="shared" si="2"/>
        <v>18.219506588442137</v>
      </c>
      <c r="N45">
        <v>6.1174270000000002</v>
      </c>
      <c r="O45">
        <v>8.4359999999999999</v>
      </c>
      <c r="AB45" s="15" t="s">
        <v>189</v>
      </c>
      <c r="AC45" s="16">
        <v>10.53</v>
      </c>
    </row>
    <row r="46" spans="1:29" x14ac:dyDescent="0.25">
      <c r="A46" s="15" t="s">
        <v>36</v>
      </c>
      <c r="B46">
        <v>21.23949</v>
      </c>
      <c r="C46">
        <v>4.6086320000000001</v>
      </c>
      <c r="D46">
        <f t="shared" si="4"/>
        <v>0.16900000000000001</v>
      </c>
      <c r="E46">
        <f t="shared" si="0"/>
        <v>12.037653993905211</v>
      </c>
      <c r="F46" s="5"/>
      <c r="G46" t="s">
        <v>201</v>
      </c>
      <c r="H46">
        <v>6.1586939999999997</v>
      </c>
      <c r="I46">
        <v>2.4816720000000001</v>
      </c>
      <c r="J46">
        <f t="shared" si="1"/>
        <v>24.303999999999998</v>
      </c>
      <c r="K46">
        <f t="shared" si="2"/>
        <v>17.006151503817691</v>
      </c>
      <c r="N46">
        <v>17.88212</v>
      </c>
      <c r="O46">
        <v>9.1219999999999999</v>
      </c>
      <c r="AB46" s="15" t="s">
        <v>190</v>
      </c>
      <c r="AC46" s="16">
        <v>5.5609999999999999</v>
      </c>
    </row>
    <row r="47" spans="1:29" x14ac:dyDescent="0.25">
      <c r="A47" t="s">
        <v>37</v>
      </c>
      <c r="B47">
        <v>46.393439999999998</v>
      </c>
      <c r="C47">
        <v>6.8112729999999999</v>
      </c>
      <c r="D47">
        <f t="shared" si="4"/>
        <v>9.0999999999999998E-2</v>
      </c>
      <c r="E47">
        <f t="shared" si="0"/>
        <v>11.418614785498987</v>
      </c>
      <c r="F47" s="5"/>
      <c r="G47" t="s">
        <v>202</v>
      </c>
      <c r="H47">
        <v>9.5990749999999991</v>
      </c>
      <c r="I47">
        <v>3.0982379999999998</v>
      </c>
      <c r="J47">
        <f t="shared" si="1"/>
        <v>11.194000000000001</v>
      </c>
      <c r="K47">
        <f t="shared" si="2"/>
        <v>16.230888478433442</v>
      </c>
      <c r="N47">
        <v>5.7458169999999997</v>
      </c>
      <c r="O47">
        <v>9.4339999999999993</v>
      </c>
      <c r="R47" s="7" t="s">
        <v>753</v>
      </c>
      <c r="AB47" s="15" t="s">
        <v>11</v>
      </c>
      <c r="AC47" s="16">
        <v>0.84499999999999997</v>
      </c>
    </row>
    <row r="48" spans="1:29" x14ac:dyDescent="0.25">
      <c r="A48" t="s">
        <v>38</v>
      </c>
      <c r="B48">
        <v>25.320350000000001</v>
      </c>
      <c r="C48">
        <v>5.0319330000000004</v>
      </c>
      <c r="D48">
        <f t="shared" si="4"/>
        <v>2.0209999999999999</v>
      </c>
      <c r="E48">
        <f t="shared" si="0"/>
        <v>14.519102996385758</v>
      </c>
      <c r="F48" s="5"/>
      <c r="G48" t="s">
        <v>203</v>
      </c>
      <c r="H48">
        <v>1.395912</v>
      </c>
      <c r="I48">
        <v>1.181487</v>
      </c>
      <c r="J48">
        <f t="shared" si="1"/>
        <v>14.736000000000001</v>
      </c>
      <c r="K48">
        <f t="shared" si="2"/>
        <v>16.505804037477226</v>
      </c>
      <c r="N48">
        <v>2.6826340000000002</v>
      </c>
      <c r="O48">
        <v>9.4499999999999993</v>
      </c>
      <c r="AB48" s="17" t="s">
        <v>12</v>
      </c>
      <c r="AC48" s="16">
        <v>7.0999999999999994E-2</v>
      </c>
    </row>
    <row r="49" spans="1:29" x14ac:dyDescent="0.25">
      <c r="A49" t="s">
        <v>39</v>
      </c>
      <c r="B49">
        <v>89.963310000000007</v>
      </c>
      <c r="C49">
        <v>9.4848999999999997</v>
      </c>
      <c r="D49">
        <f t="shared" si="4"/>
        <v>0.54</v>
      </c>
      <c r="E49">
        <f t="shared" si="0"/>
        <v>13.199324418540456</v>
      </c>
      <c r="F49" s="5"/>
      <c r="G49" t="s">
        <v>204</v>
      </c>
      <c r="H49">
        <v>2.5821139999999998</v>
      </c>
      <c r="I49">
        <v>1.6068960000000001</v>
      </c>
      <c r="J49">
        <f t="shared" si="1"/>
        <v>10.589</v>
      </c>
      <c r="K49">
        <f t="shared" si="2"/>
        <v>16.175326284412591</v>
      </c>
      <c r="N49">
        <v>1.779647</v>
      </c>
      <c r="O49">
        <v>9.9139999999999997</v>
      </c>
      <c r="AB49" s="15" t="s">
        <v>191</v>
      </c>
      <c r="AC49" s="16">
        <v>10.055999999999999</v>
      </c>
    </row>
    <row r="50" spans="1:29" x14ac:dyDescent="0.25">
      <c r="A50" t="s">
        <v>40</v>
      </c>
      <c r="B50">
        <v>19.938310000000001</v>
      </c>
      <c r="C50">
        <v>4.4652329999999996</v>
      </c>
      <c r="D50">
        <f t="shared" si="4"/>
        <v>5.6000000000000001E-2</v>
      </c>
      <c r="E50">
        <f t="shared" si="0"/>
        <v>10.933106969717286</v>
      </c>
      <c r="F50" s="5"/>
      <c r="G50" t="s">
        <v>205</v>
      </c>
      <c r="H50">
        <v>12.22714</v>
      </c>
      <c r="I50">
        <v>3.4967320000000002</v>
      </c>
      <c r="J50">
        <f t="shared" si="1"/>
        <v>10.013</v>
      </c>
      <c r="K50">
        <f t="shared" si="2"/>
        <v>16.11939480668994</v>
      </c>
      <c r="N50">
        <v>3.8318490000000001</v>
      </c>
      <c r="O50">
        <v>9.9860000000000007</v>
      </c>
      <c r="AB50" s="15" t="s">
        <v>192</v>
      </c>
      <c r="AC50" s="16">
        <v>15.005000000000001</v>
      </c>
    </row>
    <row r="51" spans="1:29" x14ac:dyDescent="0.25">
      <c r="A51" t="s">
        <v>41</v>
      </c>
      <c r="B51">
        <v>14.771660000000001</v>
      </c>
      <c r="C51">
        <v>3.8433920000000001</v>
      </c>
      <c r="D51">
        <f t="shared" si="4"/>
        <v>0.16700000000000001</v>
      </c>
      <c r="E51">
        <f t="shared" si="0"/>
        <v>12.025749091398891</v>
      </c>
      <c r="F51" s="5"/>
      <c r="G51" t="s">
        <v>206</v>
      </c>
      <c r="H51">
        <v>8.2660149999999994</v>
      </c>
      <c r="I51">
        <v>2.8750680000000002</v>
      </c>
      <c r="J51">
        <f t="shared" si="1"/>
        <v>8.2149999999999999</v>
      </c>
      <c r="K51">
        <f t="shared" si="2"/>
        <v>15.921472309453506</v>
      </c>
      <c r="N51">
        <v>3.4967320000000002</v>
      </c>
      <c r="O51">
        <v>10.013</v>
      </c>
      <c r="AB51" s="15" t="s">
        <v>193</v>
      </c>
      <c r="AC51" s="16">
        <v>79.355999999999995</v>
      </c>
    </row>
    <row r="52" spans="1:29" x14ac:dyDescent="0.25">
      <c r="A52" t="s">
        <v>42</v>
      </c>
      <c r="B52">
        <v>17.81035</v>
      </c>
      <c r="C52">
        <v>4.2202320000000002</v>
      </c>
      <c r="D52">
        <f t="shared" si="4"/>
        <v>0.11</v>
      </c>
      <c r="E52">
        <f t="shared" si="0"/>
        <v>11.608235644774552</v>
      </c>
      <c r="F52" s="5"/>
      <c r="G52" s="15" t="s">
        <v>207</v>
      </c>
      <c r="H52">
        <v>13.00953</v>
      </c>
      <c r="I52">
        <v>3.6068730000000002</v>
      </c>
      <c r="J52">
        <f t="shared" si="1"/>
        <v>7.1459999999999999</v>
      </c>
      <c r="K52">
        <f t="shared" si="2"/>
        <v>15.782063317565493</v>
      </c>
      <c r="N52">
        <v>4.1907240000000003</v>
      </c>
      <c r="O52">
        <v>10.055999999999999</v>
      </c>
      <c r="AB52" s="15" t="s">
        <v>194</v>
      </c>
      <c r="AC52" s="16">
        <v>5.9039999999999999</v>
      </c>
    </row>
    <row r="53" spans="1:29" x14ac:dyDescent="0.25">
      <c r="A53" t="s">
        <v>43</v>
      </c>
      <c r="B53">
        <v>115.42359999999999</v>
      </c>
      <c r="C53">
        <v>10.743539999999999</v>
      </c>
      <c r="D53">
        <f t="shared" si="4"/>
        <v>0.53400000000000003</v>
      </c>
      <c r="E53">
        <f t="shared" si="0"/>
        <v>13.188151117942333</v>
      </c>
      <c r="F53" s="5"/>
      <c r="G53" t="s">
        <v>208</v>
      </c>
      <c r="H53">
        <v>14.683059999999999</v>
      </c>
      <c r="I53">
        <v>3.8318490000000001</v>
      </c>
      <c r="J53">
        <f t="shared" si="1"/>
        <v>9.9860000000000007</v>
      </c>
      <c r="K53">
        <f t="shared" si="2"/>
        <v>16.116694670042691</v>
      </c>
      <c r="N53">
        <v>15.98211</v>
      </c>
      <c r="O53">
        <v>10.208</v>
      </c>
      <c r="AB53" s="15" t="s">
        <v>13</v>
      </c>
      <c r="AC53" s="16">
        <v>1.351</v>
      </c>
    </row>
    <row r="54" spans="1:29" x14ac:dyDescent="0.25">
      <c r="A54" t="s">
        <v>44</v>
      </c>
      <c r="B54">
        <v>14.12846</v>
      </c>
      <c r="C54">
        <v>3.7587839999999999</v>
      </c>
      <c r="D54">
        <f t="shared" si="4"/>
        <v>1.1759999999999999</v>
      </c>
      <c r="E54">
        <f t="shared" si="0"/>
        <v>13.977629407440709</v>
      </c>
      <c r="F54" s="5"/>
      <c r="G54" t="s">
        <v>209</v>
      </c>
      <c r="H54">
        <v>8.0038479999999996</v>
      </c>
      <c r="I54">
        <v>2.829107</v>
      </c>
      <c r="J54">
        <f t="shared" si="1"/>
        <v>1206.9169999999999</v>
      </c>
      <c r="K54">
        <f t="shared" si="2"/>
        <v>20.911335011162965</v>
      </c>
      <c r="N54">
        <v>9.2175560000000001</v>
      </c>
      <c r="O54">
        <v>10.478</v>
      </c>
      <c r="AB54" s="15" t="s">
        <v>195</v>
      </c>
      <c r="AC54" s="16">
        <v>5.4889999999999999</v>
      </c>
    </row>
    <row r="55" spans="1:29" x14ac:dyDescent="0.25">
      <c r="A55" t="s">
        <v>134</v>
      </c>
      <c r="B55">
        <v>89.894159999999999</v>
      </c>
      <c r="C55">
        <v>9.4812530000000006</v>
      </c>
      <c r="D55">
        <f t="shared" si="4"/>
        <v>1.093</v>
      </c>
      <c r="E55">
        <f t="shared" si="0"/>
        <v>13.904436767158675</v>
      </c>
      <c r="F55" s="5"/>
      <c r="G55" t="s">
        <v>210</v>
      </c>
      <c r="H55">
        <v>27.410920000000001</v>
      </c>
      <c r="I55">
        <v>5.235544</v>
      </c>
      <c r="J55">
        <f t="shared" si="1"/>
        <v>241.03</v>
      </c>
      <c r="K55">
        <f t="shared" si="2"/>
        <v>19.300431965035571</v>
      </c>
      <c r="N55">
        <v>4.2111929999999997</v>
      </c>
      <c r="O55">
        <v>10.53</v>
      </c>
      <c r="AB55" s="15" t="s">
        <v>14</v>
      </c>
      <c r="AC55" s="16">
        <v>1.34</v>
      </c>
    </row>
    <row r="56" spans="1:29" x14ac:dyDescent="0.25">
      <c r="A56" t="s">
        <v>46</v>
      </c>
      <c r="B56">
        <v>7.6638590000000004</v>
      </c>
      <c r="C56">
        <v>2.7683680000000002</v>
      </c>
      <c r="D56">
        <f t="shared" si="4"/>
        <v>0.104</v>
      </c>
      <c r="E56">
        <f t="shared" si="0"/>
        <v>11.552146178123509</v>
      </c>
      <c r="F56" s="5"/>
      <c r="G56" t="s">
        <v>211</v>
      </c>
      <c r="H56">
        <v>15.427099999999999</v>
      </c>
      <c r="I56">
        <v>3.9277350000000002</v>
      </c>
      <c r="J56">
        <f t="shared" si="1"/>
        <v>75.858999999999995</v>
      </c>
      <c r="K56">
        <f t="shared" si="2"/>
        <v>18.144386911960446</v>
      </c>
      <c r="N56">
        <v>1.6068960000000001</v>
      </c>
      <c r="O56">
        <v>10.589</v>
      </c>
      <c r="AB56" s="15" t="s">
        <v>196</v>
      </c>
      <c r="AC56" s="16">
        <v>86.834000000000003</v>
      </c>
    </row>
    <row r="57" spans="1:29" x14ac:dyDescent="0.25">
      <c r="A57" t="s">
        <v>47</v>
      </c>
      <c r="B57">
        <v>31.290030000000002</v>
      </c>
      <c r="C57">
        <v>5.5937489999999999</v>
      </c>
      <c r="D57">
        <f t="shared" si="4"/>
        <v>1.323</v>
      </c>
      <c r="E57">
        <f t="shared" si="0"/>
        <v>14.095412443097093</v>
      </c>
      <c r="F57" s="5"/>
      <c r="G57" t="s">
        <v>212</v>
      </c>
      <c r="H57">
        <v>551.48429999999996</v>
      </c>
      <c r="I57">
        <v>23.483699999999999</v>
      </c>
      <c r="J57">
        <f t="shared" si="1"/>
        <v>32.847000000000001</v>
      </c>
      <c r="K57">
        <f t="shared" si="2"/>
        <v>17.307370974523671</v>
      </c>
      <c r="N57">
        <v>1.4286920000000001</v>
      </c>
      <c r="O57">
        <v>10.629</v>
      </c>
      <c r="AB57" s="15" t="s">
        <v>15</v>
      </c>
      <c r="AC57" s="16">
        <v>0.89400000000000002</v>
      </c>
    </row>
    <row r="58" spans="1:29" x14ac:dyDescent="0.25">
      <c r="A58" t="s">
        <v>49</v>
      </c>
      <c r="B58">
        <v>20.03349</v>
      </c>
      <c r="C58">
        <v>4.4758789999999999</v>
      </c>
      <c r="D58">
        <f t="shared" si="4"/>
        <v>0.245</v>
      </c>
      <c r="E58">
        <f t="shared" si="0"/>
        <v>12.409013489526863</v>
      </c>
      <c r="F58" s="5"/>
      <c r="G58" t="s">
        <v>213</v>
      </c>
      <c r="H58">
        <v>30.18093</v>
      </c>
      <c r="I58">
        <v>5.4937170000000002</v>
      </c>
      <c r="J58">
        <f t="shared" si="1"/>
        <v>4.5810000000000004</v>
      </c>
      <c r="K58">
        <f t="shared" si="2"/>
        <v>15.337427872868879</v>
      </c>
      <c r="N58">
        <v>1.668919</v>
      </c>
      <c r="O58">
        <v>10.654999999999999</v>
      </c>
      <c r="AB58" s="15" t="s">
        <v>197</v>
      </c>
      <c r="AC58" s="16">
        <v>5.4009999999999998</v>
      </c>
    </row>
    <row r="59" spans="1:29" x14ac:dyDescent="0.25">
      <c r="C59" s="42"/>
      <c r="F59" s="5"/>
      <c r="G59" t="s">
        <v>214</v>
      </c>
      <c r="H59">
        <v>6.8052320000000002</v>
      </c>
      <c r="I59">
        <v>2.6086839999999998</v>
      </c>
      <c r="J59">
        <f t="shared" si="1"/>
        <v>7.5940000000000003</v>
      </c>
      <c r="K59">
        <f t="shared" si="2"/>
        <v>15.842869019773884</v>
      </c>
      <c r="N59">
        <v>2.657915</v>
      </c>
      <c r="O59">
        <v>10.657999999999999</v>
      </c>
      <c r="AB59" s="15" t="s">
        <v>198</v>
      </c>
      <c r="AC59" s="16">
        <v>63.087000000000003</v>
      </c>
    </row>
    <row r="60" spans="1:29" x14ac:dyDescent="0.25">
      <c r="B60" s="64" t="s">
        <v>554</v>
      </c>
      <c r="C60" s="42">
        <f>+_xlfn.PERCENTILE.EXC(C3:C58,0.5)</f>
        <v>4.4758789999999999</v>
      </c>
      <c r="F60" s="5" t="str">
        <f t="shared" ref="F60:F93" si="5">+IF(D60&gt;3,"ERROR","")</f>
        <v/>
      </c>
      <c r="G60" t="s">
        <v>215</v>
      </c>
      <c r="H60">
        <v>3.5876619999999999</v>
      </c>
      <c r="I60">
        <v>1.894112</v>
      </c>
      <c r="J60">
        <f t="shared" si="1"/>
        <v>60.625999999999998</v>
      </c>
      <c r="K60">
        <f t="shared" si="2"/>
        <v>17.920234401931243</v>
      </c>
      <c r="N60">
        <v>1.684178</v>
      </c>
      <c r="O60">
        <v>10.952</v>
      </c>
      <c r="AB60" s="15" t="s">
        <v>16</v>
      </c>
      <c r="AC60" s="16">
        <v>1.518</v>
      </c>
    </row>
    <row r="61" spans="1:29" x14ac:dyDescent="0.25">
      <c r="F61" s="5" t="str">
        <f t="shared" si="5"/>
        <v/>
      </c>
      <c r="G61" t="s">
        <v>216</v>
      </c>
      <c r="H61">
        <v>6.6349359999999997</v>
      </c>
      <c r="I61">
        <v>2.5758369999999999</v>
      </c>
      <c r="J61">
        <f t="shared" si="1"/>
        <v>127.819</v>
      </c>
      <c r="K61">
        <f t="shared" si="2"/>
        <v>18.666125758654008</v>
      </c>
      <c r="N61">
        <v>3.0982379999999998</v>
      </c>
      <c r="O61">
        <v>11.194000000000001</v>
      </c>
      <c r="AB61" s="15" t="s">
        <v>17</v>
      </c>
      <c r="AC61" s="16">
        <v>1.7989999999999999</v>
      </c>
    </row>
    <row r="62" spans="1:29" x14ac:dyDescent="0.25">
      <c r="F62" s="5" t="str">
        <f t="shared" si="5"/>
        <v/>
      </c>
      <c r="G62" t="s">
        <v>217</v>
      </c>
      <c r="H62">
        <v>24.432200000000002</v>
      </c>
      <c r="I62">
        <v>4.9428939999999999</v>
      </c>
      <c r="J62">
        <f t="shared" si="1"/>
        <v>6.2530000000000001</v>
      </c>
      <c r="K62">
        <f t="shared" si="2"/>
        <v>15.648571906549435</v>
      </c>
      <c r="N62">
        <v>6.575914</v>
      </c>
      <c r="O62">
        <v>12.574999999999999</v>
      </c>
      <c r="AB62" s="15" t="s">
        <v>199</v>
      </c>
      <c r="AC62" s="16">
        <v>4.4690000000000003</v>
      </c>
    </row>
    <row r="63" spans="1:29" x14ac:dyDescent="0.25">
      <c r="F63" s="5" t="str">
        <f t="shared" si="5"/>
        <v/>
      </c>
      <c r="G63" t="s">
        <v>218</v>
      </c>
      <c r="H63">
        <v>109.7565</v>
      </c>
      <c r="I63">
        <v>10.476470000000001</v>
      </c>
      <c r="J63">
        <f t="shared" si="1"/>
        <v>16.673999999999999</v>
      </c>
      <c r="K63">
        <f t="shared" si="2"/>
        <v>16.629361177952696</v>
      </c>
      <c r="N63">
        <v>1.9306620000000001</v>
      </c>
      <c r="O63">
        <v>13.443</v>
      </c>
      <c r="AB63" s="15" t="s">
        <v>200</v>
      </c>
      <c r="AC63" s="16">
        <v>81.777000000000001</v>
      </c>
    </row>
    <row r="64" spans="1:29" x14ac:dyDescent="0.25">
      <c r="F64" s="5" t="str">
        <f t="shared" si="5"/>
        <v/>
      </c>
      <c r="G64" t="s">
        <v>219</v>
      </c>
      <c r="H64">
        <v>5.0069429999999997</v>
      </c>
      <c r="I64">
        <v>2.2376200000000002</v>
      </c>
      <c r="J64">
        <f t="shared" si="1"/>
        <v>40.909999999999997</v>
      </c>
      <c r="K64">
        <f t="shared" si="2"/>
        <v>17.52688508990558</v>
      </c>
      <c r="N64">
        <v>7.0424930000000003</v>
      </c>
      <c r="O64">
        <v>13.585000000000001</v>
      </c>
      <c r="AB64" s="15" t="s">
        <v>201</v>
      </c>
      <c r="AC64" s="16">
        <v>24.303999999999998</v>
      </c>
    </row>
    <row r="65" spans="6:29" x14ac:dyDescent="0.25">
      <c r="F65" s="5" t="str">
        <f t="shared" si="5"/>
        <v/>
      </c>
      <c r="G65" t="s">
        <v>220</v>
      </c>
      <c r="H65">
        <v>11.74696</v>
      </c>
      <c r="I65">
        <v>3.427384</v>
      </c>
      <c r="J65">
        <f t="shared" si="1"/>
        <v>49.006</v>
      </c>
      <c r="K65">
        <f t="shared" si="2"/>
        <v>17.707453297558228</v>
      </c>
      <c r="N65">
        <v>1.181487</v>
      </c>
      <c r="O65">
        <v>14.736000000000001</v>
      </c>
      <c r="AB65" s="15" t="s">
        <v>202</v>
      </c>
      <c r="AC65" s="16">
        <v>11.194000000000001</v>
      </c>
    </row>
    <row r="66" spans="6:29" x14ac:dyDescent="0.25">
      <c r="F66" s="5" t="str">
        <f t="shared" si="5"/>
        <v/>
      </c>
      <c r="G66" t="s">
        <v>318</v>
      </c>
      <c r="H66">
        <v>63.687289999999997</v>
      </c>
      <c r="I66">
        <v>7.9804320000000004</v>
      </c>
      <c r="J66" t="e">
        <f t="shared" si="1"/>
        <v>#N/A</v>
      </c>
      <c r="K66" t="e">
        <f t="shared" si="2"/>
        <v>#N/A</v>
      </c>
      <c r="N66">
        <v>2.8171590000000002</v>
      </c>
      <c r="O66">
        <v>15.005000000000001</v>
      </c>
      <c r="AB66" s="17" t="s">
        <v>18</v>
      </c>
      <c r="AC66" s="16">
        <v>0.104</v>
      </c>
    </row>
    <row r="67" spans="6:29" x14ac:dyDescent="0.25">
      <c r="F67" s="5" t="str">
        <f t="shared" si="5"/>
        <v/>
      </c>
      <c r="G67" t="s">
        <v>319</v>
      </c>
      <c r="H67">
        <v>16.758510000000001</v>
      </c>
      <c r="I67">
        <v>4.0937159999999997</v>
      </c>
      <c r="J67" t="e">
        <f t="shared" ref="J67:J130" si="6">+VLOOKUP(G67,$AB$2:$AC$184,2,0)</f>
        <v>#N/A</v>
      </c>
      <c r="K67" t="e">
        <f t="shared" ref="K67:K130" si="7">+LN(J67*1000^2)</f>
        <v>#N/A</v>
      </c>
      <c r="N67">
        <v>2.148466</v>
      </c>
      <c r="O67">
        <v>15.034000000000001</v>
      </c>
      <c r="AB67" s="15" t="s">
        <v>203</v>
      </c>
      <c r="AC67" s="16">
        <v>14.736000000000001</v>
      </c>
    </row>
    <row r="68" spans="6:29" x14ac:dyDescent="0.25">
      <c r="F68" s="5" t="str">
        <f t="shared" si="5"/>
        <v/>
      </c>
      <c r="G68" t="s">
        <v>224</v>
      </c>
      <c r="H68">
        <v>48.067169999999997</v>
      </c>
      <c r="I68">
        <v>6.9330489999999996</v>
      </c>
      <c r="J68">
        <f t="shared" si="6"/>
        <v>3.9580000000000002</v>
      </c>
      <c r="K68">
        <f t="shared" si="7"/>
        <v>15.191249405144648</v>
      </c>
      <c r="N68">
        <v>2.3543720000000001</v>
      </c>
      <c r="O68">
        <v>15.085000000000001</v>
      </c>
      <c r="AB68" s="15" t="s">
        <v>204</v>
      </c>
      <c r="AC68" s="16">
        <v>10.589</v>
      </c>
    </row>
    <row r="69" spans="6:29" x14ac:dyDescent="0.25">
      <c r="F69" s="5" t="str">
        <f t="shared" si="5"/>
        <v/>
      </c>
      <c r="G69" t="s">
        <v>225</v>
      </c>
      <c r="H69">
        <v>989.74130000000002</v>
      </c>
      <c r="I69">
        <v>31.460159999999998</v>
      </c>
      <c r="J69">
        <f t="shared" si="6"/>
        <v>3.8759999999999999</v>
      </c>
      <c r="K69">
        <f t="shared" si="7"/>
        <v>15.170314251992794</v>
      </c>
      <c r="N69">
        <v>3.86022</v>
      </c>
      <c r="O69">
        <v>15.103</v>
      </c>
      <c r="AB69" s="15" t="s">
        <v>19</v>
      </c>
      <c r="AC69" s="16">
        <v>1.6830000000000001</v>
      </c>
    </row>
    <row r="70" spans="6:29" x14ac:dyDescent="0.25">
      <c r="F70" s="5" t="str">
        <f t="shared" si="5"/>
        <v/>
      </c>
      <c r="G70" t="s">
        <v>226</v>
      </c>
      <c r="H70">
        <v>53.41742</v>
      </c>
      <c r="I70">
        <v>7.3087220000000004</v>
      </c>
      <c r="J70">
        <f t="shared" si="6"/>
        <v>6.4790000000000001</v>
      </c>
      <c r="K70">
        <f t="shared" si="7"/>
        <v>15.684076735432095</v>
      </c>
      <c r="N70">
        <v>2.2497549999999999</v>
      </c>
      <c r="O70">
        <v>15.85</v>
      </c>
      <c r="AB70" s="17" t="s">
        <v>20</v>
      </c>
      <c r="AC70" s="16">
        <v>0.77500000000000002</v>
      </c>
    </row>
    <row r="71" spans="6:29" x14ac:dyDescent="0.25">
      <c r="F71" s="5" t="str">
        <f t="shared" si="5"/>
        <v/>
      </c>
      <c r="G71" t="s">
        <v>227</v>
      </c>
      <c r="H71">
        <v>49.931640000000002</v>
      </c>
      <c r="I71">
        <v>7.0662320000000003</v>
      </c>
      <c r="J71">
        <f t="shared" si="6"/>
        <v>3.2669999999999999</v>
      </c>
      <c r="K71">
        <f t="shared" si="7"/>
        <v>14.999382690583207</v>
      </c>
      <c r="N71">
        <v>5.7449019999999997</v>
      </c>
      <c r="O71">
        <v>16.166</v>
      </c>
      <c r="AB71" s="15" t="s">
        <v>205</v>
      </c>
      <c r="AC71" s="16">
        <v>10.013</v>
      </c>
    </row>
    <row r="72" spans="6:29" x14ac:dyDescent="0.25">
      <c r="F72" s="5" t="str">
        <f t="shared" si="5"/>
        <v/>
      </c>
      <c r="G72" t="s">
        <v>228</v>
      </c>
      <c r="H72">
        <v>14.65321</v>
      </c>
      <c r="I72">
        <v>3.8279510000000001</v>
      </c>
      <c r="J72">
        <f t="shared" si="6"/>
        <v>21.850999999999999</v>
      </c>
      <c r="K72">
        <f t="shared" si="7"/>
        <v>16.899757245049003</v>
      </c>
      <c r="N72">
        <v>10.476470000000001</v>
      </c>
      <c r="O72">
        <v>16.673999999999999</v>
      </c>
      <c r="AB72" s="15" t="s">
        <v>206</v>
      </c>
      <c r="AC72" s="16">
        <v>8.2149999999999999</v>
      </c>
    </row>
    <row r="73" spans="6:29" x14ac:dyDescent="0.25">
      <c r="F73" s="5" t="str">
        <f t="shared" si="5"/>
        <v/>
      </c>
      <c r="G73" t="s">
        <v>229</v>
      </c>
      <c r="H73">
        <v>33.003900000000002</v>
      </c>
      <c r="I73">
        <v>5.7449019999999997</v>
      </c>
      <c r="J73">
        <f t="shared" si="6"/>
        <v>16.166</v>
      </c>
      <c r="K73">
        <f t="shared" si="7"/>
        <v>16.598420829275927</v>
      </c>
      <c r="N73">
        <v>1.908166</v>
      </c>
      <c r="O73">
        <v>16.690000000000001</v>
      </c>
      <c r="AB73" s="15" t="s">
        <v>207</v>
      </c>
      <c r="AC73" s="16">
        <v>7.1459999999999999</v>
      </c>
    </row>
    <row r="74" spans="6:29" x14ac:dyDescent="0.25">
      <c r="F74" s="5" t="str">
        <f t="shared" si="5"/>
        <v/>
      </c>
      <c r="G74" t="s">
        <v>230</v>
      </c>
      <c r="H74">
        <v>17.753050000000002</v>
      </c>
      <c r="I74">
        <v>4.2134369999999999</v>
      </c>
      <c r="J74">
        <f t="shared" si="6"/>
        <v>28.731000000000002</v>
      </c>
      <c r="K74">
        <f t="shared" si="7"/>
        <v>17.173487237171866</v>
      </c>
      <c r="N74">
        <v>3.2207650000000001</v>
      </c>
      <c r="O74">
        <v>17.399000000000001</v>
      </c>
      <c r="AB74" s="15" t="s">
        <v>208</v>
      </c>
      <c r="AC74" s="16">
        <v>9.9860000000000007</v>
      </c>
    </row>
    <row r="75" spans="6:29" x14ac:dyDescent="0.25">
      <c r="F75" s="5" t="str">
        <f t="shared" si="5"/>
        <v/>
      </c>
      <c r="G75" t="s">
        <v>231</v>
      </c>
      <c r="H75">
        <v>5.0613960000000002</v>
      </c>
      <c r="I75">
        <v>2.2497549999999999</v>
      </c>
      <c r="J75">
        <f t="shared" si="6"/>
        <v>15.85</v>
      </c>
      <c r="K75">
        <f t="shared" si="7"/>
        <v>16.578680058287564</v>
      </c>
      <c r="N75">
        <v>11.399369999999999</v>
      </c>
      <c r="O75">
        <v>19.625</v>
      </c>
      <c r="AB75" s="15" t="s">
        <v>21</v>
      </c>
      <c r="AC75" s="16">
        <v>0.32600000000000001</v>
      </c>
    </row>
    <row r="76" spans="6:29" x14ac:dyDescent="0.25">
      <c r="F76" s="5" t="str">
        <f t="shared" si="5"/>
        <v/>
      </c>
      <c r="G76" t="s">
        <v>232</v>
      </c>
      <c r="H76">
        <v>24.789429999999999</v>
      </c>
      <c r="I76">
        <v>4.9788990000000002</v>
      </c>
      <c r="J76">
        <f t="shared" si="6"/>
        <v>3.2559999999999998</v>
      </c>
      <c r="K76">
        <f t="shared" si="7"/>
        <v>14.996010006104568</v>
      </c>
      <c r="N76">
        <v>2.2865639999999998</v>
      </c>
      <c r="O76">
        <v>20.541</v>
      </c>
      <c r="AB76" s="15" t="s">
        <v>209</v>
      </c>
      <c r="AC76" s="16">
        <v>1206.9169999999999</v>
      </c>
    </row>
    <row r="77" spans="6:29" x14ac:dyDescent="0.25">
      <c r="F77" s="5" t="str">
        <f t="shared" si="5"/>
        <v/>
      </c>
      <c r="G77" t="s">
        <v>233</v>
      </c>
      <c r="H77">
        <v>11.283149999999999</v>
      </c>
      <c r="I77">
        <v>3.3590409999999999</v>
      </c>
      <c r="J77">
        <f t="shared" si="6"/>
        <v>113.735</v>
      </c>
      <c r="K77">
        <f t="shared" si="7"/>
        <v>18.549381738968098</v>
      </c>
      <c r="N77">
        <v>3.4375179999999999</v>
      </c>
      <c r="O77">
        <v>20.934000000000001</v>
      </c>
      <c r="AB77" s="15" t="s">
        <v>210</v>
      </c>
      <c r="AC77" s="16">
        <v>241.03</v>
      </c>
    </row>
    <row r="78" spans="6:29" x14ac:dyDescent="0.25">
      <c r="F78" s="5" t="str">
        <f t="shared" si="5"/>
        <v/>
      </c>
      <c r="G78" t="s">
        <v>234</v>
      </c>
      <c r="H78">
        <v>49.86271</v>
      </c>
      <c r="I78">
        <v>7.0613539999999997</v>
      </c>
      <c r="J78">
        <f t="shared" si="6"/>
        <v>3.5569999999999999</v>
      </c>
      <c r="K78">
        <f t="shared" si="7"/>
        <v>15.084428050930592</v>
      </c>
      <c r="N78">
        <v>6.1344349999999999</v>
      </c>
      <c r="O78">
        <v>21.411999999999999</v>
      </c>
      <c r="AB78" s="15" t="s">
        <v>211</v>
      </c>
      <c r="AC78" s="16">
        <v>75.858999999999995</v>
      </c>
    </row>
    <row r="79" spans="6:29" x14ac:dyDescent="0.25">
      <c r="F79" s="5" t="str">
        <f t="shared" si="5"/>
        <v/>
      </c>
      <c r="G79" t="s">
        <v>31</v>
      </c>
      <c r="H79">
        <v>63.165970000000002</v>
      </c>
      <c r="I79">
        <v>7.9477019999999996</v>
      </c>
      <c r="J79">
        <f t="shared" si="6"/>
        <v>2.7959999999999998</v>
      </c>
      <c r="K79">
        <f t="shared" si="7"/>
        <v>14.843700382335838</v>
      </c>
      <c r="N79">
        <v>3.8279510000000001</v>
      </c>
      <c r="O79">
        <v>21.850999999999999</v>
      </c>
      <c r="AB79" s="15" t="s">
        <v>212</v>
      </c>
      <c r="AC79" s="16">
        <v>32.847000000000001</v>
      </c>
    </row>
    <row r="80" spans="6:29" x14ac:dyDescent="0.25">
      <c r="F80" s="5" t="str">
        <f t="shared" si="5"/>
        <v/>
      </c>
      <c r="G80" t="s">
        <v>235</v>
      </c>
      <c r="H80">
        <v>10.63641</v>
      </c>
      <c r="I80">
        <v>3.2613509999999999</v>
      </c>
      <c r="J80">
        <f t="shared" si="6"/>
        <v>32.186999999999998</v>
      </c>
      <c r="K80">
        <f t="shared" si="7"/>
        <v>17.287073202286994</v>
      </c>
      <c r="N80">
        <v>3.0816110000000001</v>
      </c>
      <c r="O80">
        <v>22.016999999999999</v>
      </c>
      <c r="AB80" s="15" t="s">
        <v>213</v>
      </c>
      <c r="AC80" s="16">
        <v>4.5810000000000004</v>
      </c>
    </row>
    <row r="81" spans="6:29" x14ac:dyDescent="0.25">
      <c r="F81" s="5" t="str">
        <f t="shared" si="5"/>
        <v/>
      </c>
      <c r="G81" t="s">
        <v>236</v>
      </c>
      <c r="H81">
        <v>9.4963280000000001</v>
      </c>
      <c r="I81">
        <v>3.0816110000000001</v>
      </c>
      <c r="J81">
        <f t="shared" si="6"/>
        <v>22.016999999999999</v>
      </c>
      <c r="K81">
        <f t="shared" si="7"/>
        <v>16.907325440195308</v>
      </c>
      <c r="N81">
        <v>3.7944119999999999</v>
      </c>
      <c r="O81">
        <v>22.687000000000001</v>
      </c>
      <c r="AB81" s="15" t="s">
        <v>214</v>
      </c>
      <c r="AC81" s="16">
        <v>7.5940000000000003</v>
      </c>
    </row>
    <row r="82" spans="6:29" x14ac:dyDescent="0.25">
      <c r="F82" s="5" t="str">
        <f t="shared" si="5"/>
        <v/>
      </c>
      <c r="G82" t="s">
        <v>238</v>
      </c>
      <c r="H82">
        <v>6.2637159999999996</v>
      </c>
      <c r="I82">
        <v>2.502742</v>
      </c>
      <c r="J82">
        <f t="shared" si="6"/>
        <v>28.46</v>
      </c>
      <c r="K82">
        <f t="shared" si="7"/>
        <v>17.16401015062598</v>
      </c>
      <c r="N82">
        <v>1.068759</v>
      </c>
      <c r="O82">
        <v>22.728999999999999</v>
      </c>
      <c r="AB82" s="15" t="s">
        <v>215</v>
      </c>
      <c r="AC82" s="16">
        <v>60.625999999999998</v>
      </c>
    </row>
    <row r="83" spans="6:29" x14ac:dyDescent="0.25">
      <c r="F83" s="5" t="str">
        <f t="shared" si="5"/>
        <v/>
      </c>
      <c r="G83" t="s">
        <v>239</v>
      </c>
      <c r="H83">
        <v>3.6410960000000001</v>
      </c>
      <c r="I83">
        <v>1.908166</v>
      </c>
      <c r="J83">
        <f t="shared" si="6"/>
        <v>16.690000000000001</v>
      </c>
      <c r="K83">
        <f t="shared" si="7"/>
        <v>16.630320295638018</v>
      </c>
      <c r="N83">
        <v>2.2182979999999999</v>
      </c>
      <c r="O83">
        <v>23.225000000000001</v>
      </c>
      <c r="AB83" s="17" t="s">
        <v>22</v>
      </c>
      <c r="AC83" s="16">
        <v>2.7410000000000001</v>
      </c>
    </row>
    <row r="84" spans="6:29" x14ac:dyDescent="0.25">
      <c r="F84" s="5" t="str">
        <f t="shared" si="5"/>
        <v/>
      </c>
      <c r="G84" t="s">
        <v>240</v>
      </c>
      <c r="H84">
        <v>3.9951759999999998</v>
      </c>
      <c r="I84">
        <v>1.998793</v>
      </c>
      <c r="J84">
        <f t="shared" si="6"/>
        <v>4.4160000000000004</v>
      </c>
      <c r="K84">
        <f t="shared" si="7"/>
        <v>15.300744866939068</v>
      </c>
      <c r="N84">
        <v>2.4816720000000001</v>
      </c>
      <c r="O84">
        <v>24.303999999999998</v>
      </c>
      <c r="AB84" s="15" t="s">
        <v>216</v>
      </c>
      <c r="AC84" s="16">
        <v>127.819</v>
      </c>
    </row>
    <row r="85" spans="6:29" x14ac:dyDescent="0.25">
      <c r="F85" s="5" t="str">
        <f t="shared" si="5"/>
        <v/>
      </c>
      <c r="G85" t="s">
        <v>241</v>
      </c>
      <c r="H85">
        <v>14.050140000000001</v>
      </c>
      <c r="I85">
        <v>3.7483520000000001</v>
      </c>
      <c r="J85">
        <f t="shared" si="6"/>
        <v>5.8890000000000002</v>
      </c>
      <c r="K85">
        <f t="shared" si="7"/>
        <v>15.588596761926707</v>
      </c>
      <c r="N85">
        <v>4.8548280000000004</v>
      </c>
      <c r="O85">
        <v>25.13</v>
      </c>
      <c r="AB85" s="15" t="s">
        <v>217</v>
      </c>
      <c r="AC85" s="16">
        <v>6.2530000000000001</v>
      </c>
    </row>
    <row r="86" spans="6:29" x14ac:dyDescent="0.25">
      <c r="F86" s="5" t="str">
        <f t="shared" si="5"/>
        <v/>
      </c>
      <c r="G86" t="s">
        <v>242</v>
      </c>
      <c r="H86">
        <v>5.5430669999999997</v>
      </c>
      <c r="I86">
        <v>2.3543720000000001</v>
      </c>
      <c r="J86">
        <f t="shared" si="6"/>
        <v>15.085000000000001</v>
      </c>
      <c r="K86">
        <f t="shared" si="7"/>
        <v>16.529211430575298</v>
      </c>
      <c r="N86">
        <v>4.2155430000000003</v>
      </c>
      <c r="O86">
        <v>28.169</v>
      </c>
      <c r="AB86" s="15" t="s">
        <v>218</v>
      </c>
      <c r="AC86" s="16">
        <v>16.673999999999999</v>
      </c>
    </row>
    <row r="87" spans="6:29" x14ac:dyDescent="0.25">
      <c r="F87" s="5" t="str">
        <f t="shared" si="5"/>
        <v/>
      </c>
      <c r="G87" t="s">
        <v>243</v>
      </c>
      <c r="H87">
        <v>42.766309999999997</v>
      </c>
      <c r="I87">
        <v>6.5395960000000004</v>
      </c>
      <c r="J87">
        <f t="shared" si="6"/>
        <v>160.34200000000001</v>
      </c>
      <c r="K87">
        <f t="shared" si="7"/>
        <v>18.892819591995114</v>
      </c>
      <c r="N87">
        <v>2.502742</v>
      </c>
      <c r="O87">
        <v>28.46</v>
      </c>
      <c r="AB87" s="15" t="s">
        <v>219</v>
      </c>
      <c r="AC87" s="16">
        <v>40.909999999999997</v>
      </c>
    </row>
    <row r="88" spans="6:29" x14ac:dyDescent="0.25">
      <c r="F88" s="5" t="str">
        <f t="shared" si="5"/>
        <v/>
      </c>
      <c r="G88" t="s">
        <v>244</v>
      </c>
      <c r="H88">
        <v>4.9523080000000004</v>
      </c>
      <c r="I88">
        <v>2.2253780000000001</v>
      </c>
      <c r="J88">
        <f t="shared" si="6"/>
        <v>4.9729999999999999</v>
      </c>
      <c r="K88">
        <f t="shared" si="7"/>
        <v>15.419533837696875</v>
      </c>
      <c r="N88">
        <v>4.2134369999999999</v>
      </c>
      <c r="O88">
        <v>28.731000000000002</v>
      </c>
      <c r="AB88" s="15" t="s">
        <v>23</v>
      </c>
      <c r="AC88" s="16">
        <v>0.105</v>
      </c>
    </row>
    <row r="89" spans="6:29" x14ac:dyDescent="0.25">
      <c r="F89" s="5" t="str">
        <f t="shared" si="5"/>
        <v/>
      </c>
      <c r="G89" t="s">
        <v>246</v>
      </c>
      <c r="H89">
        <v>4.2017920000000002</v>
      </c>
      <c r="I89">
        <v>2.0498270000000001</v>
      </c>
      <c r="J89">
        <f t="shared" si="6"/>
        <v>175.31</v>
      </c>
      <c r="K89">
        <f t="shared" si="7"/>
        <v>18.982066393330058</v>
      </c>
      <c r="N89">
        <v>4.3316990000000004</v>
      </c>
      <c r="O89">
        <v>28.841999999999999</v>
      </c>
      <c r="AB89" s="15" t="s">
        <v>220</v>
      </c>
      <c r="AC89" s="16">
        <v>49.006</v>
      </c>
    </row>
    <row r="90" spans="6:29" x14ac:dyDescent="0.25">
      <c r="F90" s="5" t="str">
        <f t="shared" si="5"/>
        <v/>
      </c>
      <c r="G90" t="s">
        <v>247</v>
      </c>
      <c r="H90">
        <v>17.68019</v>
      </c>
      <c r="I90">
        <v>4.2047819999999998</v>
      </c>
      <c r="J90">
        <f t="shared" si="6"/>
        <v>3.59</v>
      </c>
      <c r="K90">
        <f t="shared" si="7"/>
        <v>15.093662760464461</v>
      </c>
      <c r="N90">
        <v>6.1418520000000001</v>
      </c>
      <c r="O90">
        <v>29.766999999999999</v>
      </c>
      <c r="AB90" s="15" t="s">
        <v>221</v>
      </c>
      <c r="AC90" s="16">
        <v>3.6819999999999999</v>
      </c>
    </row>
    <row r="91" spans="6:29" x14ac:dyDescent="0.25">
      <c r="F91" s="5" t="str">
        <f t="shared" si="5"/>
        <v/>
      </c>
      <c r="G91" t="s">
        <v>248</v>
      </c>
      <c r="H91">
        <v>51.010669999999998</v>
      </c>
      <c r="I91">
        <v>7.1421749999999999</v>
      </c>
      <c r="J91">
        <f t="shared" si="6"/>
        <v>6.66</v>
      </c>
      <c r="K91">
        <f t="shared" si="7"/>
        <v>15.711630042516571</v>
      </c>
      <c r="N91">
        <v>5.5404229999999997</v>
      </c>
      <c r="O91">
        <v>30.009</v>
      </c>
      <c r="AB91" s="15" t="s">
        <v>222</v>
      </c>
      <c r="AC91" s="16">
        <v>5.532</v>
      </c>
    </row>
    <row r="92" spans="6:29" x14ac:dyDescent="0.25">
      <c r="F92" s="5" t="str">
        <f t="shared" si="5"/>
        <v/>
      </c>
      <c r="G92" t="s">
        <v>249</v>
      </c>
      <c r="H92">
        <v>6.3295159999999999</v>
      </c>
      <c r="I92">
        <v>2.5158529999999999</v>
      </c>
      <c r="J92">
        <f t="shared" si="6"/>
        <v>6.53</v>
      </c>
      <c r="K92">
        <f t="shared" si="7"/>
        <v>15.691917501252615</v>
      </c>
      <c r="N92">
        <v>11.80639</v>
      </c>
      <c r="O92">
        <v>31.084</v>
      </c>
      <c r="AB92" s="15" t="s">
        <v>223</v>
      </c>
      <c r="AC92" s="16">
        <v>6.556</v>
      </c>
    </row>
    <row r="93" spans="6:29" x14ac:dyDescent="0.25">
      <c r="F93" s="5" t="str">
        <f t="shared" si="5"/>
        <v/>
      </c>
      <c r="G93" t="s">
        <v>250</v>
      </c>
      <c r="H93">
        <v>30.696290000000001</v>
      </c>
      <c r="I93">
        <v>5.5404229999999997</v>
      </c>
      <c r="J93">
        <f t="shared" si="6"/>
        <v>30.009</v>
      </c>
      <c r="K93">
        <f t="shared" si="7"/>
        <v>17.217007894635426</v>
      </c>
      <c r="N93">
        <v>3.2613509999999999</v>
      </c>
      <c r="O93">
        <v>32.186999999999998</v>
      </c>
      <c r="AB93" s="15" t="s">
        <v>24</v>
      </c>
      <c r="AC93" s="16">
        <v>2.23</v>
      </c>
    </row>
    <row r="94" spans="6:29" x14ac:dyDescent="0.25">
      <c r="F94" s="5" t="str">
        <f t="shared" ref="F94:F157" si="8">+IF(D94&gt;3,"ERROR","")</f>
        <v/>
      </c>
      <c r="G94" t="s">
        <v>251</v>
      </c>
      <c r="H94">
        <v>5.1921119999999998</v>
      </c>
      <c r="I94">
        <v>2.2786209999999998</v>
      </c>
      <c r="J94">
        <f t="shared" si="6"/>
        <v>95.855999999999995</v>
      </c>
      <c r="K94">
        <f t="shared" si="7"/>
        <v>18.378357623305842</v>
      </c>
      <c r="N94">
        <v>2.9590179999999999</v>
      </c>
      <c r="O94">
        <v>32.661000000000001</v>
      </c>
      <c r="AB94" s="15" t="s">
        <v>224</v>
      </c>
      <c r="AC94" s="16">
        <v>3.9580000000000002</v>
      </c>
    </row>
    <row r="95" spans="6:29" x14ac:dyDescent="0.25">
      <c r="F95" s="5" t="str">
        <f t="shared" si="8"/>
        <v/>
      </c>
      <c r="G95" t="s">
        <v>252</v>
      </c>
      <c r="H95">
        <v>12.828810000000001</v>
      </c>
      <c r="I95">
        <v>3.5817329999999998</v>
      </c>
      <c r="J95">
        <f t="shared" si="6"/>
        <v>37.948999999999998</v>
      </c>
      <c r="K95">
        <f t="shared" si="7"/>
        <v>17.4517537109976</v>
      </c>
      <c r="N95">
        <v>23.483699999999999</v>
      </c>
      <c r="O95">
        <v>32.847000000000001</v>
      </c>
      <c r="AB95" s="15" t="s">
        <v>25</v>
      </c>
      <c r="AC95" s="16">
        <v>1.9410000000000001</v>
      </c>
    </row>
    <row r="96" spans="6:29" x14ac:dyDescent="0.25">
      <c r="F96" s="5" t="str">
        <f t="shared" si="8"/>
        <v/>
      </c>
      <c r="G96" t="s">
        <v>253</v>
      </c>
      <c r="H96">
        <v>7.0645119999999997</v>
      </c>
      <c r="I96">
        <v>2.657915</v>
      </c>
      <c r="J96">
        <f t="shared" si="6"/>
        <v>10.657999999999999</v>
      </c>
      <c r="K96">
        <f t="shared" si="7"/>
        <v>16.181821341838866</v>
      </c>
      <c r="N96">
        <v>2.203948</v>
      </c>
      <c r="O96">
        <v>34.436999999999998</v>
      </c>
      <c r="AB96" s="15" t="s">
        <v>225</v>
      </c>
      <c r="AC96" s="16">
        <v>3.8759999999999999</v>
      </c>
    </row>
    <row r="97" spans="6:29" x14ac:dyDescent="0.25">
      <c r="F97" s="5" t="str">
        <f t="shared" si="8"/>
        <v/>
      </c>
      <c r="G97" t="s">
        <v>320</v>
      </c>
      <c r="H97">
        <v>11.921609999999999</v>
      </c>
      <c r="I97">
        <v>3.4527679999999998</v>
      </c>
      <c r="J97" t="e">
        <f t="shared" si="6"/>
        <v>#N/A</v>
      </c>
      <c r="K97" t="e">
        <f t="shared" si="7"/>
        <v>#N/A</v>
      </c>
      <c r="N97">
        <v>3.1222120000000002</v>
      </c>
      <c r="O97">
        <v>35.201000000000001</v>
      </c>
      <c r="AB97" s="15" t="s">
        <v>226</v>
      </c>
      <c r="AC97" s="16">
        <v>6.4790000000000001</v>
      </c>
    </row>
    <row r="98" spans="6:29" x14ac:dyDescent="0.25">
      <c r="F98" s="5" t="str">
        <f t="shared" si="8"/>
        <v/>
      </c>
      <c r="G98" t="s">
        <v>254</v>
      </c>
      <c r="H98">
        <v>37.63129</v>
      </c>
      <c r="I98">
        <v>6.1344349999999999</v>
      </c>
      <c r="J98">
        <f t="shared" si="6"/>
        <v>21.411999999999999</v>
      </c>
      <c r="K98">
        <f t="shared" si="7"/>
        <v>16.879462070495411</v>
      </c>
      <c r="N98">
        <v>2.2719770000000001</v>
      </c>
      <c r="O98">
        <v>35.954000000000001</v>
      </c>
      <c r="AB98" s="15" t="s">
        <v>227</v>
      </c>
      <c r="AC98" s="16">
        <v>3.2669999999999999</v>
      </c>
    </row>
    <row r="99" spans="6:29" x14ac:dyDescent="0.25">
      <c r="F99" s="5" t="str">
        <f t="shared" si="8"/>
        <v/>
      </c>
      <c r="G99" t="s">
        <v>255</v>
      </c>
      <c r="H99">
        <v>43.766559999999998</v>
      </c>
      <c r="I99">
        <v>6.6156300000000003</v>
      </c>
      <c r="J99">
        <f t="shared" si="6"/>
        <v>142.411</v>
      </c>
      <c r="K99">
        <f t="shared" si="7"/>
        <v>18.774227801149749</v>
      </c>
      <c r="N99">
        <v>3.5817329999999998</v>
      </c>
      <c r="O99">
        <v>37.948999999999998</v>
      </c>
      <c r="AB99" s="15" t="s">
        <v>26</v>
      </c>
      <c r="AC99" s="16">
        <v>0.51400000000000001</v>
      </c>
    </row>
    <row r="100" spans="6:29" x14ac:dyDescent="0.25">
      <c r="F100" s="5" t="str">
        <f t="shared" si="8"/>
        <v/>
      </c>
      <c r="G100" t="s">
        <v>256</v>
      </c>
      <c r="H100">
        <v>255.428</v>
      </c>
      <c r="I100">
        <v>15.98211</v>
      </c>
      <c r="J100">
        <f t="shared" si="6"/>
        <v>10.208</v>
      </c>
      <c r="K100">
        <f t="shared" si="7"/>
        <v>16.138682284566709</v>
      </c>
      <c r="N100">
        <v>5.632339</v>
      </c>
      <c r="O100">
        <v>40.9</v>
      </c>
      <c r="AB100" s="15" t="s">
        <v>143</v>
      </c>
      <c r="AC100" s="16">
        <v>2.0590000000000002</v>
      </c>
    </row>
    <row r="101" spans="6:29" x14ac:dyDescent="0.25">
      <c r="F101" s="5" t="str">
        <f t="shared" si="8"/>
        <v/>
      </c>
      <c r="G101" t="s">
        <v>257</v>
      </c>
      <c r="H101">
        <v>17.770800000000001</v>
      </c>
      <c r="I101">
        <v>4.2155430000000003</v>
      </c>
      <c r="J101">
        <f t="shared" si="6"/>
        <v>28.169</v>
      </c>
      <c r="K101">
        <f t="shared" si="7"/>
        <v>17.153732640464916</v>
      </c>
      <c r="N101">
        <v>2.2376200000000002</v>
      </c>
      <c r="O101">
        <v>40.909999999999997</v>
      </c>
      <c r="AB101" s="15" t="s">
        <v>228</v>
      </c>
      <c r="AC101" s="16">
        <v>21.850999999999999</v>
      </c>
    </row>
    <row r="102" spans="6:29" x14ac:dyDescent="0.25">
      <c r="F102" s="5" t="str">
        <f t="shared" si="8"/>
        <v/>
      </c>
      <c r="G102" t="s">
        <v>258</v>
      </c>
      <c r="H102">
        <v>3.727455</v>
      </c>
      <c r="I102">
        <v>1.9306620000000001</v>
      </c>
      <c r="J102">
        <f t="shared" si="6"/>
        <v>13.443</v>
      </c>
      <c r="K102">
        <f t="shared" si="7"/>
        <v>16.413969082436388</v>
      </c>
      <c r="N102">
        <v>4.260249</v>
      </c>
      <c r="O102">
        <v>42.176000000000002</v>
      </c>
      <c r="AB102" s="15" t="s">
        <v>229</v>
      </c>
      <c r="AC102" s="16">
        <v>16.166</v>
      </c>
    </row>
    <row r="103" spans="6:29" x14ac:dyDescent="0.25">
      <c r="F103" s="5" t="str">
        <f t="shared" si="8"/>
        <v/>
      </c>
      <c r="G103" t="s">
        <v>259</v>
      </c>
      <c r="H103">
        <v>138.1396</v>
      </c>
      <c r="I103">
        <v>11.75328</v>
      </c>
      <c r="J103">
        <f t="shared" si="6"/>
        <v>7.4109999999999996</v>
      </c>
      <c r="K103">
        <f t="shared" si="7"/>
        <v>15.818475940933496</v>
      </c>
      <c r="N103">
        <v>10.33788</v>
      </c>
      <c r="O103">
        <v>45.554000000000002</v>
      </c>
      <c r="AB103" s="15" t="s">
        <v>230</v>
      </c>
      <c r="AC103" s="16">
        <v>28.731000000000002</v>
      </c>
    </row>
    <row r="104" spans="6:29" x14ac:dyDescent="0.25">
      <c r="F104" s="5" t="str">
        <f t="shared" si="8"/>
        <v/>
      </c>
      <c r="G104" t="s">
        <v>260</v>
      </c>
      <c r="H104">
        <v>150.60059999999999</v>
      </c>
      <c r="I104">
        <v>12.271940000000001</v>
      </c>
      <c r="J104">
        <f t="shared" si="6"/>
        <v>6</v>
      </c>
      <c r="K104">
        <f t="shared" si="7"/>
        <v>15.60727002719233</v>
      </c>
      <c r="N104">
        <v>3.550211</v>
      </c>
      <c r="O104">
        <v>46.052</v>
      </c>
      <c r="AB104" s="15" t="s">
        <v>28</v>
      </c>
      <c r="AC104" s="16">
        <v>0.32500000000000001</v>
      </c>
    </row>
    <row r="105" spans="6:29" x14ac:dyDescent="0.25">
      <c r="F105" s="5" t="str">
        <f t="shared" si="8"/>
        <v/>
      </c>
      <c r="G105" t="s">
        <v>261</v>
      </c>
      <c r="H105">
        <v>19.322800000000001</v>
      </c>
      <c r="I105">
        <v>4.3957699999999997</v>
      </c>
      <c r="J105">
        <f t="shared" si="6"/>
        <v>5.274</v>
      </c>
      <c r="K105">
        <f t="shared" si="7"/>
        <v>15.478299645895369</v>
      </c>
      <c r="N105">
        <v>2.8876559999999998</v>
      </c>
      <c r="O105">
        <v>46.152999999999999</v>
      </c>
      <c r="AB105" s="15" t="s">
        <v>231</v>
      </c>
      <c r="AC105" s="16">
        <v>15.85</v>
      </c>
    </row>
    <row r="106" spans="6:29" x14ac:dyDescent="0.25">
      <c r="F106" s="5" t="str">
        <f t="shared" si="8"/>
        <v/>
      </c>
      <c r="G106" t="s">
        <v>262</v>
      </c>
      <c r="H106">
        <v>38.912370000000003</v>
      </c>
      <c r="I106">
        <v>6.237978</v>
      </c>
      <c r="J106">
        <f t="shared" si="6"/>
        <v>5.4459999999999997</v>
      </c>
      <c r="K106">
        <f t="shared" si="7"/>
        <v>15.510391952215842</v>
      </c>
      <c r="N106">
        <v>3.427384</v>
      </c>
      <c r="O106">
        <v>49.006</v>
      </c>
      <c r="AB106" s="15" t="s">
        <v>29</v>
      </c>
      <c r="AC106" s="16">
        <v>0.42299999999999999</v>
      </c>
    </row>
    <row r="107" spans="6:29" x14ac:dyDescent="0.25">
      <c r="F107" s="5" t="str">
        <f t="shared" si="8"/>
        <v/>
      </c>
      <c r="G107" t="s">
        <v>321</v>
      </c>
      <c r="H107">
        <v>36.580939999999998</v>
      </c>
      <c r="I107">
        <v>6.0482180000000003</v>
      </c>
      <c r="J107" t="e">
        <f t="shared" si="6"/>
        <v>#N/A</v>
      </c>
      <c r="K107" t="e">
        <f t="shared" si="7"/>
        <v>#N/A</v>
      </c>
      <c r="N107">
        <v>2.0816880000000002</v>
      </c>
      <c r="O107">
        <v>50.591000000000001</v>
      </c>
      <c r="AB107" s="15" t="s">
        <v>232</v>
      </c>
      <c r="AC107" s="16">
        <v>3.2559999999999998</v>
      </c>
    </row>
    <row r="108" spans="6:29" x14ac:dyDescent="0.25">
      <c r="F108" s="5" t="str">
        <f t="shared" si="8"/>
        <v/>
      </c>
      <c r="G108" t="s">
        <v>263</v>
      </c>
      <c r="H108">
        <v>4.3334250000000001</v>
      </c>
      <c r="I108">
        <v>2.0816880000000002</v>
      </c>
      <c r="J108">
        <f t="shared" si="6"/>
        <v>50.591000000000001</v>
      </c>
      <c r="K108">
        <f t="shared" si="7"/>
        <v>17.739284252825083</v>
      </c>
      <c r="N108">
        <v>1.894112</v>
      </c>
      <c r="O108">
        <v>60.625999999999998</v>
      </c>
      <c r="AB108" s="15" t="s">
        <v>30</v>
      </c>
      <c r="AC108" s="16">
        <v>1.2889999999999999</v>
      </c>
    </row>
    <row r="109" spans="6:29" x14ac:dyDescent="0.25">
      <c r="F109" s="5" t="str">
        <f t="shared" si="8"/>
        <v/>
      </c>
      <c r="G109" t="s">
        <v>264</v>
      </c>
      <c r="H109">
        <v>8.3385599999999993</v>
      </c>
      <c r="I109">
        <v>2.8876559999999998</v>
      </c>
      <c r="J109">
        <f t="shared" si="6"/>
        <v>46.152999999999999</v>
      </c>
      <c r="K109">
        <f t="shared" si="7"/>
        <v>17.647472522217491</v>
      </c>
      <c r="N109">
        <v>2.4941279999999999</v>
      </c>
      <c r="O109">
        <v>62.643999999999998</v>
      </c>
      <c r="AB109" s="15" t="s">
        <v>233</v>
      </c>
      <c r="AC109" s="16">
        <v>113.735</v>
      </c>
    </row>
    <row r="110" spans="6:29" x14ac:dyDescent="0.25">
      <c r="F110" s="5" t="str">
        <f t="shared" si="8"/>
        <v/>
      </c>
      <c r="G110" t="s">
        <v>265</v>
      </c>
      <c r="H110">
        <v>5.2283739999999996</v>
      </c>
      <c r="I110">
        <v>2.2865639999999998</v>
      </c>
      <c r="J110">
        <f t="shared" si="6"/>
        <v>20.541</v>
      </c>
      <c r="K110">
        <f t="shared" si="7"/>
        <v>16.837933446771309</v>
      </c>
      <c r="N110">
        <v>1.776683</v>
      </c>
      <c r="O110">
        <v>63.087000000000003</v>
      </c>
      <c r="AB110" s="15" t="s">
        <v>234</v>
      </c>
      <c r="AC110" s="16">
        <v>3.5569999999999999</v>
      </c>
    </row>
    <row r="111" spans="6:29" x14ac:dyDescent="0.25">
      <c r="F111" s="5" t="str">
        <f t="shared" si="8"/>
        <v/>
      </c>
      <c r="G111" t="s">
        <v>266</v>
      </c>
      <c r="H111">
        <v>8.7557910000000003</v>
      </c>
      <c r="I111">
        <v>2.9590179999999999</v>
      </c>
      <c r="J111">
        <f t="shared" si="6"/>
        <v>32.661000000000001</v>
      </c>
      <c r="K111">
        <f t="shared" si="7"/>
        <v>17.301692263531425</v>
      </c>
      <c r="N111">
        <v>5.3858839999999999</v>
      </c>
      <c r="O111">
        <v>64.075999999999993</v>
      </c>
      <c r="AB111" s="15" t="s">
        <v>31</v>
      </c>
      <c r="AC111" s="16">
        <v>2.7959999999999998</v>
      </c>
    </row>
    <row r="112" spans="6:29" x14ac:dyDescent="0.25">
      <c r="F112" s="5" t="str">
        <f t="shared" si="8"/>
        <v/>
      </c>
      <c r="G112" t="s">
        <v>267</v>
      </c>
      <c r="H112">
        <v>7.1965269999999997</v>
      </c>
      <c r="I112">
        <v>2.6826340000000002</v>
      </c>
      <c r="J112">
        <f t="shared" si="6"/>
        <v>9.4499999999999993</v>
      </c>
      <c r="K112">
        <f t="shared" si="7"/>
        <v>16.061525299469924</v>
      </c>
      <c r="N112">
        <v>6.0129339999999996</v>
      </c>
      <c r="O112">
        <v>72.570999999999998</v>
      </c>
      <c r="AB112" s="15" t="s">
        <v>32</v>
      </c>
      <c r="AC112" s="16">
        <v>0.62</v>
      </c>
    </row>
    <row r="113" spans="6:29" x14ac:dyDescent="0.25">
      <c r="F113" s="5" t="str">
        <f t="shared" si="8"/>
        <v/>
      </c>
      <c r="G113" t="s">
        <v>268</v>
      </c>
      <c r="H113">
        <v>2.9610940000000001</v>
      </c>
      <c r="I113">
        <v>1.720783</v>
      </c>
      <c r="J113">
        <f t="shared" si="6"/>
        <v>7.8369999999999997</v>
      </c>
      <c r="K113">
        <f t="shared" si="7"/>
        <v>15.874366666035002</v>
      </c>
      <c r="N113">
        <v>4.2779119999999997</v>
      </c>
      <c r="O113">
        <v>73.95</v>
      </c>
      <c r="AB113" s="15" t="s">
        <v>235</v>
      </c>
      <c r="AC113" s="16">
        <v>32.186999999999998</v>
      </c>
    </row>
    <row r="114" spans="6:29" x14ac:dyDescent="0.25">
      <c r="F114" s="5" t="str">
        <f t="shared" si="8"/>
        <v/>
      </c>
      <c r="G114" t="s">
        <v>322</v>
      </c>
      <c r="H114">
        <v>18.00947</v>
      </c>
      <c r="I114">
        <v>4.2437569999999996</v>
      </c>
      <c r="J114" t="e">
        <f t="shared" si="6"/>
        <v>#N/A</v>
      </c>
      <c r="K114" t="e">
        <f t="shared" si="7"/>
        <v>#N/A</v>
      </c>
      <c r="N114">
        <v>3.9277350000000002</v>
      </c>
      <c r="O114">
        <v>75.858999999999995</v>
      </c>
      <c r="AB114" s="15" t="s">
        <v>236</v>
      </c>
      <c r="AC114" s="16">
        <v>22.016999999999999</v>
      </c>
    </row>
    <row r="115" spans="6:29" x14ac:dyDescent="0.25">
      <c r="F115" s="5" t="str">
        <f t="shared" si="8"/>
        <v/>
      </c>
      <c r="G115" s="15" t="s">
        <v>270</v>
      </c>
      <c r="H115">
        <v>4.9208460000000001</v>
      </c>
      <c r="I115">
        <v>2.2182979999999999</v>
      </c>
      <c r="J115">
        <f t="shared" si="6"/>
        <v>23.225000000000001</v>
      </c>
      <c r="K115">
        <f t="shared" si="7"/>
        <v>16.960739842664175</v>
      </c>
      <c r="N115">
        <v>1.8029900000000001</v>
      </c>
      <c r="O115">
        <v>79.355999999999995</v>
      </c>
      <c r="AB115" s="15" t="s">
        <v>237</v>
      </c>
      <c r="AC115" s="16">
        <v>62.417000000000002</v>
      </c>
    </row>
    <row r="116" spans="6:29" x14ac:dyDescent="0.25">
      <c r="F116" s="5" t="str">
        <f t="shared" si="8"/>
        <v/>
      </c>
      <c r="G116" t="s">
        <v>271</v>
      </c>
      <c r="H116">
        <v>162.3682</v>
      </c>
      <c r="I116">
        <v>12.742380000000001</v>
      </c>
      <c r="J116">
        <f t="shared" si="6"/>
        <v>7.8490000000000002</v>
      </c>
      <c r="K116">
        <f t="shared" si="7"/>
        <v>15.875896693108951</v>
      </c>
      <c r="N116">
        <v>1.8931960000000001</v>
      </c>
      <c r="O116">
        <v>81.777000000000001</v>
      </c>
      <c r="AB116" s="15" t="s">
        <v>33</v>
      </c>
      <c r="AC116" s="16">
        <v>2.1379999999999999</v>
      </c>
    </row>
    <row r="117" spans="6:29" x14ac:dyDescent="0.25">
      <c r="F117" s="5" t="str">
        <f t="shared" si="8"/>
        <v/>
      </c>
      <c r="G117" t="s">
        <v>272</v>
      </c>
      <c r="H117">
        <v>18.149719999999999</v>
      </c>
      <c r="I117">
        <v>4.260249</v>
      </c>
      <c r="J117">
        <f t="shared" si="6"/>
        <v>42.176000000000002</v>
      </c>
      <c r="K117">
        <f t="shared" si="7"/>
        <v>17.557361896844316</v>
      </c>
      <c r="N117">
        <v>5.9281610000000002</v>
      </c>
      <c r="O117">
        <v>86.834000000000003</v>
      </c>
      <c r="AB117" s="15" t="s">
        <v>238</v>
      </c>
      <c r="AC117" s="16">
        <v>28.46</v>
      </c>
    </row>
    <row r="118" spans="6:29" x14ac:dyDescent="0.25">
      <c r="F118" s="5" t="str">
        <f t="shared" si="8"/>
        <v/>
      </c>
      <c r="G118" t="s">
        <v>273</v>
      </c>
      <c r="H118">
        <v>29.007750000000001</v>
      </c>
      <c r="I118">
        <v>5.3858839999999999</v>
      </c>
      <c r="J118">
        <f t="shared" si="6"/>
        <v>64.075999999999993</v>
      </c>
      <c r="K118">
        <f t="shared" si="7"/>
        <v>17.975580436803511</v>
      </c>
      <c r="N118">
        <v>2.2363219999999999</v>
      </c>
      <c r="O118">
        <v>89.316000000000003</v>
      </c>
      <c r="AB118" s="15" t="s">
        <v>239</v>
      </c>
      <c r="AC118" s="16">
        <v>16.690000000000001</v>
      </c>
    </row>
    <row r="119" spans="6:29" x14ac:dyDescent="0.25">
      <c r="F119" s="5" t="str">
        <f t="shared" si="8"/>
        <v/>
      </c>
      <c r="G119" t="s">
        <v>274</v>
      </c>
      <c r="H119">
        <v>25.941960000000002</v>
      </c>
      <c r="I119">
        <v>5.0933250000000001</v>
      </c>
      <c r="J119">
        <f t="shared" si="6"/>
        <v>7.1390000000000002</v>
      </c>
      <c r="K119">
        <f t="shared" si="7"/>
        <v>15.781083268484597</v>
      </c>
      <c r="N119">
        <v>2.2786209999999998</v>
      </c>
      <c r="O119">
        <v>95.855999999999995</v>
      </c>
      <c r="AB119" s="15" t="s">
        <v>240</v>
      </c>
      <c r="AC119" s="16">
        <v>4.4160000000000004</v>
      </c>
    </row>
    <row r="120" spans="6:29" x14ac:dyDescent="0.25">
      <c r="F120" s="5" t="str">
        <f t="shared" si="8"/>
        <v/>
      </c>
      <c r="G120" t="s">
        <v>275</v>
      </c>
      <c r="H120">
        <v>2.7852899999999998</v>
      </c>
      <c r="I120">
        <v>1.668919</v>
      </c>
      <c r="J120">
        <f t="shared" si="6"/>
        <v>10.654999999999999</v>
      </c>
      <c r="K120">
        <f t="shared" si="7"/>
        <v>16.181539823514854</v>
      </c>
      <c r="N120">
        <v>3.3590409999999999</v>
      </c>
      <c r="O120">
        <v>113.735</v>
      </c>
      <c r="AB120" s="15" t="s">
        <v>241</v>
      </c>
      <c r="AC120" s="16">
        <v>5.8890000000000002</v>
      </c>
    </row>
    <row r="121" spans="6:29" x14ac:dyDescent="0.25">
      <c r="F121" s="5" t="str">
        <f t="shared" si="8"/>
        <v/>
      </c>
      <c r="G121" t="s">
        <v>276</v>
      </c>
      <c r="H121">
        <v>18.300529999999998</v>
      </c>
      <c r="I121">
        <v>4.2779119999999997</v>
      </c>
      <c r="J121">
        <f t="shared" si="6"/>
        <v>73.95</v>
      </c>
      <c r="K121">
        <f t="shared" si="7"/>
        <v>18.118899747121084</v>
      </c>
      <c r="N121">
        <v>2.5758369999999999</v>
      </c>
      <c r="O121">
        <v>127.819</v>
      </c>
      <c r="AB121" s="15" t="s">
        <v>242</v>
      </c>
      <c r="AC121" s="16">
        <v>15.085000000000001</v>
      </c>
    </row>
    <row r="122" spans="6:29" x14ac:dyDescent="0.25">
      <c r="F122" s="5" t="str">
        <f t="shared" si="8"/>
        <v/>
      </c>
      <c r="G122" t="s">
        <v>277</v>
      </c>
      <c r="H122">
        <v>70.066829999999996</v>
      </c>
      <c r="I122">
        <v>8.3705929999999995</v>
      </c>
      <c r="J122">
        <f t="shared" si="6"/>
        <v>5.5259999999999998</v>
      </c>
      <c r="K122">
        <f t="shared" si="7"/>
        <v>15.524974784465499</v>
      </c>
      <c r="N122">
        <v>6.6156300000000003</v>
      </c>
      <c r="O122">
        <v>142.411</v>
      </c>
      <c r="AB122" s="15" t="s">
        <v>243</v>
      </c>
      <c r="AC122" s="16">
        <v>160.34200000000001</v>
      </c>
    </row>
    <row r="123" spans="6:29" x14ac:dyDescent="0.25">
      <c r="F123" s="5" t="str">
        <f t="shared" si="8"/>
        <v/>
      </c>
      <c r="G123" t="s">
        <v>278</v>
      </c>
      <c r="H123">
        <v>9.7482050000000005</v>
      </c>
      <c r="I123">
        <v>3.1222120000000002</v>
      </c>
      <c r="J123">
        <f t="shared" si="6"/>
        <v>35.201000000000001</v>
      </c>
      <c r="K123">
        <f t="shared" si="7"/>
        <v>17.376585049255706</v>
      </c>
      <c r="N123">
        <v>6.5395960000000004</v>
      </c>
      <c r="O123">
        <v>160.34200000000001</v>
      </c>
      <c r="AB123" s="15" t="s">
        <v>244</v>
      </c>
      <c r="AC123" s="16">
        <v>4.9729999999999999</v>
      </c>
    </row>
    <row r="124" spans="6:29" x14ac:dyDescent="0.25">
      <c r="F124" s="5" t="str">
        <f t="shared" si="8"/>
        <v/>
      </c>
      <c r="G124" t="s">
        <v>279</v>
      </c>
      <c r="H124">
        <v>106.8719</v>
      </c>
      <c r="I124">
        <v>10.33788</v>
      </c>
      <c r="J124">
        <f t="shared" si="6"/>
        <v>45.554000000000002</v>
      </c>
      <c r="K124">
        <f t="shared" si="7"/>
        <v>17.634408993401944</v>
      </c>
      <c r="N124">
        <v>2.0456460000000001</v>
      </c>
      <c r="O124">
        <v>166.70699999999999</v>
      </c>
      <c r="AB124" s="15" t="s">
        <v>245</v>
      </c>
      <c r="AC124" s="16">
        <v>3.0830000000000002</v>
      </c>
    </row>
    <row r="125" spans="6:29" x14ac:dyDescent="0.25">
      <c r="F125" s="5" t="str">
        <f t="shared" si="8"/>
        <v/>
      </c>
      <c r="G125" t="s">
        <v>280</v>
      </c>
      <c r="H125">
        <v>12.57813</v>
      </c>
      <c r="I125">
        <v>3.5465659999999999</v>
      </c>
      <c r="J125">
        <f t="shared" si="6"/>
        <v>5.375</v>
      </c>
      <c r="K125">
        <f t="shared" si="7"/>
        <v>15.497269131978001</v>
      </c>
      <c r="N125">
        <v>2.0498270000000001</v>
      </c>
      <c r="O125">
        <v>175.31</v>
      </c>
      <c r="AB125" s="15" t="s">
        <v>246</v>
      </c>
      <c r="AC125" s="16">
        <v>175.31</v>
      </c>
    </row>
    <row r="126" spans="6:29" x14ac:dyDescent="0.25">
      <c r="F126" s="5" t="str">
        <f t="shared" si="8"/>
        <v/>
      </c>
      <c r="G126" t="s">
        <v>281</v>
      </c>
      <c r="H126">
        <v>6.2206760000000001</v>
      </c>
      <c r="I126">
        <v>2.4941279999999999</v>
      </c>
      <c r="J126">
        <f t="shared" si="6"/>
        <v>62.643999999999998</v>
      </c>
      <c r="K126">
        <f t="shared" si="7"/>
        <v>17.95297846456846</v>
      </c>
      <c r="N126">
        <v>2.5217000000000001</v>
      </c>
      <c r="O126">
        <v>194.93299999999999</v>
      </c>
      <c r="AB126" s="15" t="s">
        <v>247</v>
      </c>
      <c r="AC126" s="16">
        <v>3.59</v>
      </c>
    </row>
    <row r="127" spans="6:29" x14ac:dyDescent="0.25">
      <c r="F127" s="5" t="str">
        <f t="shared" si="8"/>
        <v/>
      </c>
      <c r="G127" t="s">
        <v>123</v>
      </c>
      <c r="H127">
        <v>4.6840140000000003</v>
      </c>
      <c r="I127">
        <v>2.1642579999999998</v>
      </c>
      <c r="J127">
        <f t="shared" si="6"/>
        <v>311.94600000000003</v>
      </c>
      <c r="K127">
        <f t="shared" si="7"/>
        <v>19.558340653871142</v>
      </c>
      <c r="N127">
        <v>5.235544</v>
      </c>
      <c r="O127">
        <v>241.03</v>
      </c>
      <c r="AB127" s="15" t="s">
        <v>248</v>
      </c>
      <c r="AC127" s="16">
        <v>6.66</v>
      </c>
    </row>
    <row r="128" spans="6:29" x14ac:dyDescent="0.25">
      <c r="F128" s="5" t="str">
        <f t="shared" si="8"/>
        <v/>
      </c>
      <c r="G128" t="s">
        <v>282</v>
      </c>
      <c r="H128">
        <v>39.25806</v>
      </c>
      <c r="I128">
        <v>6.265625</v>
      </c>
      <c r="J128">
        <f t="shared" si="6"/>
        <v>3.3690000000000002</v>
      </c>
      <c r="K128">
        <f t="shared" si="7"/>
        <v>15.03012652238869</v>
      </c>
      <c r="N128">
        <v>2.1642579999999998</v>
      </c>
      <c r="O128">
        <v>311.94600000000003</v>
      </c>
      <c r="AB128" s="15" t="s">
        <v>249</v>
      </c>
      <c r="AC128" s="16">
        <v>6.53</v>
      </c>
    </row>
    <row r="129" spans="6:29" x14ac:dyDescent="0.25">
      <c r="F129" s="5" t="str">
        <f t="shared" si="8"/>
        <v/>
      </c>
      <c r="G129" t="s">
        <v>283</v>
      </c>
      <c r="H129">
        <v>18.76362</v>
      </c>
      <c r="I129">
        <v>4.3316990000000004</v>
      </c>
      <c r="J129">
        <f t="shared" si="6"/>
        <v>28.841999999999999</v>
      </c>
      <c r="K129">
        <f t="shared" si="7"/>
        <v>17.177343216104152</v>
      </c>
      <c r="N129">
        <v>2.829107</v>
      </c>
      <c r="O129">
        <v>1206.9169999999999</v>
      </c>
      <c r="AB129" s="15" t="s">
        <v>250</v>
      </c>
      <c r="AC129" s="16">
        <v>30.009</v>
      </c>
    </row>
    <row r="130" spans="6:29" x14ac:dyDescent="0.25">
      <c r="F130" s="5" t="str">
        <f t="shared" si="8"/>
        <v/>
      </c>
      <c r="G130" t="s">
        <v>284</v>
      </c>
      <c r="H130">
        <v>37.722340000000003</v>
      </c>
      <c r="I130">
        <v>6.1418520000000001</v>
      </c>
      <c r="J130">
        <f t="shared" si="6"/>
        <v>29.766999999999999</v>
      </c>
      <c r="K130">
        <f t="shared" si="7"/>
        <v>17.208910955324203</v>
      </c>
      <c r="N130">
        <v>3.8806219999999998</v>
      </c>
      <c r="O130">
        <v>1348.1210000000001</v>
      </c>
      <c r="AB130" s="15" t="s">
        <v>251</v>
      </c>
      <c r="AC130" s="16">
        <v>95.855999999999995</v>
      </c>
    </row>
    <row r="131" spans="6:29" x14ac:dyDescent="0.25">
      <c r="F131" s="5" t="str">
        <f t="shared" si="8"/>
        <v/>
      </c>
      <c r="G131" t="s">
        <v>285</v>
      </c>
      <c r="H131">
        <v>5.0011380000000001</v>
      </c>
      <c r="I131">
        <v>2.2363219999999999</v>
      </c>
      <c r="J131">
        <f>+VLOOKUP(G131,$AB$2:$AC$184,2,0)</f>
        <v>89.316000000000003</v>
      </c>
      <c r="K131">
        <f t="shared" ref="K131:K192" si="9">+LN(J131*1000^2)</f>
        <v>18.307691201130048</v>
      </c>
      <c r="N131">
        <v>4.1983100000000002</v>
      </c>
      <c r="O131" t="e">
        <v>#N/A</v>
      </c>
      <c r="AB131" s="15" t="s">
        <v>252</v>
      </c>
      <c r="AC131" s="16">
        <v>37.948999999999998</v>
      </c>
    </row>
    <row r="132" spans="6:29" x14ac:dyDescent="0.25">
      <c r="F132" s="5" t="str">
        <f t="shared" si="8"/>
        <v/>
      </c>
      <c r="G132" s="15" t="s">
        <v>286</v>
      </c>
      <c r="H132">
        <v>23.56936</v>
      </c>
      <c r="I132">
        <v>4.8548280000000004</v>
      </c>
      <c r="J132">
        <f>+VLOOKUP(G132,$AB$2:$AC$184,2,0)</f>
        <v>25.13</v>
      </c>
      <c r="K132">
        <f t="shared" si="9"/>
        <v>17.039572909519777</v>
      </c>
      <c r="N132">
        <v>5.0919639999999999</v>
      </c>
      <c r="O132" t="e">
        <v>#N/A</v>
      </c>
      <c r="AB132" s="15" t="s">
        <v>253</v>
      </c>
      <c r="AC132" s="16">
        <v>10.657999999999999</v>
      </c>
    </row>
    <row r="133" spans="6:29" x14ac:dyDescent="0.25">
      <c r="F133" s="5" t="str">
        <f t="shared" si="8"/>
        <v/>
      </c>
      <c r="G133" t="s">
        <v>287</v>
      </c>
      <c r="H133">
        <v>49.596710000000002</v>
      </c>
      <c r="I133">
        <v>7.0424930000000003</v>
      </c>
      <c r="J133">
        <f>+VLOOKUP(G133,$AB$2:$AC$184,2,0)</f>
        <v>13.585000000000001</v>
      </c>
      <c r="K133">
        <f t="shared" si="9"/>
        <v>16.424476800842584</v>
      </c>
      <c r="N133">
        <v>7.9804320000000004</v>
      </c>
      <c r="O133" t="e">
        <v>#N/A</v>
      </c>
      <c r="AB133" s="15" t="s">
        <v>34</v>
      </c>
      <c r="AC133" s="16">
        <v>1.768</v>
      </c>
    </row>
    <row r="134" spans="6:29" x14ac:dyDescent="0.25">
      <c r="F134" s="5" t="str">
        <f t="shared" si="8"/>
        <v/>
      </c>
      <c r="G134" t="s">
        <v>288</v>
      </c>
      <c r="H134">
        <v>43.242649999999998</v>
      </c>
      <c r="I134">
        <v>6.575914</v>
      </c>
      <c r="J134">
        <f>+VLOOKUP(G134,$AB$2:$AC$184,2,0)</f>
        <v>12.574999999999999</v>
      </c>
      <c r="K134">
        <f t="shared" si="9"/>
        <v>16.347221273950076</v>
      </c>
      <c r="N134">
        <v>4.0937159999999997</v>
      </c>
      <c r="O134" t="e">
        <v>#N/A</v>
      </c>
      <c r="AB134" s="15" t="s">
        <v>254</v>
      </c>
      <c r="AC134" s="16">
        <v>21.411999999999999</v>
      </c>
    </row>
    <row r="135" spans="6:29" x14ac:dyDescent="0.25">
      <c r="F135" s="5" t="str">
        <f t="shared" si="8"/>
        <v/>
      </c>
      <c r="I135" s="42"/>
      <c r="N135">
        <v>3.4527679999999998</v>
      </c>
      <c r="O135" t="e">
        <v>#N/A</v>
      </c>
      <c r="AB135" s="15" t="s">
        <v>255</v>
      </c>
      <c r="AC135" s="16">
        <v>142.411</v>
      </c>
    </row>
    <row r="136" spans="6:29" x14ac:dyDescent="0.25">
      <c r="F136" s="5" t="str">
        <f t="shared" si="8"/>
        <v/>
      </c>
      <c r="G136" t="s">
        <v>154</v>
      </c>
      <c r="I136">
        <v>8.9310849999999995</v>
      </c>
      <c r="J136">
        <f t="shared" ref="J136:J167" si="10">+VLOOKUP(G136,$AB$2:$AC$184,2,0)</f>
        <v>3.218</v>
      </c>
      <c r="K136">
        <f t="shared" si="9"/>
        <v>14.984270606534466</v>
      </c>
      <c r="N136">
        <v>6.0482180000000003</v>
      </c>
      <c r="O136" t="e">
        <v>#N/A</v>
      </c>
      <c r="AB136" s="15" t="s">
        <v>256</v>
      </c>
      <c r="AC136" s="16">
        <v>10.208</v>
      </c>
    </row>
    <row r="137" spans="6:29" x14ac:dyDescent="0.25">
      <c r="F137" s="5" t="str">
        <f t="shared" si="8"/>
        <v/>
      </c>
      <c r="G137" t="s">
        <v>0</v>
      </c>
      <c r="I137">
        <v>4.3548549999999997</v>
      </c>
      <c r="J137">
        <f t="shared" si="10"/>
        <v>8.7999999999999995E-2</v>
      </c>
      <c r="K137">
        <f t="shared" si="9"/>
        <v>11.385092093460344</v>
      </c>
      <c r="N137">
        <v>4.2437569999999996</v>
      </c>
      <c r="O137" t="e">
        <v>#N/A</v>
      </c>
      <c r="AB137" s="15" t="s">
        <v>35</v>
      </c>
      <c r="AC137" s="16">
        <v>0.183</v>
      </c>
    </row>
    <row r="138" spans="6:29" x14ac:dyDescent="0.25">
      <c r="F138" s="5" t="str">
        <f t="shared" si="8"/>
        <v/>
      </c>
      <c r="G138" t="s">
        <v>158</v>
      </c>
      <c r="I138">
        <v>7.2914050000000001</v>
      </c>
      <c r="J138">
        <f t="shared" si="10"/>
        <v>3.3319999999999999</v>
      </c>
      <c r="K138">
        <f t="shared" si="9"/>
        <v>15.01908328226887</v>
      </c>
      <c r="N138">
        <v>4.9624680000000003</v>
      </c>
      <c r="O138" t="e">
        <v>#N/A</v>
      </c>
      <c r="AB138" s="15" t="s">
        <v>36</v>
      </c>
      <c r="AC138" s="16">
        <v>0.16900000000000001</v>
      </c>
    </row>
    <row r="139" spans="6:29" x14ac:dyDescent="0.25">
      <c r="F139" s="5" t="str">
        <f t="shared" si="8"/>
        <v/>
      </c>
      <c r="G139" t="s">
        <v>1</v>
      </c>
      <c r="I139">
        <v>4.2630650000000001</v>
      </c>
      <c r="J139">
        <f t="shared" si="10"/>
        <v>0.34799999999999998</v>
      </c>
      <c r="K139">
        <f t="shared" si="9"/>
        <v>12.759957758756611</v>
      </c>
      <c r="N139">
        <v>4.6353710000000001</v>
      </c>
      <c r="O139" t="e">
        <v>#N/A</v>
      </c>
      <c r="AB139" s="15" t="s">
        <v>257</v>
      </c>
      <c r="AC139" s="16">
        <v>28.169</v>
      </c>
    </row>
    <row r="140" spans="6:29" x14ac:dyDescent="0.25">
      <c r="F140" s="5" t="str">
        <f t="shared" si="8"/>
        <v/>
      </c>
      <c r="G140" t="s">
        <v>2</v>
      </c>
      <c r="I140">
        <v>4.9049019999999999</v>
      </c>
      <c r="J140">
        <f t="shared" si="10"/>
        <v>1.129</v>
      </c>
      <c r="K140">
        <f t="shared" si="9"/>
        <v>13.936842843131799</v>
      </c>
      <c r="N140">
        <v>9.549436</v>
      </c>
      <c r="O140" t="e">
        <v>#N/A</v>
      </c>
      <c r="AB140" s="15" t="s">
        <v>258</v>
      </c>
      <c r="AC140" s="16">
        <v>13.443</v>
      </c>
    </row>
    <row r="141" spans="6:29" x14ac:dyDescent="0.25">
      <c r="F141" s="5" t="str">
        <f t="shared" si="8"/>
        <v/>
      </c>
      <c r="G141" t="s">
        <v>3</v>
      </c>
      <c r="I141">
        <v>4.8406419999999999</v>
      </c>
      <c r="J141">
        <f t="shared" si="10"/>
        <v>0.27700000000000002</v>
      </c>
      <c r="K141">
        <f t="shared" si="9"/>
        <v>12.531772785169476</v>
      </c>
      <c r="N141">
        <v>5.4286269999999996</v>
      </c>
      <c r="O141" t="e">
        <v>#N/A</v>
      </c>
      <c r="AB141" s="15" t="s">
        <v>259</v>
      </c>
      <c r="AC141" s="16">
        <v>7.4109999999999996</v>
      </c>
    </row>
    <row r="142" spans="6:29" x14ac:dyDescent="0.25">
      <c r="F142" s="5" t="str">
        <f t="shared" si="8"/>
        <v/>
      </c>
      <c r="G142" t="s">
        <v>4</v>
      </c>
      <c r="I142">
        <v>3.7487659999999998</v>
      </c>
      <c r="J142">
        <f t="shared" si="10"/>
        <v>0.33900000000000002</v>
      </c>
      <c r="K142">
        <f t="shared" si="9"/>
        <v>12.733755386362587</v>
      </c>
      <c r="N142">
        <v>2.7915860000000001</v>
      </c>
      <c r="O142" t="e">
        <v>#N/A</v>
      </c>
      <c r="AB142" s="15" t="s">
        <v>37</v>
      </c>
      <c r="AC142" s="16">
        <v>9.0999999999999998E-2</v>
      </c>
    </row>
    <row r="143" spans="6:29" x14ac:dyDescent="0.25">
      <c r="F143" s="5" t="str">
        <f t="shared" si="8"/>
        <v/>
      </c>
      <c r="G143" t="s">
        <v>302</v>
      </c>
      <c r="I143">
        <v>4.9624680000000003</v>
      </c>
      <c r="J143" t="e">
        <f t="shared" si="10"/>
        <v>#N/A</v>
      </c>
      <c r="K143" t="e">
        <f t="shared" si="9"/>
        <v>#N/A</v>
      </c>
      <c r="N143">
        <v>7.8540340000000004</v>
      </c>
      <c r="O143" t="e">
        <v>#N/A</v>
      </c>
      <c r="AB143" s="15" t="s">
        <v>260</v>
      </c>
      <c r="AC143" s="16">
        <v>6</v>
      </c>
    </row>
    <row r="144" spans="6:29" x14ac:dyDescent="0.25">
      <c r="F144" s="5" t="str">
        <f t="shared" si="8"/>
        <v/>
      </c>
      <c r="G144" t="s">
        <v>5</v>
      </c>
      <c r="I144">
        <v>5.1579170000000003</v>
      </c>
      <c r="J144">
        <f t="shared" si="10"/>
        <v>0.70099999999999996</v>
      </c>
      <c r="K144">
        <f t="shared" si="9"/>
        <v>13.460263166016727</v>
      </c>
      <c r="AB144" s="15" t="s">
        <v>261</v>
      </c>
      <c r="AC144" s="16">
        <v>5.274</v>
      </c>
    </row>
    <row r="145" spans="6:29" x14ac:dyDescent="0.25">
      <c r="F145" s="5" t="str">
        <f t="shared" si="8"/>
        <v/>
      </c>
      <c r="G145" t="s">
        <v>6</v>
      </c>
      <c r="I145">
        <v>5.5500780000000001</v>
      </c>
      <c r="J145">
        <f t="shared" si="10"/>
        <v>1.853</v>
      </c>
      <c r="K145">
        <f t="shared" si="9"/>
        <v>14.432316505267497</v>
      </c>
      <c r="AB145" s="15" t="s">
        <v>262</v>
      </c>
      <c r="AC145" s="16">
        <v>5.4459999999999997</v>
      </c>
    </row>
    <row r="146" spans="6:29" x14ac:dyDescent="0.25">
      <c r="F146" s="5" t="str">
        <f t="shared" si="8"/>
        <v/>
      </c>
      <c r="G146" t="s">
        <v>141</v>
      </c>
      <c r="I146">
        <v>4.6353710000000001</v>
      </c>
      <c r="J146" t="e">
        <f t="shared" si="10"/>
        <v>#N/A</v>
      </c>
      <c r="K146" t="e">
        <f t="shared" si="9"/>
        <v>#N/A</v>
      </c>
      <c r="M146" s="64" t="s">
        <v>554</v>
      </c>
      <c r="N146" s="42">
        <f>+_xlfn.PERCENTILE.EXC(N2:N143,0.5)</f>
        <v>4.0107254999999995</v>
      </c>
      <c r="AB146" s="15" t="s">
        <v>38</v>
      </c>
      <c r="AC146" s="16">
        <v>2.0209999999999999</v>
      </c>
    </row>
    <row r="147" spans="6:29" x14ac:dyDescent="0.25">
      <c r="F147" s="5" t="str">
        <f t="shared" si="8"/>
        <v/>
      </c>
      <c r="G147" t="s">
        <v>8</v>
      </c>
      <c r="I147">
        <v>3.010923</v>
      </c>
      <c r="J147">
        <f t="shared" si="10"/>
        <v>0.52</v>
      </c>
      <c r="K147">
        <f t="shared" si="9"/>
        <v>13.161584090557611</v>
      </c>
      <c r="AB147" s="15" t="s">
        <v>39</v>
      </c>
      <c r="AC147" s="16">
        <v>0.54</v>
      </c>
    </row>
    <row r="148" spans="6:29" x14ac:dyDescent="0.25">
      <c r="F148" s="5" t="str">
        <f t="shared" si="8"/>
        <v/>
      </c>
      <c r="G148" t="s">
        <v>9</v>
      </c>
      <c r="I148">
        <v>2.4492449999999999</v>
      </c>
      <c r="J148">
        <f t="shared" si="10"/>
        <v>0.68</v>
      </c>
      <c r="K148">
        <f t="shared" si="9"/>
        <v>13.42984807715229</v>
      </c>
      <c r="AB148" s="15" t="s">
        <v>263</v>
      </c>
      <c r="AC148" s="16">
        <v>50.591000000000001</v>
      </c>
    </row>
    <row r="149" spans="6:29" x14ac:dyDescent="0.25">
      <c r="F149" s="5" t="str">
        <f t="shared" si="8"/>
        <v/>
      </c>
      <c r="G149" t="s">
        <v>10</v>
      </c>
      <c r="I149">
        <v>2.2607059999999999</v>
      </c>
      <c r="J149">
        <f t="shared" si="10"/>
        <v>0.81599999999999995</v>
      </c>
      <c r="K149">
        <f t="shared" si="9"/>
        <v>13.612169633946245</v>
      </c>
      <c r="AB149" s="15" t="s">
        <v>264</v>
      </c>
      <c r="AC149" s="16">
        <v>46.152999999999999</v>
      </c>
    </row>
    <row r="150" spans="6:29" x14ac:dyDescent="0.25">
      <c r="F150" s="5" t="str">
        <f t="shared" si="8"/>
        <v/>
      </c>
      <c r="G150" t="s">
        <v>11</v>
      </c>
      <c r="I150">
        <v>4.1893840000000004</v>
      </c>
      <c r="J150">
        <f t="shared" si="10"/>
        <v>0.84499999999999997</v>
      </c>
      <c r="K150">
        <f t="shared" si="9"/>
        <v>13.647091906339311</v>
      </c>
      <c r="AB150" s="15" t="s">
        <v>265</v>
      </c>
      <c r="AC150" s="16">
        <v>20.541</v>
      </c>
    </row>
    <row r="151" spans="6:29" x14ac:dyDescent="0.25">
      <c r="F151" s="5" t="str">
        <f t="shared" si="8"/>
        <v/>
      </c>
      <c r="G151" t="s">
        <v>12</v>
      </c>
      <c r="I151">
        <v>2.5500729999999998</v>
      </c>
      <c r="J151">
        <f t="shared" si="10"/>
        <v>7.0999999999999994E-2</v>
      </c>
      <c r="K151">
        <f t="shared" si="9"/>
        <v>11.170435156023453</v>
      </c>
      <c r="AB151" s="17" t="s">
        <v>40</v>
      </c>
      <c r="AC151" s="16">
        <v>5.6000000000000001E-2</v>
      </c>
    </row>
    <row r="152" spans="6:29" x14ac:dyDescent="0.25">
      <c r="F152" s="5" t="str">
        <f t="shared" si="8"/>
        <v/>
      </c>
      <c r="G152" t="s">
        <v>13</v>
      </c>
      <c r="I152">
        <v>38.308059999999998</v>
      </c>
      <c r="J152">
        <f t="shared" si="10"/>
        <v>1.351</v>
      </c>
      <c r="K152">
        <f t="shared" si="9"/>
        <v>14.116355616942336</v>
      </c>
      <c r="AB152" s="17" t="s">
        <v>41</v>
      </c>
      <c r="AC152" s="16">
        <v>0.16700000000000001</v>
      </c>
    </row>
    <row r="153" spans="6:29" x14ac:dyDescent="0.25">
      <c r="F153" s="5" t="str">
        <f t="shared" si="8"/>
        <v/>
      </c>
      <c r="G153" t="s">
        <v>14</v>
      </c>
      <c r="I153">
        <v>9.3992909999999998</v>
      </c>
      <c r="J153">
        <f t="shared" si="10"/>
        <v>1.34</v>
      </c>
      <c r="K153">
        <f t="shared" si="9"/>
        <v>14.108180171927094</v>
      </c>
      <c r="AB153" s="17" t="s">
        <v>42</v>
      </c>
      <c r="AC153" s="16">
        <v>0.11</v>
      </c>
    </row>
    <row r="154" spans="6:29" x14ac:dyDescent="0.25">
      <c r="F154" s="5" t="str">
        <f t="shared" si="8"/>
        <v/>
      </c>
      <c r="G154" t="s">
        <v>15</v>
      </c>
      <c r="I154">
        <v>2.2741289999999998</v>
      </c>
      <c r="J154">
        <f t="shared" si="10"/>
        <v>0.89400000000000002</v>
      </c>
      <c r="K154">
        <f t="shared" si="9"/>
        <v>13.703461054155651</v>
      </c>
      <c r="AB154" s="15" t="s">
        <v>266</v>
      </c>
      <c r="AC154" s="16">
        <v>32.661000000000001</v>
      </c>
    </row>
    <row r="155" spans="6:29" x14ac:dyDescent="0.25">
      <c r="F155" s="5" t="str">
        <f t="shared" si="8"/>
        <v/>
      </c>
      <c r="G155" t="s">
        <v>16</v>
      </c>
      <c r="I155">
        <v>3.7304279999999999</v>
      </c>
      <c r="J155">
        <f t="shared" si="10"/>
        <v>1.518</v>
      </c>
      <c r="K155">
        <f t="shared" si="9"/>
        <v>14.232904236937712</v>
      </c>
      <c r="AB155" s="17" t="s">
        <v>43</v>
      </c>
      <c r="AC155" s="16">
        <v>0.53400000000000003</v>
      </c>
    </row>
    <row r="156" spans="6:29" x14ac:dyDescent="0.25">
      <c r="F156" s="5" t="str">
        <f t="shared" si="8"/>
        <v/>
      </c>
      <c r="G156" t="s">
        <v>17</v>
      </c>
      <c r="I156">
        <v>3.9960209999999998</v>
      </c>
      <c r="J156">
        <f t="shared" si="10"/>
        <v>1.7989999999999999</v>
      </c>
      <c r="K156">
        <f t="shared" si="9"/>
        <v>14.402741512932669</v>
      </c>
      <c r="AB156" s="15" t="s">
        <v>44</v>
      </c>
      <c r="AC156" s="16">
        <v>1.1759999999999999</v>
      </c>
    </row>
    <row r="157" spans="6:29" x14ac:dyDescent="0.25">
      <c r="F157" s="5" t="str">
        <f t="shared" si="8"/>
        <v/>
      </c>
      <c r="G157" t="s">
        <v>18</v>
      </c>
      <c r="I157">
        <v>6.9607469999999996</v>
      </c>
      <c r="J157">
        <f t="shared" si="10"/>
        <v>0.104</v>
      </c>
      <c r="K157">
        <f t="shared" si="9"/>
        <v>11.552146178123509</v>
      </c>
      <c r="AB157" s="15" t="s">
        <v>267</v>
      </c>
      <c r="AC157" s="16">
        <v>9.4499999999999993</v>
      </c>
    </row>
    <row r="158" spans="6:29" x14ac:dyDescent="0.25">
      <c r="F158" s="5" t="str">
        <f t="shared" ref="F158:F192" si="11">+IF(D158&gt;3,"ERROR","")</f>
        <v/>
      </c>
      <c r="G158" t="s">
        <v>19</v>
      </c>
      <c r="I158">
        <v>7.1130950000000004</v>
      </c>
      <c r="J158">
        <f t="shared" si="10"/>
        <v>1.6830000000000001</v>
      </c>
      <c r="K158">
        <f t="shared" si="9"/>
        <v>14.336088473172943</v>
      </c>
      <c r="AB158" s="15" t="s">
        <v>268</v>
      </c>
      <c r="AC158" s="16">
        <v>7.8369999999999997</v>
      </c>
    </row>
    <row r="159" spans="6:29" x14ac:dyDescent="0.25">
      <c r="F159" s="5" t="str">
        <f t="shared" si="11"/>
        <v/>
      </c>
      <c r="G159" t="s">
        <v>20</v>
      </c>
      <c r="I159">
        <v>5.7101660000000001</v>
      </c>
      <c r="J159">
        <f t="shared" si="10"/>
        <v>0.77500000000000002</v>
      </c>
      <c r="K159">
        <f t="shared" si="9"/>
        <v>13.560618308335483</v>
      </c>
      <c r="AB159" s="15" t="s">
        <v>269</v>
      </c>
      <c r="AC159" s="16">
        <v>21.393000000000001</v>
      </c>
    </row>
    <row r="160" spans="6:29" x14ac:dyDescent="0.25">
      <c r="F160" s="5" t="str">
        <f t="shared" si="11"/>
        <v/>
      </c>
      <c r="G160" t="s">
        <v>21</v>
      </c>
      <c r="I160">
        <v>4.6119310000000002</v>
      </c>
      <c r="J160">
        <f t="shared" si="10"/>
        <v>0.32600000000000001</v>
      </c>
      <c r="K160">
        <f t="shared" si="9"/>
        <v>12.694652660348845</v>
      </c>
      <c r="AB160" s="15" t="s">
        <v>270</v>
      </c>
      <c r="AC160" s="16">
        <v>23.225000000000001</v>
      </c>
    </row>
    <row r="161" spans="6:29" x14ac:dyDescent="0.25">
      <c r="F161" s="5" t="str">
        <f t="shared" si="11"/>
        <v/>
      </c>
      <c r="G161" t="s">
        <v>22</v>
      </c>
      <c r="I161">
        <v>2.6545329999999998</v>
      </c>
      <c r="J161">
        <f t="shared" si="10"/>
        <v>2.7410000000000001</v>
      </c>
      <c r="K161">
        <f t="shared" si="9"/>
        <v>14.823833375284924</v>
      </c>
      <c r="AB161" s="15" t="s">
        <v>271</v>
      </c>
      <c r="AC161" s="16">
        <v>7.8490000000000002</v>
      </c>
    </row>
    <row r="162" spans="6:29" x14ac:dyDescent="0.25">
      <c r="F162" s="5" t="str">
        <f t="shared" si="11"/>
        <v/>
      </c>
      <c r="G162" t="s">
        <v>23</v>
      </c>
      <c r="I162">
        <v>2.5718380000000001</v>
      </c>
      <c r="J162">
        <f t="shared" si="10"/>
        <v>0.105</v>
      </c>
      <c r="K162">
        <f t="shared" si="9"/>
        <v>11.561715629139661</v>
      </c>
      <c r="AB162" s="15" t="s">
        <v>272</v>
      </c>
      <c r="AC162" s="16">
        <v>42.176000000000002</v>
      </c>
    </row>
    <row r="163" spans="6:29" x14ac:dyDescent="0.25">
      <c r="F163" s="5" t="str">
        <f t="shared" si="11"/>
        <v/>
      </c>
      <c r="G163" t="s">
        <v>221</v>
      </c>
      <c r="I163">
        <v>14.20491</v>
      </c>
      <c r="J163">
        <f t="shared" si="10"/>
        <v>3.6819999999999999</v>
      </c>
      <c r="K163">
        <f t="shared" si="9"/>
        <v>15.11896664077516</v>
      </c>
      <c r="AB163" s="15" t="s">
        <v>273</v>
      </c>
      <c r="AC163" s="16">
        <v>64.075999999999993</v>
      </c>
    </row>
    <row r="164" spans="6:29" x14ac:dyDescent="0.25">
      <c r="F164" s="5" t="str">
        <f t="shared" si="11"/>
        <v/>
      </c>
      <c r="G164" t="s">
        <v>24</v>
      </c>
      <c r="I164">
        <v>7.3880350000000004</v>
      </c>
      <c r="J164">
        <f t="shared" si="10"/>
        <v>2.23</v>
      </c>
      <c r="K164">
        <f t="shared" si="9"/>
        <v>14.617512143436301</v>
      </c>
      <c r="AB164" s="15" t="s">
        <v>134</v>
      </c>
      <c r="AC164" s="16">
        <v>1.093</v>
      </c>
    </row>
    <row r="165" spans="6:29" x14ac:dyDescent="0.25">
      <c r="F165" s="5" t="str">
        <f t="shared" si="11"/>
        <v/>
      </c>
      <c r="G165" t="s">
        <v>25</v>
      </c>
      <c r="I165">
        <v>2.8210069999999998</v>
      </c>
      <c r="J165">
        <f t="shared" si="10"/>
        <v>1.9410000000000001</v>
      </c>
      <c r="K165">
        <f t="shared" si="9"/>
        <v>14.478713862151148</v>
      </c>
      <c r="AB165" s="15" t="s">
        <v>274</v>
      </c>
      <c r="AC165" s="16">
        <v>7.1390000000000002</v>
      </c>
    </row>
    <row r="166" spans="6:29" x14ac:dyDescent="0.25">
      <c r="F166" s="5" t="str">
        <f t="shared" si="11"/>
        <v/>
      </c>
      <c r="G166" t="s">
        <v>26</v>
      </c>
      <c r="I166">
        <v>3.5872359999999999</v>
      </c>
      <c r="J166">
        <f t="shared" si="10"/>
        <v>0.51400000000000001</v>
      </c>
      <c r="K166">
        <f t="shared" si="9"/>
        <v>13.149978544437301</v>
      </c>
      <c r="AB166" s="15" t="s">
        <v>46</v>
      </c>
      <c r="AC166" s="16">
        <v>0.104</v>
      </c>
    </row>
    <row r="167" spans="6:29" x14ac:dyDescent="0.25">
      <c r="F167" s="5" t="str">
        <f t="shared" si="11"/>
        <v/>
      </c>
      <c r="G167" t="s">
        <v>308</v>
      </c>
      <c r="I167">
        <v>9.549436</v>
      </c>
      <c r="J167" t="e">
        <f t="shared" si="10"/>
        <v>#N/A</v>
      </c>
      <c r="K167" t="e">
        <f t="shared" si="9"/>
        <v>#N/A</v>
      </c>
      <c r="AB167" s="17" t="s">
        <v>47</v>
      </c>
      <c r="AC167" s="16">
        <v>1.323</v>
      </c>
    </row>
    <row r="168" spans="6:29" x14ac:dyDescent="0.25">
      <c r="F168" s="5" t="str">
        <f t="shared" si="11"/>
        <v/>
      </c>
      <c r="G168" t="s">
        <v>143</v>
      </c>
      <c r="I168">
        <v>2.9903339999999998</v>
      </c>
      <c r="J168">
        <f t="shared" ref="J168:J192" si="12">+VLOOKUP(G168,$AB$2:$AC$184,2,0)</f>
        <v>2.0590000000000002</v>
      </c>
      <c r="K168">
        <f t="shared" si="9"/>
        <v>14.537730986009926</v>
      </c>
      <c r="AB168" s="15" t="s">
        <v>275</v>
      </c>
      <c r="AC168" s="16">
        <v>10.654999999999999</v>
      </c>
    </row>
    <row r="169" spans="6:29" x14ac:dyDescent="0.25">
      <c r="F169" s="5" t="str">
        <f t="shared" si="11"/>
        <v/>
      </c>
      <c r="G169" t="s">
        <v>28</v>
      </c>
      <c r="I169">
        <v>5.2469599999999996</v>
      </c>
      <c r="J169">
        <f t="shared" si="12"/>
        <v>0.32500000000000001</v>
      </c>
      <c r="K169">
        <f t="shared" si="9"/>
        <v>12.691580461311874</v>
      </c>
      <c r="AB169" s="15" t="s">
        <v>276</v>
      </c>
      <c r="AC169" s="16">
        <v>73.95</v>
      </c>
    </row>
    <row r="170" spans="6:29" x14ac:dyDescent="0.25">
      <c r="F170" s="5" t="str">
        <f t="shared" si="11"/>
        <v/>
      </c>
      <c r="G170" t="s">
        <v>29</v>
      </c>
      <c r="I170">
        <v>1.9243699999999999</v>
      </c>
      <c r="J170">
        <f t="shared" si="12"/>
        <v>0.42299999999999999</v>
      </c>
      <c r="K170">
        <f t="shared" si="9"/>
        <v>12.955127458028414</v>
      </c>
      <c r="AB170" s="15" t="s">
        <v>277</v>
      </c>
      <c r="AC170" s="16">
        <v>5.5259999999999998</v>
      </c>
    </row>
    <row r="171" spans="6:29" x14ac:dyDescent="0.25">
      <c r="F171" s="5" t="str">
        <f t="shared" si="11"/>
        <v/>
      </c>
      <c r="G171" t="s">
        <v>310</v>
      </c>
      <c r="I171">
        <v>5.4286269999999996</v>
      </c>
      <c r="J171" t="e">
        <f t="shared" si="12"/>
        <v>#N/A</v>
      </c>
      <c r="K171" t="e">
        <f t="shared" si="9"/>
        <v>#N/A</v>
      </c>
      <c r="AB171" s="15" t="s">
        <v>48</v>
      </c>
      <c r="AC171" s="16">
        <v>1.0999999999999999E-2</v>
      </c>
    </row>
    <row r="172" spans="6:29" x14ac:dyDescent="0.25">
      <c r="F172" s="5" t="str">
        <f t="shared" si="11"/>
        <v/>
      </c>
      <c r="G172" t="s">
        <v>30</v>
      </c>
      <c r="I172">
        <v>1.594965</v>
      </c>
      <c r="J172">
        <f t="shared" si="12"/>
        <v>1.2889999999999999</v>
      </c>
      <c r="K172">
        <f t="shared" si="9"/>
        <v>14.069377281921325</v>
      </c>
      <c r="AB172" s="15" t="s">
        <v>278</v>
      </c>
      <c r="AC172" s="16">
        <v>35.201000000000001</v>
      </c>
    </row>
    <row r="173" spans="6:29" x14ac:dyDescent="0.25">
      <c r="F173" s="5" t="str">
        <f t="shared" si="11"/>
        <v/>
      </c>
      <c r="G173" t="s">
        <v>311</v>
      </c>
      <c r="I173">
        <v>2.7915860000000001</v>
      </c>
      <c r="J173" t="e">
        <f t="shared" si="12"/>
        <v>#N/A</v>
      </c>
      <c r="K173" t="e">
        <f t="shared" si="9"/>
        <v>#N/A</v>
      </c>
      <c r="AB173" s="15" t="s">
        <v>279</v>
      </c>
      <c r="AC173" s="16">
        <v>45.554000000000002</v>
      </c>
    </row>
    <row r="174" spans="6:29" x14ac:dyDescent="0.25">
      <c r="F174" s="5" t="str">
        <f t="shared" si="11"/>
        <v/>
      </c>
      <c r="G174" t="s">
        <v>32</v>
      </c>
      <c r="I174">
        <v>14.18465</v>
      </c>
      <c r="J174">
        <f t="shared" si="12"/>
        <v>0.62</v>
      </c>
      <c r="K174">
        <f t="shared" si="9"/>
        <v>13.337474757021274</v>
      </c>
      <c r="AB174" s="15" t="s">
        <v>280</v>
      </c>
      <c r="AC174" s="16">
        <v>5.375</v>
      </c>
    </row>
    <row r="175" spans="6:29" x14ac:dyDescent="0.25">
      <c r="F175" s="5" t="str">
        <f t="shared" si="11"/>
        <v/>
      </c>
      <c r="G175" t="s">
        <v>33</v>
      </c>
      <c r="I175">
        <v>3.4582989999999998</v>
      </c>
      <c r="J175">
        <f t="shared" si="12"/>
        <v>2.1379999999999999</v>
      </c>
      <c r="K175">
        <f t="shared" si="9"/>
        <v>14.575381370567127</v>
      </c>
      <c r="AB175" s="15" t="s">
        <v>281</v>
      </c>
      <c r="AC175" s="16">
        <v>62.643999999999998</v>
      </c>
    </row>
    <row r="176" spans="6:29" x14ac:dyDescent="0.25">
      <c r="F176" s="5" t="str">
        <f t="shared" si="11"/>
        <v/>
      </c>
      <c r="G176" t="s">
        <v>245</v>
      </c>
      <c r="I176">
        <v>3.5594220000000001</v>
      </c>
      <c r="J176">
        <f t="shared" si="12"/>
        <v>3.0830000000000002</v>
      </c>
      <c r="K176">
        <f t="shared" si="9"/>
        <v>14.941413706868287</v>
      </c>
      <c r="AB176" s="15" t="s">
        <v>123</v>
      </c>
      <c r="AC176" s="16">
        <v>311.94600000000003</v>
      </c>
    </row>
    <row r="177" spans="6:29" x14ac:dyDescent="0.25">
      <c r="F177" s="5" t="str">
        <f t="shared" si="11"/>
        <v/>
      </c>
      <c r="G177" t="s">
        <v>312</v>
      </c>
      <c r="I177">
        <v>7.8540340000000004</v>
      </c>
      <c r="J177" t="e">
        <f t="shared" si="12"/>
        <v>#N/A</v>
      </c>
      <c r="K177" t="e">
        <f t="shared" si="9"/>
        <v>#N/A</v>
      </c>
      <c r="AB177" s="15" t="s">
        <v>282</v>
      </c>
      <c r="AC177" s="16">
        <v>3.3690000000000002</v>
      </c>
    </row>
    <row r="178" spans="6:29" x14ac:dyDescent="0.25">
      <c r="F178" s="5" t="str">
        <f t="shared" si="11"/>
        <v/>
      </c>
      <c r="G178" t="s">
        <v>34</v>
      </c>
      <c r="I178">
        <v>7.8517169999999998</v>
      </c>
      <c r="J178">
        <f t="shared" si="12"/>
        <v>1.768</v>
      </c>
      <c r="K178">
        <f t="shared" si="9"/>
        <v>14.385359522179726</v>
      </c>
      <c r="AB178" s="15" t="s">
        <v>283</v>
      </c>
      <c r="AC178" s="16">
        <v>28.841999999999999</v>
      </c>
    </row>
    <row r="179" spans="6:29" x14ac:dyDescent="0.25">
      <c r="F179" s="5" t="str">
        <f t="shared" si="11"/>
        <v/>
      </c>
      <c r="G179" t="s">
        <v>35</v>
      </c>
      <c r="I179">
        <v>3.2122099999999998</v>
      </c>
      <c r="J179">
        <f t="shared" si="12"/>
        <v>0.183</v>
      </c>
      <c r="K179">
        <f t="shared" si="9"/>
        <v>12.117241431823558</v>
      </c>
      <c r="AB179" s="15" t="s">
        <v>49</v>
      </c>
      <c r="AC179" s="16">
        <v>0.245</v>
      </c>
    </row>
    <row r="180" spans="6:29" x14ac:dyDescent="0.25">
      <c r="F180" s="5" t="str">
        <f t="shared" si="11"/>
        <v/>
      </c>
      <c r="G180" s="15" t="s">
        <v>36</v>
      </c>
      <c r="I180">
        <v>4.6086320000000001</v>
      </c>
      <c r="J180">
        <f t="shared" si="12"/>
        <v>0.16900000000000001</v>
      </c>
      <c r="K180">
        <f t="shared" si="9"/>
        <v>12.037653993905211</v>
      </c>
      <c r="AB180" s="15" t="s">
        <v>284</v>
      </c>
      <c r="AC180" s="16">
        <v>29.766999999999999</v>
      </c>
    </row>
    <row r="181" spans="6:29" x14ac:dyDescent="0.25">
      <c r="F181" s="5" t="str">
        <f t="shared" si="11"/>
        <v/>
      </c>
      <c r="G181" t="s">
        <v>37</v>
      </c>
      <c r="I181">
        <v>6.8112729999999999</v>
      </c>
      <c r="J181">
        <f t="shared" si="12"/>
        <v>9.0999999999999998E-2</v>
      </c>
      <c r="K181">
        <f t="shared" si="9"/>
        <v>11.418614785498987</v>
      </c>
      <c r="AB181" s="15" t="s">
        <v>285</v>
      </c>
      <c r="AC181" s="16">
        <v>89.316000000000003</v>
      </c>
    </row>
    <row r="182" spans="6:29" x14ac:dyDescent="0.25">
      <c r="F182" s="5" t="str">
        <f t="shared" si="11"/>
        <v/>
      </c>
      <c r="G182" t="s">
        <v>38</v>
      </c>
      <c r="I182">
        <v>5.0319330000000004</v>
      </c>
      <c r="J182">
        <f t="shared" si="12"/>
        <v>2.0209999999999999</v>
      </c>
      <c r="K182">
        <f t="shared" si="9"/>
        <v>14.519102996385758</v>
      </c>
      <c r="AB182" s="15" t="s">
        <v>286</v>
      </c>
      <c r="AC182" s="16">
        <v>25.13</v>
      </c>
    </row>
    <row r="183" spans="6:29" x14ac:dyDescent="0.25">
      <c r="F183" s="5" t="str">
        <f t="shared" si="11"/>
        <v/>
      </c>
      <c r="G183" t="s">
        <v>39</v>
      </c>
      <c r="I183">
        <v>9.4848999999999997</v>
      </c>
      <c r="J183">
        <f t="shared" si="12"/>
        <v>0.54</v>
      </c>
      <c r="K183">
        <f t="shared" si="9"/>
        <v>13.199324418540456</v>
      </c>
      <c r="AB183" s="15" t="s">
        <v>287</v>
      </c>
      <c r="AC183" s="16">
        <v>13.585000000000001</v>
      </c>
    </row>
    <row r="184" spans="6:29" x14ac:dyDescent="0.25">
      <c r="F184" s="5" t="str">
        <f t="shared" si="11"/>
        <v/>
      </c>
      <c r="G184" t="s">
        <v>40</v>
      </c>
      <c r="I184">
        <v>4.4652329999999996</v>
      </c>
      <c r="J184">
        <f t="shared" si="12"/>
        <v>5.6000000000000001E-2</v>
      </c>
      <c r="K184">
        <f t="shared" si="9"/>
        <v>10.933106969717286</v>
      </c>
      <c r="AB184" s="15" t="s">
        <v>288</v>
      </c>
      <c r="AC184" s="16">
        <v>12.574999999999999</v>
      </c>
    </row>
    <row r="185" spans="6:29" x14ac:dyDescent="0.25">
      <c r="F185" s="5" t="str">
        <f t="shared" si="11"/>
        <v/>
      </c>
      <c r="G185" t="s">
        <v>41</v>
      </c>
      <c r="I185">
        <v>3.8433920000000001</v>
      </c>
      <c r="J185">
        <f t="shared" si="12"/>
        <v>0.16700000000000001</v>
      </c>
      <c r="K185">
        <f t="shared" si="9"/>
        <v>12.025749091398891</v>
      </c>
    </row>
    <row r="186" spans="6:29" x14ac:dyDescent="0.25">
      <c r="F186" s="5" t="str">
        <f t="shared" si="11"/>
        <v/>
      </c>
      <c r="G186" t="s">
        <v>42</v>
      </c>
      <c r="I186">
        <v>4.2202320000000002</v>
      </c>
      <c r="J186">
        <f t="shared" si="12"/>
        <v>0.11</v>
      </c>
      <c r="K186">
        <f t="shared" si="9"/>
        <v>11.608235644774552</v>
      </c>
    </row>
    <row r="187" spans="6:29" x14ac:dyDescent="0.25">
      <c r="F187" s="5" t="str">
        <f t="shared" si="11"/>
        <v/>
      </c>
      <c r="G187" t="s">
        <v>43</v>
      </c>
      <c r="I187">
        <v>10.743539999999999</v>
      </c>
      <c r="J187">
        <f t="shared" si="12"/>
        <v>0.53400000000000003</v>
      </c>
      <c r="K187">
        <f t="shared" si="9"/>
        <v>13.188151117942333</v>
      </c>
    </row>
    <row r="188" spans="6:29" x14ac:dyDescent="0.25">
      <c r="F188" s="5" t="str">
        <f t="shared" si="11"/>
        <v/>
      </c>
      <c r="G188" t="s">
        <v>44</v>
      </c>
      <c r="I188">
        <v>3.7587839999999999</v>
      </c>
      <c r="J188">
        <f t="shared" si="12"/>
        <v>1.1759999999999999</v>
      </c>
      <c r="K188">
        <f t="shared" si="9"/>
        <v>13.977629407440709</v>
      </c>
    </row>
    <row r="189" spans="6:29" x14ac:dyDescent="0.25">
      <c r="F189" s="5" t="str">
        <f t="shared" si="11"/>
        <v/>
      </c>
      <c r="G189" t="s">
        <v>134</v>
      </c>
      <c r="I189">
        <v>9.4812530000000006</v>
      </c>
      <c r="J189">
        <f t="shared" si="12"/>
        <v>1.093</v>
      </c>
      <c r="K189">
        <f t="shared" si="9"/>
        <v>13.904436767158675</v>
      </c>
    </row>
    <row r="190" spans="6:29" x14ac:dyDescent="0.25">
      <c r="F190" s="5" t="str">
        <f t="shared" si="11"/>
        <v/>
      </c>
      <c r="G190" t="s">
        <v>46</v>
      </c>
      <c r="I190">
        <v>2.7683680000000002</v>
      </c>
      <c r="J190">
        <f t="shared" si="12"/>
        <v>0.104</v>
      </c>
      <c r="K190">
        <f t="shared" si="9"/>
        <v>11.552146178123509</v>
      </c>
    </row>
    <row r="191" spans="6:29" x14ac:dyDescent="0.25">
      <c r="F191" s="5" t="str">
        <f t="shared" si="11"/>
        <v/>
      </c>
      <c r="G191" t="s">
        <v>47</v>
      </c>
      <c r="I191">
        <v>5.5937489999999999</v>
      </c>
      <c r="J191">
        <f t="shared" si="12"/>
        <v>1.323</v>
      </c>
      <c r="K191">
        <f t="shared" si="9"/>
        <v>14.095412443097093</v>
      </c>
    </row>
    <row r="192" spans="6:29" x14ac:dyDescent="0.25">
      <c r="F192" s="5" t="str">
        <f t="shared" si="11"/>
        <v/>
      </c>
      <c r="G192" t="s">
        <v>49</v>
      </c>
      <c r="I192">
        <v>4.4758789999999999</v>
      </c>
      <c r="J192">
        <f t="shared" si="12"/>
        <v>0.245</v>
      </c>
      <c r="K192">
        <f t="shared" si="9"/>
        <v>12.409013489526863</v>
      </c>
    </row>
    <row r="194" spans="8:13" x14ac:dyDescent="0.25">
      <c r="H194" s="64" t="s">
        <v>554</v>
      </c>
      <c r="I194" s="42">
        <f>+_xlfn.PERCENTILE.EXC(I2:I192,0.5)</f>
        <v>4.2015460000000004</v>
      </c>
      <c r="M194" s="64"/>
    </row>
    <row r="255" spans="11:12" x14ac:dyDescent="0.25">
      <c r="K255" s="62"/>
      <c r="L255" s="62"/>
    </row>
  </sheetData>
  <sortState ref="I207:J397">
    <sortCondition ref="J207"/>
  </sortState>
  <hyperlinks>
    <hyperlink ref="Q1" location="Contents!A1" display="BACK"/>
  </hyperlinks>
  <pageMargins left="0.7" right="0.7" top="0.75" bottom="0.75" header="0.3" footer="0.3"/>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1"/>
  <sheetViews>
    <sheetView tabSelected="1" topLeftCell="N11" workbookViewId="0">
      <selection activeCell="T44" sqref="T44"/>
    </sheetView>
  </sheetViews>
  <sheetFormatPr defaultColWidth="8.85546875" defaultRowHeight="15" x14ac:dyDescent="0.25"/>
  <cols>
    <col min="27" max="35" width="0" hidden="1" customWidth="1"/>
  </cols>
  <sheetData>
    <row r="1" spans="1:19" x14ac:dyDescent="0.25">
      <c r="A1" t="s">
        <v>120</v>
      </c>
      <c r="B1" t="s">
        <v>551</v>
      </c>
      <c r="C1" t="s">
        <v>552</v>
      </c>
      <c r="E1" t="s">
        <v>120</v>
      </c>
      <c r="F1" t="s">
        <v>551</v>
      </c>
      <c r="G1" t="s">
        <v>552</v>
      </c>
      <c r="H1" t="s">
        <v>57</v>
      </c>
      <c r="J1" t="s">
        <v>120</v>
      </c>
      <c r="K1" t="s">
        <v>551</v>
      </c>
      <c r="L1" t="s">
        <v>552</v>
      </c>
      <c r="M1" t="s">
        <v>57</v>
      </c>
      <c r="P1" t="s">
        <v>59</v>
      </c>
      <c r="Q1" t="s">
        <v>58</v>
      </c>
      <c r="S1" s="28" t="s">
        <v>298</v>
      </c>
    </row>
    <row r="2" spans="1:19" x14ac:dyDescent="0.25">
      <c r="A2" t="s">
        <v>153</v>
      </c>
      <c r="B2">
        <v>0.84494150000000001</v>
      </c>
      <c r="C2">
        <v>10.27922</v>
      </c>
      <c r="E2" t="s">
        <v>154</v>
      </c>
      <c r="F2">
        <v>0.95176519999999998</v>
      </c>
      <c r="G2">
        <v>8.002008</v>
      </c>
      <c r="H2" t="s">
        <v>59</v>
      </c>
      <c r="J2" t="s">
        <v>153</v>
      </c>
      <c r="K2">
        <v>0.84494150000000001</v>
      </c>
      <c r="L2">
        <v>10.27922</v>
      </c>
      <c r="M2" t="s">
        <v>58</v>
      </c>
      <c r="O2" t="s">
        <v>327</v>
      </c>
      <c r="P2" s="38">
        <f>+AVERAGE($F$2:$F$58)</f>
        <v>0.87794730350877226</v>
      </c>
      <c r="Q2" s="38">
        <f>+AVERAGE($K$2:$K$134)</f>
        <v>0.91203224210526324</v>
      </c>
    </row>
    <row r="3" spans="1:19" x14ac:dyDescent="0.25">
      <c r="A3" t="s">
        <v>154</v>
      </c>
      <c r="B3">
        <v>0.95176519999999998</v>
      </c>
      <c r="C3">
        <v>8.002008</v>
      </c>
      <c r="E3" t="s">
        <v>0</v>
      </c>
      <c r="F3">
        <v>0.97488889999999995</v>
      </c>
      <c r="G3">
        <v>4.4630770000000002</v>
      </c>
      <c r="H3" t="s">
        <v>59</v>
      </c>
      <c r="J3" t="s">
        <v>155</v>
      </c>
      <c r="K3">
        <v>0.91206940000000003</v>
      </c>
      <c r="L3">
        <v>10.45121</v>
      </c>
      <c r="M3" t="s">
        <v>58</v>
      </c>
      <c r="O3" t="s">
        <v>289</v>
      </c>
      <c r="P3" s="38">
        <f>+MIN($F$2:$F$58)</f>
        <v>0.40558719999999998</v>
      </c>
      <c r="Q3" s="38">
        <f>+MIN($K$2:$K$134)</f>
        <v>0.11541319999999999</v>
      </c>
    </row>
    <row r="4" spans="1:19" x14ac:dyDescent="0.25">
      <c r="A4" t="s">
        <v>155</v>
      </c>
      <c r="B4">
        <v>0.91206940000000003</v>
      </c>
      <c r="C4">
        <v>10.45121</v>
      </c>
      <c r="E4" t="s">
        <v>158</v>
      </c>
      <c r="F4">
        <v>0.9360482</v>
      </c>
      <c r="G4">
        <v>7.9952399999999999</v>
      </c>
      <c r="H4" t="s">
        <v>59</v>
      </c>
      <c r="J4" t="s">
        <v>156</v>
      </c>
      <c r="K4">
        <v>0.9443859</v>
      </c>
      <c r="L4">
        <v>9.4779339999999994</v>
      </c>
      <c r="M4" t="s">
        <v>58</v>
      </c>
      <c r="O4" t="s">
        <v>553</v>
      </c>
      <c r="P4" s="38">
        <f>+_xlfn.PERCENTILE.EXC($F$2:$F$58,0.25)</f>
        <v>0.82589964999999999</v>
      </c>
      <c r="Q4" s="38">
        <f>+_xlfn.PERCENTILE.EXC($K$2:$K$134,0.25)</f>
        <v>0.88355545000000002</v>
      </c>
    </row>
    <row r="5" spans="1:19" x14ac:dyDescent="0.25">
      <c r="A5" t="s">
        <v>156</v>
      </c>
      <c r="B5">
        <v>0.9443859</v>
      </c>
      <c r="C5">
        <v>9.4779339999999994</v>
      </c>
      <c r="E5" t="s">
        <v>135</v>
      </c>
      <c r="F5">
        <v>0.8632436</v>
      </c>
      <c r="G5">
        <v>5.737946</v>
      </c>
      <c r="H5" t="s">
        <v>59</v>
      </c>
      <c r="J5" t="s">
        <v>157</v>
      </c>
      <c r="K5">
        <v>0.97684709999999997</v>
      </c>
      <c r="L5">
        <v>10.629659999999999</v>
      </c>
      <c r="M5" t="s">
        <v>58</v>
      </c>
      <c r="O5" t="s">
        <v>554</v>
      </c>
      <c r="P5" s="38">
        <f>+_xlfn.PERCENTILE.EXC($F$2:$F$58,0.5)</f>
        <v>0.9460655</v>
      </c>
      <c r="Q5" s="38">
        <f>+_xlfn.PERCENTILE.EXC($K$2:$K$134,0.5)</f>
        <v>0.96770009999999995</v>
      </c>
    </row>
    <row r="6" spans="1:19" x14ac:dyDescent="0.25">
      <c r="A6" t="s">
        <v>0</v>
      </c>
      <c r="B6">
        <v>0.97488889999999995</v>
      </c>
      <c r="C6">
        <v>4.4630770000000002</v>
      </c>
      <c r="E6" t="s">
        <v>2</v>
      </c>
      <c r="F6">
        <v>0.69674100000000005</v>
      </c>
      <c r="G6">
        <v>7.0733379999999997</v>
      </c>
      <c r="H6" t="s">
        <v>59</v>
      </c>
      <c r="J6" t="s">
        <v>159</v>
      </c>
      <c r="K6">
        <v>0.99513229999999997</v>
      </c>
      <c r="L6">
        <v>9.9765409999999992</v>
      </c>
      <c r="M6" t="s">
        <v>58</v>
      </c>
      <c r="O6" t="s">
        <v>555</v>
      </c>
      <c r="P6" s="38">
        <f>+_xlfn.PERCENTILE.EXC($F$2:$F$58,0.75)</f>
        <v>0.98114165000000009</v>
      </c>
      <c r="Q6" s="38">
        <f>+_xlfn.PERCENTILE.EXC($K$2:$K$134,0.75)</f>
        <v>0.99222310000000002</v>
      </c>
    </row>
    <row r="7" spans="1:19" x14ac:dyDescent="0.25">
      <c r="A7" t="s">
        <v>157</v>
      </c>
      <c r="B7">
        <v>0.97684709999999997</v>
      </c>
      <c r="C7">
        <v>10.629659999999999</v>
      </c>
      <c r="E7" t="s">
        <v>3</v>
      </c>
      <c r="F7">
        <v>0.8857853</v>
      </c>
      <c r="G7">
        <v>5.6547780000000003</v>
      </c>
      <c r="H7" t="s">
        <v>59</v>
      </c>
      <c r="J7" t="s">
        <v>160</v>
      </c>
      <c r="K7">
        <v>0.99662229999999996</v>
      </c>
      <c r="L7">
        <v>9.0136149999999997</v>
      </c>
      <c r="M7" t="s">
        <v>58</v>
      </c>
      <c r="O7" t="s">
        <v>290</v>
      </c>
      <c r="P7" s="38">
        <f>+MAX($F$2:$F$58)</f>
        <v>0.99333260000000001</v>
      </c>
      <c r="Q7" s="38">
        <f>+MAX($K$2:$K$134)</f>
        <v>0.99662229999999996</v>
      </c>
    </row>
    <row r="8" spans="1:19" x14ac:dyDescent="0.25">
      <c r="A8" t="s">
        <v>158</v>
      </c>
      <c r="B8">
        <v>0.9360482</v>
      </c>
      <c r="C8">
        <v>7.9952399999999999</v>
      </c>
      <c r="E8" t="s">
        <v>4</v>
      </c>
      <c r="F8">
        <v>0.97858690000000004</v>
      </c>
      <c r="G8">
        <v>5.7510539999999999</v>
      </c>
      <c r="H8" t="s">
        <v>59</v>
      </c>
      <c r="J8" t="s">
        <v>161</v>
      </c>
      <c r="K8">
        <v>0.90965149999999995</v>
      </c>
      <c r="L8">
        <v>9.0244339999999994</v>
      </c>
      <c r="M8" t="s">
        <v>58</v>
      </c>
      <c r="O8" t="s">
        <v>556</v>
      </c>
      <c r="P8" s="38">
        <f>+P6-P4</f>
        <v>0.1552420000000001</v>
      </c>
      <c r="Q8" s="38">
        <f>+Q6-Q4</f>
        <v>0.10866765</v>
      </c>
    </row>
    <row r="9" spans="1:19" x14ac:dyDescent="0.25">
      <c r="A9" t="s">
        <v>159</v>
      </c>
      <c r="B9">
        <v>0.99513229999999997</v>
      </c>
      <c r="C9">
        <v>9.9765409999999992</v>
      </c>
      <c r="E9" t="s">
        <v>302</v>
      </c>
      <c r="F9">
        <v>0.95169970000000004</v>
      </c>
      <c r="G9">
        <v>4.2233970000000003</v>
      </c>
      <c r="H9" t="s">
        <v>59</v>
      </c>
      <c r="J9" t="s">
        <v>162</v>
      </c>
      <c r="K9">
        <v>0.97639549999999997</v>
      </c>
      <c r="L9">
        <v>11.95837</v>
      </c>
      <c r="M9" t="s">
        <v>58</v>
      </c>
    </row>
    <row r="10" spans="1:19" x14ac:dyDescent="0.25">
      <c r="A10" t="s">
        <v>160</v>
      </c>
      <c r="B10">
        <v>0.99662229999999996</v>
      </c>
      <c r="C10">
        <v>9.0136149999999997</v>
      </c>
      <c r="E10" t="s">
        <v>5</v>
      </c>
      <c r="F10">
        <v>0.98510799999999998</v>
      </c>
      <c r="G10">
        <v>6.5508620000000004</v>
      </c>
      <c r="H10" t="s">
        <v>59</v>
      </c>
      <c r="J10" t="s">
        <v>163</v>
      </c>
      <c r="K10">
        <v>0.94592609999999999</v>
      </c>
      <c r="L10">
        <v>9.1708339999999993</v>
      </c>
      <c r="M10" t="s">
        <v>58</v>
      </c>
      <c r="O10" t="s">
        <v>557</v>
      </c>
      <c r="P10" s="38">
        <f>+P4</f>
        <v>0.82589964999999999</v>
      </c>
      <c r="Q10" s="38">
        <f>+Q4</f>
        <v>0.88355545000000002</v>
      </c>
    </row>
    <row r="11" spans="1:19" x14ac:dyDescent="0.25">
      <c r="A11" t="s">
        <v>161</v>
      </c>
      <c r="B11">
        <v>0.90965149999999995</v>
      </c>
      <c r="C11">
        <v>9.0244339999999994</v>
      </c>
      <c r="E11" t="s">
        <v>6</v>
      </c>
      <c r="F11">
        <v>0.98767970000000005</v>
      </c>
      <c r="G11">
        <v>7.6154489999999999</v>
      </c>
      <c r="H11" t="s">
        <v>59</v>
      </c>
      <c r="J11" t="s">
        <v>164</v>
      </c>
      <c r="K11">
        <v>0.99620439999999999</v>
      </c>
      <c r="L11">
        <v>9.2518180000000001</v>
      </c>
      <c r="M11" t="s">
        <v>58</v>
      </c>
      <c r="O11" t="s">
        <v>558</v>
      </c>
      <c r="P11" s="38">
        <f>+P5-P4</f>
        <v>0.12016585000000002</v>
      </c>
      <c r="Q11" s="38">
        <f>+Q5-Q4</f>
        <v>8.4144649999999932E-2</v>
      </c>
    </row>
    <row r="12" spans="1:19" x14ac:dyDescent="0.25">
      <c r="A12" t="s">
        <v>135</v>
      </c>
      <c r="B12">
        <v>0.8632436</v>
      </c>
      <c r="C12">
        <v>5.737946</v>
      </c>
      <c r="E12" t="s">
        <v>141</v>
      </c>
      <c r="F12">
        <v>0.77216830000000003</v>
      </c>
      <c r="G12">
        <v>5.9789539999999999</v>
      </c>
      <c r="H12" t="s">
        <v>59</v>
      </c>
      <c r="J12" t="s">
        <v>165</v>
      </c>
      <c r="K12">
        <v>0.94278119999999999</v>
      </c>
      <c r="L12">
        <v>9.1111839999999997</v>
      </c>
      <c r="M12" t="s">
        <v>58</v>
      </c>
      <c r="O12" t="s">
        <v>559</v>
      </c>
      <c r="P12" s="38">
        <f>+P6-P5</f>
        <v>3.5076150000000084E-2</v>
      </c>
      <c r="Q12" s="38">
        <f>+Q6-Q5</f>
        <v>2.4523000000000073E-2</v>
      </c>
    </row>
    <row r="13" spans="1:19" x14ac:dyDescent="0.25">
      <c r="A13" t="s">
        <v>2</v>
      </c>
      <c r="B13">
        <v>0.69674100000000005</v>
      </c>
      <c r="C13">
        <v>7.0733379999999997</v>
      </c>
      <c r="E13" t="s">
        <v>8</v>
      </c>
      <c r="F13">
        <v>0.98950059999999995</v>
      </c>
      <c r="G13">
        <v>6.2317780000000003</v>
      </c>
      <c r="H13" t="s">
        <v>59</v>
      </c>
      <c r="J13" t="s">
        <v>166</v>
      </c>
      <c r="K13">
        <v>0.83576209999999995</v>
      </c>
      <c r="L13">
        <v>9.2050689999999999</v>
      </c>
      <c r="M13" t="s">
        <v>58</v>
      </c>
    </row>
    <row r="14" spans="1:19" x14ac:dyDescent="0.25">
      <c r="A14" t="s">
        <v>162</v>
      </c>
      <c r="B14">
        <v>0.97639549999999997</v>
      </c>
      <c r="C14">
        <v>11.95837</v>
      </c>
      <c r="E14" t="s">
        <v>9</v>
      </c>
      <c r="F14">
        <v>0.93741890000000005</v>
      </c>
      <c r="G14">
        <v>6.6508050000000001</v>
      </c>
      <c r="H14" t="s">
        <v>59</v>
      </c>
      <c r="J14" t="s">
        <v>167</v>
      </c>
      <c r="K14">
        <v>0.93784449999999997</v>
      </c>
      <c r="L14">
        <v>8.4384960000000007</v>
      </c>
      <c r="M14" t="s">
        <v>58</v>
      </c>
      <c r="O14" t="s">
        <v>289</v>
      </c>
      <c r="P14" s="38">
        <f>+P4-P3</f>
        <v>0.42031245</v>
      </c>
      <c r="Q14" s="38">
        <f>+Q4-Q3</f>
        <v>0.76814225000000003</v>
      </c>
    </row>
    <row r="15" spans="1:19" x14ac:dyDescent="0.25">
      <c r="A15" t="s">
        <v>3</v>
      </c>
      <c r="B15">
        <v>0.8857853</v>
      </c>
      <c r="C15">
        <v>5.6547780000000003</v>
      </c>
      <c r="E15" t="s">
        <v>10</v>
      </c>
      <c r="F15">
        <v>0.99254169999999997</v>
      </c>
      <c r="G15">
        <v>7.0054959999999999</v>
      </c>
      <c r="H15" t="s">
        <v>59</v>
      </c>
      <c r="J15" t="s">
        <v>169</v>
      </c>
      <c r="K15">
        <v>0.99149509999999996</v>
      </c>
      <c r="L15">
        <v>12.21157</v>
      </c>
      <c r="M15" t="s">
        <v>58</v>
      </c>
      <c r="O15" t="s">
        <v>290</v>
      </c>
      <c r="P15" s="38">
        <f>+P7-P6</f>
        <v>1.2190949999999923E-2</v>
      </c>
      <c r="Q15" s="38">
        <f>+Q7-Q6</f>
        <v>4.3991999999999365E-3</v>
      </c>
    </row>
    <row r="16" spans="1:19" x14ac:dyDescent="0.25">
      <c r="A16" t="s">
        <v>163</v>
      </c>
      <c r="B16">
        <v>0.94592609999999999</v>
      </c>
      <c r="C16">
        <v>9.1708339999999993</v>
      </c>
      <c r="E16" t="s">
        <v>11</v>
      </c>
      <c r="F16">
        <v>0.95724629999999999</v>
      </c>
      <c r="G16">
        <v>6.6073639999999996</v>
      </c>
      <c r="H16" t="s">
        <v>59</v>
      </c>
      <c r="J16" t="s">
        <v>172</v>
      </c>
      <c r="K16">
        <v>0.98228380000000004</v>
      </c>
      <c r="L16">
        <v>8.8746980000000004</v>
      </c>
      <c r="M16" t="s">
        <v>58</v>
      </c>
    </row>
    <row r="17" spans="1:22" x14ac:dyDescent="0.25">
      <c r="A17" t="s">
        <v>164</v>
      </c>
      <c r="B17">
        <v>0.99620439999999999</v>
      </c>
      <c r="C17">
        <v>9.2518180000000001</v>
      </c>
      <c r="E17" t="s">
        <v>12</v>
      </c>
      <c r="F17">
        <v>0.98982079999999995</v>
      </c>
      <c r="G17">
        <v>4.2878949999999998</v>
      </c>
      <c r="H17" t="s">
        <v>59</v>
      </c>
      <c r="J17" t="s">
        <v>174</v>
      </c>
      <c r="K17">
        <v>0.97293410000000002</v>
      </c>
      <c r="L17">
        <v>9.6953440000000004</v>
      </c>
      <c r="M17" t="s">
        <v>58</v>
      </c>
      <c r="O17" t="s">
        <v>560</v>
      </c>
      <c r="P17" s="38">
        <f>P8</f>
        <v>0.1552420000000001</v>
      </c>
      <c r="Q17" s="38">
        <f>Q8</f>
        <v>0.10866765</v>
      </c>
    </row>
    <row r="18" spans="1:22" x14ac:dyDescent="0.25">
      <c r="A18" t="s">
        <v>4</v>
      </c>
      <c r="B18">
        <v>0.97858690000000004</v>
      </c>
      <c r="C18">
        <v>5.7510539999999999</v>
      </c>
      <c r="E18" t="s">
        <v>13</v>
      </c>
      <c r="F18">
        <v>0.97613780000000006</v>
      </c>
      <c r="G18">
        <v>6.4780519999999999</v>
      </c>
      <c r="H18" t="s">
        <v>59</v>
      </c>
      <c r="J18" t="s">
        <v>175</v>
      </c>
      <c r="K18">
        <v>0.90072359999999996</v>
      </c>
      <c r="L18">
        <v>9.1965579999999996</v>
      </c>
      <c r="M18" t="s">
        <v>58</v>
      </c>
      <c r="O18" t="s">
        <v>561</v>
      </c>
      <c r="P18" s="38">
        <f>1-P6</f>
        <v>1.8858349999999913E-2</v>
      </c>
      <c r="Q18" s="38">
        <f>1-Q6</f>
        <v>7.7768999999999755E-3</v>
      </c>
    </row>
    <row r="19" spans="1:22" x14ac:dyDescent="0.25">
      <c r="A19" t="s">
        <v>165</v>
      </c>
      <c r="B19">
        <v>0.94278119999999999</v>
      </c>
      <c r="C19">
        <v>9.1111839999999997</v>
      </c>
      <c r="E19" t="s">
        <v>14</v>
      </c>
      <c r="F19">
        <v>0.88794839999999997</v>
      </c>
      <c r="G19">
        <v>7.1633040000000001</v>
      </c>
      <c r="H19" t="s">
        <v>59</v>
      </c>
      <c r="J19" t="s">
        <v>176</v>
      </c>
      <c r="K19">
        <v>0.96770009999999995</v>
      </c>
      <c r="L19">
        <v>9.5787040000000001</v>
      </c>
      <c r="M19" t="s">
        <v>58</v>
      </c>
      <c r="O19" t="s">
        <v>289</v>
      </c>
      <c r="P19" s="38">
        <f>+P14-P17</f>
        <v>0.2650704499999999</v>
      </c>
      <c r="Q19" s="38">
        <f>+Q14-Q17</f>
        <v>0.65947460000000002</v>
      </c>
    </row>
    <row r="20" spans="1:22" x14ac:dyDescent="0.25">
      <c r="A20" t="s">
        <v>302</v>
      </c>
      <c r="B20">
        <v>0.95169970000000004</v>
      </c>
      <c r="C20">
        <v>4.2233970000000003</v>
      </c>
      <c r="E20" t="s">
        <v>15</v>
      </c>
      <c r="F20">
        <v>0.96892610000000001</v>
      </c>
      <c r="G20">
        <v>6.775347</v>
      </c>
      <c r="H20" t="s">
        <v>59</v>
      </c>
      <c r="J20" t="s">
        <v>177</v>
      </c>
      <c r="K20">
        <v>0.8430301</v>
      </c>
      <c r="L20">
        <v>9.8675580000000007</v>
      </c>
      <c r="M20" t="s">
        <v>58</v>
      </c>
      <c r="O20" t="s">
        <v>290</v>
      </c>
      <c r="P20" s="38">
        <f>+P15-P18</f>
        <v>-6.66739999999999E-3</v>
      </c>
      <c r="Q20" s="38">
        <f>+Q15-Q18</f>
        <v>-3.377700000000039E-3</v>
      </c>
      <c r="T20" s="83" t="s">
        <v>817</v>
      </c>
      <c r="U20" s="71"/>
      <c r="V20" s="71"/>
    </row>
    <row r="21" spans="1:22" x14ac:dyDescent="0.25">
      <c r="A21" t="s">
        <v>5</v>
      </c>
      <c r="B21">
        <v>0.98510799999999998</v>
      </c>
      <c r="C21">
        <v>6.5508620000000004</v>
      </c>
      <c r="E21" t="s">
        <v>16</v>
      </c>
      <c r="F21">
        <v>0.77201209999999998</v>
      </c>
      <c r="G21">
        <v>7.3429440000000001</v>
      </c>
      <c r="H21" t="s">
        <v>59</v>
      </c>
      <c r="J21" t="s">
        <v>178</v>
      </c>
      <c r="K21">
        <v>0.99464520000000001</v>
      </c>
      <c r="L21">
        <v>10.427020000000001</v>
      </c>
      <c r="M21" t="s">
        <v>58</v>
      </c>
    </row>
    <row r="22" spans="1:22" x14ac:dyDescent="0.25">
      <c r="A22" t="s">
        <v>166</v>
      </c>
      <c r="B22">
        <v>0.83576209999999995</v>
      </c>
      <c r="C22">
        <v>9.2050689999999999</v>
      </c>
      <c r="E22" t="s">
        <v>142</v>
      </c>
      <c r="F22">
        <v>0.62485219999999997</v>
      </c>
      <c r="G22">
        <v>7.4704839999999999</v>
      </c>
      <c r="H22" t="s">
        <v>59</v>
      </c>
      <c r="J22" t="s">
        <v>179</v>
      </c>
      <c r="K22">
        <v>0.96596199999999999</v>
      </c>
      <c r="L22">
        <v>8.4856870000000004</v>
      </c>
      <c r="M22" t="s">
        <v>58</v>
      </c>
    </row>
    <row r="23" spans="1:22" x14ac:dyDescent="0.25">
      <c r="A23" t="s">
        <v>167</v>
      </c>
      <c r="B23">
        <v>0.93784449999999997</v>
      </c>
      <c r="C23">
        <v>8.4384960000000007</v>
      </c>
      <c r="E23" t="s">
        <v>18</v>
      </c>
      <c r="F23">
        <v>0.98088089999999994</v>
      </c>
      <c r="G23">
        <v>4.6804449999999997</v>
      </c>
      <c r="H23" t="s">
        <v>59</v>
      </c>
      <c r="J23" t="s">
        <v>180</v>
      </c>
      <c r="K23">
        <v>0.85614610000000002</v>
      </c>
      <c r="L23">
        <v>9.2632619999999992</v>
      </c>
      <c r="M23" t="s">
        <v>58</v>
      </c>
      <c r="P23" t="s">
        <v>806</v>
      </c>
      <c r="Q23" t="s">
        <v>58</v>
      </c>
    </row>
    <row r="24" spans="1:22" x14ac:dyDescent="0.25">
      <c r="A24" t="s">
        <v>6</v>
      </c>
      <c r="B24">
        <v>0.98767970000000005</v>
      </c>
      <c r="C24">
        <v>7.6154489999999999</v>
      </c>
      <c r="E24" t="s">
        <v>19</v>
      </c>
      <c r="F24">
        <v>0.7426355</v>
      </c>
      <c r="G24">
        <v>7.355721</v>
      </c>
      <c r="H24" t="s">
        <v>59</v>
      </c>
      <c r="J24" t="s">
        <v>181</v>
      </c>
      <c r="K24">
        <v>0.99085610000000002</v>
      </c>
      <c r="L24">
        <v>9.7259440000000001</v>
      </c>
      <c r="M24" t="s">
        <v>58</v>
      </c>
      <c r="O24" t="s">
        <v>327</v>
      </c>
      <c r="P24" s="38">
        <f>+'Figure 2.14'!P2</f>
        <v>0.87794730350877226</v>
      </c>
      <c r="Q24" s="38">
        <f>+'Figure 2.14'!Q2</f>
        <v>0.91203224210526324</v>
      </c>
    </row>
    <row r="25" spans="1:22" x14ac:dyDescent="0.25">
      <c r="A25" t="s">
        <v>169</v>
      </c>
      <c r="B25">
        <v>0.99149509999999996</v>
      </c>
      <c r="C25">
        <v>12.21157</v>
      </c>
      <c r="E25" t="s">
        <v>20</v>
      </c>
      <c r="F25">
        <v>0.92214399999999996</v>
      </c>
      <c r="G25">
        <v>6.6180519999999996</v>
      </c>
      <c r="H25" t="s">
        <v>59</v>
      </c>
      <c r="J25" t="s">
        <v>303</v>
      </c>
      <c r="K25">
        <v>0.99232759999999998</v>
      </c>
      <c r="L25">
        <v>14.1008</v>
      </c>
      <c r="M25" t="s">
        <v>58</v>
      </c>
      <c r="O25" t="s">
        <v>289</v>
      </c>
      <c r="P25" s="38">
        <f>+'Figure 2.14'!P3</f>
        <v>0.40558719999999998</v>
      </c>
      <c r="Q25" s="38">
        <f>+'Figure 2.14'!Q3</f>
        <v>0.11541319999999999</v>
      </c>
    </row>
    <row r="26" spans="1:22" x14ac:dyDescent="0.25">
      <c r="A26" t="s">
        <v>141</v>
      </c>
      <c r="B26">
        <v>0.77216830000000003</v>
      </c>
      <c r="C26">
        <v>5.9789539999999999</v>
      </c>
      <c r="E26" t="s">
        <v>21</v>
      </c>
      <c r="F26">
        <v>0.97741480000000003</v>
      </c>
      <c r="G26">
        <v>5.7330500000000004</v>
      </c>
      <c r="H26" t="s">
        <v>59</v>
      </c>
      <c r="J26" t="s">
        <v>304</v>
      </c>
      <c r="K26">
        <v>0.9922107</v>
      </c>
      <c r="L26">
        <v>14.1008</v>
      </c>
      <c r="M26" t="s">
        <v>58</v>
      </c>
      <c r="O26" t="s">
        <v>553</v>
      </c>
      <c r="P26" s="38">
        <f>+'Figure 2.14'!P4</f>
        <v>0.82589964999999999</v>
      </c>
      <c r="Q26" s="38">
        <f>+'Figure 2.14'!Q4</f>
        <v>0.88355545000000002</v>
      </c>
    </row>
    <row r="27" spans="1:22" x14ac:dyDescent="0.25">
      <c r="A27" t="s">
        <v>172</v>
      </c>
      <c r="B27">
        <v>0.98228380000000004</v>
      </c>
      <c r="C27">
        <v>8.8746980000000004</v>
      </c>
      <c r="E27" t="s">
        <v>22</v>
      </c>
      <c r="F27">
        <v>0.95798119999999998</v>
      </c>
      <c r="G27">
        <v>7.9541029999999999</v>
      </c>
      <c r="H27" t="s">
        <v>59</v>
      </c>
      <c r="J27" t="s">
        <v>183</v>
      </c>
      <c r="K27">
        <v>0.99379039999999996</v>
      </c>
      <c r="L27">
        <v>10.6966</v>
      </c>
      <c r="M27" t="s">
        <v>58</v>
      </c>
      <c r="O27" t="s">
        <v>554</v>
      </c>
      <c r="P27" s="38">
        <f>+'Figure 2.14'!P5</f>
        <v>0.9460655</v>
      </c>
      <c r="Q27" s="38">
        <f>+'Figure 2.14'!Q5</f>
        <v>0.96770009999999995</v>
      </c>
    </row>
    <row r="28" spans="1:22" x14ac:dyDescent="0.25">
      <c r="A28" t="s">
        <v>174</v>
      </c>
      <c r="B28">
        <v>0.97293410000000002</v>
      </c>
      <c r="C28">
        <v>9.6953440000000004</v>
      </c>
      <c r="E28" t="s">
        <v>23</v>
      </c>
      <c r="F28">
        <v>0.72130019999999995</v>
      </c>
      <c r="G28">
        <v>4.599977</v>
      </c>
      <c r="H28" t="s">
        <v>59</v>
      </c>
      <c r="J28" t="s">
        <v>305</v>
      </c>
      <c r="K28">
        <v>0.94914639999999995</v>
      </c>
      <c r="L28">
        <v>11.154120000000001</v>
      </c>
      <c r="M28" t="s">
        <v>58</v>
      </c>
      <c r="O28" t="s">
        <v>555</v>
      </c>
      <c r="P28" s="38">
        <f>+'Figure 2.14'!P6</f>
        <v>0.98114165000000009</v>
      </c>
      <c r="Q28" s="38">
        <f>+'Figure 2.14'!Q6</f>
        <v>0.99222310000000002</v>
      </c>
    </row>
    <row r="29" spans="1:22" x14ac:dyDescent="0.25">
      <c r="A29" t="s">
        <v>175</v>
      </c>
      <c r="B29">
        <v>0.90072359999999996</v>
      </c>
      <c r="C29">
        <v>9.1965579999999996</v>
      </c>
      <c r="E29" t="s">
        <v>221</v>
      </c>
      <c r="F29">
        <v>0.66307879999999997</v>
      </c>
      <c r="G29">
        <v>7.8411670000000004</v>
      </c>
      <c r="H29" t="s">
        <v>59</v>
      </c>
      <c r="J29" t="s">
        <v>306</v>
      </c>
      <c r="K29">
        <v>0.91521629999999998</v>
      </c>
      <c r="L29">
        <v>8.3250440000000001</v>
      </c>
      <c r="M29" t="s">
        <v>58</v>
      </c>
      <c r="O29" t="s">
        <v>290</v>
      </c>
      <c r="P29" s="38">
        <f>+'Figure 2.14'!P7</f>
        <v>0.99333260000000001</v>
      </c>
      <c r="Q29" s="38">
        <f>+'Figure 2.14'!Q7</f>
        <v>0.99662229999999996</v>
      </c>
    </row>
    <row r="30" spans="1:22" x14ac:dyDescent="0.25">
      <c r="A30" t="s">
        <v>176</v>
      </c>
      <c r="B30">
        <v>0.96770009999999995</v>
      </c>
      <c r="C30">
        <v>9.5787040000000001</v>
      </c>
      <c r="E30" t="s">
        <v>24</v>
      </c>
      <c r="F30">
        <v>0.86842779999999997</v>
      </c>
      <c r="G30">
        <v>7.7043470000000003</v>
      </c>
      <c r="H30" t="s">
        <v>59</v>
      </c>
      <c r="J30" t="s">
        <v>186</v>
      </c>
      <c r="K30">
        <v>0.99052549999999995</v>
      </c>
      <c r="L30">
        <v>8.4154309999999999</v>
      </c>
      <c r="M30" t="s">
        <v>58</v>
      </c>
      <c r="O30" t="s">
        <v>556</v>
      </c>
      <c r="P30" s="38">
        <f>+'Figure 2.14'!P8</f>
        <v>0.1552420000000001</v>
      </c>
      <c r="Q30" s="38">
        <f>+'Figure 2.14'!Q8</f>
        <v>0.10866765</v>
      </c>
    </row>
    <row r="31" spans="1:22" x14ac:dyDescent="0.25">
      <c r="A31" t="s">
        <v>177</v>
      </c>
      <c r="B31">
        <v>0.8430301</v>
      </c>
      <c r="C31">
        <v>9.8675580000000007</v>
      </c>
      <c r="E31" t="s">
        <v>25</v>
      </c>
      <c r="F31">
        <v>0.98099990000000004</v>
      </c>
      <c r="G31">
        <v>7.5598470000000004</v>
      </c>
      <c r="H31" t="s">
        <v>59</v>
      </c>
      <c r="J31" t="s">
        <v>307</v>
      </c>
      <c r="K31">
        <v>0.88640819999999998</v>
      </c>
      <c r="L31">
        <v>9.9550730000000005</v>
      </c>
      <c r="M31" t="s">
        <v>58</v>
      </c>
      <c r="P31" s="38"/>
      <c r="Q31" s="38"/>
    </row>
    <row r="32" spans="1:22" x14ac:dyDescent="0.25">
      <c r="A32" t="s">
        <v>178</v>
      </c>
      <c r="B32">
        <v>0.99464520000000001</v>
      </c>
      <c r="C32">
        <v>10.427020000000001</v>
      </c>
      <c r="E32" t="s">
        <v>26</v>
      </c>
      <c r="F32">
        <v>0.99333260000000001</v>
      </c>
      <c r="G32">
        <v>6.2096720000000003</v>
      </c>
      <c r="H32" t="s">
        <v>59</v>
      </c>
      <c r="J32" t="s">
        <v>188</v>
      </c>
      <c r="K32">
        <v>0.79815709999999995</v>
      </c>
      <c r="L32">
        <v>8.4089130000000001</v>
      </c>
      <c r="M32" t="s">
        <v>58</v>
      </c>
      <c r="O32" t="s">
        <v>557</v>
      </c>
      <c r="P32" s="38">
        <f>+'Figure 2.14'!P10</f>
        <v>0.82589964999999999</v>
      </c>
      <c r="Q32" s="38">
        <f>+'Figure 2.14'!Q10</f>
        <v>0.88355545000000002</v>
      </c>
    </row>
    <row r="33" spans="1:37" x14ac:dyDescent="0.25">
      <c r="A33" t="s">
        <v>8</v>
      </c>
      <c r="B33">
        <v>0.98950059999999995</v>
      </c>
      <c r="C33">
        <v>6.2317780000000003</v>
      </c>
      <c r="E33" t="s">
        <v>308</v>
      </c>
      <c r="F33">
        <v>0.98319920000000005</v>
      </c>
      <c r="G33">
        <v>6.3420459999999999</v>
      </c>
      <c r="H33" t="s">
        <v>59</v>
      </c>
      <c r="J33" t="s">
        <v>309</v>
      </c>
      <c r="K33">
        <v>0.95856730000000001</v>
      </c>
      <c r="L33">
        <v>9.3145579999999999</v>
      </c>
      <c r="M33" t="s">
        <v>58</v>
      </c>
      <c r="O33" t="s">
        <v>558</v>
      </c>
      <c r="P33" s="38">
        <f>+'Figure 2.14'!P11</f>
        <v>0.12016585000000002</v>
      </c>
      <c r="Q33" s="38">
        <f>+'Figure 2.14'!Q11</f>
        <v>8.4144649999999932E-2</v>
      </c>
    </row>
    <row r="34" spans="1:37" x14ac:dyDescent="0.25">
      <c r="A34" t="s">
        <v>179</v>
      </c>
      <c r="B34">
        <v>0.96596199999999999</v>
      </c>
      <c r="C34">
        <v>8.4856870000000004</v>
      </c>
      <c r="E34" t="s">
        <v>143</v>
      </c>
      <c r="F34">
        <v>0.86048910000000001</v>
      </c>
      <c r="G34">
        <v>7.6363110000000001</v>
      </c>
      <c r="H34" t="s">
        <v>59</v>
      </c>
      <c r="J34" t="s">
        <v>189</v>
      </c>
      <c r="K34">
        <v>0.93382310000000002</v>
      </c>
      <c r="L34">
        <v>9.2303099999999993</v>
      </c>
      <c r="M34" t="s">
        <v>58</v>
      </c>
      <c r="O34" t="s">
        <v>559</v>
      </c>
      <c r="P34" s="38">
        <f>+'Figure 2.14'!P12</f>
        <v>3.5076150000000084E-2</v>
      </c>
      <c r="Q34" s="38">
        <f>+'Figure 2.14'!Q12</f>
        <v>2.4523000000000073E-2</v>
      </c>
    </row>
    <row r="35" spans="1:37" x14ac:dyDescent="0.25">
      <c r="A35" t="s">
        <v>180</v>
      </c>
      <c r="B35">
        <v>0.85614610000000002</v>
      </c>
      <c r="C35">
        <v>9.2632619999999992</v>
      </c>
      <c r="E35" t="s">
        <v>28</v>
      </c>
      <c r="F35">
        <v>0.98258279999999998</v>
      </c>
      <c r="G35">
        <v>5.9805299999999999</v>
      </c>
      <c r="H35" t="s">
        <v>59</v>
      </c>
      <c r="J35" t="s">
        <v>190</v>
      </c>
      <c r="K35">
        <v>0.99445680000000003</v>
      </c>
      <c r="L35">
        <v>8.6153320000000004</v>
      </c>
      <c r="M35" t="s">
        <v>58</v>
      </c>
      <c r="P35" s="38"/>
      <c r="Q35" s="38"/>
    </row>
    <row r="36" spans="1:37" x14ac:dyDescent="0.25">
      <c r="A36" t="s">
        <v>181</v>
      </c>
      <c r="B36">
        <v>0.99085610000000002</v>
      </c>
      <c r="C36">
        <v>9.7259440000000001</v>
      </c>
      <c r="E36" t="s">
        <v>29</v>
      </c>
      <c r="F36">
        <v>0.99195529999999998</v>
      </c>
      <c r="G36">
        <v>6.0082500000000003</v>
      </c>
      <c r="H36" t="s">
        <v>59</v>
      </c>
      <c r="J36" t="s">
        <v>191</v>
      </c>
      <c r="K36">
        <v>0.99283129999999997</v>
      </c>
      <c r="L36">
        <v>9.1925659999999993</v>
      </c>
      <c r="M36" t="s">
        <v>58</v>
      </c>
      <c r="O36" t="s">
        <v>289</v>
      </c>
      <c r="P36" s="38">
        <f>+'Figure 2.14'!P14</f>
        <v>0.42031245</v>
      </c>
      <c r="Q36" s="38">
        <f>+'Figure 2.14'!Q14</f>
        <v>0.76814225000000003</v>
      </c>
    </row>
    <row r="37" spans="1:37" x14ac:dyDescent="0.25">
      <c r="A37" t="s">
        <v>303</v>
      </c>
      <c r="B37">
        <v>0.99232759999999998</v>
      </c>
      <c r="C37">
        <v>14.1008</v>
      </c>
      <c r="E37" t="s">
        <v>310</v>
      </c>
      <c r="F37">
        <v>0.79131019999999996</v>
      </c>
      <c r="G37">
        <v>4.1875159999999996</v>
      </c>
      <c r="H37" t="s">
        <v>59</v>
      </c>
      <c r="J37" t="s">
        <v>192</v>
      </c>
      <c r="K37">
        <v>0.98796390000000001</v>
      </c>
      <c r="L37">
        <v>9.6017480000000006</v>
      </c>
      <c r="M37" t="s">
        <v>58</v>
      </c>
      <c r="O37" t="s">
        <v>290</v>
      </c>
      <c r="P37" s="38">
        <f>+'Figure 2.14'!P15</f>
        <v>1.2190949999999923E-2</v>
      </c>
      <c r="Q37" s="38">
        <f>+'Figure 2.14'!Q15</f>
        <v>4.3991999999999365E-3</v>
      </c>
    </row>
    <row r="38" spans="1:37" x14ac:dyDescent="0.25">
      <c r="A38" t="s">
        <v>304</v>
      </c>
      <c r="B38">
        <v>0.9922107</v>
      </c>
      <c r="C38">
        <v>14.1008</v>
      </c>
      <c r="E38" t="s">
        <v>30</v>
      </c>
      <c r="F38">
        <v>0.99261529999999998</v>
      </c>
      <c r="G38">
        <v>7.1655740000000003</v>
      </c>
      <c r="H38" t="s">
        <v>59</v>
      </c>
      <c r="J38" t="s">
        <v>193</v>
      </c>
      <c r="K38">
        <v>0.99539849999999996</v>
      </c>
      <c r="L38">
        <v>11.29566</v>
      </c>
      <c r="M38" t="s">
        <v>58</v>
      </c>
      <c r="P38" s="38"/>
      <c r="Q38" s="38"/>
    </row>
    <row r="39" spans="1:37" x14ac:dyDescent="0.25">
      <c r="A39" t="s">
        <v>183</v>
      </c>
      <c r="B39">
        <v>0.99379039999999996</v>
      </c>
      <c r="C39">
        <v>10.6966</v>
      </c>
      <c r="E39" t="s">
        <v>311</v>
      </c>
      <c r="F39">
        <v>0.86287179999999997</v>
      </c>
      <c r="G39">
        <v>4.6742670000000004</v>
      </c>
      <c r="H39" t="s">
        <v>59</v>
      </c>
      <c r="J39" t="s">
        <v>194</v>
      </c>
      <c r="K39">
        <v>0.97947410000000001</v>
      </c>
      <c r="L39">
        <v>8.7081549999999996</v>
      </c>
      <c r="M39" t="s">
        <v>58</v>
      </c>
      <c r="O39" t="s">
        <v>560</v>
      </c>
      <c r="P39" s="38">
        <f>+'Figure 2.14'!P17</f>
        <v>0.1552420000000001</v>
      </c>
      <c r="Q39" s="38">
        <f>+'Figure 2.14'!Q17</f>
        <v>0.10866765</v>
      </c>
    </row>
    <row r="40" spans="1:37" x14ac:dyDescent="0.25">
      <c r="A40" t="s">
        <v>9</v>
      </c>
      <c r="B40">
        <v>0.93741890000000005</v>
      </c>
      <c r="C40">
        <v>6.6508050000000001</v>
      </c>
      <c r="E40" t="s">
        <v>32</v>
      </c>
      <c r="F40">
        <v>0.57206259999999998</v>
      </c>
      <c r="G40">
        <v>6.5023850000000003</v>
      </c>
      <c r="H40" t="s">
        <v>59</v>
      </c>
      <c r="J40" t="s">
        <v>195</v>
      </c>
      <c r="K40">
        <v>0.71943809999999997</v>
      </c>
      <c r="L40">
        <v>8.6644030000000001</v>
      </c>
      <c r="M40" t="s">
        <v>58</v>
      </c>
      <c r="O40" t="s">
        <v>561</v>
      </c>
      <c r="P40" s="38">
        <f>1-P6</f>
        <v>1.8858349999999913E-2</v>
      </c>
      <c r="Q40" s="38">
        <f>1-Q6</f>
        <v>7.7768999999999755E-3</v>
      </c>
    </row>
    <row r="41" spans="1:37" x14ac:dyDescent="0.25">
      <c r="A41" t="s">
        <v>305</v>
      </c>
      <c r="B41">
        <v>0.94914639999999995</v>
      </c>
      <c r="C41">
        <v>11.154120000000001</v>
      </c>
      <c r="E41" t="s">
        <v>33</v>
      </c>
      <c r="F41">
        <v>0.88355609999999996</v>
      </c>
      <c r="G41">
        <v>7.6631590000000003</v>
      </c>
      <c r="H41" t="s">
        <v>59</v>
      </c>
      <c r="J41" t="s">
        <v>196</v>
      </c>
      <c r="K41">
        <v>0.96284789999999998</v>
      </c>
      <c r="L41">
        <v>11.385249999999999</v>
      </c>
      <c r="M41" t="s">
        <v>58</v>
      </c>
      <c r="O41" t="s">
        <v>289</v>
      </c>
      <c r="P41" s="38">
        <f>+'Figure 2.14'!P19</f>
        <v>0.2650704499999999</v>
      </c>
      <c r="Q41" s="38">
        <f>+'Figure 2.14'!Q19</f>
        <v>0.65947460000000002</v>
      </c>
      <c r="T41" s="7"/>
    </row>
    <row r="42" spans="1:37" x14ac:dyDescent="0.25">
      <c r="A42" t="s">
        <v>306</v>
      </c>
      <c r="B42">
        <v>0.91521629999999998</v>
      </c>
      <c r="C42">
        <v>8.3250440000000001</v>
      </c>
      <c r="E42" t="s">
        <v>245</v>
      </c>
      <c r="F42">
        <v>0.97617830000000005</v>
      </c>
      <c r="G42">
        <v>7.9955480000000003</v>
      </c>
      <c r="H42" t="s">
        <v>59</v>
      </c>
      <c r="J42" t="s">
        <v>197</v>
      </c>
      <c r="K42">
        <v>0.99117699999999997</v>
      </c>
      <c r="L42">
        <v>8.566948</v>
      </c>
      <c r="M42" t="s">
        <v>58</v>
      </c>
      <c r="O42" t="s">
        <v>290</v>
      </c>
      <c r="P42" s="38">
        <f>+'Figure 2.14'!P20</f>
        <v>-6.66739999999999E-3</v>
      </c>
      <c r="Q42" s="38">
        <f>+'Figure 2.14'!Q20</f>
        <v>-3.377700000000039E-3</v>
      </c>
      <c r="T42" s="86" t="s">
        <v>818</v>
      </c>
      <c r="U42" s="71"/>
      <c r="V42" s="71"/>
      <c r="W42" s="71"/>
      <c r="X42" s="71"/>
      <c r="Y42" s="71"/>
      <c r="Z42" s="71"/>
      <c r="AA42" s="71"/>
      <c r="AB42" s="71"/>
      <c r="AC42" s="71"/>
      <c r="AD42" s="71"/>
      <c r="AE42" s="71"/>
      <c r="AF42" s="71"/>
      <c r="AG42" s="71"/>
      <c r="AH42" s="71"/>
      <c r="AI42" s="71"/>
      <c r="AJ42" s="71"/>
      <c r="AK42" s="71"/>
    </row>
    <row r="43" spans="1:37" x14ac:dyDescent="0.25">
      <c r="A43" t="s">
        <v>186</v>
      </c>
      <c r="B43">
        <v>0.99052549999999995</v>
      </c>
      <c r="C43">
        <v>8.4154309999999999</v>
      </c>
      <c r="E43" t="s">
        <v>312</v>
      </c>
      <c r="F43">
        <v>0.55277449999999995</v>
      </c>
      <c r="G43">
        <v>3.0387439999999999</v>
      </c>
      <c r="H43" t="s">
        <v>59</v>
      </c>
      <c r="J43" t="s">
        <v>198</v>
      </c>
      <c r="K43">
        <v>0.99624199999999996</v>
      </c>
      <c r="L43">
        <v>11.078569999999999</v>
      </c>
      <c r="M43" t="s">
        <v>58</v>
      </c>
      <c r="P43" s="38"/>
      <c r="Q43" s="38"/>
      <c r="T43" s="83" t="s">
        <v>838</v>
      </c>
      <c r="U43" s="71"/>
      <c r="V43" s="71"/>
      <c r="W43" s="71"/>
      <c r="X43" s="71"/>
      <c r="Y43" s="71"/>
      <c r="Z43" s="71"/>
      <c r="AA43" s="71"/>
      <c r="AB43" s="71"/>
      <c r="AC43" s="71"/>
      <c r="AD43" s="71"/>
      <c r="AE43" s="71"/>
      <c r="AF43" s="71"/>
      <c r="AG43" s="71"/>
      <c r="AH43" s="71"/>
      <c r="AI43" s="71"/>
      <c r="AJ43" s="71"/>
      <c r="AK43" s="71"/>
    </row>
    <row r="44" spans="1:37" x14ac:dyDescent="0.25">
      <c r="A44" t="s">
        <v>307</v>
      </c>
      <c r="B44">
        <v>0.88640819999999998</v>
      </c>
      <c r="C44">
        <v>9.9550730000000005</v>
      </c>
      <c r="E44" t="s">
        <v>34</v>
      </c>
      <c r="F44">
        <v>0.9460655</v>
      </c>
      <c r="G44">
        <v>6.7345040000000003</v>
      </c>
      <c r="H44" t="s">
        <v>59</v>
      </c>
      <c r="J44" t="s">
        <v>199</v>
      </c>
      <c r="K44">
        <v>0.93505190000000005</v>
      </c>
      <c r="L44">
        <v>8.4339910000000007</v>
      </c>
      <c r="M44" t="s">
        <v>58</v>
      </c>
    </row>
    <row r="45" spans="1:37" x14ac:dyDescent="0.25">
      <c r="A45" t="s">
        <v>188</v>
      </c>
      <c r="B45">
        <v>0.79815709999999995</v>
      </c>
      <c r="C45">
        <v>8.4089130000000001</v>
      </c>
      <c r="E45" t="s">
        <v>35</v>
      </c>
      <c r="F45">
        <v>0.93285980000000002</v>
      </c>
      <c r="G45">
        <v>5.2575010000000004</v>
      </c>
      <c r="H45" t="s">
        <v>59</v>
      </c>
      <c r="J45" t="s">
        <v>200</v>
      </c>
      <c r="K45">
        <v>0.98925260000000004</v>
      </c>
      <c r="L45">
        <v>11.310129999999999</v>
      </c>
      <c r="M45" t="s">
        <v>58</v>
      </c>
    </row>
    <row r="46" spans="1:37" x14ac:dyDescent="0.25">
      <c r="A46" t="s">
        <v>309</v>
      </c>
      <c r="B46">
        <v>0.95856730000000001</v>
      </c>
      <c r="C46">
        <v>9.3145579999999999</v>
      </c>
      <c r="E46" t="s">
        <v>139</v>
      </c>
      <c r="F46">
        <v>0.53889140000000002</v>
      </c>
      <c r="G46">
        <v>5.1693930000000003</v>
      </c>
      <c r="H46" t="s">
        <v>59</v>
      </c>
      <c r="J46" t="s">
        <v>201</v>
      </c>
      <c r="K46">
        <v>0.92173099999999997</v>
      </c>
      <c r="L46">
        <v>10.099869999999999</v>
      </c>
      <c r="M46" t="s">
        <v>58</v>
      </c>
    </row>
    <row r="47" spans="1:37" x14ac:dyDescent="0.25">
      <c r="A47" t="s">
        <v>10</v>
      </c>
      <c r="B47">
        <v>0.99254169999999997</v>
      </c>
      <c r="C47">
        <v>7.0054959999999999</v>
      </c>
      <c r="E47" t="s">
        <v>37</v>
      </c>
      <c r="F47">
        <v>0.98058109999999998</v>
      </c>
      <c r="G47">
        <v>4.4811930000000002</v>
      </c>
      <c r="H47" t="s">
        <v>59</v>
      </c>
      <c r="J47" t="s">
        <v>202</v>
      </c>
      <c r="K47">
        <v>0.99313030000000002</v>
      </c>
      <c r="L47">
        <v>9.2826559999999994</v>
      </c>
      <c r="M47" t="s">
        <v>58</v>
      </c>
    </row>
    <row r="48" spans="1:37" x14ac:dyDescent="0.25">
      <c r="A48" t="s">
        <v>189</v>
      </c>
      <c r="B48">
        <v>0.93382310000000002</v>
      </c>
      <c r="C48">
        <v>9.2303099999999993</v>
      </c>
      <c r="E48" t="s">
        <v>38</v>
      </c>
      <c r="F48">
        <v>0.92137930000000001</v>
      </c>
      <c r="G48">
        <v>7.6024690000000001</v>
      </c>
      <c r="H48" t="s">
        <v>59</v>
      </c>
      <c r="J48" t="s">
        <v>203</v>
      </c>
      <c r="K48">
        <v>0.98854940000000002</v>
      </c>
      <c r="L48">
        <v>9.5141740000000006</v>
      </c>
      <c r="M48" t="s">
        <v>58</v>
      </c>
    </row>
    <row r="49" spans="1:13" x14ac:dyDescent="0.25">
      <c r="A49" t="s">
        <v>190</v>
      </c>
      <c r="B49">
        <v>0.99445680000000003</v>
      </c>
      <c r="C49">
        <v>8.6153320000000004</v>
      </c>
      <c r="E49" t="s">
        <v>39</v>
      </c>
      <c r="F49">
        <v>0.65038189999999996</v>
      </c>
      <c r="G49">
        <v>6.3265039999999999</v>
      </c>
      <c r="H49" t="s">
        <v>59</v>
      </c>
      <c r="J49" t="s">
        <v>204</v>
      </c>
      <c r="K49">
        <v>0.76975340000000003</v>
      </c>
      <c r="L49">
        <v>9.242229</v>
      </c>
      <c r="M49" t="s">
        <v>58</v>
      </c>
    </row>
    <row r="50" spans="1:13" x14ac:dyDescent="0.25">
      <c r="A50" t="s">
        <v>11</v>
      </c>
      <c r="B50">
        <v>0.95724629999999999</v>
      </c>
      <c r="C50">
        <v>6.6073639999999996</v>
      </c>
      <c r="E50" t="s">
        <v>313</v>
      </c>
      <c r="F50">
        <v>0.98482670000000005</v>
      </c>
      <c r="G50">
        <v>3.9099810000000002</v>
      </c>
      <c r="H50" t="s">
        <v>59</v>
      </c>
      <c r="J50" t="s">
        <v>205</v>
      </c>
      <c r="K50">
        <v>0.75863329999999995</v>
      </c>
      <c r="L50">
        <v>9.1746020000000001</v>
      </c>
      <c r="M50" t="s">
        <v>58</v>
      </c>
    </row>
    <row r="51" spans="1:13" x14ac:dyDescent="0.25">
      <c r="A51" t="s">
        <v>12</v>
      </c>
      <c r="B51">
        <v>0.98982079999999995</v>
      </c>
      <c r="C51">
        <v>4.2878949999999998</v>
      </c>
      <c r="E51" t="s">
        <v>41</v>
      </c>
      <c r="F51">
        <v>0.98270139999999995</v>
      </c>
      <c r="G51">
        <v>5.0809199999999999</v>
      </c>
      <c r="H51" t="s">
        <v>59</v>
      </c>
      <c r="J51" t="s">
        <v>206</v>
      </c>
      <c r="K51">
        <v>0.94735760000000002</v>
      </c>
      <c r="L51">
        <v>8.9858729999999998</v>
      </c>
      <c r="M51" t="s">
        <v>58</v>
      </c>
    </row>
    <row r="52" spans="1:13" x14ac:dyDescent="0.25">
      <c r="A52" t="s">
        <v>191</v>
      </c>
      <c r="B52">
        <v>0.99283129999999997</v>
      </c>
      <c r="C52">
        <v>9.1925659999999993</v>
      </c>
      <c r="E52" t="s">
        <v>314</v>
      </c>
      <c r="F52">
        <v>0.98560400000000004</v>
      </c>
      <c r="G52">
        <v>4.6464749999999997</v>
      </c>
      <c r="H52" t="s">
        <v>59</v>
      </c>
      <c r="J52" t="s">
        <v>315</v>
      </c>
      <c r="K52">
        <v>0.99357620000000002</v>
      </c>
      <c r="L52">
        <v>8.8663989999999995</v>
      </c>
      <c r="M52" t="s">
        <v>58</v>
      </c>
    </row>
    <row r="53" spans="1:13" x14ac:dyDescent="0.25">
      <c r="A53" t="s">
        <v>192</v>
      </c>
      <c r="B53">
        <v>0.98796390000000001</v>
      </c>
      <c r="C53">
        <v>9.6017480000000006</v>
      </c>
      <c r="E53" t="s">
        <v>43</v>
      </c>
      <c r="F53">
        <v>0.60730680000000004</v>
      </c>
      <c r="G53">
        <v>6.1874789999999997</v>
      </c>
      <c r="H53" t="s">
        <v>59</v>
      </c>
      <c r="J53" t="s">
        <v>208</v>
      </c>
      <c r="K53">
        <v>0.97433320000000001</v>
      </c>
      <c r="L53">
        <v>9.2095739999999999</v>
      </c>
      <c r="M53" t="s">
        <v>58</v>
      </c>
    </row>
    <row r="54" spans="1:13" x14ac:dyDescent="0.25">
      <c r="A54" t="s">
        <v>193</v>
      </c>
      <c r="B54">
        <v>0.99539849999999996</v>
      </c>
      <c r="C54">
        <v>11.29566</v>
      </c>
      <c r="E54" t="s">
        <v>44</v>
      </c>
      <c r="F54">
        <v>0.94046730000000001</v>
      </c>
      <c r="G54">
        <v>7.2108559999999997</v>
      </c>
      <c r="H54" t="s">
        <v>59</v>
      </c>
      <c r="J54" t="s">
        <v>209</v>
      </c>
      <c r="K54">
        <v>0.99377329999999997</v>
      </c>
      <c r="L54">
        <v>13.97517</v>
      </c>
      <c r="M54" t="s">
        <v>58</v>
      </c>
    </row>
    <row r="55" spans="1:13" x14ac:dyDescent="0.25">
      <c r="A55" t="s">
        <v>194</v>
      </c>
      <c r="B55">
        <v>0.97947410000000001</v>
      </c>
      <c r="C55">
        <v>8.7081549999999996</v>
      </c>
      <c r="E55" t="s">
        <v>134</v>
      </c>
      <c r="F55">
        <v>0.40558719999999998</v>
      </c>
      <c r="G55">
        <v>7.0515309999999998</v>
      </c>
      <c r="H55" t="s">
        <v>59</v>
      </c>
      <c r="J55" t="s">
        <v>210</v>
      </c>
      <c r="K55">
        <v>0.9910561</v>
      </c>
      <c r="L55">
        <v>12.400690000000001</v>
      </c>
      <c r="M55" t="s">
        <v>58</v>
      </c>
    </row>
    <row r="56" spans="1:13" x14ac:dyDescent="0.25">
      <c r="A56" t="s">
        <v>13</v>
      </c>
      <c r="B56">
        <v>0.97613780000000006</v>
      </c>
      <c r="C56">
        <v>6.4780519999999999</v>
      </c>
      <c r="E56" t="s">
        <v>46</v>
      </c>
      <c r="F56">
        <v>0.97976209999999997</v>
      </c>
      <c r="G56">
        <v>4.659961</v>
      </c>
      <c r="H56" t="s">
        <v>59</v>
      </c>
      <c r="J56" t="s">
        <v>211</v>
      </c>
      <c r="K56">
        <v>0.90985609999999995</v>
      </c>
      <c r="L56">
        <v>11.25056</v>
      </c>
      <c r="M56" t="s">
        <v>58</v>
      </c>
    </row>
    <row r="57" spans="1:13" x14ac:dyDescent="0.25">
      <c r="A57" t="s">
        <v>195</v>
      </c>
      <c r="B57">
        <v>0.71943809999999997</v>
      </c>
      <c r="C57">
        <v>8.6644030000000001</v>
      </c>
      <c r="E57" t="s">
        <v>316</v>
      </c>
      <c r="F57">
        <v>0.98128340000000003</v>
      </c>
      <c r="G57">
        <v>7.1137050000000004</v>
      </c>
      <c r="H57" t="s">
        <v>59</v>
      </c>
      <c r="J57" t="s">
        <v>212</v>
      </c>
      <c r="K57">
        <v>0.53524669999999996</v>
      </c>
      <c r="L57">
        <v>10.29795</v>
      </c>
      <c r="M57" t="s">
        <v>58</v>
      </c>
    </row>
    <row r="58" spans="1:13" x14ac:dyDescent="0.25">
      <c r="A58" t="s">
        <v>14</v>
      </c>
      <c r="B58">
        <v>0.88794839999999997</v>
      </c>
      <c r="C58">
        <v>7.1633040000000001</v>
      </c>
      <c r="E58" t="s">
        <v>49</v>
      </c>
      <c r="F58">
        <v>0.86738780000000004</v>
      </c>
      <c r="G58">
        <v>5.4006569999999998</v>
      </c>
      <c r="H58" t="s">
        <v>59</v>
      </c>
      <c r="J58" t="s">
        <v>213</v>
      </c>
      <c r="K58">
        <v>0.98765979999999998</v>
      </c>
      <c r="L58">
        <v>8.4387810000000005</v>
      </c>
      <c r="M58" t="s">
        <v>58</v>
      </c>
    </row>
    <row r="59" spans="1:13" x14ac:dyDescent="0.25">
      <c r="A59" t="s">
        <v>196</v>
      </c>
      <c r="B59">
        <v>0.96284789999999998</v>
      </c>
      <c r="C59">
        <v>11.385249999999999</v>
      </c>
      <c r="J59" t="s">
        <v>214</v>
      </c>
      <c r="K59">
        <v>0.99424270000000003</v>
      </c>
      <c r="L59">
        <v>8.9029980000000002</v>
      </c>
      <c r="M59" t="s">
        <v>58</v>
      </c>
    </row>
    <row r="60" spans="1:13" x14ac:dyDescent="0.25">
      <c r="A60" t="s">
        <v>15</v>
      </c>
      <c r="B60">
        <v>0.96892610000000001</v>
      </c>
      <c r="C60">
        <v>6.775347</v>
      </c>
      <c r="J60" t="s">
        <v>215</v>
      </c>
      <c r="K60">
        <v>0.99526890000000001</v>
      </c>
      <c r="L60">
        <v>11.01451</v>
      </c>
      <c r="M60" t="s">
        <v>58</v>
      </c>
    </row>
    <row r="61" spans="1:13" x14ac:dyDescent="0.25">
      <c r="A61" t="s">
        <v>197</v>
      </c>
      <c r="B61">
        <v>0.99117699999999997</v>
      </c>
      <c r="C61">
        <v>8.566948</v>
      </c>
      <c r="J61" t="s">
        <v>216</v>
      </c>
      <c r="K61">
        <v>0.99512829999999997</v>
      </c>
      <c r="L61">
        <v>11.750400000000001</v>
      </c>
      <c r="M61" t="s">
        <v>58</v>
      </c>
    </row>
    <row r="62" spans="1:13" x14ac:dyDescent="0.25">
      <c r="A62" t="s">
        <v>198</v>
      </c>
      <c r="B62">
        <v>0.99624199999999996</v>
      </c>
      <c r="C62">
        <v>11.078569999999999</v>
      </c>
      <c r="J62" t="s">
        <v>217</v>
      </c>
      <c r="K62">
        <v>0.89554440000000002</v>
      </c>
      <c r="L62">
        <v>8.7651599999999998</v>
      </c>
      <c r="M62" t="s">
        <v>58</v>
      </c>
    </row>
    <row r="63" spans="1:13" x14ac:dyDescent="0.25">
      <c r="A63" t="s">
        <v>16</v>
      </c>
      <c r="B63">
        <v>0.77201209999999998</v>
      </c>
      <c r="C63">
        <v>7.3429440000000001</v>
      </c>
      <c r="J63" t="s">
        <v>218</v>
      </c>
      <c r="K63">
        <v>0.9197862</v>
      </c>
      <c r="L63">
        <v>9.6460430000000006</v>
      </c>
      <c r="M63" t="s">
        <v>58</v>
      </c>
    </row>
    <row r="64" spans="1:13" x14ac:dyDescent="0.25">
      <c r="A64" t="s">
        <v>142</v>
      </c>
      <c r="B64">
        <v>0.62485219999999997</v>
      </c>
      <c r="C64">
        <v>7.4704839999999999</v>
      </c>
      <c r="J64" t="s">
        <v>219</v>
      </c>
      <c r="K64">
        <v>0.61530609999999997</v>
      </c>
      <c r="L64">
        <v>10.597799999999999</v>
      </c>
      <c r="M64" t="s">
        <v>58</v>
      </c>
    </row>
    <row r="65" spans="1:13" x14ac:dyDescent="0.25">
      <c r="A65" t="s">
        <v>199</v>
      </c>
      <c r="B65">
        <v>0.93505190000000005</v>
      </c>
      <c r="C65">
        <v>8.4339910000000007</v>
      </c>
      <c r="J65" t="s">
        <v>317</v>
      </c>
      <c r="K65">
        <v>0.99469909999999995</v>
      </c>
      <c r="L65">
        <v>10.792120000000001</v>
      </c>
      <c r="M65" t="s">
        <v>58</v>
      </c>
    </row>
    <row r="66" spans="1:13" x14ac:dyDescent="0.25">
      <c r="A66" t="s">
        <v>200</v>
      </c>
      <c r="B66">
        <v>0.98925260000000004</v>
      </c>
      <c r="C66">
        <v>11.310129999999999</v>
      </c>
      <c r="J66" t="s">
        <v>318</v>
      </c>
      <c r="K66">
        <v>0.58729949999999997</v>
      </c>
      <c r="L66">
        <v>8.6140709999999991</v>
      </c>
      <c r="M66" t="s">
        <v>58</v>
      </c>
    </row>
    <row r="67" spans="1:13" x14ac:dyDescent="0.25">
      <c r="A67" t="s">
        <v>201</v>
      </c>
      <c r="B67">
        <v>0.92173099999999997</v>
      </c>
      <c r="C67">
        <v>10.099869999999999</v>
      </c>
      <c r="J67" t="s">
        <v>319</v>
      </c>
      <c r="K67">
        <v>0.98642510000000005</v>
      </c>
      <c r="L67">
        <v>8.7590669999999999</v>
      </c>
      <c r="M67" t="s">
        <v>58</v>
      </c>
    </row>
    <row r="68" spans="1:13" x14ac:dyDescent="0.25">
      <c r="A68" t="s">
        <v>202</v>
      </c>
      <c r="B68">
        <v>0.99313030000000002</v>
      </c>
      <c r="C68">
        <v>9.2826559999999994</v>
      </c>
      <c r="J68" t="s">
        <v>224</v>
      </c>
      <c r="K68">
        <v>0.48456090000000002</v>
      </c>
      <c r="L68">
        <v>8.3248820000000006</v>
      </c>
      <c r="M68" t="s">
        <v>58</v>
      </c>
    </row>
    <row r="69" spans="1:13" x14ac:dyDescent="0.25">
      <c r="A69" t="s">
        <v>18</v>
      </c>
      <c r="B69">
        <v>0.98088089999999994</v>
      </c>
      <c r="C69">
        <v>4.6804449999999997</v>
      </c>
      <c r="J69" t="s">
        <v>225</v>
      </c>
      <c r="K69">
        <v>0.93109929999999996</v>
      </c>
      <c r="L69">
        <v>8.2120470000000001</v>
      </c>
      <c r="M69" t="s">
        <v>58</v>
      </c>
    </row>
    <row r="70" spans="1:13" x14ac:dyDescent="0.25">
      <c r="A70" t="s">
        <v>203</v>
      </c>
      <c r="B70">
        <v>0.98854940000000002</v>
      </c>
      <c r="C70">
        <v>9.5141740000000006</v>
      </c>
      <c r="J70" t="s">
        <v>226</v>
      </c>
      <c r="K70">
        <v>0.35582350000000001</v>
      </c>
      <c r="L70">
        <v>8.7736099999999997</v>
      </c>
      <c r="M70" t="s">
        <v>58</v>
      </c>
    </row>
    <row r="71" spans="1:13" x14ac:dyDescent="0.25">
      <c r="A71" t="s">
        <v>204</v>
      </c>
      <c r="B71">
        <v>0.76975340000000003</v>
      </c>
      <c r="C71">
        <v>9.242229</v>
      </c>
      <c r="J71" t="s">
        <v>227</v>
      </c>
      <c r="K71">
        <v>0.8782721</v>
      </c>
      <c r="L71">
        <v>8.1733840000000004</v>
      </c>
      <c r="M71" t="s">
        <v>58</v>
      </c>
    </row>
    <row r="72" spans="1:13" x14ac:dyDescent="0.25">
      <c r="A72" t="s">
        <v>19</v>
      </c>
      <c r="B72">
        <v>0.7426355</v>
      </c>
      <c r="C72">
        <v>7.355721</v>
      </c>
      <c r="J72" t="s">
        <v>228</v>
      </c>
      <c r="K72">
        <v>0.95004330000000003</v>
      </c>
      <c r="L72">
        <v>9.9656099999999999</v>
      </c>
      <c r="M72" t="s">
        <v>58</v>
      </c>
    </row>
    <row r="73" spans="1:13" x14ac:dyDescent="0.25">
      <c r="A73" t="s">
        <v>20</v>
      </c>
      <c r="B73">
        <v>0.92214399999999996</v>
      </c>
      <c r="C73">
        <v>6.6180519999999996</v>
      </c>
      <c r="J73" t="s">
        <v>229</v>
      </c>
      <c r="K73">
        <v>0.91966029999999999</v>
      </c>
      <c r="L73">
        <v>9.6452030000000004</v>
      </c>
      <c r="M73" t="s">
        <v>58</v>
      </c>
    </row>
    <row r="74" spans="1:13" x14ac:dyDescent="0.25">
      <c r="A74" t="s">
        <v>205</v>
      </c>
      <c r="B74">
        <v>0.75863329999999995</v>
      </c>
      <c r="C74">
        <v>9.1746020000000001</v>
      </c>
      <c r="J74" t="s">
        <v>230</v>
      </c>
      <c r="K74">
        <v>0.99316329999999997</v>
      </c>
      <c r="L74">
        <v>10.24972</v>
      </c>
      <c r="M74" t="s">
        <v>58</v>
      </c>
    </row>
    <row r="75" spans="1:13" x14ac:dyDescent="0.25">
      <c r="A75" t="s">
        <v>206</v>
      </c>
      <c r="B75">
        <v>0.94735760000000002</v>
      </c>
      <c r="C75">
        <v>8.9858729999999998</v>
      </c>
      <c r="J75" t="s">
        <v>231</v>
      </c>
      <c r="K75">
        <v>0.97553679999999998</v>
      </c>
      <c r="L75">
        <v>9.5321599999999993</v>
      </c>
      <c r="M75" t="s">
        <v>58</v>
      </c>
    </row>
    <row r="76" spans="1:13" x14ac:dyDescent="0.25">
      <c r="A76" t="s">
        <v>315</v>
      </c>
      <c r="B76">
        <v>0.99357620000000002</v>
      </c>
      <c r="C76">
        <v>8.8663989999999995</v>
      </c>
      <c r="J76" t="s">
        <v>232</v>
      </c>
      <c r="K76">
        <v>0.95703760000000004</v>
      </c>
      <c r="L76">
        <v>8.0724859999999996</v>
      </c>
      <c r="M76" t="s">
        <v>58</v>
      </c>
    </row>
    <row r="77" spans="1:13" x14ac:dyDescent="0.25">
      <c r="A77" t="s">
        <v>208</v>
      </c>
      <c r="B77">
        <v>0.97433320000000001</v>
      </c>
      <c r="C77">
        <v>9.2095739999999999</v>
      </c>
      <c r="J77" t="s">
        <v>233</v>
      </c>
      <c r="K77">
        <v>0.98589389999999999</v>
      </c>
      <c r="L77">
        <v>11.63043</v>
      </c>
      <c r="M77" t="s">
        <v>58</v>
      </c>
    </row>
    <row r="78" spans="1:13" x14ac:dyDescent="0.25">
      <c r="A78" t="s">
        <v>21</v>
      </c>
      <c r="B78">
        <v>0.97741480000000003</v>
      </c>
      <c r="C78">
        <v>5.7330500000000004</v>
      </c>
      <c r="J78" t="s">
        <v>234</v>
      </c>
      <c r="K78">
        <v>0.7643645</v>
      </c>
      <c r="L78">
        <v>8.3704280000000004</v>
      </c>
      <c r="M78" t="s">
        <v>58</v>
      </c>
    </row>
    <row r="79" spans="1:13" x14ac:dyDescent="0.25">
      <c r="A79" t="s">
        <v>209</v>
      </c>
      <c r="B79">
        <v>0.99377329999999997</v>
      </c>
      <c r="C79">
        <v>13.97517</v>
      </c>
      <c r="J79" t="s">
        <v>31</v>
      </c>
      <c r="K79">
        <v>0.87140169999999995</v>
      </c>
      <c r="L79">
        <v>8.0349280000000007</v>
      </c>
      <c r="M79" t="s">
        <v>58</v>
      </c>
    </row>
    <row r="80" spans="1:13" x14ac:dyDescent="0.25">
      <c r="A80" t="s">
        <v>210</v>
      </c>
      <c r="B80">
        <v>0.9910561</v>
      </c>
      <c r="C80">
        <v>12.400690000000001</v>
      </c>
      <c r="J80" t="s">
        <v>235</v>
      </c>
      <c r="K80">
        <v>0.99197959999999996</v>
      </c>
      <c r="L80">
        <v>10.36178</v>
      </c>
      <c r="M80" t="s">
        <v>58</v>
      </c>
    </row>
    <row r="81" spans="1:13" x14ac:dyDescent="0.25">
      <c r="A81" t="s">
        <v>211</v>
      </c>
      <c r="B81">
        <v>0.90985609999999995</v>
      </c>
      <c r="C81">
        <v>11.25056</v>
      </c>
      <c r="J81" t="s">
        <v>236</v>
      </c>
      <c r="K81">
        <v>0.98238910000000002</v>
      </c>
      <c r="L81">
        <v>10.0176</v>
      </c>
      <c r="M81" t="s">
        <v>58</v>
      </c>
    </row>
    <row r="82" spans="1:13" x14ac:dyDescent="0.25">
      <c r="A82" t="s">
        <v>212</v>
      </c>
      <c r="B82">
        <v>0.53524669999999996</v>
      </c>
      <c r="C82">
        <v>10.29795</v>
      </c>
      <c r="J82" t="s">
        <v>238</v>
      </c>
      <c r="K82">
        <v>0.98938320000000002</v>
      </c>
      <c r="L82">
        <v>10.273389999999999</v>
      </c>
      <c r="M82" t="s">
        <v>58</v>
      </c>
    </row>
    <row r="83" spans="1:13" x14ac:dyDescent="0.25">
      <c r="A83" t="s">
        <v>213</v>
      </c>
      <c r="B83">
        <v>0.98765979999999998</v>
      </c>
      <c r="C83">
        <v>8.4387810000000005</v>
      </c>
      <c r="J83" t="s">
        <v>239</v>
      </c>
      <c r="K83">
        <v>0.99533240000000001</v>
      </c>
      <c r="L83">
        <v>9.7281270000000006</v>
      </c>
      <c r="M83" t="s">
        <v>58</v>
      </c>
    </row>
    <row r="84" spans="1:13" x14ac:dyDescent="0.25">
      <c r="A84" t="s">
        <v>214</v>
      </c>
      <c r="B84">
        <v>0.99424270000000003</v>
      </c>
      <c r="C84">
        <v>8.9029980000000002</v>
      </c>
      <c r="J84" t="s">
        <v>240</v>
      </c>
      <c r="K84">
        <v>0.99160530000000002</v>
      </c>
      <c r="L84">
        <v>8.3552099999999996</v>
      </c>
      <c r="M84" t="s">
        <v>58</v>
      </c>
    </row>
    <row r="85" spans="1:13" x14ac:dyDescent="0.25">
      <c r="A85" t="s">
        <v>215</v>
      </c>
      <c r="B85">
        <v>0.99526890000000001</v>
      </c>
      <c r="C85">
        <v>11.01451</v>
      </c>
      <c r="J85" t="s">
        <v>241</v>
      </c>
      <c r="K85">
        <v>0.85236009999999995</v>
      </c>
      <c r="L85">
        <v>8.631316</v>
      </c>
      <c r="M85" t="s">
        <v>58</v>
      </c>
    </row>
    <row r="86" spans="1:13" x14ac:dyDescent="0.25">
      <c r="A86" t="s">
        <v>22</v>
      </c>
      <c r="B86">
        <v>0.95798119999999998</v>
      </c>
      <c r="C86">
        <v>7.9541029999999999</v>
      </c>
      <c r="J86" t="s">
        <v>242</v>
      </c>
      <c r="K86">
        <v>0.93953909999999996</v>
      </c>
      <c r="L86">
        <v>9.6727070000000008</v>
      </c>
      <c r="M86" t="s">
        <v>58</v>
      </c>
    </row>
    <row r="87" spans="1:13" x14ac:dyDescent="0.25">
      <c r="A87" t="s">
        <v>216</v>
      </c>
      <c r="B87">
        <v>0.99512829999999997</v>
      </c>
      <c r="C87">
        <v>11.750400000000001</v>
      </c>
      <c r="J87" t="s">
        <v>243</v>
      </c>
      <c r="K87">
        <v>0.77849559999999995</v>
      </c>
      <c r="L87">
        <v>11.933059999999999</v>
      </c>
      <c r="M87" t="s">
        <v>58</v>
      </c>
    </row>
    <row r="88" spans="1:13" x14ac:dyDescent="0.25">
      <c r="A88" t="s">
        <v>217</v>
      </c>
      <c r="B88">
        <v>0.89554440000000002</v>
      </c>
      <c r="C88">
        <v>8.7651599999999998</v>
      </c>
      <c r="J88" t="s">
        <v>244</v>
      </c>
      <c r="K88">
        <v>0.99615149999999997</v>
      </c>
      <c r="L88">
        <v>8.4502640000000007</v>
      </c>
      <c r="M88" t="s">
        <v>58</v>
      </c>
    </row>
    <row r="89" spans="1:13" x14ac:dyDescent="0.25">
      <c r="A89" t="s">
        <v>218</v>
      </c>
      <c r="B89">
        <v>0.9197862</v>
      </c>
      <c r="C89">
        <v>9.6460430000000006</v>
      </c>
      <c r="J89" t="s">
        <v>246</v>
      </c>
      <c r="K89">
        <v>0.99555400000000005</v>
      </c>
      <c r="L89">
        <v>12.124890000000001</v>
      </c>
      <c r="M89" t="s">
        <v>58</v>
      </c>
    </row>
    <row r="90" spans="1:13" x14ac:dyDescent="0.25">
      <c r="A90" t="s">
        <v>219</v>
      </c>
      <c r="B90">
        <v>0.61530609999999997</v>
      </c>
      <c r="C90">
        <v>10.597799999999999</v>
      </c>
      <c r="J90" t="s">
        <v>247</v>
      </c>
      <c r="K90">
        <v>0.99188940000000003</v>
      </c>
      <c r="L90">
        <v>8.134665</v>
      </c>
      <c r="M90" t="s">
        <v>58</v>
      </c>
    </row>
    <row r="91" spans="1:13" x14ac:dyDescent="0.25">
      <c r="A91" t="s">
        <v>23</v>
      </c>
      <c r="B91">
        <v>0.72130019999999995</v>
      </c>
      <c r="C91">
        <v>4.599977</v>
      </c>
      <c r="J91" t="s">
        <v>248</v>
      </c>
      <c r="K91">
        <v>0.82286879999999996</v>
      </c>
      <c r="L91">
        <v>8.71021</v>
      </c>
      <c r="M91" t="s">
        <v>58</v>
      </c>
    </row>
    <row r="92" spans="1:13" x14ac:dyDescent="0.25">
      <c r="A92" t="s">
        <v>317</v>
      </c>
      <c r="B92">
        <v>0.99469909999999995</v>
      </c>
      <c r="C92">
        <v>10.792120000000001</v>
      </c>
      <c r="J92" t="s">
        <v>249</v>
      </c>
      <c r="K92">
        <v>0.98056239999999995</v>
      </c>
      <c r="L92">
        <v>8.7602689999999992</v>
      </c>
      <c r="M92" t="s">
        <v>58</v>
      </c>
    </row>
    <row r="93" spans="1:13" x14ac:dyDescent="0.25">
      <c r="A93" t="s">
        <v>221</v>
      </c>
      <c r="B93">
        <v>0.66307879999999997</v>
      </c>
      <c r="C93">
        <v>7.8411670000000004</v>
      </c>
      <c r="J93" t="s">
        <v>250</v>
      </c>
      <c r="K93">
        <v>0.96145519999999995</v>
      </c>
      <c r="L93">
        <v>10.273260000000001</v>
      </c>
      <c r="M93" t="s">
        <v>58</v>
      </c>
    </row>
    <row r="94" spans="1:13" x14ac:dyDescent="0.25">
      <c r="A94" t="s">
        <v>318</v>
      </c>
      <c r="B94">
        <v>0.58729949999999997</v>
      </c>
      <c r="C94">
        <v>8.6140709999999991</v>
      </c>
      <c r="J94" t="s">
        <v>251</v>
      </c>
      <c r="K94">
        <v>0.99042580000000002</v>
      </c>
      <c r="L94">
        <v>11.51193</v>
      </c>
      <c r="M94" t="s">
        <v>58</v>
      </c>
    </row>
    <row r="95" spans="1:13" x14ac:dyDescent="0.25">
      <c r="A95" t="s">
        <v>319</v>
      </c>
      <c r="B95">
        <v>0.98642510000000005</v>
      </c>
      <c r="C95">
        <v>8.7590669999999999</v>
      </c>
      <c r="J95" t="s">
        <v>252</v>
      </c>
      <c r="K95">
        <v>0.98025660000000003</v>
      </c>
      <c r="L95">
        <v>10.55747</v>
      </c>
      <c r="M95" t="s">
        <v>58</v>
      </c>
    </row>
    <row r="96" spans="1:13" x14ac:dyDescent="0.25">
      <c r="A96" t="s">
        <v>24</v>
      </c>
      <c r="B96">
        <v>0.86842779999999997</v>
      </c>
      <c r="C96">
        <v>7.7043470000000003</v>
      </c>
      <c r="J96" t="s">
        <v>253</v>
      </c>
      <c r="K96">
        <v>0.99377660000000001</v>
      </c>
      <c r="L96">
        <v>9.2813359999999996</v>
      </c>
      <c r="M96" t="s">
        <v>58</v>
      </c>
    </row>
    <row r="97" spans="1:13" x14ac:dyDescent="0.25">
      <c r="A97" t="s">
        <v>224</v>
      </c>
      <c r="B97">
        <v>0.48456090000000002</v>
      </c>
      <c r="C97">
        <v>8.3248820000000006</v>
      </c>
      <c r="J97" t="s">
        <v>320</v>
      </c>
      <c r="K97">
        <v>0.99249750000000003</v>
      </c>
      <c r="L97">
        <v>8.2887109999999993</v>
      </c>
      <c r="M97" t="s">
        <v>58</v>
      </c>
    </row>
    <row r="98" spans="1:13" x14ac:dyDescent="0.25">
      <c r="A98" t="s">
        <v>25</v>
      </c>
      <c r="B98">
        <v>0.98099990000000004</v>
      </c>
      <c r="C98">
        <v>7.5598470000000004</v>
      </c>
      <c r="J98" t="s">
        <v>254</v>
      </c>
      <c r="K98">
        <v>0.98057720000000004</v>
      </c>
      <c r="L98">
        <v>9.9969450000000002</v>
      </c>
      <c r="M98" t="s">
        <v>58</v>
      </c>
    </row>
    <row r="99" spans="1:13" x14ac:dyDescent="0.25">
      <c r="A99" t="s">
        <v>225</v>
      </c>
      <c r="B99">
        <v>0.93109929999999996</v>
      </c>
      <c r="C99">
        <v>8.2120470000000001</v>
      </c>
      <c r="J99" t="s">
        <v>255</v>
      </c>
      <c r="K99">
        <v>0.84788419999999998</v>
      </c>
      <c r="L99">
        <v>11.84503</v>
      </c>
      <c r="M99" t="s">
        <v>58</v>
      </c>
    </row>
    <row r="100" spans="1:13" x14ac:dyDescent="0.25">
      <c r="A100" t="s">
        <v>226</v>
      </c>
      <c r="B100">
        <v>0.35582350000000001</v>
      </c>
      <c r="C100">
        <v>8.7736099999999997</v>
      </c>
      <c r="J100" t="s">
        <v>256</v>
      </c>
      <c r="K100">
        <v>0.5395025</v>
      </c>
      <c r="L100">
        <v>9.3107260000000007</v>
      </c>
      <c r="M100" t="s">
        <v>58</v>
      </c>
    </row>
    <row r="101" spans="1:13" x14ac:dyDescent="0.25">
      <c r="A101" t="s">
        <v>227</v>
      </c>
      <c r="B101">
        <v>0.8782721</v>
      </c>
      <c r="C101">
        <v>8.1733840000000004</v>
      </c>
      <c r="J101" t="s">
        <v>257</v>
      </c>
      <c r="K101">
        <v>0.80389520000000003</v>
      </c>
      <c r="L101">
        <v>10.155480000000001</v>
      </c>
      <c r="M101" t="s">
        <v>58</v>
      </c>
    </row>
    <row r="102" spans="1:13" x14ac:dyDescent="0.25">
      <c r="A102" t="s">
        <v>26</v>
      </c>
      <c r="B102">
        <v>0.99333260000000001</v>
      </c>
      <c r="C102">
        <v>6.2096720000000003</v>
      </c>
      <c r="J102" t="s">
        <v>258</v>
      </c>
      <c r="K102">
        <v>0.82495490000000005</v>
      </c>
      <c r="L102">
        <v>9.4192429999999998</v>
      </c>
      <c r="M102" t="s">
        <v>58</v>
      </c>
    </row>
    <row r="103" spans="1:13" x14ac:dyDescent="0.25">
      <c r="A103" t="s">
        <v>308</v>
      </c>
      <c r="B103">
        <v>0.98319920000000005</v>
      </c>
      <c r="C103">
        <v>6.3420459999999999</v>
      </c>
      <c r="J103" t="s">
        <v>259</v>
      </c>
      <c r="K103">
        <v>0.56595960000000001</v>
      </c>
      <c r="L103">
        <v>8.9017540000000004</v>
      </c>
      <c r="M103" t="s">
        <v>58</v>
      </c>
    </row>
    <row r="104" spans="1:13" x14ac:dyDescent="0.25">
      <c r="A104" t="s">
        <v>143</v>
      </c>
      <c r="B104">
        <v>0.86048910000000001</v>
      </c>
      <c r="C104">
        <v>7.6363110000000001</v>
      </c>
      <c r="J104" t="s">
        <v>260</v>
      </c>
      <c r="K104">
        <v>0.82496460000000005</v>
      </c>
      <c r="L104">
        <v>8.5651630000000001</v>
      </c>
      <c r="M104" t="s">
        <v>58</v>
      </c>
    </row>
    <row r="105" spans="1:13" x14ac:dyDescent="0.25">
      <c r="A105" t="s">
        <v>228</v>
      </c>
      <c r="B105">
        <v>0.95004330000000003</v>
      </c>
      <c r="C105">
        <v>9.9656099999999999</v>
      </c>
      <c r="J105" t="s">
        <v>261</v>
      </c>
      <c r="K105">
        <v>0.99302780000000002</v>
      </c>
      <c r="L105">
        <v>8.4555450000000008</v>
      </c>
      <c r="M105" t="s">
        <v>58</v>
      </c>
    </row>
    <row r="106" spans="1:13" x14ac:dyDescent="0.25">
      <c r="A106" t="s">
        <v>229</v>
      </c>
      <c r="B106">
        <v>0.91966029999999999</v>
      </c>
      <c r="C106">
        <v>9.6452030000000004</v>
      </c>
      <c r="J106" t="s">
        <v>262</v>
      </c>
      <c r="K106">
        <v>0.90375289999999997</v>
      </c>
      <c r="L106">
        <v>8.6070899999999995</v>
      </c>
      <c r="M106" t="s">
        <v>58</v>
      </c>
    </row>
    <row r="107" spans="1:13" x14ac:dyDescent="0.25">
      <c r="A107" t="s">
        <v>230</v>
      </c>
      <c r="B107">
        <v>0.99316329999999997</v>
      </c>
      <c r="C107">
        <v>10.24972</v>
      </c>
      <c r="J107" t="s">
        <v>321</v>
      </c>
      <c r="K107">
        <v>0.88609740000000004</v>
      </c>
      <c r="L107">
        <v>9.1868549999999995</v>
      </c>
      <c r="M107" t="s">
        <v>58</v>
      </c>
    </row>
    <row r="108" spans="1:13" x14ac:dyDescent="0.25">
      <c r="A108" t="s">
        <v>28</v>
      </c>
      <c r="B108">
        <v>0.98258279999999998</v>
      </c>
      <c r="C108">
        <v>5.9805299999999999</v>
      </c>
      <c r="J108" t="s">
        <v>263</v>
      </c>
      <c r="K108">
        <v>0.98919029999999997</v>
      </c>
      <c r="L108">
        <v>10.8018</v>
      </c>
      <c r="M108" t="s">
        <v>58</v>
      </c>
    </row>
    <row r="109" spans="1:13" x14ac:dyDescent="0.25">
      <c r="A109" t="s">
        <v>231</v>
      </c>
      <c r="B109">
        <v>0.97553679999999998</v>
      </c>
      <c r="C109">
        <v>9.5321599999999993</v>
      </c>
      <c r="J109" t="s">
        <v>264</v>
      </c>
      <c r="K109">
        <v>0.9951023</v>
      </c>
      <c r="L109">
        <v>10.747339999999999</v>
      </c>
      <c r="M109" t="s">
        <v>58</v>
      </c>
    </row>
    <row r="110" spans="1:13" x14ac:dyDescent="0.25">
      <c r="A110" t="s">
        <v>29</v>
      </c>
      <c r="B110">
        <v>0.99195529999999998</v>
      </c>
      <c r="C110">
        <v>6.0082500000000003</v>
      </c>
      <c r="J110" t="s">
        <v>265</v>
      </c>
      <c r="K110">
        <v>0.99535850000000003</v>
      </c>
      <c r="L110">
        <v>9.9562620000000006</v>
      </c>
      <c r="M110" t="s">
        <v>58</v>
      </c>
    </row>
    <row r="111" spans="1:13" x14ac:dyDescent="0.25">
      <c r="A111" t="s">
        <v>310</v>
      </c>
      <c r="B111">
        <v>0.79131019999999996</v>
      </c>
      <c r="C111">
        <v>4.1875159999999996</v>
      </c>
      <c r="J111" t="s">
        <v>266</v>
      </c>
      <c r="K111">
        <v>0.95960129999999999</v>
      </c>
      <c r="L111">
        <v>10.690569999999999</v>
      </c>
      <c r="M111" t="s">
        <v>58</v>
      </c>
    </row>
    <row r="112" spans="1:13" x14ac:dyDescent="0.25">
      <c r="A112" t="s">
        <v>232</v>
      </c>
      <c r="B112">
        <v>0.95703760000000004</v>
      </c>
      <c r="C112">
        <v>8.0724859999999996</v>
      </c>
      <c r="J112" t="s">
        <v>267</v>
      </c>
      <c r="K112">
        <v>0.99430629999999998</v>
      </c>
      <c r="L112">
        <v>9.1131740000000008</v>
      </c>
      <c r="M112" t="s">
        <v>58</v>
      </c>
    </row>
    <row r="113" spans="1:13" x14ac:dyDescent="0.25">
      <c r="A113" t="s">
        <v>30</v>
      </c>
      <c r="B113">
        <v>0.99261529999999998</v>
      </c>
      <c r="C113">
        <v>7.1655740000000003</v>
      </c>
      <c r="J113" t="s">
        <v>268</v>
      </c>
      <c r="K113">
        <v>0.99243409999999999</v>
      </c>
      <c r="L113">
        <v>8.9389830000000003</v>
      </c>
      <c r="M113" t="s">
        <v>58</v>
      </c>
    </row>
    <row r="114" spans="1:13" x14ac:dyDescent="0.25">
      <c r="A114" t="s">
        <v>233</v>
      </c>
      <c r="B114">
        <v>0.98589389999999999</v>
      </c>
      <c r="C114">
        <v>11.63043</v>
      </c>
      <c r="J114" t="s">
        <v>322</v>
      </c>
      <c r="K114">
        <v>0.95931120000000003</v>
      </c>
      <c r="L114">
        <v>10.007759999999999</v>
      </c>
      <c r="M114" t="s">
        <v>58</v>
      </c>
    </row>
    <row r="115" spans="1:13" x14ac:dyDescent="0.25">
      <c r="A115" t="s">
        <v>311</v>
      </c>
      <c r="B115">
        <v>0.86287179999999997</v>
      </c>
      <c r="C115">
        <v>4.6742670000000004</v>
      </c>
      <c r="J115" t="s">
        <v>323</v>
      </c>
      <c r="K115">
        <v>0.99581359999999997</v>
      </c>
      <c r="L115">
        <v>10.04433</v>
      </c>
      <c r="M115" t="s">
        <v>58</v>
      </c>
    </row>
    <row r="116" spans="1:13" x14ac:dyDescent="0.25">
      <c r="A116" t="s">
        <v>234</v>
      </c>
      <c r="B116">
        <v>0.7643645</v>
      </c>
      <c r="C116">
        <v>8.3704280000000004</v>
      </c>
      <c r="J116" t="s">
        <v>271</v>
      </c>
      <c r="K116">
        <v>0.59128950000000002</v>
      </c>
      <c r="L116">
        <v>8.9209890000000005</v>
      </c>
      <c r="M116" t="s">
        <v>58</v>
      </c>
    </row>
    <row r="117" spans="1:13" x14ac:dyDescent="0.25">
      <c r="A117" t="s">
        <v>31</v>
      </c>
      <c r="B117">
        <v>0.87140169999999995</v>
      </c>
      <c r="C117">
        <v>8.0349280000000007</v>
      </c>
      <c r="J117" t="s">
        <v>272</v>
      </c>
      <c r="K117">
        <v>0.98615299999999995</v>
      </c>
      <c r="L117">
        <v>10.64287</v>
      </c>
      <c r="M117" t="s">
        <v>58</v>
      </c>
    </row>
    <row r="118" spans="1:13" x14ac:dyDescent="0.25">
      <c r="A118" t="s">
        <v>32</v>
      </c>
      <c r="B118">
        <v>0.57206259999999998</v>
      </c>
      <c r="C118">
        <v>6.5023850000000003</v>
      </c>
      <c r="J118" t="s">
        <v>273</v>
      </c>
      <c r="K118">
        <v>0.99322719999999998</v>
      </c>
      <c r="L118">
        <v>11.10249</v>
      </c>
      <c r="M118" t="s">
        <v>58</v>
      </c>
    </row>
    <row r="119" spans="1:13" x14ac:dyDescent="0.25">
      <c r="A119" t="s">
        <v>235</v>
      </c>
      <c r="B119">
        <v>0.99197959999999996</v>
      </c>
      <c r="C119">
        <v>10.36178</v>
      </c>
      <c r="J119" t="s">
        <v>274</v>
      </c>
      <c r="K119">
        <v>0.88343780000000005</v>
      </c>
      <c r="L119">
        <v>8.7928899999999999</v>
      </c>
      <c r="M119" t="s">
        <v>58</v>
      </c>
    </row>
    <row r="120" spans="1:13" x14ac:dyDescent="0.25">
      <c r="A120" t="s">
        <v>236</v>
      </c>
      <c r="B120">
        <v>0.98238910000000002</v>
      </c>
      <c r="C120">
        <v>10.0176</v>
      </c>
      <c r="J120" t="s">
        <v>275</v>
      </c>
      <c r="K120">
        <v>0.99223550000000005</v>
      </c>
      <c r="L120">
        <v>9.2615130000000008</v>
      </c>
      <c r="M120" t="s">
        <v>58</v>
      </c>
    </row>
    <row r="121" spans="1:13" x14ac:dyDescent="0.25">
      <c r="A121" t="s">
        <v>33</v>
      </c>
      <c r="B121">
        <v>0.88355609999999996</v>
      </c>
      <c r="C121">
        <v>7.6631590000000003</v>
      </c>
      <c r="J121" t="s">
        <v>276</v>
      </c>
      <c r="K121">
        <v>0.99149129999999996</v>
      </c>
      <c r="L121">
        <v>11.261950000000001</v>
      </c>
      <c r="M121" t="s">
        <v>58</v>
      </c>
    </row>
    <row r="122" spans="1:13" x14ac:dyDescent="0.25">
      <c r="A122" t="s">
        <v>238</v>
      </c>
      <c r="B122">
        <v>0.98938320000000002</v>
      </c>
      <c r="C122">
        <v>10.273389999999999</v>
      </c>
      <c r="J122" t="s">
        <v>277</v>
      </c>
      <c r="K122">
        <v>0.8614136</v>
      </c>
      <c r="L122">
        <v>8.5053059999999991</v>
      </c>
      <c r="M122" t="s">
        <v>58</v>
      </c>
    </row>
    <row r="123" spans="1:13" x14ac:dyDescent="0.25">
      <c r="A123" t="s">
        <v>239</v>
      </c>
      <c r="B123">
        <v>0.99533240000000001</v>
      </c>
      <c r="C123">
        <v>9.7281270000000006</v>
      </c>
      <c r="J123" t="s">
        <v>278</v>
      </c>
      <c r="K123">
        <v>0.96025260000000001</v>
      </c>
      <c r="L123">
        <v>10.416270000000001</v>
      </c>
      <c r="M123" t="s">
        <v>58</v>
      </c>
    </row>
    <row r="124" spans="1:13" x14ac:dyDescent="0.25">
      <c r="A124" t="s">
        <v>240</v>
      </c>
      <c r="B124">
        <v>0.99160530000000002</v>
      </c>
      <c r="C124">
        <v>8.3552099999999996</v>
      </c>
      <c r="J124" t="s">
        <v>279</v>
      </c>
      <c r="K124">
        <v>0.8315188</v>
      </c>
      <c r="L124">
        <v>10.723610000000001</v>
      </c>
      <c r="M124" t="s">
        <v>58</v>
      </c>
    </row>
    <row r="125" spans="1:13" x14ac:dyDescent="0.25">
      <c r="A125" t="s">
        <v>241</v>
      </c>
      <c r="B125">
        <v>0.85236009999999995</v>
      </c>
      <c r="C125">
        <v>8.631316</v>
      </c>
      <c r="J125" t="s">
        <v>280</v>
      </c>
      <c r="K125">
        <v>0.11541319999999999</v>
      </c>
      <c r="L125">
        <v>8.5122999999999998</v>
      </c>
      <c r="M125" t="s">
        <v>58</v>
      </c>
    </row>
    <row r="126" spans="1:13" x14ac:dyDescent="0.25">
      <c r="A126" t="s">
        <v>242</v>
      </c>
      <c r="B126">
        <v>0.93953909999999996</v>
      </c>
      <c r="C126">
        <v>9.6727070000000008</v>
      </c>
      <c r="J126" t="s">
        <v>281</v>
      </c>
      <c r="K126">
        <v>0.99477599999999999</v>
      </c>
      <c r="L126">
        <v>11.04049</v>
      </c>
      <c r="M126" t="s">
        <v>58</v>
      </c>
    </row>
    <row r="127" spans="1:13" x14ac:dyDescent="0.25">
      <c r="A127" t="s">
        <v>243</v>
      </c>
      <c r="B127">
        <v>0.77849559999999995</v>
      </c>
      <c r="C127">
        <v>11.933059999999999</v>
      </c>
      <c r="J127" t="s">
        <v>123</v>
      </c>
      <c r="K127">
        <v>0.99421720000000002</v>
      </c>
      <c r="L127">
        <v>12.64508</v>
      </c>
      <c r="M127" t="s">
        <v>58</v>
      </c>
    </row>
    <row r="128" spans="1:13" x14ac:dyDescent="0.25">
      <c r="A128" t="s">
        <v>244</v>
      </c>
      <c r="B128">
        <v>0.99615149999999997</v>
      </c>
      <c r="C128">
        <v>8.4502640000000007</v>
      </c>
      <c r="J128" t="s">
        <v>282</v>
      </c>
      <c r="K128">
        <v>0.97171450000000004</v>
      </c>
      <c r="L128">
        <v>8.1020040000000009</v>
      </c>
      <c r="M128" t="s">
        <v>58</v>
      </c>
    </row>
    <row r="129" spans="1:13" x14ac:dyDescent="0.25">
      <c r="A129" t="s">
        <v>245</v>
      </c>
      <c r="B129">
        <v>0.97617830000000005</v>
      </c>
      <c r="C129">
        <v>7.9955480000000003</v>
      </c>
      <c r="J129" t="s">
        <v>283</v>
      </c>
      <c r="K129">
        <v>0.88367309999999999</v>
      </c>
      <c r="L129">
        <v>10.235150000000001</v>
      </c>
      <c r="M129" t="s">
        <v>58</v>
      </c>
    </row>
    <row r="130" spans="1:13" x14ac:dyDescent="0.25">
      <c r="A130" t="s">
        <v>246</v>
      </c>
      <c r="B130">
        <v>0.99555400000000005</v>
      </c>
      <c r="C130">
        <v>12.124890000000001</v>
      </c>
      <c r="J130" t="s">
        <v>284</v>
      </c>
      <c r="K130">
        <v>0.8687087</v>
      </c>
      <c r="L130">
        <v>10.211830000000001</v>
      </c>
      <c r="M130" t="s">
        <v>58</v>
      </c>
    </row>
    <row r="131" spans="1:13" x14ac:dyDescent="0.25">
      <c r="A131" t="s">
        <v>312</v>
      </c>
      <c r="B131">
        <v>0.55277449999999995</v>
      </c>
      <c r="C131">
        <v>3.0387439999999999</v>
      </c>
      <c r="J131" t="s">
        <v>285</v>
      </c>
      <c r="K131">
        <v>0.98985279999999998</v>
      </c>
      <c r="L131">
        <v>11.40279</v>
      </c>
      <c r="M131" t="s">
        <v>58</v>
      </c>
    </row>
    <row r="132" spans="1:13" x14ac:dyDescent="0.25">
      <c r="A132" t="s">
        <v>247</v>
      </c>
      <c r="B132">
        <v>0.99188940000000003</v>
      </c>
      <c r="C132">
        <v>8.134665</v>
      </c>
      <c r="J132" t="s">
        <v>324</v>
      </c>
      <c r="K132">
        <v>0.93127400000000005</v>
      </c>
      <c r="L132">
        <v>10.06456</v>
      </c>
      <c r="M132" t="s">
        <v>58</v>
      </c>
    </row>
    <row r="133" spans="1:13" x14ac:dyDescent="0.25">
      <c r="A133" t="s">
        <v>248</v>
      </c>
      <c r="B133">
        <v>0.82286879999999996</v>
      </c>
      <c r="C133">
        <v>8.71021</v>
      </c>
      <c r="J133" t="s">
        <v>287</v>
      </c>
      <c r="K133">
        <v>0.86018289999999997</v>
      </c>
      <c r="L133">
        <v>9.5075009999999995</v>
      </c>
      <c r="M133" t="s">
        <v>58</v>
      </c>
    </row>
    <row r="134" spans="1:13" x14ac:dyDescent="0.25">
      <c r="A134" t="s">
        <v>249</v>
      </c>
      <c r="B134">
        <v>0.98056239999999995</v>
      </c>
      <c r="C134">
        <v>8.7602689999999992</v>
      </c>
      <c r="J134" t="s">
        <v>288</v>
      </c>
      <c r="K134">
        <v>0.8713398</v>
      </c>
      <c r="L134">
        <v>9.3632209999999993</v>
      </c>
      <c r="M134" t="s">
        <v>58</v>
      </c>
    </row>
    <row r="135" spans="1:13" x14ac:dyDescent="0.25">
      <c r="A135" t="s">
        <v>250</v>
      </c>
      <c r="B135">
        <v>0.96145519999999995</v>
      </c>
      <c r="C135">
        <v>10.273260000000001</v>
      </c>
    </row>
    <row r="136" spans="1:13" x14ac:dyDescent="0.25">
      <c r="A136" t="s">
        <v>251</v>
      </c>
      <c r="B136">
        <v>0.99042580000000002</v>
      </c>
      <c r="C136">
        <v>11.51193</v>
      </c>
    </row>
    <row r="137" spans="1:13" x14ac:dyDescent="0.25">
      <c r="A137" t="s">
        <v>252</v>
      </c>
      <c r="B137">
        <v>0.98025660000000003</v>
      </c>
      <c r="C137">
        <v>10.55747</v>
      </c>
    </row>
    <row r="138" spans="1:13" x14ac:dyDescent="0.25">
      <c r="A138" t="s">
        <v>253</v>
      </c>
      <c r="B138">
        <v>0.99377660000000001</v>
      </c>
      <c r="C138">
        <v>9.2813359999999996</v>
      </c>
    </row>
    <row r="139" spans="1:13" x14ac:dyDescent="0.25">
      <c r="A139" t="s">
        <v>320</v>
      </c>
      <c r="B139">
        <v>0.99249750000000003</v>
      </c>
      <c r="C139">
        <v>8.2887109999999993</v>
      </c>
    </row>
    <row r="140" spans="1:13" x14ac:dyDescent="0.25">
      <c r="A140" t="s">
        <v>34</v>
      </c>
      <c r="B140">
        <v>0.9460655</v>
      </c>
      <c r="C140">
        <v>6.7345040000000003</v>
      </c>
    </row>
    <row r="141" spans="1:13" x14ac:dyDescent="0.25">
      <c r="A141" t="s">
        <v>254</v>
      </c>
      <c r="B141">
        <v>0.98057720000000004</v>
      </c>
      <c r="C141">
        <v>9.9969450000000002</v>
      </c>
    </row>
    <row r="142" spans="1:13" x14ac:dyDescent="0.25">
      <c r="A142" t="s">
        <v>255</v>
      </c>
      <c r="B142">
        <v>0.84788419999999998</v>
      </c>
      <c r="C142">
        <v>11.84503</v>
      </c>
    </row>
    <row r="143" spans="1:13" x14ac:dyDescent="0.25">
      <c r="A143" t="s">
        <v>256</v>
      </c>
      <c r="B143">
        <v>0.5395025</v>
      </c>
      <c r="C143">
        <v>9.3107260000000007</v>
      </c>
    </row>
    <row r="144" spans="1:13" x14ac:dyDescent="0.25">
      <c r="A144" t="s">
        <v>35</v>
      </c>
      <c r="B144">
        <v>0.93285980000000002</v>
      </c>
      <c r="C144">
        <v>5.2575010000000004</v>
      </c>
    </row>
    <row r="145" spans="1:3" x14ac:dyDescent="0.25">
      <c r="A145" t="s">
        <v>139</v>
      </c>
      <c r="B145">
        <v>0.53889140000000002</v>
      </c>
      <c r="C145">
        <v>5.1693930000000003</v>
      </c>
    </row>
    <row r="146" spans="1:3" x14ac:dyDescent="0.25">
      <c r="A146" t="s">
        <v>257</v>
      </c>
      <c r="B146">
        <v>0.80389520000000003</v>
      </c>
      <c r="C146">
        <v>10.155480000000001</v>
      </c>
    </row>
    <row r="147" spans="1:3" x14ac:dyDescent="0.25">
      <c r="A147" t="s">
        <v>258</v>
      </c>
      <c r="B147">
        <v>0.82495490000000005</v>
      </c>
      <c r="C147">
        <v>9.4192429999999998</v>
      </c>
    </row>
    <row r="148" spans="1:3" x14ac:dyDescent="0.25">
      <c r="A148" t="s">
        <v>259</v>
      </c>
      <c r="B148">
        <v>0.56595960000000001</v>
      </c>
      <c r="C148">
        <v>8.9017540000000004</v>
      </c>
    </row>
    <row r="149" spans="1:3" x14ac:dyDescent="0.25">
      <c r="A149" t="s">
        <v>37</v>
      </c>
      <c r="B149">
        <v>0.98058109999999998</v>
      </c>
      <c r="C149">
        <v>4.4811930000000002</v>
      </c>
    </row>
    <row r="150" spans="1:3" x14ac:dyDescent="0.25">
      <c r="A150" t="s">
        <v>260</v>
      </c>
      <c r="B150">
        <v>0.82496460000000005</v>
      </c>
      <c r="C150">
        <v>8.5651630000000001</v>
      </c>
    </row>
    <row r="151" spans="1:3" x14ac:dyDescent="0.25">
      <c r="A151" t="s">
        <v>261</v>
      </c>
      <c r="B151">
        <v>0.99302780000000002</v>
      </c>
      <c r="C151">
        <v>8.4555450000000008</v>
      </c>
    </row>
    <row r="152" spans="1:3" x14ac:dyDescent="0.25">
      <c r="A152" t="s">
        <v>262</v>
      </c>
      <c r="B152">
        <v>0.90375289999999997</v>
      </c>
      <c r="C152">
        <v>8.6070899999999995</v>
      </c>
    </row>
    <row r="153" spans="1:3" x14ac:dyDescent="0.25">
      <c r="A153" t="s">
        <v>38</v>
      </c>
      <c r="B153">
        <v>0.92137930000000001</v>
      </c>
      <c r="C153">
        <v>7.6024690000000001</v>
      </c>
    </row>
    <row r="154" spans="1:3" x14ac:dyDescent="0.25">
      <c r="A154" t="s">
        <v>39</v>
      </c>
      <c r="B154">
        <v>0.65038189999999996</v>
      </c>
      <c r="C154">
        <v>6.3265039999999999</v>
      </c>
    </row>
    <row r="155" spans="1:3" x14ac:dyDescent="0.25">
      <c r="A155" t="s">
        <v>321</v>
      </c>
      <c r="B155">
        <v>0.88609740000000004</v>
      </c>
      <c r="C155">
        <v>9.1868549999999995</v>
      </c>
    </row>
    <row r="156" spans="1:3" x14ac:dyDescent="0.25">
      <c r="A156" t="s">
        <v>263</v>
      </c>
      <c r="B156">
        <v>0.98919029999999997</v>
      </c>
      <c r="C156">
        <v>10.8018</v>
      </c>
    </row>
    <row r="157" spans="1:3" x14ac:dyDescent="0.25">
      <c r="A157" t="s">
        <v>264</v>
      </c>
      <c r="B157">
        <v>0.9951023</v>
      </c>
      <c r="C157">
        <v>10.747339999999999</v>
      </c>
    </row>
    <row r="158" spans="1:3" x14ac:dyDescent="0.25">
      <c r="A158" t="s">
        <v>265</v>
      </c>
      <c r="B158">
        <v>0.99535850000000003</v>
      </c>
      <c r="C158">
        <v>9.9562620000000006</v>
      </c>
    </row>
    <row r="159" spans="1:3" x14ac:dyDescent="0.25">
      <c r="A159" t="s">
        <v>313</v>
      </c>
      <c r="B159">
        <v>0.98482670000000005</v>
      </c>
      <c r="C159">
        <v>3.9099810000000002</v>
      </c>
    </row>
    <row r="160" spans="1:3" x14ac:dyDescent="0.25">
      <c r="A160" t="s">
        <v>41</v>
      </c>
      <c r="B160">
        <v>0.98270139999999995</v>
      </c>
      <c r="C160">
        <v>5.0809199999999999</v>
      </c>
    </row>
    <row r="161" spans="1:3" x14ac:dyDescent="0.25">
      <c r="A161" t="s">
        <v>314</v>
      </c>
      <c r="B161">
        <v>0.98560400000000004</v>
      </c>
      <c r="C161">
        <v>4.6464749999999997</v>
      </c>
    </row>
    <row r="162" spans="1:3" x14ac:dyDescent="0.25">
      <c r="A162" t="s">
        <v>266</v>
      </c>
      <c r="B162">
        <v>0.95960129999999999</v>
      </c>
      <c r="C162">
        <v>10.690569999999999</v>
      </c>
    </row>
    <row r="163" spans="1:3" x14ac:dyDescent="0.25">
      <c r="A163" t="s">
        <v>43</v>
      </c>
      <c r="B163">
        <v>0.60730680000000004</v>
      </c>
      <c r="C163">
        <v>6.1874789999999997</v>
      </c>
    </row>
    <row r="164" spans="1:3" x14ac:dyDescent="0.25">
      <c r="A164" t="s">
        <v>44</v>
      </c>
      <c r="B164">
        <v>0.94046730000000001</v>
      </c>
      <c r="C164">
        <v>7.2108559999999997</v>
      </c>
    </row>
    <row r="165" spans="1:3" x14ac:dyDescent="0.25">
      <c r="A165" t="s">
        <v>267</v>
      </c>
      <c r="B165">
        <v>0.99430629999999998</v>
      </c>
      <c r="C165">
        <v>9.1131740000000008</v>
      </c>
    </row>
    <row r="166" spans="1:3" x14ac:dyDescent="0.25">
      <c r="A166" t="s">
        <v>268</v>
      </c>
      <c r="B166">
        <v>0.99243409999999999</v>
      </c>
      <c r="C166">
        <v>8.9389830000000003</v>
      </c>
    </row>
    <row r="167" spans="1:3" x14ac:dyDescent="0.25">
      <c r="A167" t="s">
        <v>322</v>
      </c>
      <c r="B167">
        <v>0.95931120000000003</v>
      </c>
      <c r="C167">
        <v>10.007759999999999</v>
      </c>
    </row>
    <row r="168" spans="1:3" x14ac:dyDescent="0.25">
      <c r="A168" t="s">
        <v>323</v>
      </c>
      <c r="B168">
        <v>0.99581359999999997</v>
      </c>
      <c r="C168">
        <v>10.04433</v>
      </c>
    </row>
    <row r="169" spans="1:3" x14ac:dyDescent="0.25">
      <c r="A169" t="s">
        <v>271</v>
      </c>
      <c r="B169">
        <v>0.59128950000000002</v>
      </c>
      <c r="C169">
        <v>8.9209890000000005</v>
      </c>
    </row>
    <row r="170" spans="1:3" x14ac:dyDescent="0.25">
      <c r="A170" t="s">
        <v>272</v>
      </c>
      <c r="B170">
        <v>0.98615299999999995</v>
      </c>
      <c r="C170">
        <v>10.64287</v>
      </c>
    </row>
    <row r="171" spans="1:3" x14ac:dyDescent="0.25">
      <c r="A171" t="s">
        <v>273</v>
      </c>
      <c r="B171">
        <v>0.99322719999999998</v>
      </c>
      <c r="C171">
        <v>11.10249</v>
      </c>
    </row>
    <row r="172" spans="1:3" x14ac:dyDescent="0.25">
      <c r="A172" t="s">
        <v>134</v>
      </c>
      <c r="B172">
        <v>0.40558719999999998</v>
      </c>
      <c r="C172">
        <v>7.0515309999999998</v>
      </c>
    </row>
    <row r="173" spans="1:3" x14ac:dyDescent="0.25">
      <c r="A173" t="s">
        <v>274</v>
      </c>
      <c r="B173">
        <v>0.88343780000000005</v>
      </c>
      <c r="C173">
        <v>8.7928899999999999</v>
      </c>
    </row>
    <row r="174" spans="1:3" x14ac:dyDescent="0.25">
      <c r="A174" t="s">
        <v>46</v>
      </c>
      <c r="B174">
        <v>0.97976209999999997</v>
      </c>
      <c r="C174">
        <v>4.659961</v>
      </c>
    </row>
    <row r="175" spans="1:3" x14ac:dyDescent="0.25">
      <c r="A175" t="s">
        <v>316</v>
      </c>
      <c r="B175">
        <v>0.98128340000000003</v>
      </c>
      <c r="C175">
        <v>7.1137050000000004</v>
      </c>
    </row>
    <row r="176" spans="1:3" x14ac:dyDescent="0.25">
      <c r="A176" t="s">
        <v>275</v>
      </c>
      <c r="B176">
        <v>0.99223550000000005</v>
      </c>
      <c r="C176">
        <v>9.2615130000000008</v>
      </c>
    </row>
    <row r="177" spans="1:3" x14ac:dyDescent="0.25">
      <c r="A177" t="s">
        <v>276</v>
      </c>
      <c r="B177">
        <v>0.99149129999999996</v>
      </c>
      <c r="C177">
        <v>11.261950000000001</v>
      </c>
    </row>
    <row r="178" spans="1:3" x14ac:dyDescent="0.25">
      <c r="A178" t="s">
        <v>277</v>
      </c>
      <c r="B178">
        <v>0.8614136</v>
      </c>
      <c r="C178">
        <v>8.5053059999999991</v>
      </c>
    </row>
    <row r="179" spans="1:3" x14ac:dyDescent="0.25">
      <c r="A179" t="s">
        <v>278</v>
      </c>
      <c r="B179">
        <v>0.96025260000000001</v>
      </c>
      <c r="C179">
        <v>10.416270000000001</v>
      </c>
    </row>
    <row r="180" spans="1:3" x14ac:dyDescent="0.25">
      <c r="A180" t="s">
        <v>279</v>
      </c>
      <c r="B180">
        <v>0.8315188</v>
      </c>
      <c r="C180">
        <v>10.723610000000001</v>
      </c>
    </row>
    <row r="181" spans="1:3" x14ac:dyDescent="0.25">
      <c r="A181" t="s">
        <v>280</v>
      </c>
      <c r="B181">
        <v>0.11541319999999999</v>
      </c>
      <c r="C181">
        <v>8.5122999999999998</v>
      </c>
    </row>
    <row r="182" spans="1:3" x14ac:dyDescent="0.25">
      <c r="A182" t="s">
        <v>281</v>
      </c>
      <c r="B182">
        <v>0.99477599999999999</v>
      </c>
      <c r="C182">
        <v>11.04049</v>
      </c>
    </row>
    <row r="183" spans="1:3" x14ac:dyDescent="0.25">
      <c r="A183" t="s">
        <v>123</v>
      </c>
      <c r="B183">
        <v>0.99421720000000002</v>
      </c>
      <c r="C183">
        <v>12.64508</v>
      </c>
    </row>
    <row r="184" spans="1:3" x14ac:dyDescent="0.25">
      <c r="A184" t="s">
        <v>282</v>
      </c>
      <c r="B184">
        <v>0.97171450000000004</v>
      </c>
      <c r="C184">
        <v>8.1020040000000009</v>
      </c>
    </row>
    <row r="185" spans="1:3" x14ac:dyDescent="0.25">
      <c r="A185" t="s">
        <v>283</v>
      </c>
      <c r="B185">
        <v>0.88367309999999999</v>
      </c>
      <c r="C185">
        <v>10.235150000000001</v>
      </c>
    </row>
    <row r="186" spans="1:3" x14ac:dyDescent="0.25">
      <c r="A186" t="s">
        <v>49</v>
      </c>
      <c r="B186">
        <v>0.86738780000000004</v>
      </c>
      <c r="C186">
        <v>5.4006569999999998</v>
      </c>
    </row>
    <row r="187" spans="1:3" x14ac:dyDescent="0.25">
      <c r="A187" t="s">
        <v>284</v>
      </c>
      <c r="B187">
        <v>0.8687087</v>
      </c>
      <c r="C187">
        <v>10.211830000000001</v>
      </c>
    </row>
    <row r="188" spans="1:3" x14ac:dyDescent="0.25">
      <c r="A188" t="s">
        <v>285</v>
      </c>
      <c r="B188">
        <v>0.98985279999999998</v>
      </c>
      <c r="C188">
        <v>11.40279</v>
      </c>
    </row>
    <row r="189" spans="1:3" x14ac:dyDescent="0.25">
      <c r="A189" t="s">
        <v>324</v>
      </c>
      <c r="B189">
        <v>0.93127400000000005</v>
      </c>
      <c r="C189">
        <v>10.06456</v>
      </c>
    </row>
    <row r="190" spans="1:3" x14ac:dyDescent="0.25">
      <c r="A190" t="s">
        <v>287</v>
      </c>
      <c r="B190">
        <v>0.86018289999999997</v>
      </c>
      <c r="C190">
        <v>9.5075009999999995</v>
      </c>
    </row>
    <row r="191" spans="1:3" x14ac:dyDescent="0.25">
      <c r="A191" t="s">
        <v>288</v>
      </c>
      <c r="B191">
        <v>0.8713398</v>
      </c>
      <c r="C191">
        <v>9.3632209999999993</v>
      </c>
    </row>
  </sheetData>
  <hyperlinks>
    <hyperlink ref="S1" location="Contents!A1" display="BACK"/>
  </hyperlinks>
  <pageMargins left="0.7" right="0.7" top="0.75" bottom="0.75" header="0.3" footer="0.3"/>
  <pageSetup orientation="portrait" verticalDpi="0" r:id="rId1"/>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V51"/>
  <sheetViews>
    <sheetView workbookViewId="0">
      <selection activeCell="H16" sqref="H16"/>
    </sheetView>
  </sheetViews>
  <sheetFormatPr defaultColWidth="8.85546875" defaultRowHeight="15" x14ac:dyDescent="0.25"/>
  <cols>
    <col min="2" max="2" width="25.42578125" customWidth="1"/>
    <col min="17" max="17" width="15.140625" customWidth="1"/>
  </cols>
  <sheetData>
    <row r="1" spans="1:22" ht="60" x14ac:dyDescent="0.25">
      <c r="A1" s="56" t="s">
        <v>60</v>
      </c>
      <c r="B1" s="56" t="s">
        <v>50</v>
      </c>
      <c r="C1" s="56" t="s">
        <v>51</v>
      </c>
      <c r="D1" s="56" t="s">
        <v>52</v>
      </c>
      <c r="E1" s="56" t="s">
        <v>53</v>
      </c>
      <c r="F1" s="56" t="s">
        <v>61</v>
      </c>
      <c r="G1" s="56" t="s">
        <v>62</v>
      </c>
      <c r="H1" s="56" t="s">
        <v>54</v>
      </c>
      <c r="I1" s="56" t="s">
        <v>56</v>
      </c>
      <c r="J1" s="56" t="s">
        <v>55</v>
      </c>
      <c r="K1" s="56" t="s">
        <v>63</v>
      </c>
      <c r="L1" s="56" t="s">
        <v>64</v>
      </c>
      <c r="M1" s="56" t="s">
        <v>65</v>
      </c>
      <c r="N1" s="56" t="s">
        <v>66</v>
      </c>
      <c r="O1" s="56" t="s">
        <v>67</v>
      </c>
      <c r="P1" s="56" t="s">
        <v>68</v>
      </c>
      <c r="Q1" s="56" t="s">
        <v>562</v>
      </c>
      <c r="R1" s="56" t="s">
        <v>329</v>
      </c>
      <c r="U1" s="56" t="s">
        <v>67</v>
      </c>
      <c r="V1" s="56" t="s">
        <v>751</v>
      </c>
    </row>
    <row r="2" spans="1:22" x14ac:dyDescent="0.25">
      <c r="A2" t="s">
        <v>69</v>
      </c>
      <c r="B2" t="s">
        <v>0</v>
      </c>
      <c r="C2">
        <v>1</v>
      </c>
      <c r="D2">
        <v>0</v>
      </c>
      <c r="E2">
        <v>1</v>
      </c>
      <c r="F2">
        <v>0</v>
      </c>
      <c r="G2">
        <v>1</v>
      </c>
      <c r="H2">
        <v>0</v>
      </c>
      <c r="I2">
        <v>0</v>
      </c>
      <c r="J2">
        <v>0</v>
      </c>
      <c r="K2">
        <v>0</v>
      </c>
      <c r="L2">
        <v>0</v>
      </c>
      <c r="M2">
        <v>14786.205600096</v>
      </c>
      <c r="N2">
        <v>0.76</v>
      </c>
      <c r="O2" t="s">
        <v>129</v>
      </c>
      <c r="P2" t="s">
        <v>144</v>
      </c>
      <c r="Q2" t="s">
        <v>345</v>
      </c>
      <c r="R2" t="s">
        <v>355</v>
      </c>
      <c r="U2">
        <f t="shared" ref="U2:U33" si="0">+IF(O2="Island",1,"")</f>
        <v>1</v>
      </c>
      <c r="V2">
        <f t="shared" ref="V2:V33" si="1">+IF(P2="Tourist",1,"")</f>
        <v>1</v>
      </c>
    </row>
    <row r="3" spans="1:22" x14ac:dyDescent="0.25">
      <c r="A3" t="s">
        <v>70</v>
      </c>
      <c r="B3" t="s">
        <v>1</v>
      </c>
      <c r="C3">
        <v>1</v>
      </c>
      <c r="D3">
        <v>1</v>
      </c>
      <c r="E3">
        <v>0</v>
      </c>
      <c r="F3">
        <v>0</v>
      </c>
      <c r="G3">
        <v>1</v>
      </c>
      <c r="H3">
        <v>0</v>
      </c>
      <c r="I3">
        <v>0</v>
      </c>
      <c r="J3">
        <v>0</v>
      </c>
      <c r="K3">
        <v>0</v>
      </c>
      <c r="L3">
        <v>0</v>
      </c>
      <c r="M3">
        <v>27542.426238447999</v>
      </c>
      <c r="N3">
        <v>0.79400000000000004</v>
      </c>
      <c r="O3" t="s">
        <v>129</v>
      </c>
      <c r="P3" t="s">
        <v>144</v>
      </c>
      <c r="Q3" t="s">
        <v>352</v>
      </c>
      <c r="R3" t="s">
        <v>355</v>
      </c>
      <c r="U3">
        <f t="shared" si="0"/>
        <v>1</v>
      </c>
      <c r="V3">
        <f t="shared" si="1"/>
        <v>1</v>
      </c>
    </row>
    <row r="4" spans="1:22" x14ac:dyDescent="0.25">
      <c r="A4" t="s">
        <v>71</v>
      </c>
      <c r="B4" t="s">
        <v>2</v>
      </c>
      <c r="C4">
        <v>0</v>
      </c>
      <c r="D4">
        <v>0</v>
      </c>
      <c r="E4">
        <v>0</v>
      </c>
      <c r="F4">
        <v>0</v>
      </c>
      <c r="G4">
        <v>0</v>
      </c>
      <c r="H4">
        <v>1</v>
      </c>
      <c r="I4">
        <v>0</v>
      </c>
      <c r="J4">
        <v>1</v>
      </c>
      <c r="K4">
        <v>1</v>
      </c>
      <c r="L4">
        <v>0</v>
      </c>
      <c r="M4">
        <v>23893.300101320001</v>
      </c>
      <c r="N4">
        <v>0.79600000000000004</v>
      </c>
      <c r="O4" t="s">
        <v>129</v>
      </c>
      <c r="P4" t="s">
        <v>133</v>
      </c>
      <c r="Q4" t="s">
        <v>352</v>
      </c>
      <c r="R4" t="s">
        <v>344</v>
      </c>
      <c r="U4">
        <f t="shared" si="0"/>
        <v>1</v>
      </c>
      <c r="V4" t="str">
        <f t="shared" si="1"/>
        <v/>
      </c>
    </row>
    <row r="5" spans="1:22" x14ac:dyDescent="0.25">
      <c r="A5" t="s">
        <v>72</v>
      </c>
      <c r="B5" t="s">
        <v>3</v>
      </c>
      <c r="C5">
        <v>1</v>
      </c>
      <c r="D5">
        <v>1</v>
      </c>
      <c r="E5">
        <v>0</v>
      </c>
      <c r="F5">
        <v>0</v>
      </c>
      <c r="G5">
        <v>1</v>
      </c>
      <c r="H5">
        <v>0</v>
      </c>
      <c r="I5">
        <v>0</v>
      </c>
      <c r="J5">
        <v>0</v>
      </c>
      <c r="K5">
        <v>0</v>
      </c>
      <c r="L5">
        <v>0</v>
      </c>
      <c r="M5">
        <v>26386.010316136002</v>
      </c>
      <c r="N5">
        <v>0.82499999999999996</v>
      </c>
      <c r="O5" t="s">
        <v>129</v>
      </c>
      <c r="P5" t="s">
        <v>144</v>
      </c>
      <c r="Q5" t="s">
        <v>352</v>
      </c>
      <c r="R5" t="s">
        <v>355</v>
      </c>
      <c r="U5">
        <f t="shared" si="0"/>
        <v>1</v>
      </c>
      <c r="V5">
        <f t="shared" si="1"/>
        <v>1</v>
      </c>
    </row>
    <row r="6" spans="1:22" x14ac:dyDescent="0.25">
      <c r="A6" t="s">
        <v>73</v>
      </c>
      <c r="B6" t="s">
        <v>4</v>
      </c>
      <c r="C6">
        <v>0</v>
      </c>
      <c r="D6">
        <v>0</v>
      </c>
      <c r="E6">
        <v>0</v>
      </c>
      <c r="F6">
        <v>0</v>
      </c>
      <c r="G6">
        <v>0</v>
      </c>
      <c r="H6">
        <v>1</v>
      </c>
      <c r="I6">
        <v>1</v>
      </c>
      <c r="J6">
        <v>0</v>
      </c>
      <c r="K6">
        <v>1</v>
      </c>
      <c r="L6">
        <v>0</v>
      </c>
      <c r="M6">
        <v>9262.1306729839998</v>
      </c>
      <c r="N6">
        <v>0.70199999999999996</v>
      </c>
      <c r="O6" t="s">
        <v>140</v>
      </c>
      <c r="P6" t="s">
        <v>133</v>
      </c>
      <c r="Q6" t="s">
        <v>340</v>
      </c>
      <c r="R6" t="s">
        <v>355</v>
      </c>
      <c r="U6" t="str">
        <f t="shared" si="0"/>
        <v/>
      </c>
      <c r="V6" t="str">
        <f t="shared" si="1"/>
        <v/>
      </c>
    </row>
    <row r="7" spans="1:22" x14ac:dyDescent="0.25">
      <c r="A7" t="s">
        <v>74</v>
      </c>
      <c r="B7" t="s">
        <v>5</v>
      </c>
      <c r="C7">
        <v>0</v>
      </c>
      <c r="D7">
        <v>0</v>
      </c>
      <c r="E7">
        <v>0</v>
      </c>
      <c r="F7">
        <v>0</v>
      </c>
      <c r="G7">
        <v>0</v>
      </c>
      <c r="H7">
        <v>1</v>
      </c>
      <c r="I7">
        <v>1</v>
      </c>
      <c r="J7">
        <v>0</v>
      </c>
      <c r="K7">
        <v>1</v>
      </c>
      <c r="L7">
        <v>0</v>
      </c>
      <c r="M7">
        <v>3954.9938433984003</v>
      </c>
      <c r="N7">
        <v>0.53800000000000003</v>
      </c>
      <c r="O7" t="s">
        <v>140</v>
      </c>
      <c r="P7" t="s">
        <v>133</v>
      </c>
      <c r="Q7" t="s">
        <v>340</v>
      </c>
      <c r="R7" t="s">
        <v>334</v>
      </c>
      <c r="U7" t="str">
        <f t="shared" si="0"/>
        <v/>
      </c>
      <c r="V7" t="str">
        <f t="shared" si="1"/>
        <v/>
      </c>
    </row>
    <row r="8" spans="1:22" x14ac:dyDescent="0.25">
      <c r="A8" t="s">
        <v>75</v>
      </c>
      <c r="B8" t="s">
        <v>6</v>
      </c>
      <c r="C8">
        <v>0</v>
      </c>
      <c r="D8">
        <v>0</v>
      </c>
      <c r="E8">
        <v>0</v>
      </c>
      <c r="F8">
        <v>0</v>
      </c>
      <c r="G8">
        <v>0</v>
      </c>
      <c r="H8">
        <v>1</v>
      </c>
      <c r="I8">
        <v>1</v>
      </c>
      <c r="J8">
        <v>0</v>
      </c>
      <c r="K8">
        <v>1</v>
      </c>
      <c r="L8">
        <v>0</v>
      </c>
      <c r="M8">
        <v>9265.7428047680005</v>
      </c>
      <c r="N8">
        <v>0.63400000000000001</v>
      </c>
      <c r="O8" t="s">
        <v>140</v>
      </c>
      <c r="P8" t="s">
        <v>133</v>
      </c>
      <c r="Q8" t="s">
        <v>345</v>
      </c>
      <c r="R8" t="s">
        <v>354</v>
      </c>
      <c r="U8" t="str">
        <f t="shared" si="0"/>
        <v/>
      </c>
      <c r="V8" t="str">
        <f t="shared" si="1"/>
        <v/>
      </c>
    </row>
    <row r="9" spans="1:22" x14ac:dyDescent="0.25">
      <c r="A9" t="s">
        <v>76</v>
      </c>
      <c r="B9" t="s">
        <v>7</v>
      </c>
      <c r="C9">
        <v>0</v>
      </c>
      <c r="D9">
        <v>0</v>
      </c>
      <c r="E9">
        <v>0</v>
      </c>
      <c r="F9">
        <v>0</v>
      </c>
      <c r="G9">
        <v>0</v>
      </c>
      <c r="H9">
        <v>1</v>
      </c>
      <c r="I9">
        <v>1</v>
      </c>
      <c r="J9">
        <v>0</v>
      </c>
      <c r="K9">
        <v>1</v>
      </c>
      <c r="L9">
        <v>0</v>
      </c>
      <c r="M9">
        <v>55079.630815600001</v>
      </c>
      <c r="N9">
        <v>0.85499999999999998</v>
      </c>
      <c r="O9" t="s">
        <v>140</v>
      </c>
      <c r="P9" t="s">
        <v>133</v>
      </c>
      <c r="Q9" t="s">
        <v>352</v>
      </c>
      <c r="R9" t="s">
        <v>348</v>
      </c>
      <c r="U9" t="str">
        <f t="shared" si="0"/>
        <v/>
      </c>
      <c r="V9" t="str">
        <f t="shared" si="1"/>
        <v/>
      </c>
    </row>
    <row r="10" spans="1:22" x14ac:dyDescent="0.25">
      <c r="A10" t="s">
        <v>77</v>
      </c>
      <c r="B10" t="s">
        <v>8</v>
      </c>
      <c r="C10">
        <v>0</v>
      </c>
      <c r="D10">
        <v>0</v>
      </c>
      <c r="E10">
        <v>0</v>
      </c>
      <c r="F10">
        <v>0</v>
      </c>
      <c r="G10">
        <v>0</v>
      </c>
      <c r="H10">
        <v>1</v>
      </c>
      <c r="I10">
        <v>0</v>
      </c>
      <c r="J10">
        <v>1</v>
      </c>
      <c r="K10">
        <v>0</v>
      </c>
      <c r="L10">
        <v>1</v>
      </c>
      <c r="M10">
        <v>3666.8040673080004</v>
      </c>
      <c r="N10">
        <v>0.58599999999999997</v>
      </c>
      <c r="O10" t="s">
        <v>129</v>
      </c>
      <c r="P10" t="s">
        <v>144</v>
      </c>
      <c r="Q10" t="s">
        <v>340</v>
      </c>
      <c r="R10" t="s">
        <v>354</v>
      </c>
      <c r="U10">
        <f t="shared" si="0"/>
        <v>1</v>
      </c>
      <c r="V10">
        <f t="shared" si="1"/>
        <v>1</v>
      </c>
    </row>
    <row r="11" spans="1:22" x14ac:dyDescent="0.25">
      <c r="A11" t="s">
        <v>78</v>
      </c>
      <c r="B11" t="s">
        <v>9</v>
      </c>
      <c r="C11">
        <v>0</v>
      </c>
      <c r="D11">
        <v>0</v>
      </c>
      <c r="E11">
        <v>0</v>
      </c>
      <c r="F11">
        <v>0</v>
      </c>
      <c r="G11">
        <v>0</v>
      </c>
      <c r="H11">
        <v>1</v>
      </c>
      <c r="I11">
        <v>0</v>
      </c>
      <c r="J11">
        <v>1</v>
      </c>
      <c r="K11">
        <v>1</v>
      </c>
      <c r="L11">
        <v>0</v>
      </c>
      <c r="M11">
        <v>867.99775025999986</v>
      </c>
      <c r="N11">
        <v>0.42899999999999999</v>
      </c>
      <c r="O11" t="s">
        <v>129</v>
      </c>
      <c r="P11" t="s">
        <v>133</v>
      </c>
      <c r="Q11" t="s">
        <v>335</v>
      </c>
      <c r="R11" t="s">
        <v>354</v>
      </c>
      <c r="U11">
        <f t="shared" si="0"/>
        <v>1</v>
      </c>
      <c r="V11" t="str">
        <f t="shared" si="1"/>
        <v/>
      </c>
    </row>
    <row r="12" spans="1:22" x14ac:dyDescent="0.25">
      <c r="A12" t="s">
        <v>79</v>
      </c>
      <c r="B12" t="s">
        <v>10</v>
      </c>
      <c r="C12">
        <v>0</v>
      </c>
      <c r="D12">
        <v>0</v>
      </c>
      <c r="E12">
        <v>0</v>
      </c>
      <c r="F12">
        <v>0</v>
      </c>
      <c r="G12">
        <v>0</v>
      </c>
      <c r="H12">
        <v>1</v>
      </c>
      <c r="I12">
        <v>0</v>
      </c>
      <c r="J12">
        <v>1</v>
      </c>
      <c r="K12">
        <v>0</v>
      </c>
      <c r="L12">
        <v>1</v>
      </c>
      <c r="M12">
        <v>18958.002655</v>
      </c>
      <c r="N12">
        <v>0.84799999999999998</v>
      </c>
      <c r="O12" t="s">
        <v>129</v>
      </c>
      <c r="P12" t="s">
        <v>144</v>
      </c>
      <c r="Q12" t="s">
        <v>352</v>
      </c>
      <c r="R12" t="s">
        <v>348</v>
      </c>
      <c r="U12">
        <f t="shared" si="0"/>
        <v>1</v>
      </c>
      <c r="V12">
        <f t="shared" si="1"/>
        <v>1</v>
      </c>
    </row>
    <row r="13" spans="1:22" x14ac:dyDescent="0.25">
      <c r="A13" t="s">
        <v>80</v>
      </c>
      <c r="B13" t="s">
        <v>11</v>
      </c>
      <c r="C13">
        <v>0</v>
      </c>
      <c r="D13">
        <v>0</v>
      </c>
      <c r="E13">
        <v>0</v>
      </c>
      <c r="F13">
        <v>0</v>
      </c>
      <c r="G13">
        <v>0</v>
      </c>
      <c r="H13">
        <v>1</v>
      </c>
      <c r="I13">
        <v>1</v>
      </c>
      <c r="J13">
        <v>0</v>
      </c>
      <c r="K13">
        <v>1</v>
      </c>
      <c r="L13">
        <v>0</v>
      </c>
      <c r="M13">
        <v>2493.1488012640002</v>
      </c>
      <c r="N13">
        <v>0.44500000000000001</v>
      </c>
      <c r="O13" t="s">
        <v>140</v>
      </c>
      <c r="P13" t="s">
        <v>133</v>
      </c>
      <c r="Q13" t="s">
        <v>340</v>
      </c>
      <c r="R13" t="s">
        <v>344</v>
      </c>
      <c r="U13" t="str">
        <f t="shared" si="0"/>
        <v/>
      </c>
      <c r="V13" t="str">
        <f t="shared" si="1"/>
        <v/>
      </c>
    </row>
    <row r="14" spans="1:22" x14ac:dyDescent="0.25">
      <c r="A14" t="s">
        <v>81</v>
      </c>
      <c r="B14" t="s">
        <v>12</v>
      </c>
      <c r="C14">
        <v>1</v>
      </c>
      <c r="D14">
        <v>0</v>
      </c>
      <c r="E14">
        <v>1</v>
      </c>
      <c r="F14">
        <v>0</v>
      </c>
      <c r="G14">
        <v>1</v>
      </c>
      <c r="H14">
        <v>0</v>
      </c>
      <c r="I14">
        <v>0</v>
      </c>
      <c r="J14">
        <v>0</v>
      </c>
      <c r="K14">
        <v>0</v>
      </c>
      <c r="L14">
        <v>0</v>
      </c>
      <c r="M14">
        <v>7389.9333923199993</v>
      </c>
      <c r="N14">
        <v>0.745</v>
      </c>
      <c r="O14" t="s">
        <v>129</v>
      </c>
      <c r="P14" t="s">
        <v>144</v>
      </c>
      <c r="Q14" t="s">
        <v>345</v>
      </c>
      <c r="R14" t="s">
        <v>355</v>
      </c>
      <c r="U14">
        <f t="shared" si="0"/>
        <v>1</v>
      </c>
      <c r="V14">
        <f t="shared" si="1"/>
        <v>1</v>
      </c>
    </row>
    <row r="15" spans="1:22" x14ac:dyDescent="0.25">
      <c r="A15" t="s">
        <v>82</v>
      </c>
      <c r="B15" t="s">
        <v>13</v>
      </c>
      <c r="C15">
        <v>0</v>
      </c>
      <c r="D15">
        <v>0</v>
      </c>
      <c r="E15">
        <v>0</v>
      </c>
      <c r="F15">
        <v>0</v>
      </c>
      <c r="G15">
        <v>0</v>
      </c>
      <c r="H15">
        <v>1</v>
      </c>
      <c r="I15">
        <v>1</v>
      </c>
      <c r="J15">
        <v>0</v>
      </c>
      <c r="K15">
        <v>1</v>
      </c>
      <c r="L15">
        <v>0</v>
      </c>
      <c r="M15">
        <v>9885.7054370559999</v>
      </c>
      <c r="N15">
        <v>0.55400000000000005</v>
      </c>
      <c r="O15" t="s">
        <v>140</v>
      </c>
      <c r="P15" t="s">
        <v>133</v>
      </c>
      <c r="Q15" t="s">
        <v>352</v>
      </c>
      <c r="R15" t="s">
        <v>354</v>
      </c>
      <c r="U15" t="str">
        <f t="shared" si="0"/>
        <v/>
      </c>
      <c r="V15" t="str">
        <f t="shared" si="1"/>
        <v/>
      </c>
    </row>
    <row r="16" spans="1:22" x14ac:dyDescent="0.25">
      <c r="A16" t="s">
        <v>83</v>
      </c>
      <c r="B16" t="s">
        <v>14</v>
      </c>
      <c r="C16">
        <v>0</v>
      </c>
      <c r="D16">
        <v>0</v>
      </c>
      <c r="E16">
        <v>0</v>
      </c>
      <c r="F16">
        <v>0</v>
      </c>
      <c r="G16">
        <v>0</v>
      </c>
      <c r="H16">
        <v>1</v>
      </c>
      <c r="I16">
        <v>1</v>
      </c>
      <c r="J16">
        <v>0</v>
      </c>
      <c r="K16">
        <v>1</v>
      </c>
      <c r="L16">
        <v>0</v>
      </c>
      <c r="M16">
        <v>16967.842170256001</v>
      </c>
      <c r="N16">
        <v>0.84599999999999997</v>
      </c>
      <c r="O16" t="s">
        <v>140</v>
      </c>
      <c r="P16" t="s">
        <v>133</v>
      </c>
      <c r="Q16" t="s">
        <v>362</v>
      </c>
      <c r="R16" t="s">
        <v>339</v>
      </c>
      <c r="U16" t="str">
        <f t="shared" si="0"/>
        <v/>
      </c>
      <c r="V16" t="str">
        <f t="shared" si="1"/>
        <v/>
      </c>
    </row>
    <row r="17" spans="1:22" x14ac:dyDescent="0.25">
      <c r="A17" t="s">
        <v>84</v>
      </c>
      <c r="B17" t="s">
        <v>15</v>
      </c>
      <c r="C17">
        <v>0</v>
      </c>
      <c r="D17">
        <v>0</v>
      </c>
      <c r="E17">
        <v>0</v>
      </c>
      <c r="F17">
        <v>0</v>
      </c>
      <c r="G17">
        <v>0</v>
      </c>
      <c r="H17">
        <v>1</v>
      </c>
      <c r="I17">
        <v>0</v>
      </c>
      <c r="J17">
        <v>1</v>
      </c>
      <c r="K17">
        <v>0</v>
      </c>
      <c r="L17">
        <v>1</v>
      </c>
      <c r="M17">
        <v>4321.4543362640006</v>
      </c>
      <c r="N17">
        <v>0.70199999999999996</v>
      </c>
      <c r="O17" t="s">
        <v>129</v>
      </c>
      <c r="P17" t="s">
        <v>144</v>
      </c>
      <c r="Q17" t="s">
        <v>340</v>
      </c>
      <c r="R17" t="s">
        <v>348</v>
      </c>
      <c r="U17">
        <f t="shared" si="0"/>
        <v>1</v>
      </c>
      <c r="V17">
        <f t="shared" si="1"/>
        <v>1</v>
      </c>
    </row>
    <row r="18" spans="1:22" x14ac:dyDescent="0.25">
      <c r="A18" t="s">
        <v>85</v>
      </c>
      <c r="B18" t="s">
        <v>16</v>
      </c>
      <c r="C18">
        <v>0</v>
      </c>
      <c r="D18">
        <v>0</v>
      </c>
      <c r="E18">
        <v>0</v>
      </c>
      <c r="F18">
        <v>0</v>
      </c>
      <c r="G18">
        <v>0</v>
      </c>
      <c r="H18">
        <v>1</v>
      </c>
      <c r="I18">
        <v>1</v>
      </c>
      <c r="J18">
        <v>0</v>
      </c>
      <c r="K18">
        <v>1</v>
      </c>
      <c r="L18">
        <v>0</v>
      </c>
      <c r="M18">
        <v>13350.604577984002</v>
      </c>
      <c r="N18">
        <v>0.68300000000000005</v>
      </c>
      <c r="O18" t="s">
        <v>140</v>
      </c>
      <c r="P18" t="s">
        <v>133</v>
      </c>
      <c r="Q18" t="s">
        <v>345</v>
      </c>
      <c r="R18" t="s">
        <v>354</v>
      </c>
      <c r="U18" t="str">
        <f t="shared" si="0"/>
        <v/>
      </c>
      <c r="V18" t="str">
        <f t="shared" si="1"/>
        <v/>
      </c>
    </row>
    <row r="19" spans="1:22" x14ac:dyDescent="0.25">
      <c r="A19" t="s">
        <v>86</v>
      </c>
      <c r="B19" t="s">
        <v>17</v>
      </c>
      <c r="C19">
        <v>0</v>
      </c>
      <c r="D19">
        <v>0</v>
      </c>
      <c r="E19">
        <v>0</v>
      </c>
      <c r="F19">
        <v>0</v>
      </c>
      <c r="G19">
        <v>0</v>
      </c>
      <c r="H19">
        <v>1</v>
      </c>
      <c r="I19">
        <v>1</v>
      </c>
      <c r="J19">
        <v>0</v>
      </c>
      <c r="K19">
        <v>1</v>
      </c>
      <c r="L19">
        <v>0</v>
      </c>
      <c r="M19">
        <v>1270.5439775368</v>
      </c>
      <c r="N19">
        <v>0.439</v>
      </c>
      <c r="O19" t="s">
        <v>140</v>
      </c>
      <c r="P19" t="s">
        <v>133</v>
      </c>
      <c r="Q19" t="s">
        <v>335</v>
      </c>
      <c r="R19" t="s">
        <v>354</v>
      </c>
      <c r="U19" t="str">
        <f t="shared" si="0"/>
        <v/>
      </c>
      <c r="V19" t="str">
        <f t="shared" si="1"/>
        <v/>
      </c>
    </row>
    <row r="20" spans="1:22" x14ac:dyDescent="0.25">
      <c r="A20" t="s">
        <v>87</v>
      </c>
      <c r="B20" t="s">
        <v>18</v>
      </c>
      <c r="C20">
        <v>1</v>
      </c>
      <c r="D20">
        <v>0</v>
      </c>
      <c r="E20">
        <v>1</v>
      </c>
      <c r="F20">
        <v>0</v>
      </c>
      <c r="G20">
        <v>1</v>
      </c>
      <c r="H20">
        <v>0</v>
      </c>
      <c r="I20">
        <v>0</v>
      </c>
      <c r="J20">
        <v>0</v>
      </c>
      <c r="K20">
        <v>0</v>
      </c>
      <c r="L20">
        <v>0</v>
      </c>
      <c r="M20">
        <v>14805.515816632</v>
      </c>
      <c r="N20">
        <v>0.77</v>
      </c>
      <c r="O20" t="s">
        <v>129</v>
      </c>
      <c r="P20" t="s">
        <v>144</v>
      </c>
      <c r="Q20" t="s">
        <v>345</v>
      </c>
      <c r="R20" t="s">
        <v>355</v>
      </c>
      <c r="U20">
        <f t="shared" si="0"/>
        <v>1</v>
      </c>
      <c r="V20">
        <f t="shared" si="1"/>
        <v>1</v>
      </c>
    </row>
    <row r="21" spans="1:22" x14ac:dyDescent="0.25">
      <c r="A21" t="s">
        <v>88</v>
      </c>
      <c r="B21" t="s">
        <v>19</v>
      </c>
      <c r="C21">
        <v>0</v>
      </c>
      <c r="D21">
        <v>0</v>
      </c>
      <c r="E21">
        <v>0</v>
      </c>
      <c r="F21">
        <v>0</v>
      </c>
      <c r="G21">
        <v>0</v>
      </c>
      <c r="H21">
        <v>1</v>
      </c>
      <c r="I21">
        <v>1</v>
      </c>
      <c r="J21">
        <v>0</v>
      </c>
      <c r="K21">
        <v>1</v>
      </c>
      <c r="L21">
        <v>0</v>
      </c>
      <c r="M21">
        <v>804.96005109760006</v>
      </c>
      <c r="N21">
        <v>0.36399999999999999</v>
      </c>
      <c r="O21" t="s">
        <v>140</v>
      </c>
      <c r="P21" t="s">
        <v>133</v>
      </c>
      <c r="Q21" t="s">
        <v>335</v>
      </c>
      <c r="R21" t="s">
        <v>354</v>
      </c>
      <c r="U21" t="str">
        <f t="shared" si="0"/>
        <v/>
      </c>
      <c r="V21" t="str">
        <f t="shared" si="1"/>
        <v/>
      </c>
    </row>
    <row r="22" spans="1:22" x14ac:dyDescent="0.25">
      <c r="A22" t="s">
        <v>89</v>
      </c>
      <c r="B22" t="s">
        <v>20</v>
      </c>
      <c r="C22">
        <v>1</v>
      </c>
      <c r="D22">
        <v>1</v>
      </c>
      <c r="E22">
        <v>0</v>
      </c>
      <c r="F22">
        <v>1</v>
      </c>
      <c r="G22">
        <v>0</v>
      </c>
      <c r="H22">
        <v>0</v>
      </c>
      <c r="I22">
        <v>0</v>
      </c>
      <c r="J22">
        <v>0</v>
      </c>
      <c r="K22">
        <v>0</v>
      </c>
      <c r="L22">
        <v>0</v>
      </c>
      <c r="M22">
        <v>4502.739493176</v>
      </c>
      <c r="N22">
        <v>0.63600000000000001</v>
      </c>
      <c r="O22" t="s">
        <v>140</v>
      </c>
      <c r="P22" t="s">
        <v>133</v>
      </c>
      <c r="Q22" t="s">
        <v>340</v>
      </c>
      <c r="R22" t="s">
        <v>355</v>
      </c>
      <c r="U22" t="str">
        <f t="shared" si="0"/>
        <v/>
      </c>
      <c r="V22" t="str">
        <f t="shared" si="1"/>
        <v/>
      </c>
    </row>
    <row r="23" spans="1:22" x14ac:dyDescent="0.25">
      <c r="A23" t="s">
        <v>90</v>
      </c>
      <c r="B23" t="s">
        <v>21</v>
      </c>
      <c r="C23">
        <v>0</v>
      </c>
      <c r="D23">
        <v>0</v>
      </c>
      <c r="E23">
        <v>0</v>
      </c>
      <c r="F23">
        <v>0</v>
      </c>
      <c r="G23">
        <v>0</v>
      </c>
      <c r="H23">
        <v>1</v>
      </c>
      <c r="I23">
        <v>0</v>
      </c>
      <c r="J23">
        <v>1</v>
      </c>
      <c r="K23">
        <v>1</v>
      </c>
      <c r="L23">
        <v>0</v>
      </c>
      <c r="M23">
        <v>35628.210131384003</v>
      </c>
      <c r="N23">
        <v>0.90600000000000003</v>
      </c>
      <c r="O23" t="s">
        <v>129</v>
      </c>
      <c r="P23" t="s">
        <v>133</v>
      </c>
      <c r="Q23" t="s">
        <v>362</v>
      </c>
      <c r="R23" t="s">
        <v>339</v>
      </c>
      <c r="U23">
        <f t="shared" si="0"/>
        <v>1</v>
      </c>
      <c r="V23" t="str">
        <f t="shared" si="1"/>
        <v/>
      </c>
    </row>
    <row r="24" spans="1:22" x14ac:dyDescent="0.25">
      <c r="A24" t="s">
        <v>91</v>
      </c>
      <c r="B24" t="s">
        <v>22</v>
      </c>
      <c r="C24">
        <v>1</v>
      </c>
      <c r="D24">
        <v>1</v>
      </c>
      <c r="E24">
        <v>0</v>
      </c>
      <c r="F24">
        <v>0</v>
      </c>
      <c r="G24">
        <v>1</v>
      </c>
      <c r="H24">
        <v>0</v>
      </c>
      <c r="I24">
        <v>0</v>
      </c>
      <c r="J24">
        <v>0</v>
      </c>
      <c r="K24">
        <v>0</v>
      </c>
      <c r="L24">
        <v>0</v>
      </c>
      <c r="M24">
        <v>8601.5863814320001</v>
      </c>
      <c r="N24">
        <v>0.73</v>
      </c>
      <c r="O24" t="s">
        <v>129</v>
      </c>
      <c r="P24" t="s">
        <v>144</v>
      </c>
      <c r="Q24" t="s">
        <v>345</v>
      </c>
      <c r="R24" t="s">
        <v>355</v>
      </c>
      <c r="U24">
        <f t="shared" si="0"/>
        <v>1</v>
      </c>
      <c r="V24">
        <f t="shared" si="1"/>
        <v>1</v>
      </c>
    </row>
    <row r="25" spans="1:22" x14ac:dyDescent="0.25">
      <c r="A25" t="s">
        <v>92</v>
      </c>
      <c r="B25" t="s">
        <v>23</v>
      </c>
      <c r="C25">
        <v>0</v>
      </c>
      <c r="D25">
        <v>0</v>
      </c>
      <c r="E25">
        <v>0</v>
      </c>
      <c r="F25">
        <v>0</v>
      </c>
      <c r="G25">
        <v>0</v>
      </c>
      <c r="H25">
        <v>1</v>
      </c>
      <c r="I25">
        <v>0</v>
      </c>
      <c r="J25">
        <v>1</v>
      </c>
      <c r="K25">
        <v>1</v>
      </c>
      <c r="L25">
        <v>0</v>
      </c>
      <c r="M25">
        <v>3722.0101020480001</v>
      </c>
      <c r="N25">
        <v>0.629</v>
      </c>
      <c r="O25" t="s">
        <v>129</v>
      </c>
      <c r="P25" t="s">
        <v>133</v>
      </c>
      <c r="Q25" t="s">
        <v>340</v>
      </c>
      <c r="R25" t="s">
        <v>348</v>
      </c>
      <c r="U25">
        <f t="shared" si="0"/>
        <v>1</v>
      </c>
      <c r="V25" t="str">
        <f t="shared" si="1"/>
        <v/>
      </c>
    </row>
    <row r="26" spans="1:22" x14ac:dyDescent="0.25">
      <c r="A26" t="s">
        <v>93</v>
      </c>
      <c r="B26" t="s">
        <v>24</v>
      </c>
      <c r="C26">
        <v>0</v>
      </c>
      <c r="D26">
        <v>0</v>
      </c>
      <c r="E26">
        <v>0</v>
      </c>
      <c r="F26">
        <v>0</v>
      </c>
      <c r="G26">
        <v>0</v>
      </c>
      <c r="H26">
        <v>1</v>
      </c>
      <c r="I26">
        <v>1</v>
      </c>
      <c r="J26">
        <v>0</v>
      </c>
      <c r="K26">
        <v>1</v>
      </c>
      <c r="L26">
        <v>0</v>
      </c>
      <c r="M26">
        <v>12591.299721079999</v>
      </c>
      <c r="N26">
        <v>0.81399999999999995</v>
      </c>
      <c r="O26" t="s">
        <v>140</v>
      </c>
      <c r="P26" t="s">
        <v>133</v>
      </c>
      <c r="Q26" t="s">
        <v>345</v>
      </c>
      <c r="R26" t="s">
        <v>339</v>
      </c>
      <c r="U26" t="str">
        <f t="shared" si="0"/>
        <v/>
      </c>
      <c r="V26" t="str">
        <f t="shared" si="1"/>
        <v/>
      </c>
    </row>
    <row r="27" spans="1:22" x14ac:dyDescent="0.25">
      <c r="A27" t="s">
        <v>94</v>
      </c>
      <c r="B27" t="s">
        <v>25</v>
      </c>
      <c r="C27">
        <v>0</v>
      </c>
      <c r="D27">
        <v>0</v>
      </c>
      <c r="E27">
        <v>0</v>
      </c>
      <c r="F27">
        <v>0</v>
      </c>
      <c r="G27">
        <v>0</v>
      </c>
      <c r="H27">
        <v>1</v>
      </c>
      <c r="I27">
        <v>1</v>
      </c>
      <c r="J27">
        <v>0</v>
      </c>
      <c r="K27">
        <v>1</v>
      </c>
      <c r="L27">
        <v>0</v>
      </c>
      <c r="M27">
        <v>1488.8367279224001</v>
      </c>
      <c r="N27">
        <v>0.46100000000000002</v>
      </c>
      <c r="O27" t="s">
        <v>140</v>
      </c>
      <c r="P27" t="s">
        <v>133</v>
      </c>
      <c r="Q27" t="s">
        <v>340</v>
      </c>
      <c r="R27" t="s">
        <v>354</v>
      </c>
      <c r="U27" t="str">
        <f t="shared" si="0"/>
        <v/>
      </c>
      <c r="V27" t="str">
        <f t="shared" si="1"/>
        <v/>
      </c>
    </row>
    <row r="28" spans="1:22" x14ac:dyDescent="0.25">
      <c r="A28" t="s">
        <v>95</v>
      </c>
      <c r="B28" t="s">
        <v>26</v>
      </c>
      <c r="C28">
        <v>0</v>
      </c>
      <c r="D28">
        <v>0</v>
      </c>
      <c r="E28">
        <v>0</v>
      </c>
      <c r="F28">
        <v>0</v>
      </c>
      <c r="G28">
        <v>0</v>
      </c>
      <c r="H28">
        <v>1</v>
      </c>
      <c r="I28">
        <v>1</v>
      </c>
      <c r="J28">
        <v>0</v>
      </c>
      <c r="K28">
        <v>0</v>
      </c>
      <c r="L28">
        <v>1</v>
      </c>
      <c r="M28">
        <v>83071.500585440008</v>
      </c>
      <c r="N28">
        <v>0.875</v>
      </c>
      <c r="O28" t="s">
        <v>140</v>
      </c>
      <c r="P28" t="s">
        <v>144</v>
      </c>
      <c r="Q28" t="s">
        <v>362</v>
      </c>
      <c r="R28" t="s">
        <v>339</v>
      </c>
      <c r="U28" t="str">
        <f t="shared" si="0"/>
        <v/>
      </c>
      <c r="V28">
        <f t="shared" si="1"/>
        <v>1</v>
      </c>
    </row>
    <row r="29" spans="1:22" x14ac:dyDescent="0.25">
      <c r="A29" t="s">
        <v>96</v>
      </c>
      <c r="B29" t="s">
        <v>27</v>
      </c>
      <c r="C29">
        <v>0</v>
      </c>
      <c r="D29">
        <v>0</v>
      </c>
      <c r="E29">
        <v>0</v>
      </c>
      <c r="F29">
        <v>0</v>
      </c>
      <c r="G29">
        <v>0</v>
      </c>
      <c r="H29">
        <v>1</v>
      </c>
      <c r="I29">
        <v>1</v>
      </c>
      <c r="J29">
        <v>0</v>
      </c>
      <c r="K29">
        <v>1</v>
      </c>
      <c r="L29">
        <v>0</v>
      </c>
      <c r="M29">
        <v>7665.423608176</v>
      </c>
      <c r="N29">
        <v>0.74</v>
      </c>
      <c r="O29" t="s">
        <v>140</v>
      </c>
      <c r="P29" t="s">
        <v>133</v>
      </c>
      <c r="Q29" t="s">
        <v>345</v>
      </c>
      <c r="R29" t="s">
        <v>339</v>
      </c>
      <c r="U29" t="str">
        <f t="shared" si="0"/>
        <v/>
      </c>
      <c r="V29" t="str">
        <f t="shared" si="1"/>
        <v/>
      </c>
    </row>
    <row r="30" spans="1:22" x14ac:dyDescent="0.25">
      <c r="A30" t="s">
        <v>97</v>
      </c>
      <c r="B30" t="s">
        <v>28</v>
      </c>
      <c r="C30">
        <v>0</v>
      </c>
      <c r="D30">
        <v>0</v>
      </c>
      <c r="E30">
        <v>0</v>
      </c>
      <c r="F30">
        <v>0</v>
      </c>
      <c r="G30">
        <v>0</v>
      </c>
      <c r="H30">
        <v>1</v>
      </c>
      <c r="I30">
        <v>0</v>
      </c>
      <c r="J30">
        <v>1</v>
      </c>
      <c r="K30">
        <v>0</v>
      </c>
      <c r="L30">
        <v>1</v>
      </c>
      <c r="M30">
        <v>4238.5118462959999</v>
      </c>
      <c r="N30">
        <v>0.68799999999999994</v>
      </c>
      <c r="O30" t="s">
        <v>129</v>
      </c>
      <c r="P30" t="s">
        <v>144</v>
      </c>
      <c r="Q30" t="s">
        <v>345</v>
      </c>
      <c r="R30" t="s">
        <v>334</v>
      </c>
      <c r="U30">
        <f t="shared" si="0"/>
        <v>1</v>
      </c>
      <c r="V30">
        <f t="shared" si="1"/>
        <v>1</v>
      </c>
    </row>
    <row r="31" spans="1:22" x14ac:dyDescent="0.25">
      <c r="A31" t="s">
        <v>98</v>
      </c>
      <c r="B31" t="s">
        <v>29</v>
      </c>
      <c r="C31">
        <v>0</v>
      </c>
      <c r="D31">
        <v>0</v>
      </c>
      <c r="E31">
        <v>0</v>
      </c>
      <c r="F31">
        <v>0</v>
      </c>
      <c r="G31">
        <v>0</v>
      </c>
      <c r="H31">
        <v>1</v>
      </c>
      <c r="I31">
        <v>0</v>
      </c>
      <c r="J31">
        <v>1</v>
      </c>
      <c r="K31">
        <v>0</v>
      </c>
      <c r="L31">
        <v>1</v>
      </c>
      <c r="M31">
        <v>21666.129155120001</v>
      </c>
      <c r="N31">
        <v>0.84699999999999998</v>
      </c>
      <c r="O31" t="s">
        <v>129</v>
      </c>
      <c r="P31" t="s">
        <v>144</v>
      </c>
      <c r="Q31" t="s">
        <v>352</v>
      </c>
      <c r="R31" t="s">
        <v>344</v>
      </c>
      <c r="U31">
        <f t="shared" si="0"/>
        <v>1</v>
      </c>
      <c r="V31">
        <f t="shared" si="1"/>
        <v>1</v>
      </c>
    </row>
    <row r="32" spans="1:22" x14ac:dyDescent="0.25">
      <c r="A32" t="s">
        <v>99</v>
      </c>
      <c r="B32" t="s">
        <v>30</v>
      </c>
      <c r="C32">
        <v>0</v>
      </c>
      <c r="D32">
        <v>0</v>
      </c>
      <c r="E32">
        <v>0</v>
      </c>
      <c r="F32">
        <v>0</v>
      </c>
      <c r="G32">
        <v>0</v>
      </c>
      <c r="H32">
        <v>1</v>
      </c>
      <c r="I32">
        <v>0</v>
      </c>
      <c r="J32">
        <v>1</v>
      </c>
      <c r="K32">
        <v>0</v>
      </c>
      <c r="L32">
        <v>1</v>
      </c>
      <c r="M32">
        <v>9229.9359451359996</v>
      </c>
      <c r="N32">
        <v>0.73699999999999999</v>
      </c>
      <c r="O32" t="s">
        <v>129</v>
      </c>
      <c r="P32" t="s">
        <v>144</v>
      </c>
      <c r="Q32" t="s">
        <v>345</v>
      </c>
      <c r="R32" t="s">
        <v>354</v>
      </c>
      <c r="U32">
        <f t="shared" si="0"/>
        <v>1</v>
      </c>
      <c r="V32">
        <f t="shared" si="1"/>
        <v>1</v>
      </c>
    </row>
    <row r="33" spans="1:22" x14ac:dyDescent="0.25">
      <c r="A33" t="s">
        <v>100</v>
      </c>
      <c r="B33" t="s">
        <v>31</v>
      </c>
      <c r="C33">
        <v>0</v>
      </c>
      <c r="D33">
        <v>0</v>
      </c>
      <c r="E33">
        <v>0</v>
      </c>
      <c r="F33">
        <v>0</v>
      </c>
      <c r="G33">
        <v>0</v>
      </c>
      <c r="H33">
        <v>1</v>
      </c>
      <c r="I33">
        <v>1</v>
      </c>
      <c r="J33">
        <v>0</v>
      </c>
      <c r="K33">
        <v>1</v>
      </c>
      <c r="L33">
        <v>0</v>
      </c>
      <c r="M33">
        <v>4217.2859172560002</v>
      </c>
      <c r="N33">
        <v>0.67500000000000004</v>
      </c>
      <c r="O33" t="s">
        <v>140</v>
      </c>
      <c r="P33" t="s">
        <v>133</v>
      </c>
      <c r="Q33" t="s">
        <v>340</v>
      </c>
      <c r="R33" t="s">
        <v>348</v>
      </c>
      <c r="U33" t="str">
        <f t="shared" si="0"/>
        <v/>
      </c>
      <c r="V33" t="str">
        <f t="shared" si="1"/>
        <v/>
      </c>
    </row>
    <row r="34" spans="1:22" x14ac:dyDescent="0.25">
      <c r="A34" t="s">
        <v>101</v>
      </c>
      <c r="B34" t="s">
        <v>32</v>
      </c>
      <c r="C34">
        <v>0</v>
      </c>
      <c r="D34">
        <v>0</v>
      </c>
      <c r="E34">
        <v>0</v>
      </c>
      <c r="F34">
        <v>0</v>
      </c>
      <c r="G34">
        <v>0</v>
      </c>
      <c r="H34">
        <v>1</v>
      </c>
      <c r="I34">
        <v>1</v>
      </c>
      <c r="J34">
        <v>0</v>
      </c>
      <c r="K34">
        <v>0</v>
      </c>
      <c r="L34">
        <v>1</v>
      </c>
      <c r="M34">
        <v>7865.4397165040009</v>
      </c>
      <c r="N34">
        <v>0.79100000000000004</v>
      </c>
      <c r="O34" t="s">
        <v>140</v>
      </c>
      <c r="P34" t="s">
        <v>144</v>
      </c>
      <c r="Q34" t="s">
        <v>345</v>
      </c>
      <c r="R34" t="s">
        <v>339</v>
      </c>
      <c r="U34" t="str">
        <f t="shared" ref="U34:U51" si="2">+IF(O34="Island",1,"")</f>
        <v/>
      </c>
      <c r="V34">
        <f t="shared" ref="V34:V51" si="3">+IF(P34="Tourist",1,"")</f>
        <v>1</v>
      </c>
    </row>
    <row r="35" spans="1:22" x14ac:dyDescent="0.25">
      <c r="A35" t="s">
        <v>102</v>
      </c>
      <c r="B35" t="s">
        <v>33</v>
      </c>
      <c r="C35">
        <v>0</v>
      </c>
      <c r="D35">
        <v>0</v>
      </c>
      <c r="E35">
        <v>0</v>
      </c>
      <c r="F35">
        <v>0</v>
      </c>
      <c r="G35">
        <v>0</v>
      </c>
      <c r="H35">
        <v>1</v>
      </c>
      <c r="I35">
        <v>1</v>
      </c>
      <c r="J35">
        <v>0</v>
      </c>
      <c r="K35">
        <v>1</v>
      </c>
      <c r="L35">
        <v>0</v>
      </c>
      <c r="M35">
        <v>5385.6760771200006</v>
      </c>
      <c r="N35">
        <v>0.60799999999999998</v>
      </c>
      <c r="O35" t="s">
        <v>140</v>
      </c>
      <c r="P35" t="s">
        <v>133</v>
      </c>
      <c r="Q35" t="s">
        <v>345</v>
      </c>
      <c r="R35" t="s">
        <v>354</v>
      </c>
      <c r="U35" t="str">
        <f t="shared" si="2"/>
        <v/>
      </c>
      <c r="V35" t="str">
        <f t="shared" si="3"/>
        <v/>
      </c>
    </row>
    <row r="36" spans="1:22" x14ac:dyDescent="0.25">
      <c r="A36" t="s">
        <v>103</v>
      </c>
      <c r="B36" t="s">
        <v>34</v>
      </c>
      <c r="C36">
        <v>0</v>
      </c>
      <c r="D36">
        <v>0</v>
      </c>
      <c r="E36">
        <v>0</v>
      </c>
      <c r="F36">
        <v>0</v>
      </c>
      <c r="G36">
        <v>0</v>
      </c>
      <c r="H36">
        <v>1</v>
      </c>
      <c r="I36">
        <v>1</v>
      </c>
      <c r="J36">
        <v>0</v>
      </c>
      <c r="K36">
        <v>1</v>
      </c>
      <c r="L36">
        <v>0</v>
      </c>
      <c r="M36">
        <v>127089.60879776</v>
      </c>
      <c r="N36">
        <v>0.83399999999999996</v>
      </c>
      <c r="O36" t="s">
        <v>140</v>
      </c>
      <c r="P36" t="s">
        <v>133</v>
      </c>
      <c r="Q36" t="s">
        <v>352</v>
      </c>
      <c r="R36" t="s">
        <v>344</v>
      </c>
      <c r="U36" t="str">
        <f t="shared" si="2"/>
        <v/>
      </c>
      <c r="V36" t="str">
        <f t="shared" si="3"/>
        <v/>
      </c>
    </row>
    <row r="37" spans="1:22" x14ac:dyDescent="0.25">
      <c r="A37" t="s">
        <v>104</v>
      </c>
      <c r="B37" t="s">
        <v>35</v>
      </c>
      <c r="C37">
        <v>0</v>
      </c>
      <c r="D37">
        <v>0</v>
      </c>
      <c r="E37">
        <v>0</v>
      </c>
      <c r="F37">
        <v>0</v>
      </c>
      <c r="G37">
        <v>0</v>
      </c>
      <c r="H37">
        <v>1</v>
      </c>
      <c r="I37">
        <v>0</v>
      </c>
      <c r="J37">
        <v>1</v>
      </c>
      <c r="K37">
        <v>0</v>
      </c>
      <c r="L37">
        <v>1</v>
      </c>
      <c r="M37">
        <v>6492.5565564560002</v>
      </c>
      <c r="N37">
        <v>0.70199999999999996</v>
      </c>
      <c r="O37" t="s">
        <v>129</v>
      </c>
      <c r="P37" t="s">
        <v>144</v>
      </c>
      <c r="Q37" t="s">
        <v>340</v>
      </c>
      <c r="R37" t="s">
        <v>348</v>
      </c>
      <c r="U37">
        <f t="shared" si="2"/>
        <v>1</v>
      </c>
      <c r="V37">
        <f t="shared" si="3"/>
        <v>1</v>
      </c>
    </row>
    <row r="38" spans="1:22" x14ac:dyDescent="0.25">
      <c r="A38" t="s">
        <v>105</v>
      </c>
      <c r="B38" t="s">
        <v>36</v>
      </c>
      <c r="C38">
        <v>0</v>
      </c>
      <c r="D38">
        <v>0</v>
      </c>
      <c r="E38">
        <v>0</v>
      </c>
      <c r="F38">
        <v>0</v>
      </c>
      <c r="G38">
        <v>0</v>
      </c>
      <c r="H38">
        <v>1</v>
      </c>
      <c r="I38">
        <v>0</v>
      </c>
      <c r="J38">
        <v>1</v>
      </c>
      <c r="K38">
        <v>0</v>
      </c>
      <c r="L38">
        <v>1</v>
      </c>
      <c r="M38">
        <v>1617.0372017160003</v>
      </c>
      <c r="N38">
        <v>0.52500000000000002</v>
      </c>
      <c r="O38" t="s">
        <v>129</v>
      </c>
      <c r="P38" t="s">
        <v>144</v>
      </c>
      <c r="Q38" t="s">
        <v>340</v>
      </c>
      <c r="R38" t="s">
        <v>354</v>
      </c>
      <c r="U38">
        <f t="shared" si="2"/>
        <v>1</v>
      </c>
      <c r="V38">
        <f t="shared" si="3"/>
        <v>1</v>
      </c>
    </row>
    <row r="39" spans="1:22" x14ac:dyDescent="0.25">
      <c r="A39" t="s">
        <v>106</v>
      </c>
      <c r="B39" t="s">
        <v>37</v>
      </c>
      <c r="C39">
        <v>0</v>
      </c>
      <c r="D39">
        <v>0</v>
      </c>
      <c r="E39">
        <v>0</v>
      </c>
      <c r="F39">
        <v>0</v>
      </c>
      <c r="G39">
        <v>0</v>
      </c>
      <c r="H39">
        <v>1</v>
      </c>
      <c r="I39">
        <v>0</v>
      </c>
      <c r="J39">
        <v>1</v>
      </c>
      <c r="K39">
        <v>0</v>
      </c>
      <c r="L39">
        <v>1</v>
      </c>
      <c r="M39">
        <v>30862.902172136004</v>
      </c>
      <c r="N39">
        <v>0.80600000000000005</v>
      </c>
      <c r="O39" t="s">
        <v>129</v>
      </c>
      <c r="P39" t="s">
        <v>144</v>
      </c>
      <c r="Q39" t="s">
        <v>345</v>
      </c>
      <c r="R39" t="s">
        <v>354</v>
      </c>
      <c r="U39">
        <f t="shared" si="2"/>
        <v>1</v>
      </c>
      <c r="V39">
        <f t="shared" si="3"/>
        <v>1</v>
      </c>
    </row>
    <row r="40" spans="1:22" x14ac:dyDescent="0.25">
      <c r="A40" t="s">
        <v>107</v>
      </c>
      <c r="B40" t="s">
        <v>38</v>
      </c>
      <c r="C40">
        <v>0</v>
      </c>
      <c r="D40">
        <v>0</v>
      </c>
      <c r="E40">
        <v>0</v>
      </c>
      <c r="F40">
        <v>0</v>
      </c>
      <c r="G40">
        <v>0</v>
      </c>
      <c r="H40">
        <v>1</v>
      </c>
      <c r="I40">
        <v>1</v>
      </c>
      <c r="J40">
        <v>0</v>
      </c>
      <c r="K40">
        <v>1</v>
      </c>
      <c r="L40">
        <v>0</v>
      </c>
      <c r="M40">
        <v>24843.572117856002</v>
      </c>
      <c r="N40">
        <v>0.89200000000000002</v>
      </c>
      <c r="O40" t="s">
        <v>140</v>
      </c>
      <c r="P40" t="s">
        <v>133</v>
      </c>
      <c r="Q40" t="s">
        <v>362</v>
      </c>
      <c r="R40" t="s">
        <v>339</v>
      </c>
      <c r="U40" t="str">
        <f t="shared" si="2"/>
        <v/>
      </c>
      <c r="V40" t="str">
        <f t="shared" si="3"/>
        <v/>
      </c>
    </row>
    <row r="41" spans="1:22" x14ac:dyDescent="0.25">
      <c r="A41" t="s">
        <v>108</v>
      </c>
      <c r="B41" t="s">
        <v>39</v>
      </c>
      <c r="C41">
        <v>0</v>
      </c>
      <c r="D41">
        <v>0</v>
      </c>
      <c r="E41">
        <v>0</v>
      </c>
      <c r="F41">
        <v>0</v>
      </c>
      <c r="G41">
        <v>0</v>
      </c>
      <c r="H41">
        <v>1</v>
      </c>
      <c r="I41">
        <v>0</v>
      </c>
      <c r="J41">
        <v>1</v>
      </c>
      <c r="K41">
        <v>1</v>
      </c>
      <c r="L41">
        <v>0</v>
      </c>
      <c r="M41">
        <v>1948.3925732663999</v>
      </c>
      <c r="N41">
        <v>0.53</v>
      </c>
      <c r="O41" t="s">
        <v>129</v>
      </c>
      <c r="P41" t="s">
        <v>133</v>
      </c>
      <c r="Q41" t="s">
        <v>340</v>
      </c>
      <c r="R41" t="s">
        <v>348</v>
      </c>
      <c r="U41">
        <f t="shared" si="2"/>
        <v>1</v>
      </c>
      <c r="V41" t="str">
        <f t="shared" si="3"/>
        <v/>
      </c>
    </row>
    <row r="42" spans="1:22" x14ac:dyDescent="0.25">
      <c r="A42" t="s">
        <v>109</v>
      </c>
      <c r="B42" t="s">
        <v>40</v>
      </c>
      <c r="C42">
        <v>1</v>
      </c>
      <c r="D42">
        <v>0</v>
      </c>
      <c r="E42">
        <v>1</v>
      </c>
      <c r="F42">
        <v>0</v>
      </c>
      <c r="G42">
        <v>1</v>
      </c>
      <c r="H42">
        <v>0</v>
      </c>
      <c r="I42">
        <v>0</v>
      </c>
      <c r="J42">
        <v>0</v>
      </c>
      <c r="K42">
        <v>0</v>
      </c>
      <c r="L42">
        <v>0</v>
      </c>
      <c r="M42">
        <v>9807.1115730959991</v>
      </c>
      <c r="N42">
        <v>0.745</v>
      </c>
      <c r="O42" t="s">
        <v>129</v>
      </c>
      <c r="P42" t="s">
        <v>144</v>
      </c>
      <c r="Q42" t="s">
        <v>352</v>
      </c>
      <c r="R42" t="s">
        <v>355</v>
      </c>
      <c r="U42">
        <f t="shared" si="2"/>
        <v>1</v>
      </c>
      <c r="V42">
        <f t="shared" si="3"/>
        <v>1</v>
      </c>
    </row>
    <row r="43" spans="1:22" x14ac:dyDescent="0.25">
      <c r="A43" t="s">
        <v>110</v>
      </c>
      <c r="B43" t="s">
        <v>41</v>
      </c>
      <c r="C43">
        <v>1</v>
      </c>
      <c r="D43">
        <v>0</v>
      </c>
      <c r="E43">
        <v>1</v>
      </c>
      <c r="F43">
        <v>0</v>
      </c>
      <c r="G43">
        <v>1</v>
      </c>
      <c r="H43">
        <v>0</v>
      </c>
      <c r="I43">
        <v>0</v>
      </c>
      <c r="J43">
        <v>0</v>
      </c>
      <c r="K43">
        <v>0</v>
      </c>
      <c r="L43">
        <v>0</v>
      </c>
      <c r="M43">
        <v>10718.912110448</v>
      </c>
      <c r="N43">
        <v>0.72499999999999998</v>
      </c>
      <c r="O43" t="s">
        <v>129</v>
      </c>
      <c r="P43" t="s">
        <v>144</v>
      </c>
      <c r="Q43" t="s">
        <v>345</v>
      </c>
      <c r="R43" t="s">
        <v>355</v>
      </c>
      <c r="U43">
        <f t="shared" si="2"/>
        <v>1</v>
      </c>
      <c r="V43">
        <f t="shared" si="3"/>
        <v>1</v>
      </c>
    </row>
    <row r="44" spans="1:22" x14ac:dyDescent="0.25">
      <c r="A44" t="s">
        <v>111</v>
      </c>
      <c r="B44" t="s">
        <v>42</v>
      </c>
      <c r="C44">
        <v>1</v>
      </c>
      <c r="D44">
        <v>0</v>
      </c>
      <c r="E44">
        <v>1</v>
      </c>
      <c r="F44">
        <v>0</v>
      </c>
      <c r="G44">
        <v>1</v>
      </c>
      <c r="H44">
        <v>0</v>
      </c>
      <c r="I44">
        <v>0</v>
      </c>
      <c r="J44">
        <v>0</v>
      </c>
      <c r="K44">
        <v>0</v>
      </c>
      <c r="L44">
        <v>0</v>
      </c>
      <c r="M44">
        <v>7033.2467570719991</v>
      </c>
      <c r="N44">
        <v>0.73299999999999998</v>
      </c>
      <c r="O44" t="s">
        <v>129</v>
      </c>
      <c r="P44" t="s">
        <v>144</v>
      </c>
      <c r="Q44" t="s">
        <v>345</v>
      </c>
      <c r="R44" t="s">
        <v>355</v>
      </c>
      <c r="U44">
        <f t="shared" si="2"/>
        <v>1</v>
      </c>
      <c r="V44">
        <f t="shared" si="3"/>
        <v>1</v>
      </c>
    </row>
    <row r="45" spans="1:22" x14ac:dyDescent="0.25">
      <c r="A45" t="s">
        <v>112</v>
      </c>
      <c r="B45" t="s">
        <v>43</v>
      </c>
      <c r="C45">
        <v>1</v>
      </c>
      <c r="D45">
        <v>1</v>
      </c>
      <c r="E45">
        <v>0</v>
      </c>
      <c r="F45">
        <v>1</v>
      </c>
      <c r="G45">
        <v>0</v>
      </c>
      <c r="H45">
        <v>0</v>
      </c>
      <c r="I45">
        <v>0</v>
      </c>
      <c r="J45">
        <v>0</v>
      </c>
      <c r="K45">
        <v>0</v>
      </c>
      <c r="L45">
        <v>0</v>
      </c>
      <c r="M45">
        <v>10701.145221696001</v>
      </c>
      <c r="N45">
        <v>0.68400000000000005</v>
      </c>
      <c r="O45" t="s">
        <v>140</v>
      </c>
      <c r="P45" t="s">
        <v>133</v>
      </c>
      <c r="Q45" t="s">
        <v>345</v>
      </c>
      <c r="R45" t="s">
        <v>355</v>
      </c>
      <c r="U45" t="str">
        <f t="shared" si="2"/>
        <v/>
      </c>
      <c r="V45" t="str">
        <f t="shared" si="3"/>
        <v/>
      </c>
    </row>
    <row r="46" spans="1:22" x14ac:dyDescent="0.25">
      <c r="A46" t="s">
        <v>113</v>
      </c>
      <c r="B46" t="s">
        <v>44</v>
      </c>
      <c r="C46">
        <v>0</v>
      </c>
      <c r="D46">
        <v>0</v>
      </c>
      <c r="E46">
        <v>0</v>
      </c>
      <c r="F46">
        <v>0</v>
      </c>
      <c r="G46">
        <v>0</v>
      </c>
      <c r="H46">
        <v>1</v>
      </c>
      <c r="I46">
        <v>1</v>
      </c>
      <c r="J46">
        <v>0</v>
      </c>
      <c r="K46">
        <v>1</v>
      </c>
      <c r="L46">
        <v>0</v>
      </c>
      <c r="M46">
        <v>3830.0682863368006</v>
      </c>
      <c r="N46">
        <v>0.53600000000000003</v>
      </c>
      <c r="O46" t="s">
        <v>140</v>
      </c>
      <c r="P46" t="s">
        <v>133</v>
      </c>
      <c r="Q46" t="s">
        <v>340</v>
      </c>
      <c r="R46" t="s">
        <v>354</v>
      </c>
      <c r="U46" t="str">
        <f t="shared" si="2"/>
        <v/>
      </c>
      <c r="V46" t="str">
        <f t="shared" si="3"/>
        <v/>
      </c>
    </row>
    <row r="47" spans="1:22" x14ac:dyDescent="0.25">
      <c r="A47" t="s">
        <v>114</v>
      </c>
      <c r="B47" t="s">
        <v>45</v>
      </c>
      <c r="C47">
        <v>0</v>
      </c>
      <c r="D47">
        <v>0</v>
      </c>
      <c r="E47">
        <v>0</v>
      </c>
      <c r="F47">
        <v>0</v>
      </c>
      <c r="G47">
        <v>0</v>
      </c>
      <c r="H47">
        <v>1</v>
      </c>
      <c r="I47">
        <v>0</v>
      </c>
      <c r="J47">
        <v>1</v>
      </c>
      <c r="K47">
        <v>1</v>
      </c>
      <c r="L47">
        <v>0</v>
      </c>
      <c r="M47">
        <v>1142.540453884</v>
      </c>
      <c r="N47">
        <v>0.57599999999999996</v>
      </c>
      <c r="O47" t="s">
        <v>129</v>
      </c>
      <c r="P47" t="s">
        <v>133</v>
      </c>
      <c r="Q47" t="s">
        <v>340</v>
      </c>
      <c r="R47" t="s">
        <v>348</v>
      </c>
      <c r="U47">
        <f t="shared" si="2"/>
        <v>1</v>
      </c>
      <c r="V47" t="str">
        <f t="shared" si="3"/>
        <v/>
      </c>
    </row>
    <row r="48" spans="1:22" x14ac:dyDescent="0.25">
      <c r="A48" t="s">
        <v>115</v>
      </c>
      <c r="B48" t="s">
        <v>46</v>
      </c>
      <c r="C48">
        <v>0</v>
      </c>
      <c r="D48">
        <v>0</v>
      </c>
      <c r="E48">
        <v>0</v>
      </c>
      <c r="F48">
        <v>0</v>
      </c>
      <c r="G48">
        <v>0</v>
      </c>
      <c r="H48">
        <v>1</v>
      </c>
      <c r="I48">
        <v>0</v>
      </c>
      <c r="J48">
        <v>1</v>
      </c>
      <c r="K48">
        <v>0</v>
      </c>
      <c r="L48">
        <v>1</v>
      </c>
      <c r="M48">
        <v>7631.2924797840005</v>
      </c>
      <c r="N48">
        <v>0.71</v>
      </c>
      <c r="O48" t="s">
        <v>129</v>
      </c>
      <c r="P48" t="s">
        <v>144</v>
      </c>
      <c r="Q48" t="s">
        <v>340</v>
      </c>
      <c r="R48" t="s">
        <v>348</v>
      </c>
      <c r="U48">
        <f t="shared" si="2"/>
        <v>1</v>
      </c>
      <c r="V48">
        <f t="shared" si="3"/>
        <v>1</v>
      </c>
    </row>
    <row r="49" spans="1:22" x14ac:dyDescent="0.25">
      <c r="A49" t="s">
        <v>116</v>
      </c>
      <c r="B49" t="s">
        <v>47</v>
      </c>
      <c r="C49">
        <v>1</v>
      </c>
      <c r="D49">
        <v>1</v>
      </c>
      <c r="E49">
        <v>0</v>
      </c>
      <c r="F49">
        <v>1</v>
      </c>
      <c r="G49">
        <v>0</v>
      </c>
      <c r="H49">
        <v>0</v>
      </c>
      <c r="I49">
        <v>0</v>
      </c>
      <c r="J49">
        <v>0</v>
      </c>
      <c r="K49">
        <v>0</v>
      </c>
      <c r="L49">
        <v>0</v>
      </c>
      <c r="M49">
        <v>22679.383840631999</v>
      </c>
      <c r="N49">
        <v>0.76</v>
      </c>
      <c r="O49" t="s">
        <v>129</v>
      </c>
      <c r="P49" t="s">
        <v>133</v>
      </c>
      <c r="Q49" t="s">
        <v>352</v>
      </c>
      <c r="R49" t="s">
        <v>355</v>
      </c>
      <c r="U49">
        <f t="shared" si="2"/>
        <v>1</v>
      </c>
      <c r="V49" t="str">
        <f t="shared" si="3"/>
        <v/>
      </c>
    </row>
    <row r="50" spans="1:22" x14ac:dyDescent="0.25">
      <c r="A50" t="s">
        <v>117</v>
      </c>
      <c r="B50" t="s">
        <v>48</v>
      </c>
      <c r="C50">
        <v>0</v>
      </c>
      <c r="D50">
        <v>0</v>
      </c>
      <c r="E50">
        <v>0</v>
      </c>
      <c r="F50">
        <v>0</v>
      </c>
      <c r="G50">
        <v>0</v>
      </c>
      <c r="H50">
        <v>1</v>
      </c>
      <c r="I50">
        <v>0</v>
      </c>
      <c r="J50">
        <v>1</v>
      </c>
      <c r="K50">
        <v>1</v>
      </c>
      <c r="L50">
        <v>0</v>
      </c>
      <c r="M50" s="5">
        <v>3740</v>
      </c>
      <c r="N50" t="s">
        <v>349</v>
      </c>
      <c r="O50" t="s">
        <v>129</v>
      </c>
      <c r="P50" t="s">
        <v>133</v>
      </c>
      <c r="Q50" t="s">
        <v>345</v>
      </c>
      <c r="R50" t="s">
        <v>348</v>
      </c>
      <c r="U50">
        <f t="shared" si="2"/>
        <v>1</v>
      </c>
      <c r="V50" t="str">
        <f t="shared" si="3"/>
        <v/>
      </c>
    </row>
    <row r="51" spans="1:22" x14ac:dyDescent="0.25">
      <c r="A51" t="s">
        <v>118</v>
      </c>
      <c r="B51" t="s">
        <v>49</v>
      </c>
      <c r="C51">
        <v>0</v>
      </c>
      <c r="D51">
        <v>0</v>
      </c>
      <c r="E51">
        <v>0</v>
      </c>
      <c r="F51">
        <v>0</v>
      </c>
      <c r="G51">
        <v>0</v>
      </c>
      <c r="H51">
        <v>1</v>
      </c>
      <c r="I51">
        <v>0</v>
      </c>
      <c r="J51">
        <v>1</v>
      </c>
      <c r="K51">
        <v>0</v>
      </c>
      <c r="L51">
        <v>1</v>
      </c>
      <c r="M51">
        <v>6796.4224879760004</v>
      </c>
      <c r="N51">
        <v>0.626</v>
      </c>
      <c r="O51" t="s">
        <v>129</v>
      </c>
      <c r="P51" t="s">
        <v>144</v>
      </c>
      <c r="Q51" t="s">
        <v>340</v>
      </c>
      <c r="R51" t="s">
        <v>348</v>
      </c>
      <c r="U51">
        <f t="shared" si="2"/>
        <v>1</v>
      </c>
      <c r="V51">
        <f t="shared" si="3"/>
        <v>1</v>
      </c>
    </row>
  </sheetData>
  <autoFilter ref="A1:R51"/>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5"/>
  <sheetViews>
    <sheetView topLeftCell="A156" workbookViewId="0">
      <selection activeCell="E215" sqref="E215"/>
    </sheetView>
  </sheetViews>
  <sheetFormatPr defaultColWidth="8.85546875" defaultRowHeight="15" x14ac:dyDescent="0.25"/>
  <cols>
    <col min="4" max="4" width="13.42578125" customWidth="1"/>
    <col min="5" max="5" width="22.28515625" customWidth="1"/>
    <col min="6" max="6" width="12.7109375" customWidth="1"/>
    <col min="7" max="7" width="14.7109375" customWidth="1"/>
  </cols>
  <sheetData>
    <row r="1" spans="1:7" x14ac:dyDescent="0.25">
      <c r="A1" s="29"/>
      <c r="B1" s="29" t="s">
        <v>328</v>
      </c>
      <c r="C1" s="30" t="s">
        <v>60</v>
      </c>
      <c r="D1" s="29" t="s">
        <v>329</v>
      </c>
      <c r="E1" s="31" t="s">
        <v>330</v>
      </c>
      <c r="F1" s="29" t="s">
        <v>331</v>
      </c>
      <c r="G1" s="29" t="s">
        <v>332</v>
      </c>
    </row>
    <row r="2" spans="1:7" x14ac:dyDescent="0.25">
      <c r="A2" s="33">
        <v>1</v>
      </c>
      <c r="B2" s="32" t="s">
        <v>153</v>
      </c>
      <c r="C2" s="32" t="s">
        <v>333</v>
      </c>
      <c r="D2" s="32" t="s">
        <v>334</v>
      </c>
      <c r="E2" s="34" t="s">
        <v>335</v>
      </c>
      <c r="F2" s="32" t="s">
        <v>336</v>
      </c>
      <c r="G2" s="32" t="s">
        <v>337</v>
      </c>
    </row>
    <row r="3" spans="1:7" x14ac:dyDescent="0.25">
      <c r="A3" s="35">
        <v>2</v>
      </c>
      <c r="B3" s="32" t="s">
        <v>154</v>
      </c>
      <c r="C3" s="32" t="s">
        <v>338</v>
      </c>
      <c r="D3" s="32" t="s">
        <v>339</v>
      </c>
      <c r="E3" s="36" t="s">
        <v>340</v>
      </c>
      <c r="F3" s="32" t="s">
        <v>341</v>
      </c>
      <c r="G3" s="32" t="s">
        <v>342</v>
      </c>
    </row>
    <row r="4" spans="1:7" x14ac:dyDescent="0.25">
      <c r="A4" s="35">
        <v>3</v>
      </c>
      <c r="B4" s="32" t="s">
        <v>155</v>
      </c>
      <c r="C4" s="32" t="s">
        <v>343</v>
      </c>
      <c r="D4" s="32" t="s">
        <v>344</v>
      </c>
      <c r="E4" s="34" t="s">
        <v>345</v>
      </c>
      <c r="F4" s="32" t="s">
        <v>341</v>
      </c>
      <c r="G4" s="32" t="s">
        <v>342</v>
      </c>
    </row>
    <row r="5" spans="1:7" x14ac:dyDescent="0.25">
      <c r="A5" s="33">
        <v>4</v>
      </c>
      <c r="B5" s="32" t="s">
        <v>346</v>
      </c>
      <c r="C5" s="32" t="s">
        <v>347</v>
      </c>
      <c r="D5" s="32" t="s">
        <v>348</v>
      </c>
      <c r="E5" s="34" t="s">
        <v>345</v>
      </c>
      <c r="F5" s="32" t="s">
        <v>349</v>
      </c>
      <c r="G5" s="32" t="s">
        <v>342</v>
      </c>
    </row>
    <row r="6" spans="1:7" x14ac:dyDescent="0.25">
      <c r="A6" s="35">
        <v>5</v>
      </c>
      <c r="B6" s="32" t="s">
        <v>350</v>
      </c>
      <c r="C6" s="32" t="s">
        <v>351</v>
      </c>
      <c r="D6" s="32" t="s">
        <v>349</v>
      </c>
      <c r="E6" s="34" t="s">
        <v>352</v>
      </c>
      <c r="F6" s="32" t="s">
        <v>349</v>
      </c>
      <c r="G6" s="32" t="s">
        <v>342</v>
      </c>
    </row>
    <row r="7" spans="1:7" x14ac:dyDescent="0.25">
      <c r="A7" s="35">
        <v>6</v>
      </c>
      <c r="B7" s="32" t="s">
        <v>156</v>
      </c>
      <c r="C7" s="32" t="s">
        <v>353</v>
      </c>
      <c r="D7" s="32" t="s">
        <v>354</v>
      </c>
      <c r="E7" s="36" t="s">
        <v>345</v>
      </c>
      <c r="F7" s="32" t="s">
        <v>336</v>
      </c>
      <c r="G7" s="32"/>
    </row>
    <row r="8" spans="1:7" x14ac:dyDescent="0.25">
      <c r="A8" s="33">
        <v>7</v>
      </c>
      <c r="B8" s="32" t="s">
        <v>0</v>
      </c>
      <c r="C8" s="32" t="s">
        <v>69</v>
      </c>
      <c r="D8" s="32" t="s">
        <v>355</v>
      </c>
      <c r="E8" s="34" t="s">
        <v>345</v>
      </c>
      <c r="F8" s="32" t="s">
        <v>341</v>
      </c>
      <c r="G8" s="32" t="s">
        <v>342</v>
      </c>
    </row>
    <row r="9" spans="1:7" x14ac:dyDescent="0.25">
      <c r="A9" s="35">
        <v>8</v>
      </c>
      <c r="B9" s="32" t="s">
        <v>157</v>
      </c>
      <c r="C9" s="32" t="s">
        <v>356</v>
      </c>
      <c r="D9" s="32" t="s">
        <v>355</v>
      </c>
      <c r="E9" s="34" t="s">
        <v>345</v>
      </c>
      <c r="F9" s="32" t="s">
        <v>341</v>
      </c>
      <c r="G9" s="32" t="s">
        <v>342</v>
      </c>
    </row>
    <row r="10" spans="1:7" x14ac:dyDescent="0.25">
      <c r="A10" s="35">
        <v>9</v>
      </c>
      <c r="B10" s="32" t="s">
        <v>158</v>
      </c>
      <c r="C10" s="32" t="s">
        <v>357</v>
      </c>
      <c r="D10" s="32" t="s">
        <v>339</v>
      </c>
      <c r="E10" s="34" t="s">
        <v>340</v>
      </c>
      <c r="F10" s="32" t="s">
        <v>358</v>
      </c>
      <c r="G10" s="32" t="s">
        <v>342</v>
      </c>
    </row>
    <row r="11" spans="1:7" x14ac:dyDescent="0.25">
      <c r="A11" s="33">
        <v>10</v>
      </c>
      <c r="B11" s="32" t="s">
        <v>359</v>
      </c>
      <c r="C11" s="32" t="s">
        <v>360</v>
      </c>
      <c r="D11" s="32" t="s">
        <v>349</v>
      </c>
      <c r="E11" s="34" t="s">
        <v>352</v>
      </c>
      <c r="F11" s="32" t="s">
        <v>349</v>
      </c>
      <c r="G11" s="32" t="s">
        <v>342</v>
      </c>
    </row>
    <row r="12" spans="1:7" x14ac:dyDescent="0.25">
      <c r="A12" s="35">
        <v>11</v>
      </c>
      <c r="B12" s="32" t="s">
        <v>159</v>
      </c>
      <c r="C12" s="32" t="s">
        <v>361</v>
      </c>
      <c r="D12" s="32" t="s">
        <v>349</v>
      </c>
      <c r="E12" s="34" t="s">
        <v>362</v>
      </c>
      <c r="F12" s="32" t="s">
        <v>349</v>
      </c>
      <c r="G12" s="32" t="s">
        <v>342</v>
      </c>
    </row>
    <row r="13" spans="1:7" x14ac:dyDescent="0.25">
      <c r="A13" s="35">
        <v>12</v>
      </c>
      <c r="B13" s="32" t="s">
        <v>160</v>
      </c>
      <c r="C13" s="32" t="s">
        <v>363</v>
      </c>
      <c r="D13" s="32" t="s">
        <v>349</v>
      </c>
      <c r="E13" s="34" t="s">
        <v>362</v>
      </c>
      <c r="F13" s="32" t="s">
        <v>349</v>
      </c>
      <c r="G13" s="32" t="s">
        <v>364</v>
      </c>
    </row>
    <row r="14" spans="1:7" x14ac:dyDescent="0.25">
      <c r="A14" s="33">
        <v>13</v>
      </c>
      <c r="B14" s="32" t="s">
        <v>161</v>
      </c>
      <c r="C14" s="32" t="s">
        <v>365</v>
      </c>
      <c r="D14" s="32" t="s">
        <v>339</v>
      </c>
      <c r="E14" s="34" t="s">
        <v>345</v>
      </c>
      <c r="F14" s="32" t="s">
        <v>341</v>
      </c>
      <c r="G14" s="32" t="s">
        <v>342</v>
      </c>
    </row>
    <row r="15" spans="1:7" x14ac:dyDescent="0.25">
      <c r="A15" s="35">
        <v>14</v>
      </c>
      <c r="B15" s="32" t="s">
        <v>366</v>
      </c>
      <c r="C15" s="32" t="s">
        <v>70</v>
      </c>
      <c r="D15" s="32" t="s">
        <v>349</v>
      </c>
      <c r="E15" s="34" t="s">
        <v>352</v>
      </c>
      <c r="F15" s="32" t="s">
        <v>349</v>
      </c>
      <c r="G15" s="32" t="s">
        <v>342</v>
      </c>
    </row>
    <row r="16" spans="1:7" x14ac:dyDescent="0.25">
      <c r="A16" s="35">
        <v>15</v>
      </c>
      <c r="B16" s="32" t="s">
        <v>2</v>
      </c>
      <c r="C16" s="32" t="s">
        <v>71</v>
      </c>
      <c r="D16" s="32" t="s">
        <v>349</v>
      </c>
      <c r="E16" s="34" t="s">
        <v>352</v>
      </c>
      <c r="F16" s="32" t="s">
        <v>349</v>
      </c>
      <c r="G16" s="32"/>
    </row>
    <row r="17" spans="1:7" x14ac:dyDescent="0.25">
      <c r="A17" s="33">
        <v>16</v>
      </c>
      <c r="B17" s="32" t="s">
        <v>162</v>
      </c>
      <c r="C17" s="32" t="s">
        <v>367</v>
      </c>
      <c r="D17" s="32" t="s">
        <v>334</v>
      </c>
      <c r="E17" s="34" t="s">
        <v>335</v>
      </c>
      <c r="F17" s="32" t="s">
        <v>336</v>
      </c>
      <c r="G17" s="32" t="s">
        <v>342</v>
      </c>
    </row>
    <row r="18" spans="1:7" x14ac:dyDescent="0.25">
      <c r="A18" s="35">
        <v>17</v>
      </c>
      <c r="B18" s="32" t="s">
        <v>3</v>
      </c>
      <c r="C18" s="32" t="s">
        <v>72</v>
      </c>
      <c r="D18" s="32" t="s">
        <v>349</v>
      </c>
      <c r="E18" s="34" t="s">
        <v>352</v>
      </c>
      <c r="F18" s="32" t="s">
        <v>349</v>
      </c>
      <c r="G18" s="32" t="s">
        <v>342</v>
      </c>
    </row>
    <row r="19" spans="1:7" x14ac:dyDescent="0.25">
      <c r="A19" s="35">
        <v>18</v>
      </c>
      <c r="B19" s="32" t="s">
        <v>163</v>
      </c>
      <c r="C19" s="32" t="s">
        <v>368</v>
      </c>
      <c r="D19" s="32" t="s">
        <v>339</v>
      </c>
      <c r="E19" s="34" t="s">
        <v>345</v>
      </c>
      <c r="F19" s="32" t="s">
        <v>341</v>
      </c>
      <c r="G19" s="32" t="s">
        <v>342</v>
      </c>
    </row>
    <row r="20" spans="1:7" x14ac:dyDescent="0.25">
      <c r="A20" s="33">
        <v>19</v>
      </c>
      <c r="B20" s="32" t="s">
        <v>164</v>
      </c>
      <c r="C20" s="32" t="s">
        <v>369</v>
      </c>
      <c r="D20" s="32" t="s">
        <v>349</v>
      </c>
      <c r="E20" s="34" t="s">
        <v>362</v>
      </c>
      <c r="F20" s="32" t="s">
        <v>349</v>
      </c>
      <c r="G20" s="32" t="s">
        <v>364</v>
      </c>
    </row>
    <row r="21" spans="1:7" x14ac:dyDescent="0.25">
      <c r="A21" s="35">
        <v>20</v>
      </c>
      <c r="B21" s="32" t="s">
        <v>4</v>
      </c>
      <c r="C21" s="32" t="s">
        <v>73</v>
      </c>
      <c r="D21" s="32" t="s">
        <v>355</v>
      </c>
      <c r="E21" s="34" t="s">
        <v>340</v>
      </c>
      <c r="F21" s="32" t="s">
        <v>341</v>
      </c>
      <c r="G21" s="32" t="s">
        <v>342</v>
      </c>
    </row>
    <row r="22" spans="1:7" x14ac:dyDescent="0.25">
      <c r="A22" s="35">
        <v>21</v>
      </c>
      <c r="B22" s="32" t="s">
        <v>165</v>
      </c>
      <c r="C22" s="32" t="s">
        <v>370</v>
      </c>
      <c r="D22" s="32" t="s">
        <v>354</v>
      </c>
      <c r="E22" s="34" t="s">
        <v>335</v>
      </c>
      <c r="F22" s="32" t="s">
        <v>336</v>
      </c>
      <c r="G22" s="32" t="s">
        <v>337</v>
      </c>
    </row>
    <row r="23" spans="1:7" x14ac:dyDescent="0.25">
      <c r="A23" s="33">
        <v>22</v>
      </c>
      <c r="B23" s="32" t="s">
        <v>302</v>
      </c>
      <c r="C23" s="32" t="s">
        <v>371</v>
      </c>
      <c r="D23" s="32" t="s">
        <v>349</v>
      </c>
      <c r="E23" s="34" t="s">
        <v>352</v>
      </c>
      <c r="F23" s="32" t="s">
        <v>349</v>
      </c>
      <c r="G23" s="32" t="s">
        <v>342</v>
      </c>
    </row>
    <row r="24" spans="1:7" x14ac:dyDescent="0.25">
      <c r="A24" s="35">
        <v>23</v>
      </c>
      <c r="B24" s="32" t="s">
        <v>5</v>
      </c>
      <c r="C24" s="32" t="s">
        <v>74</v>
      </c>
      <c r="D24" s="32" t="s">
        <v>334</v>
      </c>
      <c r="E24" s="34" t="s">
        <v>340</v>
      </c>
      <c r="F24" s="32" t="s">
        <v>336</v>
      </c>
      <c r="G24" s="32" t="s">
        <v>342</v>
      </c>
    </row>
    <row r="25" spans="1:7" x14ac:dyDescent="0.25">
      <c r="A25" s="35">
        <v>24</v>
      </c>
      <c r="B25" s="32" t="s">
        <v>166</v>
      </c>
      <c r="C25" s="32" t="s">
        <v>372</v>
      </c>
      <c r="D25" s="32" t="s">
        <v>355</v>
      </c>
      <c r="E25" s="34" t="s">
        <v>340</v>
      </c>
      <c r="F25" s="32" t="s">
        <v>358</v>
      </c>
      <c r="G25" s="32" t="s">
        <v>337</v>
      </c>
    </row>
    <row r="26" spans="1:7" x14ac:dyDescent="0.25">
      <c r="A26" s="33">
        <v>25</v>
      </c>
      <c r="B26" s="32" t="s">
        <v>167</v>
      </c>
      <c r="C26" s="32" t="s">
        <v>373</v>
      </c>
      <c r="D26" s="32" t="s">
        <v>339</v>
      </c>
      <c r="E26" s="34" t="s">
        <v>345</v>
      </c>
      <c r="F26" s="32" t="s">
        <v>358</v>
      </c>
      <c r="G26" s="32" t="s">
        <v>342</v>
      </c>
    </row>
    <row r="27" spans="1:7" x14ac:dyDescent="0.25">
      <c r="A27" s="35">
        <v>26</v>
      </c>
      <c r="B27" s="32" t="s">
        <v>6</v>
      </c>
      <c r="C27" s="32" t="s">
        <v>75</v>
      </c>
      <c r="D27" s="32" t="s">
        <v>354</v>
      </c>
      <c r="E27" s="34" t="s">
        <v>345</v>
      </c>
      <c r="F27" s="32" t="s">
        <v>341</v>
      </c>
      <c r="G27" s="32" t="s">
        <v>342</v>
      </c>
    </row>
    <row r="28" spans="1:7" x14ac:dyDescent="0.25">
      <c r="A28" s="35">
        <v>27</v>
      </c>
      <c r="B28" s="32" t="s">
        <v>169</v>
      </c>
      <c r="C28" s="32" t="s">
        <v>374</v>
      </c>
      <c r="D28" s="32" t="s">
        <v>355</v>
      </c>
      <c r="E28" s="34" t="s">
        <v>345</v>
      </c>
      <c r="F28" s="32" t="s">
        <v>341</v>
      </c>
      <c r="G28" s="32" t="s">
        <v>342</v>
      </c>
    </row>
    <row r="29" spans="1:7" x14ac:dyDescent="0.25">
      <c r="A29" s="33">
        <v>28</v>
      </c>
      <c r="B29" s="32" t="s">
        <v>7</v>
      </c>
      <c r="C29" s="32" t="s">
        <v>76</v>
      </c>
      <c r="D29" s="32" t="s">
        <v>349</v>
      </c>
      <c r="E29" s="34" t="s">
        <v>352</v>
      </c>
      <c r="F29" s="32" t="s">
        <v>349</v>
      </c>
      <c r="G29" s="32" t="s">
        <v>342</v>
      </c>
    </row>
    <row r="30" spans="1:7" x14ac:dyDescent="0.25">
      <c r="A30" s="35">
        <v>29</v>
      </c>
      <c r="B30" s="32" t="s">
        <v>172</v>
      </c>
      <c r="C30" s="32" t="s">
        <v>375</v>
      </c>
      <c r="D30" s="32" t="s">
        <v>339</v>
      </c>
      <c r="E30" s="34" t="s">
        <v>345</v>
      </c>
      <c r="F30" s="32" t="s">
        <v>341</v>
      </c>
      <c r="G30" s="32" t="s">
        <v>342</v>
      </c>
    </row>
    <row r="31" spans="1:7" x14ac:dyDescent="0.25">
      <c r="A31" s="35">
        <v>30</v>
      </c>
      <c r="B31" s="32" t="s">
        <v>174</v>
      </c>
      <c r="C31" s="32" t="s">
        <v>376</v>
      </c>
      <c r="D31" s="32" t="s">
        <v>354</v>
      </c>
      <c r="E31" s="34" t="s">
        <v>335</v>
      </c>
      <c r="F31" s="32" t="s">
        <v>336</v>
      </c>
      <c r="G31" s="32" t="s">
        <v>337</v>
      </c>
    </row>
    <row r="32" spans="1:7" x14ac:dyDescent="0.25">
      <c r="A32" s="33">
        <v>31</v>
      </c>
      <c r="B32" s="32" t="s">
        <v>175</v>
      </c>
      <c r="C32" s="32" t="s">
        <v>377</v>
      </c>
      <c r="D32" s="32" t="s">
        <v>354</v>
      </c>
      <c r="E32" s="34" t="s">
        <v>335</v>
      </c>
      <c r="F32" s="32" t="s">
        <v>336</v>
      </c>
      <c r="G32" s="32" t="s">
        <v>337</v>
      </c>
    </row>
    <row r="33" spans="1:7" x14ac:dyDescent="0.25">
      <c r="A33" s="35">
        <v>32</v>
      </c>
      <c r="B33" s="32" t="s">
        <v>176</v>
      </c>
      <c r="C33" s="32" t="s">
        <v>378</v>
      </c>
      <c r="D33" s="32" t="s">
        <v>348</v>
      </c>
      <c r="E33" s="34" t="s">
        <v>335</v>
      </c>
      <c r="F33" s="32" t="s">
        <v>336</v>
      </c>
      <c r="G33" s="32" t="s">
        <v>342</v>
      </c>
    </row>
    <row r="34" spans="1:7" x14ac:dyDescent="0.25">
      <c r="A34" s="35">
        <v>33</v>
      </c>
      <c r="B34" s="32" t="s">
        <v>177</v>
      </c>
      <c r="C34" s="32" t="s">
        <v>379</v>
      </c>
      <c r="D34" s="32" t="s">
        <v>354</v>
      </c>
      <c r="E34" s="34" t="s">
        <v>340</v>
      </c>
      <c r="F34" s="32" t="s">
        <v>336</v>
      </c>
      <c r="G34" s="32" t="s">
        <v>337</v>
      </c>
    </row>
    <row r="35" spans="1:7" x14ac:dyDescent="0.25">
      <c r="A35" s="33">
        <v>34</v>
      </c>
      <c r="B35" s="32" t="s">
        <v>178</v>
      </c>
      <c r="C35" s="32" t="s">
        <v>380</v>
      </c>
      <c r="D35" s="32" t="s">
        <v>349</v>
      </c>
      <c r="E35" s="34" t="s">
        <v>362</v>
      </c>
      <c r="F35" s="32" t="s">
        <v>349</v>
      </c>
      <c r="G35" s="32" t="s">
        <v>342</v>
      </c>
    </row>
    <row r="36" spans="1:7" x14ac:dyDescent="0.25">
      <c r="A36" s="35">
        <v>35</v>
      </c>
      <c r="B36" s="32" t="s">
        <v>8</v>
      </c>
      <c r="C36" s="32" t="s">
        <v>77</v>
      </c>
      <c r="D36" s="32" t="s">
        <v>354</v>
      </c>
      <c r="E36" s="34" t="s">
        <v>340</v>
      </c>
      <c r="F36" s="32" t="s">
        <v>358</v>
      </c>
      <c r="G36" s="32" t="s">
        <v>342</v>
      </c>
    </row>
    <row r="37" spans="1:7" x14ac:dyDescent="0.25">
      <c r="A37" s="35">
        <v>36</v>
      </c>
      <c r="B37" s="32" t="s">
        <v>381</v>
      </c>
      <c r="C37" s="32" t="s">
        <v>382</v>
      </c>
      <c r="D37" s="32" t="s">
        <v>349</v>
      </c>
      <c r="E37" s="34" t="s">
        <v>352</v>
      </c>
      <c r="F37" s="32" t="s">
        <v>349</v>
      </c>
      <c r="G37" s="32" t="s">
        <v>342</v>
      </c>
    </row>
    <row r="38" spans="1:7" x14ac:dyDescent="0.25">
      <c r="A38" s="33">
        <v>37</v>
      </c>
      <c r="B38" s="32" t="s">
        <v>179</v>
      </c>
      <c r="C38" s="32" t="s">
        <v>383</v>
      </c>
      <c r="D38" s="32" t="s">
        <v>354</v>
      </c>
      <c r="E38" s="34" t="s">
        <v>335</v>
      </c>
      <c r="F38" s="32" t="s">
        <v>336</v>
      </c>
      <c r="G38" s="32" t="s">
        <v>337</v>
      </c>
    </row>
    <row r="39" spans="1:7" x14ac:dyDescent="0.25">
      <c r="A39" s="35">
        <v>38</v>
      </c>
      <c r="B39" s="32" t="s">
        <v>180</v>
      </c>
      <c r="C39" s="32" t="s">
        <v>384</v>
      </c>
      <c r="D39" s="32" t="s">
        <v>354</v>
      </c>
      <c r="E39" s="34" t="s">
        <v>335</v>
      </c>
      <c r="F39" s="32" t="s">
        <v>336</v>
      </c>
      <c r="G39" s="32" t="s">
        <v>337</v>
      </c>
    </row>
    <row r="40" spans="1:7" x14ac:dyDescent="0.25">
      <c r="A40" s="35">
        <v>39</v>
      </c>
      <c r="B40" s="32" t="s">
        <v>385</v>
      </c>
      <c r="C40" s="32" t="s">
        <v>386</v>
      </c>
      <c r="D40" s="32" t="s">
        <v>349</v>
      </c>
      <c r="E40" s="34" t="s">
        <v>352</v>
      </c>
      <c r="F40" s="32" t="s">
        <v>349</v>
      </c>
      <c r="G40" s="32" t="s">
        <v>342</v>
      </c>
    </row>
    <row r="41" spans="1:7" x14ac:dyDescent="0.25">
      <c r="A41" s="33">
        <v>40</v>
      </c>
      <c r="B41" s="32" t="s">
        <v>181</v>
      </c>
      <c r="C41" s="32" t="s">
        <v>387</v>
      </c>
      <c r="D41" s="32" t="s">
        <v>355</v>
      </c>
      <c r="E41" s="34" t="s">
        <v>345</v>
      </c>
      <c r="F41" s="32" t="s">
        <v>341</v>
      </c>
      <c r="G41" s="32" t="s">
        <v>342</v>
      </c>
    </row>
    <row r="42" spans="1:7" x14ac:dyDescent="0.25">
      <c r="A42" s="35">
        <v>41</v>
      </c>
      <c r="B42" s="32" t="s">
        <v>182</v>
      </c>
      <c r="C42" s="32" t="s">
        <v>388</v>
      </c>
      <c r="D42" s="32" t="s">
        <v>348</v>
      </c>
      <c r="E42" s="34" t="s">
        <v>345</v>
      </c>
      <c r="F42" s="32" t="s">
        <v>341</v>
      </c>
      <c r="G42" s="32" t="s">
        <v>342</v>
      </c>
    </row>
    <row r="43" spans="1:7" x14ac:dyDescent="0.25">
      <c r="A43" s="35">
        <v>42</v>
      </c>
      <c r="B43" s="32" t="s">
        <v>183</v>
      </c>
      <c r="C43" s="32" t="s">
        <v>389</v>
      </c>
      <c r="D43" s="32" t="s">
        <v>355</v>
      </c>
      <c r="E43" s="34" t="s">
        <v>345</v>
      </c>
      <c r="F43" s="32" t="s">
        <v>341</v>
      </c>
      <c r="G43" s="32" t="s">
        <v>342</v>
      </c>
    </row>
    <row r="44" spans="1:7" x14ac:dyDescent="0.25">
      <c r="A44" s="33">
        <v>43</v>
      </c>
      <c r="B44" s="32" t="s">
        <v>9</v>
      </c>
      <c r="C44" s="32" t="s">
        <v>78</v>
      </c>
      <c r="D44" s="32" t="s">
        <v>354</v>
      </c>
      <c r="E44" s="34" t="s">
        <v>335</v>
      </c>
      <c r="F44" s="32" t="s">
        <v>336</v>
      </c>
      <c r="G44" s="32" t="s">
        <v>337</v>
      </c>
    </row>
    <row r="45" spans="1:7" x14ac:dyDescent="0.25">
      <c r="A45" s="35">
        <v>44</v>
      </c>
      <c r="B45" s="32" t="s">
        <v>305</v>
      </c>
      <c r="C45" s="32" t="s">
        <v>390</v>
      </c>
      <c r="D45" s="32" t="s">
        <v>354</v>
      </c>
      <c r="E45" s="34" t="s">
        <v>335</v>
      </c>
      <c r="F45" s="32" t="s">
        <v>336</v>
      </c>
      <c r="G45" s="32" t="s">
        <v>337</v>
      </c>
    </row>
    <row r="46" spans="1:7" x14ac:dyDescent="0.25">
      <c r="A46" s="35">
        <v>45</v>
      </c>
      <c r="B46" s="32" t="s">
        <v>391</v>
      </c>
      <c r="C46" s="32" t="s">
        <v>392</v>
      </c>
      <c r="D46" s="32" t="s">
        <v>354</v>
      </c>
      <c r="E46" s="34" t="s">
        <v>340</v>
      </c>
      <c r="F46" s="32" t="s">
        <v>336</v>
      </c>
      <c r="G46" s="32" t="s">
        <v>337</v>
      </c>
    </row>
    <row r="47" spans="1:7" x14ac:dyDescent="0.25">
      <c r="A47" s="33">
        <v>46</v>
      </c>
      <c r="B47" s="32" t="s">
        <v>186</v>
      </c>
      <c r="C47" s="32" t="s">
        <v>393</v>
      </c>
      <c r="D47" s="32" t="s">
        <v>355</v>
      </c>
      <c r="E47" s="34" t="s">
        <v>345</v>
      </c>
      <c r="F47" s="32" t="s">
        <v>341</v>
      </c>
      <c r="G47" s="32" t="s">
        <v>342</v>
      </c>
    </row>
    <row r="48" spans="1:7" x14ac:dyDescent="0.25">
      <c r="A48" s="35">
        <v>47</v>
      </c>
      <c r="B48" s="32" t="s">
        <v>187</v>
      </c>
      <c r="C48" s="32" t="s">
        <v>394</v>
      </c>
      <c r="D48" s="32" t="s">
        <v>354</v>
      </c>
      <c r="E48" s="34" t="s">
        <v>340</v>
      </c>
      <c r="F48" s="32" t="s">
        <v>336</v>
      </c>
      <c r="G48" s="32" t="s">
        <v>337</v>
      </c>
    </row>
    <row r="49" spans="1:7" x14ac:dyDescent="0.25">
      <c r="A49" s="35">
        <v>48</v>
      </c>
      <c r="B49" s="32" t="s">
        <v>188</v>
      </c>
      <c r="C49" s="32" t="s">
        <v>395</v>
      </c>
      <c r="D49" s="32" t="s">
        <v>349</v>
      </c>
      <c r="E49" s="34" t="s">
        <v>352</v>
      </c>
      <c r="F49" s="32" t="s">
        <v>341</v>
      </c>
      <c r="G49" s="32" t="s">
        <v>342</v>
      </c>
    </row>
    <row r="50" spans="1:7" x14ac:dyDescent="0.25">
      <c r="A50" s="33">
        <v>49</v>
      </c>
      <c r="B50" s="32" t="s">
        <v>309</v>
      </c>
      <c r="C50" s="32" t="s">
        <v>396</v>
      </c>
      <c r="D50" s="32" t="s">
        <v>355</v>
      </c>
      <c r="E50" s="34" t="s">
        <v>345</v>
      </c>
      <c r="F50" s="32" t="s">
        <v>349</v>
      </c>
      <c r="G50" s="32" t="s">
        <v>342</v>
      </c>
    </row>
    <row r="51" spans="1:7" x14ac:dyDescent="0.25">
      <c r="A51" s="35">
        <v>50</v>
      </c>
      <c r="B51" s="32" t="s">
        <v>397</v>
      </c>
      <c r="C51" s="32" t="s">
        <v>398</v>
      </c>
      <c r="D51" s="32" t="s">
        <v>349</v>
      </c>
      <c r="E51" s="34" t="s">
        <v>352</v>
      </c>
      <c r="F51" s="32" t="s">
        <v>349</v>
      </c>
      <c r="G51" s="32"/>
    </row>
    <row r="52" spans="1:7" x14ac:dyDescent="0.25">
      <c r="A52" s="35">
        <v>51</v>
      </c>
      <c r="B52" s="32" t="s">
        <v>10</v>
      </c>
      <c r="C52" s="32" t="s">
        <v>79</v>
      </c>
      <c r="D52" s="32" t="s">
        <v>349</v>
      </c>
      <c r="E52" s="34" t="s">
        <v>352</v>
      </c>
      <c r="F52" s="32" t="s">
        <v>349</v>
      </c>
      <c r="G52" s="32" t="s">
        <v>364</v>
      </c>
    </row>
    <row r="53" spans="1:7" x14ac:dyDescent="0.25">
      <c r="A53" s="33">
        <v>52</v>
      </c>
      <c r="B53" s="32" t="s">
        <v>189</v>
      </c>
      <c r="C53" s="32" t="s">
        <v>399</v>
      </c>
      <c r="D53" s="32" t="s">
        <v>349</v>
      </c>
      <c r="E53" s="34" t="s">
        <v>362</v>
      </c>
      <c r="F53" s="32" t="s">
        <v>349</v>
      </c>
      <c r="G53" s="32" t="s">
        <v>342</v>
      </c>
    </row>
    <row r="54" spans="1:7" x14ac:dyDescent="0.25">
      <c r="A54" s="35">
        <v>53</v>
      </c>
      <c r="B54" s="32" t="s">
        <v>190</v>
      </c>
      <c r="C54" s="32" t="s">
        <v>400</v>
      </c>
      <c r="D54" s="32" t="s">
        <v>349</v>
      </c>
      <c r="E54" s="34" t="s">
        <v>362</v>
      </c>
      <c r="F54" s="32" t="s">
        <v>349</v>
      </c>
      <c r="G54" s="32" t="s">
        <v>342</v>
      </c>
    </row>
    <row r="55" spans="1:7" x14ac:dyDescent="0.25">
      <c r="A55" s="35">
        <v>54</v>
      </c>
      <c r="B55" s="32" t="s">
        <v>11</v>
      </c>
      <c r="C55" s="32" t="s">
        <v>80</v>
      </c>
      <c r="D55" s="32" t="s">
        <v>344</v>
      </c>
      <c r="E55" s="34" t="s">
        <v>340</v>
      </c>
      <c r="F55" s="32" t="s">
        <v>336</v>
      </c>
      <c r="G55" s="32" t="s">
        <v>342</v>
      </c>
    </row>
    <row r="56" spans="1:7" x14ac:dyDescent="0.25">
      <c r="A56" s="33">
        <v>55</v>
      </c>
      <c r="B56" s="32" t="s">
        <v>12</v>
      </c>
      <c r="C56" s="32" t="s">
        <v>81</v>
      </c>
      <c r="D56" s="32" t="s">
        <v>355</v>
      </c>
      <c r="E56" s="34" t="s">
        <v>345</v>
      </c>
      <c r="F56" s="32" t="s">
        <v>358</v>
      </c>
      <c r="G56" s="32" t="s">
        <v>342</v>
      </c>
    </row>
    <row r="57" spans="1:7" x14ac:dyDescent="0.25">
      <c r="A57" s="35">
        <v>56</v>
      </c>
      <c r="B57" s="32" t="s">
        <v>191</v>
      </c>
      <c r="C57" s="32" t="s">
        <v>401</v>
      </c>
      <c r="D57" s="32" t="s">
        <v>355</v>
      </c>
      <c r="E57" s="34" t="s">
        <v>345</v>
      </c>
      <c r="F57" s="32" t="s">
        <v>341</v>
      </c>
      <c r="G57" s="32" t="s">
        <v>342</v>
      </c>
    </row>
    <row r="58" spans="1:7" x14ac:dyDescent="0.25">
      <c r="A58" s="35">
        <v>57</v>
      </c>
      <c r="B58" s="32" t="s">
        <v>192</v>
      </c>
      <c r="C58" s="32" t="s">
        <v>402</v>
      </c>
      <c r="D58" s="32" t="s">
        <v>355</v>
      </c>
      <c r="E58" s="34" t="s">
        <v>345</v>
      </c>
      <c r="F58" s="32" t="s">
        <v>341</v>
      </c>
      <c r="G58" s="32" t="s">
        <v>342</v>
      </c>
    </row>
    <row r="59" spans="1:7" x14ac:dyDescent="0.25">
      <c r="A59" s="33">
        <v>58</v>
      </c>
      <c r="B59" s="32" t="s">
        <v>403</v>
      </c>
      <c r="C59" s="32" t="s">
        <v>404</v>
      </c>
      <c r="D59" s="32" t="s">
        <v>344</v>
      </c>
      <c r="E59" s="34" t="s">
        <v>340</v>
      </c>
      <c r="F59" s="32" t="s">
        <v>341</v>
      </c>
      <c r="G59" s="32" t="s">
        <v>342</v>
      </c>
    </row>
    <row r="60" spans="1:7" x14ac:dyDescent="0.25">
      <c r="A60" s="35">
        <v>59</v>
      </c>
      <c r="B60" s="32" t="s">
        <v>194</v>
      </c>
      <c r="C60" s="32" t="s">
        <v>405</v>
      </c>
      <c r="D60" s="32" t="s">
        <v>355</v>
      </c>
      <c r="E60" s="34" t="s">
        <v>340</v>
      </c>
      <c r="F60" s="32" t="s">
        <v>341</v>
      </c>
      <c r="G60" s="32" t="s">
        <v>342</v>
      </c>
    </row>
    <row r="61" spans="1:7" x14ac:dyDescent="0.25">
      <c r="A61" s="35">
        <v>60</v>
      </c>
      <c r="B61" s="32" t="s">
        <v>13</v>
      </c>
      <c r="C61" s="32" t="s">
        <v>82</v>
      </c>
      <c r="D61" s="32" t="s">
        <v>349</v>
      </c>
      <c r="E61" s="34" t="s">
        <v>352</v>
      </c>
      <c r="F61" s="32" t="s">
        <v>341</v>
      </c>
      <c r="G61" s="32" t="s">
        <v>342</v>
      </c>
    </row>
    <row r="62" spans="1:7" x14ac:dyDescent="0.25">
      <c r="A62" s="33">
        <v>61</v>
      </c>
      <c r="B62" s="32" t="s">
        <v>195</v>
      </c>
      <c r="C62" s="32" t="s">
        <v>406</v>
      </c>
      <c r="D62" s="32" t="s">
        <v>354</v>
      </c>
      <c r="E62" s="34" t="s">
        <v>335</v>
      </c>
      <c r="F62" s="32" t="s">
        <v>336</v>
      </c>
      <c r="G62" s="32" t="s">
        <v>337</v>
      </c>
    </row>
    <row r="63" spans="1:7" x14ac:dyDescent="0.25">
      <c r="A63" s="35">
        <v>62</v>
      </c>
      <c r="B63" s="32" t="s">
        <v>14</v>
      </c>
      <c r="C63" s="32" t="s">
        <v>83</v>
      </c>
      <c r="D63" s="32" t="s">
        <v>349</v>
      </c>
      <c r="E63" s="34" t="s">
        <v>362</v>
      </c>
      <c r="F63" s="32" t="s">
        <v>349</v>
      </c>
      <c r="G63" s="32" t="s">
        <v>364</v>
      </c>
    </row>
    <row r="64" spans="1:7" x14ac:dyDescent="0.25">
      <c r="A64" s="35">
        <v>63</v>
      </c>
      <c r="B64" s="32" t="s">
        <v>196</v>
      </c>
      <c r="C64" s="32" t="s">
        <v>407</v>
      </c>
      <c r="D64" s="32" t="s">
        <v>354</v>
      </c>
      <c r="E64" s="34" t="s">
        <v>335</v>
      </c>
      <c r="F64" s="32" t="s">
        <v>336</v>
      </c>
      <c r="G64" s="32" t="s">
        <v>337</v>
      </c>
    </row>
    <row r="65" spans="1:7" x14ac:dyDescent="0.25">
      <c r="A65" s="33">
        <v>64</v>
      </c>
      <c r="B65" s="32" t="s">
        <v>408</v>
      </c>
      <c r="C65" s="32" t="s">
        <v>409</v>
      </c>
      <c r="D65" s="32" t="s">
        <v>349</v>
      </c>
      <c r="E65" s="34" t="s">
        <v>352</v>
      </c>
      <c r="F65" s="32" t="s">
        <v>349</v>
      </c>
      <c r="G65" s="32" t="s">
        <v>342</v>
      </c>
    </row>
    <row r="66" spans="1:7" x14ac:dyDescent="0.25">
      <c r="A66" s="35">
        <v>65</v>
      </c>
      <c r="B66" s="32" t="s">
        <v>15</v>
      </c>
      <c r="C66" s="32" t="s">
        <v>84</v>
      </c>
      <c r="D66" s="32" t="s">
        <v>348</v>
      </c>
      <c r="E66" s="34" t="s">
        <v>340</v>
      </c>
      <c r="F66" s="32" t="s">
        <v>341</v>
      </c>
      <c r="G66" s="32" t="s">
        <v>342</v>
      </c>
    </row>
    <row r="67" spans="1:7" x14ac:dyDescent="0.25">
      <c r="A67" s="35">
        <v>66</v>
      </c>
      <c r="B67" s="32" t="s">
        <v>197</v>
      </c>
      <c r="C67" s="32" t="s">
        <v>410</v>
      </c>
      <c r="D67" s="32" t="s">
        <v>349</v>
      </c>
      <c r="E67" s="34" t="s">
        <v>362</v>
      </c>
      <c r="F67" s="32" t="s">
        <v>349</v>
      </c>
      <c r="G67" s="32" t="s">
        <v>364</v>
      </c>
    </row>
    <row r="68" spans="1:7" x14ac:dyDescent="0.25">
      <c r="A68" s="33">
        <v>67</v>
      </c>
      <c r="B68" s="32" t="s">
        <v>198</v>
      </c>
      <c r="C68" s="32" t="s">
        <v>411</v>
      </c>
      <c r="D68" s="32" t="s">
        <v>349</v>
      </c>
      <c r="E68" s="34" t="s">
        <v>362</v>
      </c>
      <c r="F68" s="32" t="s">
        <v>349</v>
      </c>
      <c r="G68" s="32" t="s">
        <v>364</v>
      </c>
    </row>
    <row r="69" spans="1:7" x14ac:dyDescent="0.25">
      <c r="A69" s="35">
        <v>68</v>
      </c>
      <c r="B69" s="32" t="s">
        <v>412</v>
      </c>
      <c r="C69" s="32" t="s">
        <v>413</v>
      </c>
      <c r="D69" s="32" t="s">
        <v>349</v>
      </c>
      <c r="E69" s="34" t="s">
        <v>352</v>
      </c>
      <c r="F69" s="32" t="s">
        <v>349</v>
      </c>
      <c r="G69" s="32" t="s">
        <v>342</v>
      </c>
    </row>
    <row r="70" spans="1:7" x14ac:dyDescent="0.25">
      <c r="A70" s="35">
        <v>69</v>
      </c>
      <c r="B70" s="32" t="s">
        <v>16</v>
      </c>
      <c r="C70" s="32" t="s">
        <v>85</v>
      </c>
      <c r="D70" s="32" t="s">
        <v>354</v>
      </c>
      <c r="E70" s="34" t="s">
        <v>345</v>
      </c>
      <c r="F70" s="32" t="s">
        <v>341</v>
      </c>
      <c r="G70" s="32" t="s">
        <v>342</v>
      </c>
    </row>
    <row r="71" spans="1:7" x14ac:dyDescent="0.25">
      <c r="A71" s="33">
        <v>70</v>
      </c>
      <c r="B71" s="32" t="s">
        <v>142</v>
      </c>
      <c r="C71" s="32" t="s">
        <v>86</v>
      </c>
      <c r="D71" s="32" t="s">
        <v>354</v>
      </c>
      <c r="E71" s="34" t="s">
        <v>335</v>
      </c>
      <c r="F71" s="32" t="s">
        <v>336</v>
      </c>
      <c r="G71" s="32" t="s">
        <v>337</v>
      </c>
    </row>
    <row r="72" spans="1:7" x14ac:dyDescent="0.25">
      <c r="A72" s="35">
        <v>71</v>
      </c>
      <c r="B72" s="32" t="s">
        <v>199</v>
      </c>
      <c r="C72" s="32" t="s">
        <v>414</v>
      </c>
      <c r="D72" s="32" t="s">
        <v>339</v>
      </c>
      <c r="E72" s="34" t="s">
        <v>340</v>
      </c>
      <c r="F72" s="32" t="s">
        <v>358</v>
      </c>
      <c r="G72" s="32" t="s">
        <v>342</v>
      </c>
    </row>
    <row r="73" spans="1:7" x14ac:dyDescent="0.25">
      <c r="A73" s="35">
        <v>72</v>
      </c>
      <c r="B73" s="32" t="s">
        <v>200</v>
      </c>
      <c r="C73" s="32" t="s">
        <v>415</v>
      </c>
      <c r="D73" s="32" t="s">
        <v>349</v>
      </c>
      <c r="E73" s="34" t="s">
        <v>362</v>
      </c>
      <c r="F73" s="32" t="s">
        <v>349</v>
      </c>
      <c r="G73" s="32" t="s">
        <v>364</v>
      </c>
    </row>
    <row r="74" spans="1:7" x14ac:dyDescent="0.25">
      <c r="A74" s="33">
        <v>73</v>
      </c>
      <c r="B74" s="32" t="s">
        <v>201</v>
      </c>
      <c r="C74" s="32" t="s">
        <v>416</v>
      </c>
      <c r="D74" s="32" t="s">
        <v>354</v>
      </c>
      <c r="E74" s="34" t="s">
        <v>340</v>
      </c>
      <c r="F74" s="32" t="s">
        <v>336</v>
      </c>
      <c r="G74" s="32" t="s">
        <v>337</v>
      </c>
    </row>
    <row r="75" spans="1:7" x14ac:dyDescent="0.25">
      <c r="A75" s="35">
        <v>74</v>
      </c>
      <c r="B75" s="32" t="s">
        <v>202</v>
      </c>
      <c r="C75" s="32" t="s">
        <v>417</v>
      </c>
      <c r="D75" s="32" t="s">
        <v>349</v>
      </c>
      <c r="E75" s="34" t="s">
        <v>362</v>
      </c>
      <c r="F75" s="32" t="s">
        <v>349</v>
      </c>
      <c r="G75" s="32" t="s">
        <v>364</v>
      </c>
    </row>
    <row r="76" spans="1:7" x14ac:dyDescent="0.25">
      <c r="A76" s="35">
        <v>75</v>
      </c>
      <c r="B76" s="32" t="s">
        <v>418</v>
      </c>
      <c r="C76" s="32" t="s">
        <v>419</v>
      </c>
      <c r="D76" s="32" t="s">
        <v>349</v>
      </c>
      <c r="E76" s="34" t="s">
        <v>352</v>
      </c>
      <c r="F76" s="32" t="s">
        <v>349</v>
      </c>
      <c r="G76" s="32" t="s">
        <v>342</v>
      </c>
    </row>
    <row r="77" spans="1:7" x14ac:dyDescent="0.25">
      <c r="A77" s="33">
        <v>76</v>
      </c>
      <c r="B77" s="32" t="s">
        <v>18</v>
      </c>
      <c r="C77" s="32" t="s">
        <v>87</v>
      </c>
      <c r="D77" s="32" t="s">
        <v>355</v>
      </c>
      <c r="E77" s="34" t="s">
        <v>345</v>
      </c>
      <c r="F77" s="32" t="s">
        <v>358</v>
      </c>
      <c r="G77" s="32" t="s">
        <v>342</v>
      </c>
    </row>
    <row r="78" spans="1:7" x14ac:dyDescent="0.25">
      <c r="A78" s="35">
        <v>77</v>
      </c>
      <c r="B78" s="32" t="s">
        <v>420</v>
      </c>
      <c r="C78" s="32" t="s">
        <v>421</v>
      </c>
      <c r="D78" s="32" t="s">
        <v>349</v>
      </c>
      <c r="E78" s="34" t="s">
        <v>352</v>
      </c>
      <c r="F78" s="32" t="s">
        <v>349</v>
      </c>
      <c r="G78" s="32" t="s">
        <v>342</v>
      </c>
    </row>
    <row r="79" spans="1:7" x14ac:dyDescent="0.25">
      <c r="A79" s="35">
        <v>78</v>
      </c>
      <c r="B79" s="32" t="s">
        <v>203</v>
      </c>
      <c r="C79" s="32" t="s">
        <v>422</v>
      </c>
      <c r="D79" s="32" t="s">
        <v>355</v>
      </c>
      <c r="E79" s="34" t="s">
        <v>340</v>
      </c>
      <c r="F79" s="32" t="s">
        <v>341</v>
      </c>
      <c r="G79" s="32" t="s">
        <v>342</v>
      </c>
    </row>
    <row r="80" spans="1:7" x14ac:dyDescent="0.25">
      <c r="A80" s="33">
        <v>79</v>
      </c>
      <c r="B80" s="32" t="s">
        <v>204</v>
      </c>
      <c r="C80" s="32" t="s">
        <v>423</v>
      </c>
      <c r="D80" s="32" t="s">
        <v>354</v>
      </c>
      <c r="E80" s="34" t="s">
        <v>335</v>
      </c>
      <c r="F80" s="32" t="s">
        <v>336</v>
      </c>
      <c r="G80" s="32" t="s">
        <v>337</v>
      </c>
    </row>
    <row r="81" spans="1:7" x14ac:dyDescent="0.25">
      <c r="A81" s="35">
        <v>80</v>
      </c>
      <c r="B81" s="32" t="s">
        <v>19</v>
      </c>
      <c r="C81" s="32" t="s">
        <v>88</v>
      </c>
      <c r="D81" s="32" t="s">
        <v>354</v>
      </c>
      <c r="E81" s="34" t="s">
        <v>335</v>
      </c>
      <c r="F81" s="32" t="s">
        <v>336</v>
      </c>
      <c r="G81" s="32" t="s">
        <v>337</v>
      </c>
    </row>
    <row r="82" spans="1:7" x14ac:dyDescent="0.25">
      <c r="A82" s="35">
        <v>81</v>
      </c>
      <c r="B82" s="32" t="s">
        <v>20</v>
      </c>
      <c r="C82" s="32" t="s">
        <v>89</v>
      </c>
      <c r="D82" s="32" t="s">
        <v>355</v>
      </c>
      <c r="E82" s="34" t="s">
        <v>340</v>
      </c>
      <c r="F82" s="32" t="s">
        <v>336</v>
      </c>
      <c r="G82" s="32" t="s">
        <v>337</v>
      </c>
    </row>
    <row r="83" spans="1:7" x14ac:dyDescent="0.25">
      <c r="A83" s="33">
        <v>82</v>
      </c>
      <c r="B83" s="32" t="s">
        <v>205</v>
      </c>
      <c r="C83" s="32" t="s">
        <v>424</v>
      </c>
      <c r="D83" s="32" t="s">
        <v>355</v>
      </c>
      <c r="E83" s="34" t="s">
        <v>335</v>
      </c>
      <c r="F83" s="32" t="s">
        <v>336</v>
      </c>
      <c r="G83" s="32" t="s">
        <v>337</v>
      </c>
    </row>
    <row r="84" spans="1:7" x14ac:dyDescent="0.25">
      <c r="A84" s="35">
        <v>83</v>
      </c>
      <c r="B84" s="32" t="s">
        <v>206</v>
      </c>
      <c r="C84" s="32" t="s">
        <v>425</v>
      </c>
      <c r="D84" s="32" t="s">
        <v>355</v>
      </c>
      <c r="E84" s="34" t="s">
        <v>340</v>
      </c>
      <c r="F84" s="32" t="s">
        <v>336</v>
      </c>
      <c r="G84" s="32" t="s">
        <v>337</v>
      </c>
    </row>
    <row r="85" spans="1:7" x14ac:dyDescent="0.25">
      <c r="A85" s="35">
        <v>84</v>
      </c>
      <c r="B85" s="32" t="s">
        <v>426</v>
      </c>
      <c r="C85" s="32" t="s">
        <v>427</v>
      </c>
      <c r="D85" s="32" t="s">
        <v>349</v>
      </c>
      <c r="E85" s="34" t="s">
        <v>352</v>
      </c>
      <c r="F85" s="32" t="s">
        <v>349</v>
      </c>
      <c r="G85" s="32" t="s">
        <v>342</v>
      </c>
    </row>
    <row r="86" spans="1:7" x14ac:dyDescent="0.25">
      <c r="A86" s="33">
        <v>85</v>
      </c>
      <c r="B86" s="32" t="s">
        <v>208</v>
      </c>
      <c r="C86" s="32" t="s">
        <v>428</v>
      </c>
      <c r="D86" s="32" t="s">
        <v>349</v>
      </c>
      <c r="E86" s="34" t="s">
        <v>362</v>
      </c>
      <c r="F86" s="32" t="s">
        <v>349</v>
      </c>
      <c r="G86" s="32" t="s">
        <v>342</v>
      </c>
    </row>
    <row r="87" spans="1:7" x14ac:dyDescent="0.25">
      <c r="A87" s="35">
        <v>86</v>
      </c>
      <c r="B87" s="32" t="s">
        <v>21</v>
      </c>
      <c r="C87" s="32" t="s">
        <v>90</v>
      </c>
      <c r="D87" s="32" t="s">
        <v>349</v>
      </c>
      <c r="E87" s="34" t="s">
        <v>362</v>
      </c>
      <c r="F87" s="32" t="s">
        <v>349</v>
      </c>
      <c r="G87" s="32" t="s">
        <v>342</v>
      </c>
    </row>
    <row r="88" spans="1:7" x14ac:dyDescent="0.25">
      <c r="A88" s="35">
        <v>87</v>
      </c>
      <c r="B88" s="32" t="s">
        <v>209</v>
      </c>
      <c r="C88" s="32" t="s">
        <v>429</v>
      </c>
      <c r="D88" s="32" t="s">
        <v>334</v>
      </c>
      <c r="E88" s="34" t="s">
        <v>340</v>
      </c>
      <c r="F88" s="32" t="s">
        <v>358</v>
      </c>
      <c r="G88" s="32" t="s">
        <v>342</v>
      </c>
    </row>
    <row r="89" spans="1:7" x14ac:dyDescent="0.25">
      <c r="A89" s="33">
        <v>88</v>
      </c>
      <c r="B89" s="32" t="s">
        <v>210</v>
      </c>
      <c r="C89" s="32" t="s">
        <v>430</v>
      </c>
      <c r="D89" s="32" t="s">
        <v>348</v>
      </c>
      <c r="E89" s="34" t="s">
        <v>340</v>
      </c>
      <c r="F89" s="32" t="s">
        <v>341</v>
      </c>
      <c r="G89" s="32" t="s">
        <v>342</v>
      </c>
    </row>
    <row r="90" spans="1:7" x14ac:dyDescent="0.25">
      <c r="A90" s="35">
        <v>89</v>
      </c>
      <c r="B90" s="32" t="s">
        <v>431</v>
      </c>
      <c r="C90" s="32" t="s">
        <v>432</v>
      </c>
      <c r="D90" s="32" t="s">
        <v>344</v>
      </c>
      <c r="E90" s="34" t="s">
        <v>345</v>
      </c>
      <c r="F90" s="32" t="s">
        <v>341</v>
      </c>
      <c r="G90" s="32" t="s">
        <v>342</v>
      </c>
    </row>
    <row r="91" spans="1:7" x14ac:dyDescent="0.25">
      <c r="A91" s="35">
        <v>90</v>
      </c>
      <c r="B91" s="32" t="s">
        <v>212</v>
      </c>
      <c r="C91" s="32" t="s">
        <v>433</v>
      </c>
      <c r="D91" s="32" t="s">
        <v>344</v>
      </c>
      <c r="E91" s="34" t="s">
        <v>340</v>
      </c>
      <c r="F91" s="32" t="s">
        <v>341</v>
      </c>
      <c r="G91" s="32" t="s">
        <v>342</v>
      </c>
    </row>
    <row r="92" spans="1:7" x14ac:dyDescent="0.25">
      <c r="A92" s="33">
        <v>91</v>
      </c>
      <c r="B92" s="32" t="s">
        <v>213</v>
      </c>
      <c r="C92" s="32" t="s">
        <v>434</v>
      </c>
      <c r="D92" s="32" t="s">
        <v>349</v>
      </c>
      <c r="E92" s="34" t="s">
        <v>362</v>
      </c>
      <c r="F92" s="32" t="s">
        <v>349</v>
      </c>
      <c r="G92" s="32" t="s">
        <v>364</v>
      </c>
    </row>
    <row r="93" spans="1:7" x14ac:dyDescent="0.25">
      <c r="A93" s="35">
        <v>92</v>
      </c>
      <c r="B93" s="32" t="s">
        <v>435</v>
      </c>
      <c r="C93" s="32" t="s">
        <v>436</v>
      </c>
      <c r="D93" s="32" t="s">
        <v>349</v>
      </c>
      <c r="E93" s="34" t="s">
        <v>352</v>
      </c>
      <c r="F93" s="32" t="s">
        <v>349</v>
      </c>
      <c r="G93" s="32" t="s">
        <v>342</v>
      </c>
    </row>
    <row r="94" spans="1:7" x14ac:dyDescent="0.25">
      <c r="A94" s="35">
        <v>93</v>
      </c>
      <c r="B94" s="32" t="s">
        <v>214</v>
      </c>
      <c r="C94" s="32" t="s">
        <v>437</v>
      </c>
      <c r="D94" s="32" t="s">
        <v>349</v>
      </c>
      <c r="E94" s="34" t="s">
        <v>362</v>
      </c>
      <c r="F94" s="32" t="s">
        <v>349</v>
      </c>
      <c r="G94" s="32" t="s">
        <v>342</v>
      </c>
    </row>
    <row r="95" spans="1:7" x14ac:dyDescent="0.25">
      <c r="A95" s="33">
        <v>94</v>
      </c>
      <c r="B95" s="32" t="s">
        <v>215</v>
      </c>
      <c r="C95" s="32" t="s">
        <v>438</v>
      </c>
      <c r="D95" s="32" t="s">
        <v>349</v>
      </c>
      <c r="E95" s="34" t="s">
        <v>362</v>
      </c>
      <c r="F95" s="32" t="s">
        <v>349</v>
      </c>
      <c r="G95" s="32" t="s">
        <v>364</v>
      </c>
    </row>
    <row r="96" spans="1:7" x14ac:dyDescent="0.25">
      <c r="A96" s="35">
        <v>95</v>
      </c>
      <c r="B96" s="32" t="s">
        <v>22</v>
      </c>
      <c r="C96" s="32" t="s">
        <v>91</v>
      </c>
      <c r="D96" s="32" t="s">
        <v>355</v>
      </c>
      <c r="E96" s="34" t="s">
        <v>345</v>
      </c>
      <c r="F96" s="32" t="s">
        <v>341</v>
      </c>
      <c r="G96" s="32" t="s">
        <v>342</v>
      </c>
    </row>
    <row r="97" spans="1:7" x14ac:dyDescent="0.25">
      <c r="A97" s="35">
        <v>96</v>
      </c>
      <c r="B97" s="32" t="s">
        <v>216</v>
      </c>
      <c r="C97" s="32" t="s">
        <v>439</v>
      </c>
      <c r="D97" s="32" t="s">
        <v>349</v>
      </c>
      <c r="E97" s="34" t="s">
        <v>362</v>
      </c>
      <c r="F97" s="32" t="s">
        <v>349</v>
      </c>
      <c r="G97" s="32" t="s">
        <v>342</v>
      </c>
    </row>
    <row r="98" spans="1:7" x14ac:dyDescent="0.25">
      <c r="A98" s="33">
        <v>97</v>
      </c>
      <c r="B98" s="32" t="s">
        <v>217</v>
      </c>
      <c r="C98" s="32" t="s">
        <v>440</v>
      </c>
      <c r="D98" s="32" t="s">
        <v>344</v>
      </c>
      <c r="E98" s="34" t="s">
        <v>345</v>
      </c>
      <c r="F98" s="32" t="s">
        <v>341</v>
      </c>
      <c r="G98" s="32" t="s">
        <v>342</v>
      </c>
    </row>
    <row r="99" spans="1:7" x14ac:dyDescent="0.25">
      <c r="A99" s="35">
        <v>98</v>
      </c>
      <c r="B99" s="32" t="s">
        <v>218</v>
      </c>
      <c r="C99" s="32" t="s">
        <v>441</v>
      </c>
      <c r="D99" s="32" t="s">
        <v>339</v>
      </c>
      <c r="E99" s="34" t="s">
        <v>345</v>
      </c>
      <c r="F99" s="32" t="s">
        <v>341</v>
      </c>
      <c r="G99" s="32" t="s">
        <v>342</v>
      </c>
    </row>
    <row r="100" spans="1:7" x14ac:dyDescent="0.25">
      <c r="A100" s="35">
        <v>99</v>
      </c>
      <c r="B100" s="32" t="s">
        <v>219</v>
      </c>
      <c r="C100" s="32" t="s">
        <v>442</v>
      </c>
      <c r="D100" s="32" t="s">
        <v>354</v>
      </c>
      <c r="E100" s="34" t="s">
        <v>335</v>
      </c>
      <c r="F100" s="32" t="s">
        <v>336</v>
      </c>
      <c r="G100" s="32"/>
    </row>
    <row r="101" spans="1:7" x14ac:dyDescent="0.25">
      <c r="A101" s="33">
        <v>100</v>
      </c>
      <c r="B101" s="32" t="s">
        <v>23</v>
      </c>
      <c r="C101" s="32" t="s">
        <v>92</v>
      </c>
      <c r="D101" s="32" t="s">
        <v>348</v>
      </c>
      <c r="E101" s="34" t="s">
        <v>340</v>
      </c>
      <c r="F101" s="32" t="s">
        <v>336</v>
      </c>
      <c r="G101" s="32" t="s">
        <v>342</v>
      </c>
    </row>
    <row r="102" spans="1:7" x14ac:dyDescent="0.25">
      <c r="A102" s="35">
        <v>101</v>
      </c>
      <c r="B102" s="32" t="s">
        <v>443</v>
      </c>
      <c r="C102" s="32" t="s">
        <v>444</v>
      </c>
      <c r="D102" s="32" t="s">
        <v>348</v>
      </c>
      <c r="E102" s="34" t="s">
        <v>335</v>
      </c>
      <c r="F102" s="32" t="s">
        <v>349</v>
      </c>
      <c r="G102" s="32" t="s">
        <v>342</v>
      </c>
    </row>
    <row r="103" spans="1:7" x14ac:dyDescent="0.25">
      <c r="A103" s="35">
        <v>102</v>
      </c>
      <c r="B103" s="32" t="s">
        <v>445</v>
      </c>
      <c r="C103" s="32" t="s">
        <v>446</v>
      </c>
      <c r="D103" s="32" t="s">
        <v>349</v>
      </c>
      <c r="E103" s="34" t="s">
        <v>362</v>
      </c>
      <c r="F103" s="32" t="s">
        <v>341</v>
      </c>
      <c r="G103" s="32" t="s">
        <v>342</v>
      </c>
    </row>
    <row r="104" spans="1:7" x14ac:dyDescent="0.25">
      <c r="A104" s="33">
        <v>103</v>
      </c>
      <c r="B104" s="32" t="s">
        <v>447</v>
      </c>
      <c r="C104" s="32" t="s">
        <v>448</v>
      </c>
      <c r="D104" s="32" t="s">
        <v>339</v>
      </c>
      <c r="E104" s="34" t="s">
        <v>340</v>
      </c>
      <c r="F104" s="32" t="s">
        <v>336</v>
      </c>
      <c r="G104" s="32"/>
    </row>
    <row r="105" spans="1:7" x14ac:dyDescent="0.25">
      <c r="A105" s="35">
        <v>104</v>
      </c>
      <c r="B105" s="32" t="s">
        <v>221</v>
      </c>
      <c r="C105" s="32" t="s">
        <v>449</v>
      </c>
      <c r="D105" s="32" t="s">
        <v>349</v>
      </c>
      <c r="E105" s="34" t="s">
        <v>352</v>
      </c>
      <c r="F105" s="32" t="s">
        <v>349</v>
      </c>
      <c r="G105" s="32" t="s">
        <v>342</v>
      </c>
    </row>
    <row r="106" spans="1:7" x14ac:dyDescent="0.25">
      <c r="A106" s="35">
        <v>105</v>
      </c>
      <c r="B106" s="32" t="s">
        <v>222</v>
      </c>
      <c r="C106" s="32" t="s">
        <v>450</v>
      </c>
      <c r="D106" s="32" t="s">
        <v>339</v>
      </c>
      <c r="E106" s="34" t="s">
        <v>335</v>
      </c>
      <c r="F106" s="32" t="s">
        <v>336</v>
      </c>
      <c r="G106" s="32"/>
    </row>
    <row r="107" spans="1:7" x14ac:dyDescent="0.25">
      <c r="A107" s="33">
        <v>106</v>
      </c>
      <c r="B107" s="32" t="s">
        <v>223</v>
      </c>
      <c r="C107" s="32" t="s">
        <v>451</v>
      </c>
      <c r="D107" s="32" t="s">
        <v>348</v>
      </c>
      <c r="E107" s="34" t="s">
        <v>340</v>
      </c>
      <c r="F107" s="32" t="s">
        <v>336</v>
      </c>
      <c r="G107" s="32"/>
    </row>
    <row r="108" spans="1:7" x14ac:dyDescent="0.25">
      <c r="A108" s="35">
        <v>107</v>
      </c>
      <c r="B108" s="32" t="s">
        <v>24</v>
      </c>
      <c r="C108" s="32" t="s">
        <v>93</v>
      </c>
      <c r="D108" s="32" t="s">
        <v>339</v>
      </c>
      <c r="E108" s="34" t="s">
        <v>345</v>
      </c>
      <c r="F108" s="32" t="s">
        <v>349</v>
      </c>
      <c r="G108" s="32" t="s">
        <v>342</v>
      </c>
    </row>
    <row r="109" spans="1:7" x14ac:dyDescent="0.25">
      <c r="A109" s="35">
        <v>108</v>
      </c>
      <c r="B109" s="32" t="s">
        <v>224</v>
      </c>
      <c r="C109" s="32" t="s">
        <v>452</v>
      </c>
      <c r="D109" s="32" t="s">
        <v>344</v>
      </c>
      <c r="E109" s="34" t="s">
        <v>345</v>
      </c>
      <c r="F109" s="32" t="s">
        <v>341</v>
      </c>
      <c r="G109" s="32" t="s">
        <v>342</v>
      </c>
    </row>
    <row r="110" spans="1:7" x14ac:dyDescent="0.25">
      <c r="A110" s="33">
        <v>109</v>
      </c>
      <c r="B110" s="32" t="s">
        <v>25</v>
      </c>
      <c r="C110" s="32" t="s">
        <v>94</v>
      </c>
      <c r="D110" s="32" t="s">
        <v>354</v>
      </c>
      <c r="E110" s="34" t="s">
        <v>340</v>
      </c>
      <c r="F110" s="32" t="s">
        <v>336</v>
      </c>
      <c r="G110" s="32" t="s">
        <v>342</v>
      </c>
    </row>
    <row r="111" spans="1:7" x14ac:dyDescent="0.25">
      <c r="A111" s="35">
        <v>110</v>
      </c>
      <c r="B111" s="32" t="s">
        <v>225</v>
      </c>
      <c r="C111" s="32" t="s">
        <v>453</v>
      </c>
      <c r="D111" s="32" t="s">
        <v>354</v>
      </c>
      <c r="E111" s="34" t="s">
        <v>335</v>
      </c>
      <c r="F111" s="32" t="s">
        <v>336</v>
      </c>
      <c r="G111" s="32" t="s">
        <v>337</v>
      </c>
    </row>
    <row r="112" spans="1:7" x14ac:dyDescent="0.25">
      <c r="A112" s="35">
        <v>111</v>
      </c>
      <c r="B112" s="32" t="s">
        <v>226</v>
      </c>
      <c r="C112" s="32" t="s">
        <v>454</v>
      </c>
      <c r="D112" s="32" t="s">
        <v>344</v>
      </c>
      <c r="E112" s="34" t="s">
        <v>345</v>
      </c>
      <c r="F112" s="32" t="s">
        <v>341</v>
      </c>
      <c r="G112" s="32" t="s">
        <v>342</v>
      </c>
    </row>
    <row r="113" spans="1:7" x14ac:dyDescent="0.25">
      <c r="A113" s="33">
        <v>112</v>
      </c>
      <c r="B113" s="32" t="s">
        <v>455</v>
      </c>
      <c r="C113" s="32" t="s">
        <v>456</v>
      </c>
      <c r="D113" s="32" t="s">
        <v>349</v>
      </c>
      <c r="E113" s="34" t="s">
        <v>352</v>
      </c>
      <c r="F113" s="32" t="s">
        <v>349</v>
      </c>
      <c r="G113" s="32" t="s">
        <v>342</v>
      </c>
    </row>
    <row r="114" spans="1:7" x14ac:dyDescent="0.25">
      <c r="A114" s="35">
        <v>113</v>
      </c>
      <c r="B114" s="32" t="s">
        <v>227</v>
      </c>
      <c r="C114" s="32" t="s">
        <v>457</v>
      </c>
      <c r="D114" s="32" t="s">
        <v>339</v>
      </c>
      <c r="E114" s="34" t="s">
        <v>345</v>
      </c>
      <c r="F114" s="32" t="s">
        <v>349</v>
      </c>
      <c r="G114" s="32" t="s">
        <v>342</v>
      </c>
    </row>
    <row r="115" spans="1:7" x14ac:dyDescent="0.25">
      <c r="A115" s="35">
        <v>114</v>
      </c>
      <c r="B115" s="32" t="s">
        <v>26</v>
      </c>
      <c r="C115" s="32" t="s">
        <v>95</v>
      </c>
      <c r="D115" s="32" t="s">
        <v>349</v>
      </c>
      <c r="E115" s="34" t="s">
        <v>362</v>
      </c>
      <c r="F115" s="32" t="s">
        <v>349</v>
      </c>
      <c r="G115" s="32" t="s">
        <v>364</v>
      </c>
    </row>
    <row r="116" spans="1:7" x14ac:dyDescent="0.25">
      <c r="A116" s="33">
        <v>115</v>
      </c>
      <c r="B116" s="32" t="s">
        <v>458</v>
      </c>
      <c r="C116" s="32" t="s">
        <v>459</v>
      </c>
      <c r="D116" s="32" t="s">
        <v>349</v>
      </c>
      <c r="E116" s="34" t="s">
        <v>352</v>
      </c>
      <c r="F116" s="32" t="s">
        <v>349</v>
      </c>
      <c r="G116" s="32" t="s">
        <v>342</v>
      </c>
    </row>
    <row r="117" spans="1:7" x14ac:dyDescent="0.25">
      <c r="A117" s="35">
        <v>116</v>
      </c>
      <c r="B117" s="32" t="s">
        <v>460</v>
      </c>
      <c r="C117" s="32" t="s">
        <v>96</v>
      </c>
      <c r="D117" s="32" t="s">
        <v>339</v>
      </c>
      <c r="E117" s="34" t="s">
        <v>345</v>
      </c>
      <c r="F117" s="32" t="s">
        <v>341</v>
      </c>
      <c r="G117" s="32" t="s">
        <v>342</v>
      </c>
    </row>
    <row r="118" spans="1:7" x14ac:dyDescent="0.25">
      <c r="A118" s="35">
        <v>117</v>
      </c>
      <c r="B118" s="32" t="s">
        <v>228</v>
      </c>
      <c r="C118" s="32" t="s">
        <v>461</v>
      </c>
      <c r="D118" s="32" t="s">
        <v>354</v>
      </c>
      <c r="E118" s="34" t="s">
        <v>335</v>
      </c>
      <c r="F118" s="32" t="s">
        <v>336</v>
      </c>
      <c r="G118" s="32" t="s">
        <v>337</v>
      </c>
    </row>
    <row r="119" spans="1:7" x14ac:dyDescent="0.25">
      <c r="A119" s="33">
        <v>118</v>
      </c>
      <c r="B119" s="32" t="s">
        <v>229</v>
      </c>
      <c r="C119" s="32" t="s">
        <v>462</v>
      </c>
      <c r="D119" s="32" t="s">
        <v>354</v>
      </c>
      <c r="E119" s="34" t="s">
        <v>335</v>
      </c>
      <c r="F119" s="32" t="s">
        <v>336</v>
      </c>
      <c r="G119" s="32" t="s">
        <v>337</v>
      </c>
    </row>
    <row r="120" spans="1:7" x14ac:dyDescent="0.25">
      <c r="A120" s="35">
        <v>119</v>
      </c>
      <c r="B120" s="32" t="s">
        <v>230</v>
      </c>
      <c r="C120" s="32" t="s">
        <v>463</v>
      </c>
      <c r="D120" s="32" t="s">
        <v>348</v>
      </c>
      <c r="E120" s="34" t="s">
        <v>345</v>
      </c>
      <c r="F120" s="32" t="s">
        <v>341</v>
      </c>
      <c r="G120" s="32" t="s">
        <v>342</v>
      </c>
    </row>
    <row r="121" spans="1:7" x14ac:dyDescent="0.25">
      <c r="A121" s="35">
        <v>120</v>
      </c>
      <c r="B121" s="32" t="s">
        <v>28</v>
      </c>
      <c r="C121" s="32" t="s">
        <v>97</v>
      </c>
      <c r="D121" s="32" t="s">
        <v>334</v>
      </c>
      <c r="E121" s="34" t="s">
        <v>345</v>
      </c>
      <c r="F121" s="32" t="s">
        <v>336</v>
      </c>
      <c r="G121" s="32"/>
    </row>
    <row r="122" spans="1:7" x14ac:dyDescent="0.25">
      <c r="A122" s="33">
        <v>121</v>
      </c>
      <c r="B122" s="32" t="s">
        <v>231</v>
      </c>
      <c r="C122" s="32" t="s">
        <v>464</v>
      </c>
      <c r="D122" s="32" t="s">
        <v>354</v>
      </c>
      <c r="E122" s="34" t="s">
        <v>335</v>
      </c>
      <c r="F122" s="32" t="s">
        <v>336</v>
      </c>
      <c r="G122" s="32" t="s">
        <v>337</v>
      </c>
    </row>
    <row r="123" spans="1:7" x14ac:dyDescent="0.25">
      <c r="A123" s="35">
        <v>122</v>
      </c>
      <c r="B123" s="32" t="s">
        <v>29</v>
      </c>
      <c r="C123" s="32" t="s">
        <v>98</v>
      </c>
      <c r="D123" s="32" t="s">
        <v>349</v>
      </c>
      <c r="E123" s="34" t="s">
        <v>352</v>
      </c>
      <c r="F123" s="32" t="s">
        <v>349</v>
      </c>
      <c r="G123" s="32" t="s">
        <v>364</v>
      </c>
    </row>
    <row r="124" spans="1:7" x14ac:dyDescent="0.25">
      <c r="A124" s="35">
        <v>123</v>
      </c>
      <c r="B124" s="32" t="s">
        <v>310</v>
      </c>
      <c r="C124" s="32" t="s">
        <v>465</v>
      </c>
      <c r="D124" s="32" t="s">
        <v>348</v>
      </c>
      <c r="E124" s="34" t="s">
        <v>340</v>
      </c>
      <c r="F124" s="32" t="s">
        <v>336</v>
      </c>
      <c r="G124" s="32" t="s">
        <v>342</v>
      </c>
    </row>
    <row r="125" spans="1:7" x14ac:dyDescent="0.25">
      <c r="A125" s="33">
        <v>124</v>
      </c>
      <c r="B125" s="32" t="s">
        <v>232</v>
      </c>
      <c r="C125" s="32" t="s">
        <v>466</v>
      </c>
      <c r="D125" s="32" t="s">
        <v>354</v>
      </c>
      <c r="E125" s="36" t="s">
        <v>335</v>
      </c>
      <c r="F125" s="32" t="s">
        <v>336</v>
      </c>
      <c r="G125" s="32" t="s">
        <v>337</v>
      </c>
    </row>
    <row r="126" spans="1:7" x14ac:dyDescent="0.25">
      <c r="A126" s="35">
        <v>125</v>
      </c>
      <c r="B126" s="32" t="s">
        <v>30</v>
      </c>
      <c r="C126" s="32" t="s">
        <v>99</v>
      </c>
      <c r="D126" s="32" t="s">
        <v>354</v>
      </c>
      <c r="E126" s="34" t="s">
        <v>345</v>
      </c>
      <c r="F126" s="32" t="s">
        <v>341</v>
      </c>
      <c r="G126" s="32" t="s">
        <v>342</v>
      </c>
    </row>
    <row r="127" spans="1:7" x14ac:dyDescent="0.25">
      <c r="A127" s="35">
        <v>126</v>
      </c>
      <c r="B127" s="32" t="s">
        <v>233</v>
      </c>
      <c r="C127" s="32" t="s">
        <v>467</v>
      </c>
      <c r="D127" s="32" t="s">
        <v>355</v>
      </c>
      <c r="E127" s="34" t="s">
        <v>345</v>
      </c>
      <c r="F127" s="32" t="s">
        <v>341</v>
      </c>
      <c r="G127" s="32" t="s">
        <v>342</v>
      </c>
    </row>
    <row r="128" spans="1:7" x14ac:dyDescent="0.25">
      <c r="A128" s="33">
        <v>127</v>
      </c>
      <c r="B128" s="32" t="s">
        <v>311</v>
      </c>
      <c r="C128" s="32" t="s">
        <v>468</v>
      </c>
      <c r="D128" s="32" t="s">
        <v>348</v>
      </c>
      <c r="E128" s="34" t="s">
        <v>340</v>
      </c>
      <c r="F128" s="32" t="s">
        <v>336</v>
      </c>
      <c r="G128" s="32" t="s">
        <v>342</v>
      </c>
    </row>
    <row r="129" spans="1:7" x14ac:dyDescent="0.25">
      <c r="A129" s="35">
        <v>128</v>
      </c>
      <c r="B129" s="32" t="s">
        <v>234</v>
      </c>
      <c r="C129" s="32" t="s">
        <v>469</v>
      </c>
      <c r="D129" s="32" t="s">
        <v>339</v>
      </c>
      <c r="E129" s="34" t="s">
        <v>340</v>
      </c>
      <c r="F129" s="32" t="s">
        <v>336</v>
      </c>
      <c r="G129" s="32" t="s">
        <v>342</v>
      </c>
    </row>
    <row r="130" spans="1:7" x14ac:dyDescent="0.25">
      <c r="A130" s="35">
        <v>129</v>
      </c>
      <c r="B130" s="32" t="s">
        <v>470</v>
      </c>
      <c r="C130" s="32" t="s">
        <v>471</v>
      </c>
      <c r="D130" s="32" t="s">
        <v>349</v>
      </c>
      <c r="E130" s="34" t="s">
        <v>352</v>
      </c>
      <c r="F130" s="32" t="s">
        <v>349</v>
      </c>
      <c r="G130" s="32" t="s">
        <v>342</v>
      </c>
    </row>
    <row r="131" spans="1:7" x14ac:dyDescent="0.25">
      <c r="A131" s="33">
        <v>130</v>
      </c>
      <c r="B131" s="32" t="s">
        <v>31</v>
      </c>
      <c r="C131" s="32" t="s">
        <v>100</v>
      </c>
      <c r="D131" s="32" t="s">
        <v>348</v>
      </c>
      <c r="E131" s="34" t="s">
        <v>340</v>
      </c>
      <c r="F131" s="37" t="s">
        <v>358</v>
      </c>
      <c r="G131" s="32" t="s">
        <v>342</v>
      </c>
    </row>
    <row r="132" spans="1:7" x14ac:dyDescent="0.25">
      <c r="A132" s="35">
        <v>131</v>
      </c>
      <c r="B132" s="32" t="s">
        <v>32</v>
      </c>
      <c r="C132" s="32" t="s">
        <v>101</v>
      </c>
      <c r="D132" s="32" t="s">
        <v>339</v>
      </c>
      <c r="E132" s="34" t="s">
        <v>345</v>
      </c>
      <c r="F132" s="32" t="s">
        <v>341</v>
      </c>
      <c r="G132" s="32" t="s">
        <v>342</v>
      </c>
    </row>
    <row r="133" spans="1:7" x14ac:dyDescent="0.25">
      <c r="A133" s="35">
        <v>132</v>
      </c>
      <c r="B133" s="32" t="s">
        <v>235</v>
      </c>
      <c r="C133" s="32" t="s">
        <v>472</v>
      </c>
      <c r="D133" s="32" t="s">
        <v>344</v>
      </c>
      <c r="E133" s="34" t="s">
        <v>340</v>
      </c>
      <c r="F133" s="32" t="s">
        <v>341</v>
      </c>
      <c r="G133" s="32" t="s">
        <v>342</v>
      </c>
    </row>
    <row r="134" spans="1:7" x14ac:dyDescent="0.25">
      <c r="A134" s="33">
        <v>133</v>
      </c>
      <c r="B134" s="32" t="s">
        <v>236</v>
      </c>
      <c r="C134" s="32" t="s">
        <v>473</v>
      </c>
      <c r="D134" s="32" t="s">
        <v>354</v>
      </c>
      <c r="E134" s="34" t="s">
        <v>335</v>
      </c>
      <c r="F134" s="32" t="s">
        <v>336</v>
      </c>
      <c r="G134" s="32" t="s">
        <v>337</v>
      </c>
    </row>
    <row r="135" spans="1:7" x14ac:dyDescent="0.25">
      <c r="A135" s="35">
        <v>134</v>
      </c>
      <c r="B135" s="32" t="s">
        <v>237</v>
      </c>
      <c r="C135" s="32" t="s">
        <v>474</v>
      </c>
      <c r="D135" s="32" t="s">
        <v>348</v>
      </c>
      <c r="E135" s="34" t="s">
        <v>335</v>
      </c>
      <c r="F135" s="32" t="s">
        <v>336</v>
      </c>
      <c r="G135" s="32"/>
    </row>
    <row r="136" spans="1:7" x14ac:dyDescent="0.25">
      <c r="A136" s="35">
        <v>135</v>
      </c>
      <c r="B136" s="32" t="s">
        <v>33</v>
      </c>
      <c r="C136" s="32" t="s">
        <v>102</v>
      </c>
      <c r="D136" s="32" t="s">
        <v>354</v>
      </c>
      <c r="E136" s="34" t="s">
        <v>345</v>
      </c>
      <c r="F136" s="32" t="s">
        <v>341</v>
      </c>
      <c r="G136" s="32" t="s">
        <v>342</v>
      </c>
    </row>
    <row r="137" spans="1:7" x14ac:dyDescent="0.25">
      <c r="A137" s="33">
        <v>136</v>
      </c>
      <c r="B137" s="32" t="s">
        <v>238</v>
      </c>
      <c r="C137" s="32" t="s">
        <v>475</v>
      </c>
      <c r="D137" s="32" t="s">
        <v>334</v>
      </c>
      <c r="E137" s="34" t="s">
        <v>335</v>
      </c>
      <c r="F137" s="32" t="s">
        <v>336</v>
      </c>
      <c r="G137" s="32"/>
    </row>
    <row r="138" spans="1:7" x14ac:dyDescent="0.25">
      <c r="A138" s="35">
        <v>137</v>
      </c>
      <c r="B138" s="32" t="s">
        <v>239</v>
      </c>
      <c r="C138" s="32" t="s">
        <v>476</v>
      </c>
      <c r="D138" s="32" t="s">
        <v>349</v>
      </c>
      <c r="E138" s="34" t="s">
        <v>362</v>
      </c>
      <c r="F138" s="32" t="s">
        <v>349</v>
      </c>
      <c r="G138" s="32" t="s">
        <v>364</v>
      </c>
    </row>
    <row r="139" spans="1:7" x14ac:dyDescent="0.25">
      <c r="A139" s="35">
        <v>138</v>
      </c>
      <c r="B139" s="32" t="s">
        <v>477</v>
      </c>
      <c r="C139" s="32" t="s">
        <v>478</v>
      </c>
      <c r="D139" s="32" t="s">
        <v>349</v>
      </c>
      <c r="E139" s="34" t="s">
        <v>352</v>
      </c>
      <c r="F139" s="32" t="s">
        <v>349</v>
      </c>
      <c r="G139" s="32" t="s">
        <v>342</v>
      </c>
    </row>
    <row r="140" spans="1:7" x14ac:dyDescent="0.25">
      <c r="A140" s="33">
        <v>139</v>
      </c>
      <c r="B140" s="32" t="s">
        <v>240</v>
      </c>
      <c r="C140" s="32" t="s">
        <v>479</v>
      </c>
      <c r="D140" s="32" t="s">
        <v>349</v>
      </c>
      <c r="E140" s="34" t="s">
        <v>362</v>
      </c>
      <c r="F140" s="32" t="s">
        <v>349</v>
      </c>
      <c r="G140" s="32" t="s">
        <v>342</v>
      </c>
    </row>
    <row r="141" spans="1:7" x14ac:dyDescent="0.25">
      <c r="A141" s="35">
        <v>140</v>
      </c>
      <c r="B141" s="32" t="s">
        <v>241</v>
      </c>
      <c r="C141" s="32" t="s">
        <v>480</v>
      </c>
      <c r="D141" s="32" t="s">
        <v>355</v>
      </c>
      <c r="E141" s="34" t="s">
        <v>340</v>
      </c>
      <c r="F141" s="32" t="s">
        <v>336</v>
      </c>
      <c r="G141" s="32" t="s">
        <v>337</v>
      </c>
    </row>
    <row r="142" spans="1:7" x14ac:dyDescent="0.25">
      <c r="A142" s="35">
        <v>141</v>
      </c>
      <c r="B142" s="32" t="s">
        <v>242</v>
      </c>
      <c r="C142" s="32" t="s">
        <v>481</v>
      </c>
      <c r="D142" s="32" t="s">
        <v>354</v>
      </c>
      <c r="E142" s="34" t="s">
        <v>335</v>
      </c>
      <c r="F142" s="32" t="s">
        <v>336</v>
      </c>
      <c r="G142" s="32" t="s">
        <v>337</v>
      </c>
    </row>
    <row r="143" spans="1:7" x14ac:dyDescent="0.25">
      <c r="A143" s="33">
        <v>142</v>
      </c>
      <c r="B143" s="32" t="s">
        <v>243</v>
      </c>
      <c r="C143" s="32" t="s">
        <v>482</v>
      </c>
      <c r="D143" s="32" t="s">
        <v>354</v>
      </c>
      <c r="E143" s="34" t="s">
        <v>340</v>
      </c>
      <c r="F143" s="32" t="s">
        <v>336</v>
      </c>
      <c r="G143" s="32" t="s">
        <v>342</v>
      </c>
    </row>
    <row r="144" spans="1:7" x14ac:dyDescent="0.25">
      <c r="A144" s="35">
        <v>143</v>
      </c>
      <c r="B144" s="32" t="s">
        <v>483</v>
      </c>
      <c r="C144" s="32" t="s">
        <v>484</v>
      </c>
      <c r="D144" s="32" t="s">
        <v>349</v>
      </c>
      <c r="E144" s="34" t="s">
        <v>352</v>
      </c>
      <c r="F144" s="32" t="s">
        <v>349</v>
      </c>
      <c r="G144" s="32" t="s">
        <v>342</v>
      </c>
    </row>
    <row r="145" spans="1:7" x14ac:dyDescent="0.25">
      <c r="A145" s="35">
        <v>144</v>
      </c>
      <c r="B145" s="32" t="s">
        <v>244</v>
      </c>
      <c r="C145" s="32" t="s">
        <v>485</v>
      </c>
      <c r="D145" s="32" t="s">
        <v>349</v>
      </c>
      <c r="E145" s="34" t="s">
        <v>362</v>
      </c>
      <c r="F145" s="32" t="s">
        <v>349</v>
      </c>
      <c r="G145" s="32" t="s">
        <v>342</v>
      </c>
    </row>
    <row r="146" spans="1:7" x14ac:dyDescent="0.25">
      <c r="A146" s="33">
        <v>145</v>
      </c>
      <c r="B146" s="32" t="s">
        <v>245</v>
      </c>
      <c r="C146" s="32" t="s">
        <v>486</v>
      </c>
      <c r="D146" s="32" t="s">
        <v>349</v>
      </c>
      <c r="E146" s="34" t="s">
        <v>352</v>
      </c>
      <c r="F146" s="32" t="s">
        <v>349</v>
      </c>
      <c r="G146" s="32" t="s">
        <v>342</v>
      </c>
    </row>
    <row r="147" spans="1:7" x14ac:dyDescent="0.25">
      <c r="A147" s="35">
        <v>146</v>
      </c>
      <c r="B147" s="32" t="s">
        <v>246</v>
      </c>
      <c r="C147" s="32" t="s">
        <v>487</v>
      </c>
      <c r="D147" s="32" t="s">
        <v>334</v>
      </c>
      <c r="E147" s="34" t="s">
        <v>340</v>
      </c>
      <c r="F147" s="32" t="s">
        <v>358</v>
      </c>
      <c r="G147" s="32" t="s">
        <v>342</v>
      </c>
    </row>
    <row r="148" spans="1:7" x14ac:dyDescent="0.25">
      <c r="A148" s="35">
        <v>147</v>
      </c>
      <c r="B148" s="32" t="s">
        <v>312</v>
      </c>
      <c r="C148" s="32" t="s">
        <v>488</v>
      </c>
      <c r="D148" s="32" t="s">
        <v>348</v>
      </c>
      <c r="E148" s="34" t="s">
        <v>345</v>
      </c>
      <c r="F148" s="32" t="s">
        <v>341</v>
      </c>
      <c r="G148" s="32" t="s">
        <v>342</v>
      </c>
    </row>
    <row r="149" spans="1:7" x14ac:dyDescent="0.25">
      <c r="A149" s="33">
        <v>148</v>
      </c>
      <c r="B149" s="32" t="s">
        <v>247</v>
      </c>
      <c r="C149" s="32" t="s">
        <v>489</v>
      </c>
      <c r="D149" s="32" t="s">
        <v>355</v>
      </c>
      <c r="E149" s="34" t="s">
        <v>345</v>
      </c>
      <c r="F149" s="32" t="s">
        <v>341</v>
      </c>
      <c r="G149" s="32" t="s">
        <v>342</v>
      </c>
    </row>
    <row r="150" spans="1:7" x14ac:dyDescent="0.25">
      <c r="A150" s="35">
        <v>149</v>
      </c>
      <c r="B150" s="32" t="s">
        <v>248</v>
      </c>
      <c r="C150" s="32" t="s">
        <v>490</v>
      </c>
      <c r="D150" s="32" t="s">
        <v>348</v>
      </c>
      <c r="E150" s="34" t="s">
        <v>340</v>
      </c>
      <c r="F150" s="32" t="s">
        <v>358</v>
      </c>
      <c r="G150" s="32" t="s">
        <v>342</v>
      </c>
    </row>
    <row r="151" spans="1:7" x14ac:dyDescent="0.25">
      <c r="A151" s="35">
        <v>150</v>
      </c>
      <c r="B151" s="32" t="s">
        <v>249</v>
      </c>
      <c r="C151" s="32" t="s">
        <v>491</v>
      </c>
      <c r="D151" s="32" t="s">
        <v>355</v>
      </c>
      <c r="E151" s="34" t="s">
        <v>340</v>
      </c>
      <c r="F151" s="32" t="s">
        <v>341</v>
      </c>
      <c r="G151" s="32" t="s">
        <v>342</v>
      </c>
    </row>
    <row r="152" spans="1:7" x14ac:dyDescent="0.25">
      <c r="A152" s="33">
        <v>151</v>
      </c>
      <c r="B152" s="32" t="s">
        <v>250</v>
      </c>
      <c r="C152" s="32" t="s">
        <v>492</v>
      </c>
      <c r="D152" s="32" t="s">
        <v>355</v>
      </c>
      <c r="E152" s="34" t="s">
        <v>345</v>
      </c>
      <c r="F152" s="32" t="s">
        <v>341</v>
      </c>
      <c r="G152" s="32" t="s">
        <v>342</v>
      </c>
    </row>
    <row r="153" spans="1:7" x14ac:dyDescent="0.25">
      <c r="A153" s="35">
        <v>152</v>
      </c>
      <c r="B153" s="32" t="s">
        <v>251</v>
      </c>
      <c r="C153" s="32" t="s">
        <v>493</v>
      </c>
      <c r="D153" s="32" t="s">
        <v>348</v>
      </c>
      <c r="E153" s="34" t="s">
        <v>340</v>
      </c>
      <c r="F153" s="32" t="s">
        <v>341</v>
      </c>
      <c r="G153" s="32" t="s">
        <v>342</v>
      </c>
    </row>
    <row r="154" spans="1:7" x14ac:dyDescent="0.25">
      <c r="A154" s="35">
        <v>153</v>
      </c>
      <c r="B154" s="32" t="s">
        <v>252</v>
      </c>
      <c r="C154" s="32" t="s">
        <v>494</v>
      </c>
      <c r="D154" s="32" t="s">
        <v>349</v>
      </c>
      <c r="E154" s="34" t="s">
        <v>362</v>
      </c>
      <c r="F154" s="32" t="s">
        <v>341</v>
      </c>
      <c r="G154" s="32" t="s">
        <v>342</v>
      </c>
    </row>
    <row r="155" spans="1:7" x14ac:dyDescent="0.25">
      <c r="A155" s="33">
        <v>154</v>
      </c>
      <c r="B155" s="32" t="s">
        <v>253</v>
      </c>
      <c r="C155" s="32" t="s">
        <v>495</v>
      </c>
      <c r="D155" s="32" t="s">
        <v>349</v>
      </c>
      <c r="E155" s="34" t="s">
        <v>362</v>
      </c>
      <c r="F155" s="32" t="s">
        <v>349</v>
      </c>
      <c r="G155" s="32" t="s">
        <v>364</v>
      </c>
    </row>
    <row r="156" spans="1:7" x14ac:dyDescent="0.25">
      <c r="A156" s="35">
        <v>155</v>
      </c>
      <c r="B156" s="32" t="s">
        <v>320</v>
      </c>
      <c r="C156" s="32" t="s">
        <v>496</v>
      </c>
      <c r="D156" s="32" t="s">
        <v>349</v>
      </c>
      <c r="E156" s="34" t="s">
        <v>352</v>
      </c>
      <c r="F156" s="32" t="s">
        <v>349</v>
      </c>
      <c r="G156" s="32" t="s">
        <v>342</v>
      </c>
    </row>
    <row r="157" spans="1:7" x14ac:dyDescent="0.25">
      <c r="A157" s="35">
        <v>156</v>
      </c>
      <c r="B157" s="32" t="s">
        <v>34</v>
      </c>
      <c r="C157" s="32" t="s">
        <v>103</v>
      </c>
      <c r="D157" s="32" t="s">
        <v>349</v>
      </c>
      <c r="E157" s="34" t="s">
        <v>352</v>
      </c>
      <c r="F157" s="32" t="s">
        <v>349</v>
      </c>
      <c r="G157" s="32" t="s">
        <v>342</v>
      </c>
    </row>
    <row r="158" spans="1:7" x14ac:dyDescent="0.25">
      <c r="A158" s="33">
        <v>157</v>
      </c>
      <c r="B158" s="32" t="s">
        <v>254</v>
      </c>
      <c r="C158" s="32" t="s">
        <v>497</v>
      </c>
      <c r="D158" s="32" t="s">
        <v>339</v>
      </c>
      <c r="E158" s="34" t="s">
        <v>345</v>
      </c>
      <c r="F158" s="32" t="s">
        <v>341</v>
      </c>
      <c r="G158" s="32" t="s">
        <v>342</v>
      </c>
    </row>
    <row r="159" spans="1:7" x14ac:dyDescent="0.25">
      <c r="A159" s="35">
        <v>158</v>
      </c>
      <c r="B159" s="32" t="s">
        <v>498</v>
      </c>
      <c r="C159" s="32" t="s">
        <v>499</v>
      </c>
      <c r="D159" s="32" t="s">
        <v>339</v>
      </c>
      <c r="E159" s="34" t="s">
        <v>345</v>
      </c>
      <c r="F159" s="32" t="s">
        <v>341</v>
      </c>
      <c r="G159" s="32" t="s">
        <v>342</v>
      </c>
    </row>
    <row r="160" spans="1:7" x14ac:dyDescent="0.25">
      <c r="A160" s="35">
        <v>159</v>
      </c>
      <c r="B160" s="32" t="s">
        <v>256</v>
      </c>
      <c r="C160" s="32" t="s">
        <v>500</v>
      </c>
      <c r="D160" s="32" t="s">
        <v>354</v>
      </c>
      <c r="E160" s="34" t="s">
        <v>335</v>
      </c>
      <c r="F160" s="32" t="s">
        <v>336</v>
      </c>
      <c r="G160" s="32" t="s">
        <v>337</v>
      </c>
    </row>
    <row r="161" spans="1:7" x14ac:dyDescent="0.25">
      <c r="A161" s="33">
        <v>160</v>
      </c>
      <c r="B161" s="32" t="s">
        <v>35</v>
      </c>
      <c r="C161" s="32" t="s">
        <v>104</v>
      </c>
      <c r="D161" s="32" t="s">
        <v>348</v>
      </c>
      <c r="E161" s="34" t="s">
        <v>340</v>
      </c>
      <c r="F161" s="32" t="s">
        <v>336</v>
      </c>
      <c r="G161" s="32" t="s">
        <v>342</v>
      </c>
    </row>
    <row r="162" spans="1:7" x14ac:dyDescent="0.25">
      <c r="A162" s="35">
        <v>161</v>
      </c>
      <c r="B162" s="32" t="s">
        <v>501</v>
      </c>
      <c r="C162" s="32" t="s">
        <v>502</v>
      </c>
      <c r="D162" s="32" t="s">
        <v>349</v>
      </c>
      <c r="E162" s="34" t="s">
        <v>352</v>
      </c>
      <c r="F162" s="32" t="s">
        <v>349</v>
      </c>
      <c r="G162" s="32" t="s">
        <v>342</v>
      </c>
    </row>
    <row r="163" spans="1:7" x14ac:dyDescent="0.25">
      <c r="A163" s="35">
        <v>162</v>
      </c>
      <c r="B163" s="32" t="s">
        <v>503</v>
      </c>
      <c r="C163" s="32" t="s">
        <v>105</v>
      </c>
      <c r="D163" s="32" t="s">
        <v>354</v>
      </c>
      <c r="E163" s="34" t="s">
        <v>340</v>
      </c>
      <c r="F163" s="32" t="s">
        <v>336</v>
      </c>
      <c r="G163" s="32" t="s">
        <v>337</v>
      </c>
    </row>
    <row r="164" spans="1:7" x14ac:dyDescent="0.25">
      <c r="A164" s="33">
        <v>163</v>
      </c>
      <c r="B164" s="32" t="s">
        <v>257</v>
      </c>
      <c r="C164" s="32" t="s">
        <v>504</v>
      </c>
      <c r="D164" s="32" t="s">
        <v>349</v>
      </c>
      <c r="E164" s="34" t="s">
        <v>352</v>
      </c>
      <c r="F164" s="32" t="s">
        <v>349</v>
      </c>
      <c r="G164" s="32" t="s">
        <v>342</v>
      </c>
    </row>
    <row r="165" spans="1:7" x14ac:dyDescent="0.25">
      <c r="A165" s="35">
        <v>164</v>
      </c>
      <c r="B165" s="32" t="s">
        <v>258</v>
      </c>
      <c r="C165" s="32" t="s">
        <v>505</v>
      </c>
      <c r="D165" s="32" t="s">
        <v>354</v>
      </c>
      <c r="E165" s="34" t="s">
        <v>340</v>
      </c>
      <c r="F165" s="32" t="s">
        <v>336</v>
      </c>
      <c r="G165" s="32" t="s">
        <v>337</v>
      </c>
    </row>
    <row r="166" spans="1:7" x14ac:dyDescent="0.25">
      <c r="A166" s="35">
        <v>165</v>
      </c>
      <c r="B166" s="32" t="s">
        <v>259</v>
      </c>
      <c r="C166" s="32" t="s">
        <v>506</v>
      </c>
      <c r="D166" s="32" t="s">
        <v>339</v>
      </c>
      <c r="E166" s="34" t="s">
        <v>345</v>
      </c>
      <c r="F166" s="32" t="s">
        <v>341</v>
      </c>
      <c r="G166" s="32" t="s">
        <v>342</v>
      </c>
    </row>
    <row r="167" spans="1:7" x14ac:dyDescent="0.25">
      <c r="A167" s="33">
        <v>166</v>
      </c>
      <c r="B167" s="32" t="s">
        <v>37</v>
      </c>
      <c r="C167" s="32" t="s">
        <v>106</v>
      </c>
      <c r="D167" s="32" t="s">
        <v>354</v>
      </c>
      <c r="E167" s="34" t="s">
        <v>345</v>
      </c>
      <c r="F167" s="32" t="s">
        <v>341</v>
      </c>
      <c r="G167" s="32" t="s">
        <v>342</v>
      </c>
    </row>
    <row r="168" spans="1:7" x14ac:dyDescent="0.25">
      <c r="A168" s="35">
        <v>167</v>
      </c>
      <c r="B168" s="32" t="s">
        <v>260</v>
      </c>
      <c r="C168" s="32" t="s">
        <v>507</v>
      </c>
      <c r="D168" s="32" t="s">
        <v>354</v>
      </c>
      <c r="E168" s="34" t="s">
        <v>335</v>
      </c>
      <c r="F168" s="32" t="s">
        <v>336</v>
      </c>
      <c r="G168" s="32" t="s">
        <v>337</v>
      </c>
    </row>
    <row r="169" spans="1:7" x14ac:dyDescent="0.25">
      <c r="A169" s="35">
        <v>168</v>
      </c>
      <c r="B169" s="32" t="s">
        <v>261</v>
      </c>
      <c r="C169" s="32" t="s">
        <v>508</v>
      </c>
      <c r="D169" s="32" t="s">
        <v>349</v>
      </c>
      <c r="E169" s="34" t="s">
        <v>352</v>
      </c>
      <c r="F169" s="32" t="s">
        <v>349</v>
      </c>
      <c r="G169" s="32" t="s">
        <v>342</v>
      </c>
    </row>
    <row r="170" spans="1:7" x14ac:dyDescent="0.25">
      <c r="A170" s="33">
        <v>169</v>
      </c>
      <c r="B170" s="32" t="s">
        <v>509</v>
      </c>
      <c r="C170" s="32" t="s">
        <v>510</v>
      </c>
      <c r="D170" s="32" t="s">
        <v>349</v>
      </c>
      <c r="E170" s="34" t="s">
        <v>352</v>
      </c>
      <c r="F170" s="32" t="s">
        <v>349</v>
      </c>
      <c r="G170" s="32"/>
    </row>
    <row r="171" spans="1:7" x14ac:dyDescent="0.25">
      <c r="A171" s="35">
        <v>170</v>
      </c>
      <c r="B171" s="32" t="s">
        <v>262</v>
      </c>
      <c r="C171" s="32" t="s">
        <v>511</v>
      </c>
      <c r="D171" s="32" t="s">
        <v>349</v>
      </c>
      <c r="E171" s="34" t="s">
        <v>362</v>
      </c>
      <c r="F171" s="32" t="s">
        <v>349</v>
      </c>
      <c r="G171" s="32" t="s">
        <v>364</v>
      </c>
    </row>
    <row r="172" spans="1:7" x14ac:dyDescent="0.25">
      <c r="A172" s="35">
        <v>171</v>
      </c>
      <c r="B172" s="32" t="s">
        <v>38</v>
      </c>
      <c r="C172" s="32" t="s">
        <v>107</v>
      </c>
      <c r="D172" s="32" t="s">
        <v>349</v>
      </c>
      <c r="E172" s="34" t="s">
        <v>362</v>
      </c>
      <c r="F172" s="32" t="s">
        <v>349</v>
      </c>
      <c r="G172" s="32" t="s">
        <v>364</v>
      </c>
    </row>
    <row r="173" spans="1:7" x14ac:dyDescent="0.25">
      <c r="A173" s="33">
        <v>172</v>
      </c>
      <c r="B173" s="32" t="s">
        <v>39</v>
      </c>
      <c r="C173" s="32" t="s">
        <v>108</v>
      </c>
      <c r="D173" s="32" t="s">
        <v>348</v>
      </c>
      <c r="E173" s="34" t="s">
        <v>340</v>
      </c>
      <c r="F173" s="32" t="s">
        <v>336</v>
      </c>
      <c r="G173" s="32" t="s">
        <v>342</v>
      </c>
    </row>
    <row r="174" spans="1:7" x14ac:dyDescent="0.25">
      <c r="A174" s="35">
        <v>173</v>
      </c>
      <c r="B174" s="32" t="s">
        <v>321</v>
      </c>
      <c r="C174" s="32" t="s">
        <v>512</v>
      </c>
      <c r="D174" s="32" t="s">
        <v>354</v>
      </c>
      <c r="E174" s="34" t="s">
        <v>335</v>
      </c>
      <c r="F174" s="32" t="s">
        <v>336</v>
      </c>
      <c r="G174" s="32" t="s">
        <v>337</v>
      </c>
    </row>
    <row r="175" spans="1:7" x14ac:dyDescent="0.25">
      <c r="A175" s="35">
        <v>174</v>
      </c>
      <c r="B175" s="32" t="s">
        <v>263</v>
      </c>
      <c r="C175" s="32" t="s">
        <v>513</v>
      </c>
      <c r="D175" s="32" t="s">
        <v>354</v>
      </c>
      <c r="E175" s="34" t="s">
        <v>345</v>
      </c>
      <c r="F175" s="32" t="s">
        <v>341</v>
      </c>
      <c r="G175" s="32" t="s">
        <v>342</v>
      </c>
    </row>
    <row r="176" spans="1:7" x14ac:dyDescent="0.25">
      <c r="A176" s="33">
        <v>175</v>
      </c>
      <c r="B176" s="32" t="s">
        <v>514</v>
      </c>
      <c r="C176" s="32" t="s">
        <v>515</v>
      </c>
      <c r="D176" s="32" t="s">
        <v>354</v>
      </c>
      <c r="E176" s="36" t="s">
        <v>340</v>
      </c>
      <c r="F176" s="32" t="s">
        <v>349</v>
      </c>
      <c r="G176" s="32"/>
    </row>
    <row r="177" spans="1:7" x14ac:dyDescent="0.25">
      <c r="A177" s="35">
        <v>176</v>
      </c>
      <c r="B177" s="32" t="s">
        <v>264</v>
      </c>
      <c r="C177" s="32" t="s">
        <v>516</v>
      </c>
      <c r="D177" s="32" t="s">
        <v>349</v>
      </c>
      <c r="E177" s="34" t="s">
        <v>362</v>
      </c>
      <c r="F177" s="32" t="s">
        <v>349</v>
      </c>
      <c r="G177" s="32" t="s">
        <v>364</v>
      </c>
    </row>
    <row r="178" spans="1:7" x14ac:dyDescent="0.25">
      <c r="A178" s="35">
        <v>177</v>
      </c>
      <c r="B178" s="32" t="s">
        <v>265</v>
      </c>
      <c r="C178" s="32" t="s">
        <v>517</v>
      </c>
      <c r="D178" s="32" t="s">
        <v>334</v>
      </c>
      <c r="E178" s="34" t="s">
        <v>340</v>
      </c>
      <c r="F178" s="32" t="s">
        <v>358</v>
      </c>
      <c r="G178" s="32" t="s">
        <v>342</v>
      </c>
    </row>
    <row r="179" spans="1:7" x14ac:dyDescent="0.25">
      <c r="A179" s="33">
        <v>178</v>
      </c>
      <c r="B179" s="32" t="s">
        <v>40</v>
      </c>
      <c r="C179" s="32" t="s">
        <v>109</v>
      </c>
      <c r="D179" s="32" t="s">
        <v>355</v>
      </c>
      <c r="E179" s="36" t="s">
        <v>352</v>
      </c>
      <c r="F179" s="32" t="s">
        <v>341</v>
      </c>
      <c r="G179" s="32" t="s">
        <v>342</v>
      </c>
    </row>
    <row r="180" spans="1:7" x14ac:dyDescent="0.25">
      <c r="A180" s="35">
        <v>179</v>
      </c>
      <c r="B180" s="32" t="s">
        <v>41</v>
      </c>
      <c r="C180" s="32" t="s">
        <v>110</v>
      </c>
      <c r="D180" s="32" t="s">
        <v>355</v>
      </c>
      <c r="E180" s="34" t="s">
        <v>345</v>
      </c>
      <c r="F180" s="32" t="s">
        <v>358</v>
      </c>
      <c r="G180" s="32" t="s">
        <v>342</v>
      </c>
    </row>
    <row r="181" spans="1:7" x14ac:dyDescent="0.25">
      <c r="A181" s="35">
        <v>180</v>
      </c>
      <c r="B181" s="32" t="s">
        <v>518</v>
      </c>
      <c r="C181" s="32" t="s">
        <v>519</v>
      </c>
      <c r="D181" s="32" t="s">
        <v>349</v>
      </c>
      <c r="E181" s="34" t="s">
        <v>352</v>
      </c>
      <c r="F181" s="32" t="s">
        <v>349</v>
      </c>
      <c r="G181" s="32"/>
    </row>
    <row r="182" spans="1:7" x14ac:dyDescent="0.25">
      <c r="A182" s="33">
        <v>181</v>
      </c>
      <c r="B182" s="32" t="s">
        <v>42</v>
      </c>
      <c r="C182" s="32" t="s">
        <v>111</v>
      </c>
      <c r="D182" s="32" t="s">
        <v>355</v>
      </c>
      <c r="E182" s="34" t="s">
        <v>345</v>
      </c>
      <c r="F182" s="32" t="s">
        <v>358</v>
      </c>
      <c r="G182" s="32" t="s">
        <v>342</v>
      </c>
    </row>
    <row r="183" spans="1:7" x14ac:dyDescent="0.25">
      <c r="A183" s="35">
        <v>182</v>
      </c>
      <c r="B183" s="32" t="s">
        <v>266</v>
      </c>
      <c r="C183" s="32" t="s">
        <v>520</v>
      </c>
      <c r="D183" s="32" t="s">
        <v>354</v>
      </c>
      <c r="E183" s="34" t="s">
        <v>340</v>
      </c>
      <c r="F183" s="32" t="s">
        <v>336</v>
      </c>
      <c r="G183" s="32" t="s">
        <v>337</v>
      </c>
    </row>
    <row r="184" spans="1:7" x14ac:dyDescent="0.25">
      <c r="A184" s="35">
        <v>183</v>
      </c>
      <c r="B184" s="32" t="s">
        <v>43</v>
      </c>
      <c r="C184" s="32" t="s">
        <v>112</v>
      </c>
      <c r="D184" s="32" t="s">
        <v>355</v>
      </c>
      <c r="E184" s="34" t="s">
        <v>345</v>
      </c>
      <c r="F184" s="32" t="s">
        <v>341</v>
      </c>
      <c r="G184" s="32" t="s">
        <v>342</v>
      </c>
    </row>
    <row r="185" spans="1:7" x14ac:dyDescent="0.25">
      <c r="A185" s="33">
        <v>184</v>
      </c>
      <c r="B185" s="32" t="s">
        <v>44</v>
      </c>
      <c r="C185" s="32" t="s">
        <v>113</v>
      </c>
      <c r="D185" s="32" t="s">
        <v>354</v>
      </c>
      <c r="E185" s="34" t="s">
        <v>340</v>
      </c>
      <c r="F185" s="32" t="s">
        <v>341</v>
      </c>
      <c r="G185" s="32" t="s">
        <v>342</v>
      </c>
    </row>
    <row r="186" spans="1:7" x14ac:dyDescent="0.25">
      <c r="A186" s="35">
        <v>185</v>
      </c>
      <c r="B186" s="32" t="s">
        <v>267</v>
      </c>
      <c r="C186" s="32" t="s">
        <v>521</v>
      </c>
      <c r="D186" s="32" t="s">
        <v>349</v>
      </c>
      <c r="E186" s="34" t="s">
        <v>362</v>
      </c>
      <c r="F186" s="32" t="s">
        <v>349</v>
      </c>
      <c r="G186" s="32" t="s">
        <v>342</v>
      </c>
    </row>
    <row r="187" spans="1:7" x14ac:dyDescent="0.25">
      <c r="A187" s="35">
        <v>186</v>
      </c>
      <c r="B187" s="32" t="s">
        <v>268</v>
      </c>
      <c r="C187" s="32" t="s">
        <v>522</v>
      </c>
      <c r="D187" s="32" t="s">
        <v>349</v>
      </c>
      <c r="E187" s="34" t="s">
        <v>362</v>
      </c>
      <c r="F187" s="32" t="s">
        <v>349</v>
      </c>
      <c r="G187" s="32" t="s">
        <v>342</v>
      </c>
    </row>
    <row r="188" spans="1:7" x14ac:dyDescent="0.25">
      <c r="A188" s="33">
        <v>187</v>
      </c>
      <c r="B188" s="32" t="s">
        <v>269</v>
      </c>
      <c r="C188" s="32" t="s">
        <v>523</v>
      </c>
      <c r="D188" s="32" t="s">
        <v>344</v>
      </c>
      <c r="E188" s="34" t="s">
        <v>340</v>
      </c>
      <c r="F188" s="32" t="s">
        <v>341</v>
      </c>
      <c r="G188" s="32" t="s">
        <v>342</v>
      </c>
    </row>
    <row r="189" spans="1:7" x14ac:dyDescent="0.25">
      <c r="A189" s="35">
        <v>188</v>
      </c>
      <c r="B189" s="32" t="s">
        <v>271</v>
      </c>
      <c r="C189" s="32" t="s">
        <v>524</v>
      </c>
      <c r="D189" s="32" t="s">
        <v>339</v>
      </c>
      <c r="E189" s="34" t="s">
        <v>335</v>
      </c>
      <c r="F189" s="32" t="s">
        <v>336</v>
      </c>
      <c r="G189" s="32" t="s">
        <v>342</v>
      </c>
    </row>
    <row r="190" spans="1:7" x14ac:dyDescent="0.25">
      <c r="A190" s="35">
        <v>189</v>
      </c>
      <c r="B190" s="32" t="s">
        <v>272</v>
      </c>
      <c r="C190" s="32" t="s">
        <v>525</v>
      </c>
      <c r="D190" s="32" t="s">
        <v>354</v>
      </c>
      <c r="E190" s="34" t="s">
        <v>335</v>
      </c>
      <c r="F190" s="32" t="s">
        <v>336</v>
      </c>
      <c r="G190" s="32" t="s">
        <v>337</v>
      </c>
    </row>
    <row r="191" spans="1:7" x14ac:dyDescent="0.25">
      <c r="A191" s="33">
        <v>190</v>
      </c>
      <c r="B191" s="32" t="s">
        <v>273</v>
      </c>
      <c r="C191" s="32" t="s">
        <v>526</v>
      </c>
      <c r="D191" s="32" t="s">
        <v>348</v>
      </c>
      <c r="E191" s="34" t="s">
        <v>345</v>
      </c>
      <c r="F191" s="32" t="s">
        <v>341</v>
      </c>
      <c r="G191" s="32" t="s">
        <v>342</v>
      </c>
    </row>
    <row r="192" spans="1:7" x14ac:dyDescent="0.25">
      <c r="A192" s="35">
        <v>191</v>
      </c>
      <c r="B192" s="32" t="s">
        <v>134</v>
      </c>
      <c r="C192" s="32" t="s">
        <v>114</v>
      </c>
      <c r="D192" s="32" t="s">
        <v>348</v>
      </c>
      <c r="E192" s="34" t="s">
        <v>340</v>
      </c>
      <c r="F192" s="32" t="s">
        <v>336</v>
      </c>
      <c r="G192" s="32"/>
    </row>
    <row r="193" spans="1:7" x14ac:dyDescent="0.25">
      <c r="A193" s="35">
        <v>192</v>
      </c>
      <c r="B193" s="32" t="s">
        <v>274</v>
      </c>
      <c r="C193" s="32" t="s">
        <v>527</v>
      </c>
      <c r="D193" s="32" t="s">
        <v>354</v>
      </c>
      <c r="E193" s="34" t="s">
        <v>335</v>
      </c>
      <c r="F193" s="32" t="s">
        <v>336</v>
      </c>
      <c r="G193" s="32" t="s">
        <v>337</v>
      </c>
    </row>
    <row r="194" spans="1:7" x14ac:dyDescent="0.25">
      <c r="A194" s="33">
        <v>193</v>
      </c>
      <c r="B194" s="32" t="s">
        <v>46</v>
      </c>
      <c r="C194" s="32" t="s">
        <v>115</v>
      </c>
      <c r="D194" s="32" t="s">
        <v>348</v>
      </c>
      <c r="E194" s="34" t="s">
        <v>340</v>
      </c>
      <c r="F194" s="32" t="s">
        <v>336</v>
      </c>
      <c r="G194" s="32" t="s">
        <v>342</v>
      </c>
    </row>
    <row r="195" spans="1:7" x14ac:dyDescent="0.25">
      <c r="A195" s="35">
        <v>194</v>
      </c>
      <c r="B195" s="32" t="s">
        <v>47</v>
      </c>
      <c r="C195" s="32" t="s">
        <v>116</v>
      </c>
      <c r="D195" s="32" t="s">
        <v>349</v>
      </c>
      <c r="E195" s="34" t="s">
        <v>352</v>
      </c>
      <c r="F195" s="32" t="s">
        <v>341</v>
      </c>
      <c r="G195" s="32" t="s">
        <v>342</v>
      </c>
    </row>
    <row r="196" spans="1:7" x14ac:dyDescent="0.25">
      <c r="A196" s="35">
        <v>195</v>
      </c>
      <c r="B196" s="32" t="s">
        <v>275</v>
      </c>
      <c r="C196" s="32" t="s">
        <v>528</v>
      </c>
      <c r="D196" s="32" t="s">
        <v>344</v>
      </c>
      <c r="E196" s="34" t="s">
        <v>345</v>
      </c>
      <c r="F196" s="32" t="s">
        <v>341</v>
      </c>
      <c r="G196" s="32" t="s">
        <v>342</v>
      </c>
    </row>
    <row r="197" spans="1:7" x14ac:dyDescent="0.25">
      <c r="A197" s="33">
        <v>196</v>
      </c>
      <c r="B197" s="32" t="s">
        <v>276</v>
      </c>
      <c r="C197" s="32" t="s">
        <v>529</v>
      </c>
      <c r="D197" s="32" t="s">
        <v>339</v>
      </c>
      <c r="E197" s="34" t="s">
        <v>345</v>
      </c>
      <c r="F197" s="32" t="s">
        <v>341</v>
      </c>
      <c r="G197" s="32" t="s">
        <v>342</v>
      </c>
    </row>
    <row r="198" spans="1:7" x14ac:dyDescent="0.25">
      <c r="A198" s="35">
        <v>197</v>
      </c>
      <c r="B198" s="32" t="s">
        <v>277</v>
      </c>
      <c r="C198" s="32" t="s">
        <v>530</v>
      </c>
      <c r="D198" s="32" t="s">
        <v>339</v>
      </c>
      <c r="E198" s="36" t="s">
        <v>345</v>
      </c>
      <c r="F198" s="32" t="s">
        <v>341</v>
      </c>
      <c r="G198" s="32" t="s">
        <v>342</v>
      </c>
    </row>
    <row r="199" spans="1:7" x14ac:dyDescent="0.25">
      <c r="A199" s="35">
        <v>198</v>
      </c>
      <c r="B199" s="32" t="s">
        <v>531</v>
      </c>
      <c r="C199" s="32" t="s">
        <v>532</v>
      </c>
      <c r="D199" s="32" t="s">
        <v>349</v>
      </c>
      <c r="E199" s="34" t="s">
        <v>352</v>
      </c>
      <c r="F199" s="32" t="s">
        <v>349</v>
      </c>
      <c r="G199" s="32"/>
    </row>
    <row r="200" spans="1:7" x14ac:dyDescent="0.25">
      <c r="A200" s="33">
        <v>199</v>
      </c>
      <c r="B200" s="32" t="s">
        <v>48</v>
      </c>
      <c r="C200" s="32" t="s">
        <v>117</v>
      </c>
      <c r="D200" s="32" t="s">
        <v>348</v>
      </c>
      <c r="E200" s="36" t="s">
        <v>345</v>
      </c>
      <c r="F200" s="34" t="s">
        <v>336</v>
      </c>
      <c r="G200" s="32"/>
    </row>
    <row r="201" spans="1:7" x14ac:dyDescent="0.25">
      <c r="A201" s="35">
        <v>200</v>
      </c>
      <c r="B201" s="32" t="s">
        <v>278</v>
      </c>
      <c r="C201" s="32" t="s">
        <v>533</v>
      </c>
      <c r="D201" s="32" t="s">
        <v>354</v>
      </c>
      <c r="E201" s="34" t="s">
        <v>335</v>
      </c>
      <c r="F201" s="32" t="s">
        <v>336</v>
      </c>
      <c r="G201" s="32" t="s">
        <v>337</v>
      </c>
    </row>
    <row r="202" spans="1:7" x14ac:dyDescent="0.25">
      <c r="A202" s="35">
        <v>201</v>
      </c>
      <c r="B202" s="32" t="s">
        <v>279</v>
      </c>
      <c r="C202" s="32" t="s">
        <v>534</v>
      </c>
      <c r="D202" s="32" t="s">
        <v>339</v>
      </c>
      <c r="E202" s="34" t="s">
        <v>340</v>
      </c>
      <c r="F202" s="32" t="s">
        <v>341</v>
      </c>
      <c r="G202" s="32" t="s">
        <v>342</v>
      </c>
    </row>
    <row r="203" spans="1:7" x14ac:dyDescent="0.25">
      <c r="A203" s="33">
        <v>202</v>
      </c>
      <c r="B203" s="32" t="s">
        <v>280</v>
      </c>
      <c r="C203" s="32" t="s">
        <v>535</v>
      </c>
      <c r="D203" s="32" t="s">
        <v>349</v>
      </c>
      <c r="E203" s="34" t="s">
        <v>352</v>
      </c>
      <c r="F203" s="32" t="s">
        <v>349</v>
      </c>
      <c r="G203" s="32" t="s">
        <v>342</v>
      </c>
    </row>
    <row r="204" spans="1:7" x14ac:dyDescent="0.25">
      <c r="A204" s="35">
        <v>203</v>
      </c>
      <c r="B204" s="32" t="s">
        <v>281</v>
      </c>
      <c r="C204" s="32" t="s">
        <v>536</v>
      </c>
      <c r="D204" s="32" t="s">
        <v>349</v>
      </c>
      <c r="E204" s="34" t="s">
        <v>362</v>
      </c>
      <c r="F204" s="32" t="s">
        <v>349</v>
      </c>
      <c r="G204" s="32" t="s">
        <v>342</v>
      </c>
    </row>
    <row r="205" spans="1:7" x14ac:dyDescent="0.25">
      <c r="A205" s="35">
        <v>204</v>
      </c>
      <c r="B205" s="32" t="s">
        <v>123</v>
      </c>
      <c r="C205" s="32" t="s">
        <v>537</v>
      </c>
      <c r="D205" s="32" t="s">
        <v>349</v>
      </c>
      <c r="E205" s="34" t="s">
        <v>362</v>
      </c>
      <c r="F205" s="32" t="s">
        <v>349</v>
      </c>
      <c r="G205" s="32" t="s">
        <v>342</v>
      </c>
    </row>
    <row r="206" spans="1:7" x14ac:dyDescent="0.25">
      <c r="A206" s="33">
        <v>205</v>
      </c>
      <c r="B206" s="32" t="s">
        <v>282</v>
      </c>
      <c r="C206" s="32" t="s">
        <v>538</v>
      </c>
      <c r="D206" s="32" t="s">
        <v>355</v>
      </c>
      <c r="E206" s="34" t="s">
        <v>345</v>
      </c>
      <c r="F206" s="32" t="s">
        <v>341</v>
      </c>
      <c r="G206" s="32" t="s">
        <v>342</v>
      </c>
    </row>
    <row r="207" spans="1:7" x14ac:dyDescent="0.25">
      <c r="A207" s="35">
        <v>206</v>
      </c>
      <c r="B207" s="32" t="s">
        <v>283</v>
      </c>
      <c r="C207" s="32" t="s">
        <v>539</v>
      </c>
      <c r="D207" s="32" t="s">
        <v>339</v>
      </c>
      <c r="E207" s="34" t="s">
        <v>340</v>
      </c>
      <c r="F207" s="32" t="s">
        <v>358</v>
      </c>
      <c r="G207" s="32" t="s">
        <v>342</v>
      </c>
    </row>
    <row r="208" spans="1:7" x14ac:dyDescent="0.25">
      <c r="A208" s="35">
        <v>207</v>
      </c>
      <c r="B208" s="32" t="s">
        <v>49</v>
      </c>
      <c r="C208" s="32" t="s">
        <v>118</v>
      </c>
      <c r="D208" s="32" t="s">
        <v>348</v>
      </c>
      <c r="E208" s="34" t="s">
        <v>340</v>
      </c>
      <c r="F208" s="32" t="s">
        <v>336</v>
      </c>
      <c r="G208" s="32" t="s">
        <v>342</v>
      </c>
    </row>
    <row r="209" spans="1:7" x14ac:dyDescent="0.25">
      <c r="A209" s="33">
        <v>208</v>
      </c>
      <c r="B209" s="32" t="s">
        <v>540</v>
      </c>
      <c r="C209" s="32" t="s">
        <v>541</v>
      </c>
      <c r="D209" s="32" t="s">
        <v>355</v>
      </c>
      <c r="E209" s="34" t="s">
        <v>345</v>
      </c>
      <c r="F209" s="32" t="s">
        <v>341</v>
      </c>
      <c r="G209" s="32" t="s">
        <v>342</v>
      </c>
    </row>
    <row r="210" spans="1:7" x14ac:dyDescent="0.25">
      <c r="A210" s="35">
        <v>209</v>
      </c>
      <c r="B210" s="32" t="s">
        <v>285</v>
      </c>
      <c r="C210" s="32" t="s">
        <v>542</v>
      </c>
      <c r="D210" s="32" t="s">
        <v>348</v>
      </c>
      <c r="E210" s="34" t="s">
        <v>340</v>
      </c>
      <c r="F210" s="32" t="s">
        <v>358</v>
      </c>
      <c r="G210" s="32"/>
    </row>
    <row r="211" spans="1:7" x14ac:dyDescent="0.25">
      <c r="A211" s="35">
        <v>210</v>
      </c>
      <c r="B211" s="32" t="s">
        <v>543</v>
      </c>
      <c r="C211" s="32" t="s">
        <v>544</v>
      </c>
      <c r="D211" s="32" t="s">
        <v>349</v>
      </c>
      <c r="E211" s="34" t="s">
        <v>352</v>
      </c>
      <c r="F211" s="32" t="s">
        <v>349</v>
      </c>
      <c r="G211" s="32" t="s">
        <v>342</v>
      </c>
    </row>
    <row r="212" spans="1:7" x14ac:dyDescent="0.25">
      <c r="A212" s="33">
        <v>211</v>
      </c>
      <c r="B212" s="32" t="s">
        <v>545</v>
      </c>
      <c r="C212" s="32" t="s">
        <v>546</v>
      </c>
      <c r="D212" s="32" t="s">
        <v>344</v>
      </c>
      <c r="E212" s="34" t="s">
        <v>340</v>
      </c>
      <c r="F212" s="32" t="s">
        <v>349</v>
      </c>
      <c r="G212" s="32" t="s">
        <v>342</v>
      </c>
    </row>
    <row r="213" spans="1:7" x14ac:dyDescent="0.25">
      <c r="A213" s="35">
        <v>212</v>
      </c>
      <c r="B213" s="32" t="s">
        <v>547</v>
      </c>
      <c r="C213" s="32" t="s">
        <v>548</v>
      </c>
      <c r="D213" s="32" t="s">
        <v>344</v>
      </c>
      <c r="E213" s="34" t="s">
        <v>340</v>
      </c>
      <c r="F213" s="32" t="s">
        <v>336</v>
      </c>
      <c r="G213" s="32"/>
    </row>
    <row r="214" spans="1:7" x14ac:dyDescent="0.25">
      <c r="A214" s="35">
        <v>213</v>
      </c>
      <c r="B214" s="32" t="s">
        <v>287</v>
      </c>
      <c r="C214" s="32" t="s">
        <v>549</v>
      </c>
      <c r="D214" s="32" t="s">
        <v>354</v>
      </c>
      <c r="E214" s="34" t="s">
        <v>340</v>
      </c>
      <c r="F214" s="32" t="s">
        <v>336</v>
      </c>
      <c r="G214" s="32" t="s">
        <v>337</v>
      </c>
    </row>
    <row r="215" spans="1:7" x14ac:dyDescent="0.25">
      <c r="A215" s="33">
        <v>214</v>
      </c>
      <c r="B215" s="32" t="s">
        <v>288</v>
      </c>
      <c r="C215" s="32" t="s">
        <v>550</v>
      </c>
      <c r="D215" s="32" t="s">
        <v>354</v>
      </c>
      <c r="E215" s="34" t="s">
        <v>335</v>
      </c>
      <c r="F215" s="32" t="s">
        <v>358</v>
      </c>
      <c r="G215" s="32" t="s">
        <v>342</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8"/>
  <sheetViews>
    <sheetView zoomScale="85" zoomScaleNormal="85" zoomScalePageLayoutView="85" workbookViewId="0">
      <selection activeCell="A12" sqref="A12"/>
    </sheetView>
  </sheetViews>
  <sheetFormatPr defaultColWidth="8.85546875" defaultRowHeight="15" x14ac:dyDescent="0.25"/>
  <cols>
    <col min="2" max="2" width="33.28515625" customWidth="1"/>
    <col min="5" max="5" width="12" bestFit="1" customWidth="1"/>
    <col min="7" max="7" width="11.42578125" customWidth="1"/>
    <col min="8" max="8" width="14" customWidth="1"/>
    <col min="9" max="9" width="16.7109375" customWidth="1"/>
    <col min="10" max="10" width="30.5703125" customWidth="1"/>
  </cols>
  <sheetData>
    <row r="1" spans="1:26" x14ac:dyDescent="0.25">
      <c r="A1" s="28" t="s">
        <v>298</v>
      </c>
      <c r="B1" t="s">
        <v>119</v>
      </c>
      <c r="D1" t="s">
        <v>119</v>
      </c>
    </row>
    <row r="2" spans="1:26" x14ac:dyDescent="0.25">
      <c r="B2" t="s">
        <v>120</v>
      </c>
      <c r="C2" t="s">
        <v>121</v>
      </c>
      <c r="E2" t="s">
        <v>122</v>
      </c>
    </row>
    <row r="3" spans="1:26" x14ac:dyDescent="0.25">
      <c r="B3" t="s">
        <v>123</v>
      </c>
      <c r="C3">
        <v>2010</v>
      </c>
      <c r="E3">
        <v>41376.080000000002</v>
      </c>
    </row>
    <row r="4" spans="1:26" x14ac:dyDescent="0.25">
      <c r="O4" s="74"/>
    </row>
    <row r="5" spans="1:26" ht="43.5" customHeight="1" x14ac:dyDescent="0.25">
      <c r="A5" s="1" t="s">
        <v>124</v>
      </c>
      <c r="B5" s="1" t="s">
        <v>125</v>
      </c>
      <c r="C5" s="1" t="s">
        <v>126</v>
      </c>
      <c r="D5" s="1" t="s">
        <v>124</v>
      </c>
      <c r="E5" s="1" t="s">
        <v>127</v>
      </c>
      <c r="F5" s="1" t="s">
        <v>128</v>
      </c>
      <c r="G5" s="1" t="s">
        <v>129</v>
      </c>
      <c r="H5" s="1" t="s">
        <v>130</v>
      </c>
      <c r="I5" s="1" t="s">
        <v>131</v>
      </c>
      <c r="J5" s="78" t="s">
        <v>132</v>
      </c>
      <c r="O5" s="83" t="s">
        <v>820</v>
      </c>
      <c r="P5" s="83"/>
      <c r="Q5" s="83"/>
      <c r="R5" s="83"/>
      <c r="S5" s="83"/>
      <c r="T5" s="83"/>
      <c r="U5" s="83"/>
      <c r="V5" s="83"/>
      <c r="W5" s="83"/>
      <c r="X5" s="83"/>
      <c r="Y5" s="57"/>
      <c r="Z5" s="57"/>
    </row>
    <row r="6" spans="1:26" x14ac:dyDescent="0.25">
      <c r="A6" t="s">
        <v>116</v>
      </c>
      <c r="B6" t="s">
        <v>47</v>
      </c>
      <c r="C6">
        <v>54.81279</v>
      </c>
      <c r="D6" t="s">
        <v>116</v>
      </c>
      <c r="E6" s="39">
        <f t="shared" ref="E6:E12" si="0">+(C6/100)*$E$3</f>
        <v>22679.383840631999</v>
      </c>
      <c r="F6">
        <f>+VLOOKUP(B6,[4]HDI!$B$6:$M$200,12,FALSE)</f>
        <v>0.76</v>
      </c>
      <c r="G6" t="s">
        <v>129</v>
      </c>
      <c r="H6" t="str">
        <f>+IF(AND(J6&lt;1,J6&lt;&gt;"."),"Tourist","Commodity")</f>
        <v>Commodity</v>
      </c>
      <c r="I6" s="6">
        <v>2.8443285809168177</v>
      </c>
      <c r="J6">
        <f>+VLOOKUP(A6,'[4]WDI_exports '!$A$107:$J$156,10,FALSE)</f>
        <v>12.856242647161634</v>
      </c>
    </row>
    <row r="7" spans="1:26" x14ac:dyDescent="0.25">
      <c r="A7" t="s">
        <v>71</v>
      </c>
      <c r="B7" t="s">
        <v>2</v>
      </c>
      <c r="C7">
        <v>57.746650000000002</v>
      </c>
      <c r="D7" t="s">
        <v>71</v>
      </c>
      <c r="E7" s="39">
        <f t="shared" si="0"/>
        <v>23893.300101320001</v>
      </c>
      <c r="F7">
        <f>+VLOOKUP(B7,[4]HDI!$B$6:$M$200,12,FALSE)</f>
        <v>0.79600000000000004</v>
      </c>
      <c r="G7" t="s">
        <v>129</v>
      </c>
      <c r="H7" t="str">
        <f>+IF(AND(J7&lt;1,J7&lt;&gt;"."),"Tourist","Commodity")</f>
        <v>Commodity</v>
      </c>
      <c r="I7">
        <f>+VLOOKUP(A7,[4]Tourism_receipts!$B$1:$X$51,23,FALSE)</f>
        <v>12.097099509147682</v>
      </c>
      <c r="J7">
        <f>+VLOOKUP(A7,'[4]WDI_exports '!$A$107:$J$156,10,FALSE)</f>
        <v>6.5482939632545873</v>
      </c>
    </row>
    <row r="8" spans="1:26" x14ac:dyDescent="0.25">
      <c r="A8" t="s">
        <v>78</v>
      </c>
      <c r="B8" t="s">
        <v>9</v>
      </c>
      <c r="C8">
        <v>2.0978249999999998</v>
      </c>
      <c r="D8" t="s">
        <v>78</v>
      </c>
      <c r="E8" s="39">
        <f t="shared" si="0"/>
        <v>867.99775025999986</v>
      </c>
      <c r="F8">
        <f>+VLOOKUP(B8,[4]HDI!$B$6:$M$200,12,FALSE)</f>
        <v>0.42899999999999999</v>
      </c>
      <c r="G8" t="s">
        <v>129</v>
      </c>
      <c r="H8" s="2" t="s">
        <v>133</v>
      </c>
      <c r="J8" t="str">
        <f>+VLOOKUP(A8,'[4]WDI_exports '!$A$107:$J$156,10,FALSE)</f>
        <v>.</v>
      </c>
    </row>
    <row r="9" spans="1:26" x14ac:dyDescent="0.25">
      <c r="A9" t="s">
        <v>90</v>
      </c>
      <c r="B9" t="s">
        <v>21</v>
      </c>
      <c r="C9">
        <v>86.108230000000006</v>
      </c>
      <c r="D9" t="s">
        <v>90</v>
      </c>
      <c r="E9" s="39">
        <f t="shared" si="0"/>
        <v>35628.210131384003</v>
      </c>
      <c r="F9">
        <f>+VLOOKUP(B9,[4]HDI!$B$6:$M$200,12,FALSE)</f>
        <v>0.90600000000000003</v>
      </c>
      <c r="G9" t="s">
        <v>129</v>
      </c>
      <c r="H9" t="str">
        <f>+IF(AND(J9&lt;1,J9&lt;&gt;"."),"Tourist","Commodity")</f>
        <v>Commodity</v>
      </c>
      <c r="I9">
        <f>+VLOOKUP(A9,[4]Tourism_receipts!$B$1:$X$51,23,FALSE)</f>
        <v>7.88118984474829</v>
      </c>
      <c r="J9">
        <f>+VLOOKUP(A9,'[4]WDI_exports '!$A$107:$J$156,10,FALSE)</f>
        <v>1.7988116554603317</v>
      </c>
    </row>
    <row r="10" spans="1:26" x14ac:dyDescent="0.25">
      <c r="A10" t="s">
        <v>92</v>
      </c>
      <c r="B10" t="s">
        <v>23</v>
      </c>
      <c r="C10">
        <v>8.9955599999999993</v>
      </c>
      <c r="D10" t="s">
        <v>92</v>
      </c>
      <c r="E10" s="39">
        <f t="shared" si="0"/>
        <v>3722.0101020480001</v>
      </c>
      <c r="F10">
        <f>+VLOOKUP(B10,[4]HDI!$B$6:$M$200,12,FALSE)</f>
        <v>0.629</v>
      </c>
      <c r="G10" t="s">
        <v>129</v>
      </c>
      <c r="H10" s="2" t="s">
        <v>133</v>
      </c>
      <c r="J10" t="str">
        <f>+VLOOKUP(A10,'[4]WDI_exports '!$A$107:$J$156,10,FALSE)</f>
        <v>.</v>
      </c>
    </row>
    <row r="11" spans="1:26" x14ac:dyDescent="0.25">
      <c r="A11" t="s">
        <v>108</v>
      </c>
      <c r="B11" t="s">
        <v>39</v>
      </c>
      <c r="C11">
        <v>4.7089829999999999</v>
      </c>
      <c r="D11" t="s">
        <v>108</v>
      </c>
      <c r="E11" s="39">
        <f t="shared" si="0"/>
        <v>1948.3925732663999</v>
      </c>
      <c r="F11">
        <f>+VLOOKUP(B11,[4]HDI!$B$6:$M$200,12,FALSE)</f>
        <v>0.53</v>
      </c>
      <c r="G11" t="s">
        <v>129</v>
      </c>
      <c r="H11" t="str">
        <f>+IF(AND(J11&lt;1,J11&lt;&gt;"."),"Tourist","Commodity")</f>
        <v>Commodity</v>
      </c>
      <c r="I11">
        <f>+VLOOKUP(A11,[4]Tourism_receipts!$B$1:$X$51,23,FALSE)</f>
        <v>19.638934040392488</v>
      </c>
      <c r="J11">
        <f>+VLOOKUP(A11,'[4]WDI_exports '!$A$107:$J$156,10,FALSE)</f>
        <v>2.1272344166758157</v>
      </c>
    </row>
    <row r="12" spans="1:26" x14ac:dyDescent="0.25">
      <c r="A12" t="s">
        <v>114</v>
      </c>
      <c r="B12" t="s">
        <v>134</v>
      </c>
      <c r="C12">
        <v>2.761355</v>
      </c>
      <c r="D12" t="s">
        <v>114</v>
      </c>
      <c r="E12" s="39">
        <f t="shared" si="0"/>
        <v>1142.540453884</v>
      </c>
      <c r="F12">
        <f>+VLOOKUP(B12,[4]HDI!$B$6:$M$200,12,FALSE)</f>
        <v>0.57599999999999996</v>
      </c>
      <c r="G12" t="s">
        <v>129</v>
      </c>
      <c r="H12" s="2" t="s">
        <v>133</v>
      </c>
      <c r="J12" t="str">
        <f>+VLOOKUP(A12,'[4]WDI_exports '!$A$107:$J$156,10,FALSE)</f>
        <v>.</v>
      </c>
    </row>
    <row r="13" spans="1:26" x14ac:dyDescent="0.25">
      <c r="A13" t="s">
        <v>117</v>
      </c>
      <c r="B13" t="s">
        <v>48</v>
      </c>
      <c r="D13" t="s">
        <v>117</v>
      </c>
      <c r="E13" s="39"/>
      <c r="F13" t="str">
        <f>+VLOOKUP(B13,[4]HDI!$B$6:$M$200,12,FALSE)</f>
        <v>..</v>
      </c>
      <c r="G13" t="s">
        <v>129</v>
      </c>
      <c r="H13" s="2" t="s">
        <v>133</v>
      </c>
      <c r="J13" t="str">
        <f>+VLOOKUP(A13,'[4]WDI_exports '!$A$107:$J$156,10,FALSE)</f>
        <v>.</v>
      </c>
    </row>
    <row r="14" spans="1:26" x14ac:dyDescent="0.25">
      <c r="A14" t="s">
        <v>70</v>
      </c>
      <c r="B14" t="s">
        <v>135</v>
      </c>
      <c r="C14">
        <v>66.566059999999993</v>
      </c>
      <c r="D14" t="s">
        <v>70</v>
      </c>
      <c r="E14" s="39">
        <f t="shared" ref="E14:E55" si="1">+(C14/100)*$E$3</f>
        <v>27542.426238447999</v>
      </c>
      <c r="F14">
        <f>+VLOOKUP(B14,[4]HDI!$B$6:$M$200,12,FALSE)</f>
        <v>0.79400000000000004</v>
      </c>
      <c r="G14" t="s">
        <v>129</v>
      </c>
      <c r="H14" t="str">
        <f t="shared" ref="H14:H36" si="2">+IF(AND(J14&lt;1,J14&lt;&gt;"."),"Tourist","Commodity")</f>
        <v>Tourist</v>
      </c>
      <c r="I14">
        <f>+VLOOKUP(A14,[4]Tourism_receipts!$B$1:$X$51,23,FALSE)</f>
        <v>64.768298452319272</v>
      </c>
      <c r="J14">
        <f>+VLOOKUP(A14,'[4]WDI_exports '!$A$107:$J$156,10,FALSE)</f>
        <v>0.32052757620685973</v>
      </c>
    </row>
    <row r="15" spans="1:26" x14ac:dyDescent="0.25">
      <c r="A15" t="s">
        <v>72</v>
      </c>
      <c r="B15" t="s">
        <v>3</v>
      </c>
      <c r="C15">
        <v>63.771169999999998</v>
      </c>
      <c r="D15" t="s">
        <v>72</v>
      </c>
      <c r="E15" s="39">
        <f t="shared" si="1"/>
        <v>26386.010316136002</v>
      </c>
      <c r="F15">
        <f>+VLOOKUP(B15,[4]HDI!$B$6:$M$200,12,FALSE)</f>
        <v>0.82499999999999996</v>
      </c>
      <c r="G15" t="s">
        <v>129</v>
      </c>
      <c r="H15" t="str">
        <f t="shared" si="2"/>
        <v>Tourist</v>
      </c>
      <c r="I15">
        <f>+VLOOKUP(A15,[4]Tourism_receipts!$B$1:$X$51,23,FALSE)</f>
        <v>51.912464741480271</v>
      </c>
      <c r="J15">
        <f>+VLOOKUP(A15,'[4]WDI_exports '!$A$107:$J$156,10,FALSE)</f>
        <v>0.26292885543014249</v>
      </c>
    </row>
    <row r="16" spans="1:26" x14ac:dyDescent="0.25">
      <c r="A16" t="s">
        <v>91</v>
      </c>
      <c r="B16" t="s">
        <v>22</v>
      </c>
      <c r="C16">
        <v>20.788789999999999</v>
      </c>
      <c r="D16" t="s">
        <v>91</v>
      </c>
      <c r="E16" s="39">
        <f t="shared" si="1"/>
        <v>8601.5863814320001</v>
      </c>
      <c r="F16">
        <f>+VLOOKUP(B16,[4]HDI!$B$6:$M$200,12,FALSE)</f>
        <v>0.73</v>
      </c>
      <c r="G16" t="s">
        <v>129</v>
      </c>
      <c r="H16" t="str">
        <f t="shared" si="2"/>
        <v>Tourist</v>
      </c>
      <c r="I16">
        <f>+VLOOKUP(A16,[4]Tourism_receipts!$B$1:$X$51,23,FALSE)</f>
        <v>52.317792711588396</v>
      </c>
      <c r="J16">
        <f>+VLOOKUP(A16,'[4]WDI_exports '!$A$107:$J$156,10,FALSE)</f>
        <v>0.63586045915241274</v>
      </c>
    </row>
    <row r="17" spans="1:25" x14ac:dyDescent="0.25">
      <c r="A17" t="s">
        <v>69</v>
      </c>
      <c r="B17" t="s">
        <v>0</v>
      </c>
      <c r="C17">
        <v>35.73612</v>
      </c>
      <c r="D17" t="s">
        <v>69</v>
      </c>
      <c r="E17" s="39">
        <f t="shared" si="1"/>
        <v>14786.205600096</v>
      </c>
      <c r="F17">
        <f>+VLOOKUP(B17,[4]HDI!$B$6:$M$200,12,FALSE)</f>
        <v>0.76</v>
      </c>
      <c r="G17" t="s">
        <v>129</v>
      </c>
      <c r="H17" t="str">
        <f t="shared" si="2"/>
        <v>Tourist</v>
      </c>
      <c r="I17">
        <f>+VLOOKUP(A17,[4]Tourism_receipts!$B$1:$X$51,23,FALSE)</f>
        <v>57.459502605135128</v>
      </c>
      <c r="J17">
        <f>+VLOOKUP(A17,'[4]WDI_exports '!$A$107:$J$156,10,FALSE)</f>
        <v>8.8043854020551399E-2</v>
      </c>
    </row>
    <row r="18" spans="1:25" x14ac:dyDescent="0.25">
      <c r="A18" t="s">
        <v>81</v>
      </c>
      <c r="B18" t="s">
        <v>12</v>
      </c>
      <c r="C18">
        <v>17.860399999999998</v>
      </c>
      <c r="D18" t="s">
        <v>81</v>
      </c>
      <c r="E18" s="39">
        <f t="shared" si="1"/>
        <v>7389.9333923199993</v>
      </c>
      <c r="F18">
        <f>+VLOOKUP(B18,[4]HDI!$B$6:$M$200,12,FALSE)</f>
        <v>0.745</v>
      </c>
      <c r="G18" t="s">
        <v>129</v>
      </c>
      <c r="H18" t="str">
        <f t="shared" si="2"/>
        <v>Tourist</v>
      </c>
      <c r="I18">
        <f>+VLOOKUP(A18,[4]Tourism_receipts!$B$1:$X$51,23,FALSE)</f>
        <v>47.513442424942951</v>
      </c>
      <c r="J18">
        <f>+VLOOKUP(A18,'[4]WDI_exports '!$A$107:$J$156,10,FALSE)</f>
        <v>0.24784154243666989</v>
      </c>
    </row>
    <row r="19" spans="1:25" x14ac:dyDescent="0.25">
      <c r="A19" t="s">
        <v>87</v>
      </c>
      <c r="B19" t="s">
        <v>18</v>
      </c>
      <c r="C19">
        <v>35.782789999999999</v>
      </c>
      <c r="D19" t="s">
        <v>87</v>
      </c>
      <c r="E19" s="39">
        <f t="shared" si="1"/>
        <v>14805.515816632</v>
      </c>
      <c r="F19">
        <f>+VLOOKUP(B19,[4]HDI!$B$6:$M$200,12,FALSE)</f>
        <v>0.77</v>
      </c>
      <c r="G19" t="s">
        <v>129</v>
      </c>
      <c r="H19" t="str">
        <f t="shared" si="2"/>
        <v>Tourist</v>
      </c>
      <c r="I19">
        <f>+VLOOKUP(A19,[4]Tourism_receipts!$B$1:$X$51,23,FALSE)</f>
        <v>57.358025482369477</v>
      </c>
      <c r="J19">
        <f>+VLOOKUP(A19,'[4]WDI_exports '!$A$107:$J$156,10,FALSE)</f>
        <v>0.2459412897791744</v>
      </c>
    </row>
    <row r="20" spans="1:25" x14ac:dyDescent="0.25">
      <c r="A20" t="s">
        <v>109</v>
      </c>
      <c r="B20" t="s">
        <v>136</v>
      </c>
      <c r="C20">
        <v>23.702369999999998</v>
      </c>
      <c r="D20" t="s">
        <v>109</v>
      </c>
      <c r="E20" s="39">
        <f t="shared" si="1"/>
        <v>9807.1115730959991</v>
      </c>
      <c r="F20">
        <f>+VLOOKUP(B20,[4]HDI!$B$6:$M$200,12,FALSE)</f>
        <v>0.745</v>
      </c>
      <c r="G20" t="s">
        <v>129</v>
      </c>
      <c r="H20" t="str">
        <f t="shared" si="2"/>
        <v>Tourist</v>
      </c>
      <c r="I20">
        <f>+VLOOKUP(A20,[4]Tourism_receipts!$B$1:$X$51,23,FALSE)</f>
        <v>39.241554547483624</v>
      </c>
      <c r="J20">
        <f>+VLOOKUP(A20,'[4]WDI_exports '!$A$107:$J$156,10,FALSE)</f>
        <v>0.31466755101013566</v>
      </c>
    </row>
    <row r="21" spans="1:25" x14ac:dyDescent="0.25">
      <c r="A21" t="s">
        <v>110</v>
      </c>
      <c r="B21" t="s">
        <v>137</v>
      </c>
      <c r="C21">
        <v>25.90606</v>
      </c>
      <c r="D21" t="s">
        <v>110</v>
      </c>
      <c r="E21" s="39">
        <f t="shared" si="1"/>
        <v>10718.912110448</v>
      </c>
      <c r="F21">
        <f>+VLOOKUP(B21,[4]HDI!$B$6:$M$200,12,FALSE)</f>
        <v>0.72499999999999998</v>
      </c>
      <c r="G21" t="s">
        <v>129</v>
      </c>
      <c r="H21" t="str">
        <f t="shared" si="2"/>
        <v>Tourist</v>
      </c>
      <c r="I21">
        <f>+VLOOKUP(A21,[4]Tourism_receipts!$B$1:$X$51,23,FALSE)</f>
        <v>52.308993216031737</v>
      </c>
      <c r="J21">
        <f>+VLOOKUP(A21,'[4]WDI_exports '!$A$107:$J$156,10,FALSE)</f>
        <v>0.47353789540457492</v>
      </c>
    </row>
    <row r="22" spans="1:25" x14ac:dyDescent="0.25">
      <c r="A22" t="s">
        <v>111</v>
      </c>
      <c r="B22" t="s">
        <v>138</v>
      </c>
      <c r="C22">
        <v>16.998339999999999</v>
      </c>
      <c r="D22" t="s">
        <v>111</v>
      </c>
      <c r="E22" s="39">
        <f t="shared" si="1"/>
        <v>7033.2467570719991</v>
      </c>
      <c r="F22">
        <f>+VLOOKUP(B22,[4]HDI!$B$6:$M$200,12,FALSE)</f>
        <v>0.73299999999999998</v>
      </c>
      <c r="G22" t="s">
        <v>129</v>
      </c>
      <c r="H22" t="str">
        <f t="shared" si="2"/>
        <v>Tourist</v>
      </c>
      <c r="I22">
        <f>+VLOOKUP(A22,[4]Tourism_receipts!$B$1:$X$51,23,FALSE)</f>
        <v>47.39108869104858</v>
      </c>
      <c r="J22">
        <f>+VLOOKUP(A22,'[4]WDI_exports '!$A$107:$J$156,10,FALSE)</f>
        <v>0.30036911182974529</v>
      </c>
    </row>
    <row r="23" spans="1:25" x14ac:dyDescent="0.25">
      <c r="A23" t="s">
        <v>77</v>
      </c>
      <c r="B23" t="s">
        <v>8</v>
      </c>
      <c r="C23">
        <v>8.8621350000000003</v>
      </c>
      <c r="D23" t="s">
        <v>77</v>
      </c>
      <c r="E23" s="39">
        <f t="shared" si="1"/>
        <v>3666.8040673080004</v>
      </c>
      <c r="F23">
        <f>+VLOOKUP(B23,[4]HDI!$B$6:$M$200,12,FALSE)</f>
        <v>0.58599999999999997</v>
      </c>
      <c r="G23" t="s">
        <v>129</v>
      </c>
      <c r="H23" t="str">
        <f t="shared" si="2"/>
        <v>Tourist</v>
      </c>
      <c r="I23">
        <f>+VLOOKUP(A23,[4]Tourism_receipts!$B$1:$X$51,23,FALSE)</f>
        <v>60.894737593145202</v>
      </c>
      <c r="J23">
        <f>+VLOOKUP(A23,'[4]WDI_exports '!$A$107:$J$156,10,FALSE)</f>
        <v>0.36458271793673802</v>
      </c>
    </row>
    <row r="24" spans="1:25" x14ac:dyDescent="0.25">
      <c r="A24" t="s">
        <v>79</v>
      </c>
      <c r="B24" t="s">
        <v>10</v>
      </c>
      <c r="C24">
        <v>45.818750000000001</v>
      </c>
      <c r="D24" t="s">
        <v>79</v>
      </c>
      <c r="E24" s="39">
        <f t="shared" si="1"/>
        <v>18958.002655</v>
      </c>
      <c r="F24">
        <f>+VLOOKUP(B24,[4]HDI!$B$6:$M$200,12,FALSE)</f>
        <v>0.84799999999999998</v>
      </c>
      <c r="G24" t="s">
        <v>129</v>
      </c>
      <c r="H24" t="str">
        <f t="shared" si="2"/>
        <v>Tourist</v>
      </c>
      <c r="I24">
        <f>+VLOOKUP(A24,[4]Tourism_receipts!$B$1:$X$51,23,FALSE)</f>
        <v>25.385200508505978</v>
      </c>
      <c r="J24">
        <f>+VLOOKUP(A24,'[4]WDI_exports '!$A$107:$J$156,10,FALSE)</f>
        <v>0.22529761132320397</v>
      </c>
    </row>
    <row r="25" spans="1:25" x14ac:dyDescent="0.25">
      <c r="A25" t="s">
        <v>84</v>
      </c>
      <c r="B25" t="s">
        <v>15</v>
      </c>
      <c r="C25">
        <v>10.444330000000001</v>
      </c>
      <c r="D25" t="s">
        <v>84</v>
      </c>
      <c r="E25" s="39">
        <f t="shared" si="1"/>
        <v>4321.4543362640006</v>
      </c>
      <c r="F25">
        <f>+VLOOKUP(B25,[4]HDI!$B$6:$M$200,12,FALSE)</f>
        <v>0.70199999999999996</v>
      </c>
      <c r="G25" t="s">
        <v>129</v>
      </c>
      <c r="H25" t="str">
        <f t="shared" si="2"/>
        <v>Tourist</v>
      </c>
      <c r="I25">
        <f>+VLOOKUP(A25,[4]Tourism_receipts!$B$1:$X$51,23,FALSE)</f>
        <v>42.423781105006611</v>
      </c>
      <c r="J25">
        <f>+VLOOKUP(A25,'[4]WDI_exports '!$A$107:$J$156,10,FALSE)</f>
        <v>0.95155243971509107</v>
      </c>
    </row>
    <row r="26" spans="1:25" x14ac:dyDescent="0.25">
      <c r="A26" t="s">
        <v>97</v>
      </c>
      <c r="B26" t="s">
        <v>28</v>
      </c>
      <c r="C26">
        <v>10.243869999999999</v>
      </c>
      <c r="D26" t="s">
        <v>97</v>
      </c>
      <c r="E26" s="39">
        <f t="shared" si="1"/>
        <v>4238.5118462959999</v>
      </c>
      <c r="F26">
        <f>+VLOOKUP(B26,[4]HDI!$B$6:$M$200,12,FALSE)</f>
        <v>0.68799999999999994</v>
      </c>
      <c r="G26" t="s">
        <v>129</v>
      </c>
      <c r="H26" t="str">
        <f t="shared" si="2"/>
        <v>Tourist</v>
      </c>
      <c r="I26">
        <f>+VLOOKUP(A26,[4]Tourism_receipts!$B$1:$X$51,23,FALSE)</f>
        <v>75.27328774278611</v>
      </c>
      <c r="J26">
        <f>+VLOOKUP(A26,'[4]WDI_exports '!$A$107:$J$156,10,FALSE)</f>
        <v>0.17485123226183907</v>
      </c>
    </row>
    <row r="27" spans="1:25" x14ac:dyDescent="0.25">
      <c r="A27" t="s">
        <v>98</v>
      </c>
      <c r="B27" t="s">
        <v>29</v>
      </c>
      <c r="C27">
        <v>52.363900000000001</v>
      </c>
      <c r="D27" t="s">
        <v>98</v>
      </c>
      <c r="E27" s="39">
        <f t="shared" si="1"/>
        <v>21666.129155120001</v>
      </c>
      <c r="F27">
        <f>+VLOOKUP(B27,[4]HDI!$B$6:$M$200,12,FALSE)</f>
        <v>0.84699999999999998</v>
      </c>
      <c r="G27" t="s">
        <v>129</v>
      </c>
      <c r="H27" t="str">
        <f t="shared" si="2"/>
        <v>Tourist</v>
      </c>
      <c r="I27">
        <f>+VLOOKUP(A27,[4]Tourism_receipts!$B$1:$X$51,23,FALSE)</f>
        <v>17.424929102016723</v>
      </c>
      <c r="J27">
        <f>+VLOOKUP(A27,'[4]WDI_exports '!$A$107:$J$156,10,FALSE)</f>
        <v>0.84308338141411565</v>
      </c>
    </row>
    <row r="28" spans="1:25" x14ac:dyDescent="0.25">
      <c r="A28" t="s">
        <v>99</v>
      </c>
      <c r="B28" t="s">
        <v>30</v>
      </c>
      <c r="C28">
        <v>22.30742</v>
      </c>
      <c r="D28" t="s">
        <v>99</v>
      </c>
      <c r="E28" s="39">
        <f t="shared" si="1"/>
        <v>9229.9359451359996</v>
      </c>
      <c r="F28">
        <f>+VLOOKUP(B28,[4]HDI!$B$6:$M$200,12,FALSE)</f>
        <v>0.73699999999999999</v>
      </c>
      <c r="G28" t="s">
        <v>129</v>
      </c>
      <c r="H28" t="str">
        <f t="shared" si="2"/>
        <v>Tourist</v>
      </c>
      <c r="I28">
        <f>+VLOOKUP(A28,[4]Tourism_receipts!$B$1:$X$51,23,FALSE)</f>
        <v>31.977564398473042</v>
      </c>
      <c r="J28">
        <f>+VLOOKUP(A28,'[4]WDI_exports '!$A$107:$J$156,10,FALSE)</f>
        <v>0.8032074542972486</v>
      </c>
    </row>
    <row r="29" spans="1:25" x14ac:dyDescent="0.25">
      <c r="A29" t="s">
        <v>104</v>
      </c>
      <c r="B29" t="s">
        <v>35</v>
      </c>
      <c r="C29">
        <v>15.69157</v>
      </c>
      <c r="D29" t="s">
        <v>104</v>
      </c>
      <c r="E29" s="39">
        <f t="shared" si="1"/>
        <v>6492.5565564560002</v>
      </c>
      <c r="F29">
        <f>+VLOOKUP(B29,[4]HDI!$B$6:$M$200,12,FALSE)</f>
        <v>0.70199999999999996</v>
      </c>
      <c r="G29" t="s">
        <v>129</v>
      </c>
      <c r="H29" t="str">
        <f t="shared" si="2"/>
        <v>Tourist</v>
      </c>
      <c r="I29">
        <f>+VLOOKUP(A29,[4]Tourism_receipts!$B$1:$X$51,23,FALSE)</f>
        <v>64.328900383804339</v>
      </c>
      <c r="J29">
        <f>+VLOOKUP(A29,'[4]WDI_exports '!$A$107:$J$156,10,FALSE)</f>
        <v>0.15978355945099779</v>
      </c>
    </row>
    <row r="30" spans="1:25" x14ac:dyDescent="0.25">
      <c r="A30" t="s">
        <v>105</v>
      </c>
      <c r="B30" t="s">
        <v>139</v>
      </c>
      <c r="C30">
        <v>3.9081450000000002</v>
      </c>
      <c r="D30" t="s">
        <v>105</v>
      </c>
      <c r="E30" s="39">
        <f t="shared" si="1"/>
        <v>1617.0372017160003</v>
      </c>
      <c r="F30">
        <f>+VLOOKUP(B30,[4]HDI!$B$6:$M$200,12,FALSE)</f>
        <v>0.52500000000000002</v>
      </c>
      <c r="G30" t="s">
        <v>129</v>
      </c>
      <c r="H30" t="str">
        <f t="shared" si="2"/>
        <v>Tourist</v>
      </c>
      <c r="I30">
        <f>+VLOOKUP(A30,[4]Tourism_receipts!$B$1:$X$51,23,FALSE)</f>
        <v>39.089426642537731</v>
      </c>
      <c r="J30">
        <f>+VLOOKUP(A30,'[4]WDI_exports '!$A$107:$J$156,10,FALSE)</f>
        <v>0.59488082985818969</v>
      </c>
      <c r="N30" s="1"/>
    </row>
    <row r="31" spans="1:25" x14ac:dyDescent="0.25">
      <c r="A31" t="s">
        <v>106</v>
      </c>
      <c r="B31" t="s">
        <v>37</v>
      </c>
      <c r="C31">
        <v>74.591170000000005</v>
      </c>
      <c r="D31" t="s">
        <v>106</v>
      </c>
      <c r="E31" s="39">
        <f t="shared" si="1"/>
        <v>30862.902172136004</v>
      </c>
      <c r="F31">
        <f>+VLOOKUP(B31,[4]HDI!$B$6:$M$200,12,FALSE)</f>
        <v>0.80600000000000005</v>
      </c>
      <c r="G31" t="s">
        <v>129</v>
      </c>
      <c r="H31" t="str">
        <f t="shared" si="2"/>
        <v>Tourist</v>
      </c>
      <c r="I31">
        <f>+VLOOKUP(A31,[4]Tourism_receipts!$B$1:$X$51,23,FALSE)</f>
        <v>35.482749033085895</v>
      </c>
      <c r="J31">
        <f>+VLOOKUP(A31,'[4]WDI_exports '!$A$107:$J$156,10,FALSE)</f>
        <v>0.77802031797100812</v>
      </c>
    </row>
    <row r="32" spans="1:25" x14ac:dyDescent="0.25">
      <c r="A32" t="s">
        <v>115</v>
      </c>
      <c r="B32" t="s">
        <v>46</v>
      </c>
      <c r="C32">
        <v>18.443729999999999</v>
      </c>
      <c r="D32" t="s">
        <v>115</v>
      </c>
      <c r="E32" s="39">
        <f t="shared" si="1"/>
        <v>7631.2924797840005</v>
      </c>
      <c r="F32">
        <f>+VLOOKUP(B32,[4]HDI!$B$6:$M$200,12,FALSE)</f>
        <v>0.71</v>
      </c>
      <c r="G32" t="s">
        <v>129</v>
      </c>
      <c r="H32" t="str">
        <f t="shared" si="2"/>
        <v>Tourist</v>
      </c>
      <c r="I32" s="6">
        <v>38.554132751546547</v>
      </c>
      <c r="J32">
        <f>+VLOOKUP(A32,'[4]WDI_exports '!$A$107:$J$156,10,FALSE)</f>
        <v>0.24002179382618885</v>
      </c>
      <c r="Q32" s="86" t="s">
        <v>808</v>
      </c>
      <c r="R32" s="71"/>
      <c r="S32" s="71"/>
      <c r="T32" s="71"/>
      <c r="U32" s="71"/>
      <c r="V32" s="71"/>
      <c r="W32" s="71"/>
      <c r="X32" s="71"/>
      <c r="Y32" s="71"/>
    </row>
    <row r="33" spans="1:25" x14ac:dyDescent="0.25">
      <c r="A33" t="s">
        <v>118</v>
      </c>
      <c r="B33" t="s">
        <v>49</v>
      </c>
      <c r="C33">
        <v>16.42597</v>
      </c>
      <c r="D33" t="s">
        <v>118</v>
      </c>
      <c r="E33" s="39">
        <f t="shared" si="1"/>
        <v>6796.4224879760004</v>
      </c>
      <c r="F33">
        <f>+VLOOKUP(B33,[4]HDI!$B$6:$M$200,12,FALSE)</f>
        <v>0.626</v>
      </c>
      <c r="G33" t="s">
        <v>129</v>
      </c>
      <c r="H33" t="str">
        <f t="shared" si="2"/>
        <v>Tourist</v>
      </c>
      <c r="I33" s="6">
        <v>64.697611107578794</v>
      </c>
      <c r="J33">
        <f>+VLOOKUP(A33,'[4]WDI_exports '!$A$107:$J$156,10,FALSE)</f>
        <v>0.23536454501849957</v>
      </c>
      <c r="Q33" s="83" t="s">
        <v>809</v>
      </c>
      <c r="R33" s="71"/>
      <c r="S33" s="71"/>
      <c r="T33" s="71"/>
      <c r="U33" s="71"/>
      <c r="V33" s="71"/>
      <c r="W33" s="71"/>
      <c r="X33" s="71"/>
      <c r="Y33" s="71"/>
    </row>
    <row r="34" spans="1:25" x14ac:dyDescent="0.25">
      <c r="A34" t="s">
        <v>89</v>
      </c>
      <c r="B34" t="s">
        <v>20</v>
      </c>
      <c r="C34">
        <v>10.88247</v>
      </c>
      <c r="D34" t="s">
        <v>89</v>
      </c>
      <c r="E34" s="39">
        <f t="shared" si="1"/>
        <v>4502.739493176</v>
      </c>
      <c r="F34">
        <f>+VLOOKUP(B34,[4]HDI!$B$6:$M$200,12,FALSE)</f>
        <v>0.63600000000000001</v>
      </c>
      <c r="G34" t="s">
        <v>140</v>
      </c>
      <c r="H34" t="str">
        <f t="shared" si="2"/>
        <v>Commodity</v>
      </c>
      <c r="I34">
        <f>+VLOOKUP(A34,[4]Tourism_receipts!$B$1:$X$51,23,FALSE)</f>
        <v>7.0639841559915748</v>
      </c>
      <c r="J34">
        <f>+VLOOKUP(A34,'[4]WDI_exports '!$A$107:$J$156,10,FALSE)</f>
        <v>3.5656446838196012</v>
      </c>
    </row>
    <row r="35" spans="1:25" x14ac:dyDescent="0.25">
      <c r="A35" t="s">
        <v>112</v>
      </c>
      <c r="B35" t="s">
        <v>43</v>
      </c>
      <c r="C35">
        <v>25.863119999999999</v>
      </c>
      <c r="D35" t="s">
        <v>112</v>
      </c>
      <c r="E35" s="39">
        <f t="shared" si="1"/>
        <v>10701.145221696001</v>
      </c>
      <c r="F35">
        <f>+VLOOKUP(B35,[4]HDI!$B$6:$M$200,12,FALSE)</f>
        <v>0.68400000000000005</v>
      </c>
      <c r="G35" t="s">
        <v>140</v>
      </c>
      <c r="H35" t="str">
        <f t="shared" si="2"/>
        <v>Commodity</v>
      </c>
      <c r="I35">
        <f>+VLOOKUP(A35,[4]Tourism_receipts!$B$1:$X$51,23,FALSE)</f>
        <v>2.9671038486347023</v>
      </c>
      <c r="J35">
        <f>+VLOOKUP(A35,'[4]WDI_exports '!$A$107:$J$156,10,FALSE)</f>
        <v>12.282771696076033</v>
      </c>
    </row>
    <row r="36" spans="1:25" x14ac:dyDescent="0.25">
      <c r="A36" t="s">
        <v>73</v>
      </c>
      <c r="B36" t="s">
        <v>4</v>
      </c>
      <c r="C36">
        <v>22.38523</v>
      </c>
      <c r="D36" t="s">
        <v>73</v>
      </c>
      <c r="E36" s="39">
        <f t="shared" si="1"/>
        <v>9262.1306729839998</v>
      </c>
      <c r="F36">
        <f>+VLOOKUP(B36,[4]HDI!$B$6:$M$200,12,FALSE)</f>
        <v>0.70199999999999996</v>
      </c>
      <c r="G36" t="s">
        <v>140</v>
      </c>
      <c r="H36" t="str">
        <f t="shared" si="2"/>
        <v>Commodity</v>
      </c>
      <c r="I36">
        <f>+VLOOKUP(A36,[4]Tourism_receipts!$B$1:$X$51,23,FALSE)</f>
        <v>31.823488285826901</v>
      </c>
      <c r="J36">
        <f>+VLOOKUP(A36,'[4]WDI_exports '!$A$107:$J$156,10,FALSE)</f>
        <v>1.344514528149175</v>
      </c>
    </row>
    <row r="37" spans="1:25" x14ac:dyDescent="0.25">
      <c r="A37" t="s">
        <v>74</v>
      </c>
      <c r="B37" t="s">
        <v>5</v>
      </c>
      <c r="C37">
        <v>9.5586479999999998</v>
      </c>
      <c r="D37" t="s">
        <v>74</v>
      </c>
      <c r="E37" s="39">
        <f t="shared" si="1"/>
        <v>3954.9938433984003</v>
      </c>
      <c r="F37">
        <f>+VLOOKUP(B37,[4]HDI!$B$6:$M$200,12,FALSE)</f>
        <v>0.53800000000000003</v>
      </c>
      <c r="G37" t="s">
        <v>140</v>
      </c>
      <c r="H37" s="2" t="s">
        <v>133</v>
      </c>
      <c r="J37" t="str">
        <f>+VLOOKUP(A37,'[4]WDI_exports '!$A$107:$J$156,10,FALSE)</f>
        <v>.</v>
      </c>
    </row>
    <row r="38" spans="1:25" x14ac:dyDescent="0.25">
      <c r="A38" t="s">
        <v>75</v>
      </c>
      <c r="B38" t="s">
        <v>6</v>
      </c>
      <c r="C38">
        <v>22.39396</v>
      </c>
      <c r="D38" t="s">
        <v>75</v>
      </c>
      <c r="E38" s="39">
        <f t="shared" si="1"/>
        <v>9265.7428047680005</v>
      </c>
      <c r="F38">
        <f>+VLOOKUP(B38,[4]HDI!$B$6:$M$200,12,FALSE)</f>
        <v>0.63400000000000001</v>
      </c>
      <c r="G38" t="s">
        <v>140</v>
      </c>
      <c r="H38" t="str">
        <f>+IF(AND(J38&lt;1,J38&lt;&gt;"."),"Tourist","Commodity")</f>
        <v>Commodity</v>
      </c>
      <c r="I38">
        <f>+VLOOKUP(A38,[4]Tourism_receipts!$B$1:$X$51,23,FALSE)</f>
        <v>4.4155082479065646</v>
      </c>
      <c r="J38">
        <f>+VLOOKUP(A38,'[4]WDI_exports '!$A$107:$J$156,10,FALSE)</f>
        <v>11.745365449043643</v>
      </c>
    </row>
    <row r="39" spans="1:25" x14ac:dyDescent="0.25">
      <c r="A39" t="s">
        <v>76</v>
      </c>
      <c r="B39" t="s">
        <v>141</v>
      </c>
      <c r="C39">
        <v>133.11949999999999</v>
      </c>
      <c r="D39" t="s">
        <v>76</v>
      </c>
      <c r="E39" s="39">
        <f t="shared" si="1"/>
        <v>55079.630815600001</v>
      </c>
      <c r="F39">
        <f>+VLOOKUP(B39,[4]HDI!$B$6:$M$200,12,FALSE)</f>
        <v>0.85499999999999998</v>
      </c>
      <c r="G39" t="s">
        <v>140</v>
      </c>
      <c r="H39" t="str">
        <f>+IF(AND(J39&lt;1,J39&lt;&gt;"."),"Tourist","Commodity")</f>
        <v>Commodity</v>
      </c>
      <c r="I39" s="6">
        <v>3.1409238181178285</v>
      </c>
      <c r="J39">
        <f>+VLOOKUP(A39,'[4]WDI_exports '!$A$107:$J$156,10,FALSE)</f>
        <v>7.8388838269878747</v>
      </c>
    </row>
    <row r="40" spans="1:25" x14ac:dyDescent="0.25">
      <c r="A40" t="s">
        <v>80</v>
      </c>
      <c r="B40" t="s">
        <v>11</v>
      </c>
      <c r="C40">
        <v>6.0255799999999997</v>
      </c>
      <c r="D40" t="s">
        <v>80</v>
      </c>
      <c r="E40" s="39">
        <f t="shared" si="1"/>
        <v>2493.1488012640002</v>
      </c>
      <c r="F40">
        <f>+VLOOKUP(B40,[4]HDI!$B$6:$M$200,12,FALSE)</f>
        <v>0.44500000000000001</v>
      </c>
      <c r="G40" t="s">
        <v>140</v>
      </c>
      <c r="H40" s="2" t="s">
        <v>133</v>
      </c>
      <c r="I40">
        <f>+VLOOKUP(A40,[4]Tourism_receipts!$B$1:$X$51,23,FALSE)</f>
        <v>4.2768229097034638</v>
      </c>
      <c r="J40">
        <f>+VLOOKUP(A40,'[4]WDI_exports '!$A$107:$J$156,10,FALSE)</f>
        <v>0.28351890412844782</v>
      </c>
    </row>
    <row r="41" spans="1:25" x14ac:dyDescent="0.25">
      <c r="A41" t="s">
        <v>82</v>
      </c>
      <c r="B41" t="s">
        <v>13</v>
      </c>
      <c r="C41">
        <v>23.892320000000002</v>
      </c>
      <c r="D41" t="s">
        <v>82</v>
      </c>
      <c r="E41" s="39">
        <f t="shared" si="1"/>
        <v>9885.7054370559999</v>
      </c>
      <c r="F41">
        <f>+VLOOKUP(B41,[4]HDI!$B$6:$M$200,12,FALSE)</f>
        <v>0.55400000000000005</v>
      </c>
      <c r="G41" t="s">
        <v>140</v>
      </c>
      <c r="H41" s="2" t="s">
        <v>133</v>
      </c>
      <c r="J41" t="str">
        <f>+VLOOKUP(A41,'[4]WDI_exports '!$A$107:$J$156,10,FALSE)</f>
        <v>.</v>
      </c>
    </row>
    <row r="42" spans="1:25" x14ac:dyDescent="0.25">
      <c r="A42" t="s">
        <v>83</v>
      </c>
      <c r="B42" t="s">
        <v>14</v>
      </c>
      <c r="C42">
        <v>41.00882</v>
      </c>
      <c r="D42" t="s">
        <v>83</v>
      </c>
      <c r="E42" s="39">
        <f t="shared" si="1"/>
        <v>16967.842170256001</v>
      </c>
      <c r="F42">
        <f>+VLOOKUP(B42,[4]HDI!$B$6:$M$200,12,FALSE)</f>
        <v>0.84599999999999997</v>
      </c>
      <c r="G42" t="s">
        <v>140</v>
      </c>
      <c r="H42" t="str">
        <f t="shared" ref="H42:H50" si="3">+IF(AND(J42&lt;1,J42&lt;&gt;"."),"Tourist","Commodity")</f>
        <v>Commodity</v>
      </c>
      <c r="I42">
        <f>+VLOOKUP(A42,[4]Tourism_receipts!$B$1:$X$51,23,FALSE)</f>
        <v>8.7326514107557784</v>
      </c>
      <c r="J42">
        <f>+VLOOKUP(A42,'[4]WDI_exports '!$A$107:$J$156,10,FALSE)</f>
        <v>3.0900951347908876</v>
      </c>
    </row>
    <row r="43" spans="1:25" x14ac:dyDescent="0.25">
      <c r="A43" t="s">
        <v>85</v>
      </c>
      <c r="B43" t="s">
        <v>16</v>
      </c>
      <c r="C43">
        <v>32.266480000000001</v>
      </c>
      <c r="D43" t="s">
        <v>85</v>
      </c>
      <c r="E43" s="39">
        <f t="shared" si="1"/>
        <v>13350.604577984002</v>
      </c>
      <c r="F43">
        <f>+VLOOKUP(B43,[4]HDI!$B$6:$M$200,12,FALSE)</f>
        <v>0.68300000000000005</v>
      </c>
      <c r="G43" t="s">
        <v>140</v>
      </c>
      <c r="H43" t="str">
        <f t="shared" si="3"/>
        <v>Commodity</v>
      </c>
      <c r="I43" s="6">
        <v>0.23172711953718694</v>
      </c>
      <c r="J43">
        <f>+VLOOKUP(A43,'[4]WDI_exports '!$A$107:$J$156,10,FALSE)</f>
        <v>37.375320970042885</v>
      </c>
    </row>
    <row r="44" spans="1:25" x14ac:dyDescent="0.25">
      <c r="A44" t="s">
        <v>86</v>
      </c>
      <c r="B44" t="s">
        <v>142</v>
      </c>
      <c r="C44">
        <v>3.0707209999999998</v>
      </c>
      <c r="D44" t="s">
        <v>86</v>
      </c>
      <c r="E44" s="39">
        <f t="shared" si="1"/>
        <v>1270.5439775368</v>
      </c>
      <c r="F44">
        <f>+VLOOKUP(B44,[4]HDI!$B$6:$M$200,12,FALSE)</f>
        <v>0.439</v>
      </c>
      <c r="G44" t="s">
        <v>140</v>
      </c>
      <c r="H44" t="str">
        <f t="shared" si="3"/>
        <v>Commodity</v>
      </c>
      <c r="I44">
        <f>+VLOOKUP(A44,[4]Tourism_receipts!$B$1:$X$51,23,FALSE)</f>
        <v>14.864503897898434</v>
      </c>
      <c r="J44">
        <f>+VLOOKUP(A44,'[4]WDI_exports '!$A$107:$J$156,10,FALSE)</f>
        <v>1.0618940244851685</v>
      </c>
    </row>
    <row r="45" spans="1:25" x14ac:dyDescent="0.25">
      <c r="A45" t="s">
        <v>88</v>
      </c>
      <c r="B45" t="s">
        <v>19</v>
      </c>
      <c r="C45">
        <v>1.9454720000000001</v>
      </c>
      <c r="D45" t="s">
        <v>88</v>
      </c>
      <c r="E45" s="39">
        <f t="shared" si="1"/>
        <v>804.96005109760006</v>
      </c>
      <c r="F45">
        <f>+VLOOKUP(B45,[4]HDI!$B$6:$M$200,12,FALSE)</f>
        <v>0.36399999999999999</v>
      </c>
      <c r="G45" t="s">
        <v>140</v>
      </c>
      <c r="H45" t="str">
        <f t="shared" si="3"/>
        <v>Commodity</v>
      </c>
      <c r="I45" s="6">
        <v>7.7537877705142675</v>
      </c>
      <c r="J45">
        <f>+VLOOKUP(A45,'[4]WDI_exports '!$A$107:$J$156,10,FALSE)</f>
        <v>2.8770706190061293</v>
      </c>
    </row>
    <row r="46" spans="1:25" x14ac:dyDescent="0.25">
      <c r="A46" t="s">
        <v>93</v>
      </c>
      <c r="B46" t="s">
        <v>24</v>
      </c>
      <c r="C46">
        <v>30.431349999999998</v>
      </c>
      <c r="D46" t="s">
        <v>93</v>
      </c>
      <c r="E46" s="39">
        <f t="shared" si="1"/>
        <v>12591.299721079999</v>
      </c>
      <c r="F46">
        <f>+VLOOKUP(B46,[4]HDI!$B$6:$M$200,12,FALSE)</f>
        <v>0.81399999999999995</v>
      </c>
      <c r="G46" t="s">
        <v>140</v>
      </c>
      <c r="H46" t="str">
        <f t="shared" si="3"/>
        <v>Commodity</v>
      </c>
      <c r="I46">
        <f>+VLOOKUP(A46,[4]Tourism_receipts!$B$1:$X$51,23,FALSE)</f>
        <v>7.5235550555477424</v>
      </c>
      <c r="J46">
        <f>+VLOOKUP(A46,'[4]WDI_exports '!$A$107:$J$156,10,FALSE)</f>
        <v>2.6973530469171312</v>
      </c>
    </row>
    <row r="47" spans="1:25" x14ac:dyDescent="0.25">
      <c r="A47" t="s">
        <v>94</v>
      </c>
      <c r="B47" t="s">
        <v>25</v>
      </c>
      <c r="C47">
        <v>3.598303</v>
      </c>
      <c r="D47" t="s">
        <v>94</v>
      </c>
      <c r="E47" s="39">
        <f t="shared" si="1"/>
        <v>1488.8367279224001</v>
      </c>
      <c r="F47">
        <f>+VLOOKUP(B47,[4]HDI!$B$6:$M$200,12,FALSE)</f>
        <v>0.46100000000000002</v>
      </c>
      <c r="G47" t="s">
        <v>140</v>
      </c>
      <c r="H47" t="str">
        <f t="shared" si="3"/>
        <v>Commodity</v>
      </c>
      <c r="I47">
        <f>+VLOOKUP(A47,[4]Tourism_receipts!$B$1:$X$51,23,FALSE)</f>
        <v>3.7788247063425193</v>
      </c>
      <c r="J47">
        <f>+VLOOKUP(A47,'[4]WDI_exports '!$A$107:$J$156,10,FALSE)</f>
        <v>24.694685842381205</v>
      </c>
    </row>
    <row r="48" spans="1:25" x14ac:dyDescent="0.25">
      <c r="A48" t="s">
        <v>96</v>
      </c>
      <c r="B48" t="s">
        <v>143</v>
      </c>
      <c r="C48">
        <v>18.526219999999999</v>
      </c>
      <c r="D48" t="s">
        <v>96</v>
      </c>
      <c r="E48" s="39">
        <f t="shared" si="1"/>
        <v>7665.423608176</v>
      </c>
      <c r="F48">
        <f>+VLOOKUP(B48,[4]HDI!$B$6:$M$200,12,FALSE)</f>
        <v>0.74</v>
      </c>
      <c r="G48" t="s">
        <v>140</v>
      </c>
      <c r="H48" t="str">
        <f t="shared" si="3"/>
        <v>Commodity</v>
      </c>
      <c r="I48">
        <f>+VLOOKUP(A48,[4]Tourism_receipts!$B$1:$X$51,23,FALSE)</f>
        <v>4.961229198144208</v>
      </c>
      <c r="J48">
        <f>+VLOOKUP(A48,'[4]WDI_exports '!$A$107:$J$156,10,FALSE)</f>
        <v>3.946186214804472</v>
      </c>
    </row>
    <row r="49" spans="1:10" x14ac:dyDescent="0.25">
      <c r="A49" t="s">
        <v>100</v>
      </c>
      <c r="B49" t="s">
        <v>31</v>
      </c>
      <c r="C49">
        <v>10.19257</v>
      </c>
      <c r="D49" t="s">
        <v>100</v>
      </c>
      <c r="E49" s="39">
        <f t="shared" si="1"/>
        <v>4217.2859172560002</v>
      </c>
      <c r="F49">
        <f>+VLOOKUP(B49,[4]HDI!$B$6:$M$200,12,FALSE)</f>
        <v>0.67500000000000004</v>
      </c>
      <c r="G49" t="s">
        <v>140</v>
      </c>
      <c r="H49" t="str">
        <f t="shared" si="3"/>
        <v>Commodity</v>
      </c>
      <c r="I49">
        <f>+VLOOKUP(A49,[4]Tourism_receipts!$B$1:$X$51,23,FALSE)</f>
        <v>8.4844596598106001</v>
      </c>
      <c r="J49">
        <f>+VLOOKUP(A49,'[4]WDI_exports '!$A$107:$J$156,10,FALSE)</f>
        <v>7.7494458796315318</v>
      </c>
    </row>
    <row r="50" spans="1:10" x14ac:dyDescent="0.25">
      <c r="A50" t="s">
        <v>102</v>
      </c>
      <c r="B50" t="s">
        <v>33</v>
      </c>
      <c r="C50">
        <v>13.016400000000001</v>
      </c>
      <c r="D50" t="s">
        <v>102</v>
      </c>
      <c r="E50" s="39">
        <f t="shared" si="1"/>
        <v>5385.6760771200006</v>
      </c>
      <c r="F50">
        <f>+VLOOKUP(B50,[4]HDI!$B$6:$M$200,12,FALSE)</f>
        <v>0.60799999999999998</v>
      </c>
      <c r="G50" t="s">
        <v>140</v>
      </c>
      <c r="H50" t="str">
        <f t="shared" si="3"/>
        <v>Commodity</v>
      </c>
      <c r="I50">
        <f>+VLOOKUP(A50,[4]Tourism_receipts!$B$1:$X$51,23,FALSE)</f>
        <v>11.2398927731286</v>
      </c>
      <c r="J50">
        <f>+VLOOKUP(A50,'[4]WDI_exports '!$A$107:$J$156,10,FALSE)</f>
        <v>4.6303153279960911</v>
      </c>
    </row>
    <row r="51" spans="1:10" x14ac:dyDescent="0.25">
      <c r="A51" t="s">
        <v>103</v>
      </c>
      <c r="B51" t="s">
        <v>34</v>
      </c>
      <c r="C51">
        <v>307.15719999999999</v>
      </c>
      <c r="D51" t="s">
        <v>103</v>
      </c>
      <c r="E51" s="39">
        <f t="shared" si="1"/>
        <v>127089.60879776</v>
      </c>
      <c r="F51">
        <f>+VLOOKUP(B51,[4]HDI!$B$6:$M$200,12,FALSE)</f>
        <v>0.83399999999999996</v>
      </c>
      <c r="G51" t="s">
        <v>140</v>
      </c>
      <c r="H51" s="2" t="s">
        <v>133</v>
      </c>
      <c r="J51" t="str">
        <f>+VLOOKUP(A51,'[4]WDI_exports '!$A$107:$J$156,10,FALSE)</f>
        <v>.</v>
      </c>
    </row>
    <row r="52" spans="1:10" x14ac:dyDescent="0.25">
      <c r="A52" t="s">
        <v>107</v>
      </c>
      <c r="B52" t="s">
        <v>38</v>
      </c>
      <c r="C52">
        <v>60.043320000000001</v>
      </c>
      <c r="D52" t="s">
        <v>107</v>
      </c>
      <c r="E52" s="39">
        <f t="shared" si="1"/>
        <v>24843.572117856002</v>
      </c>
      <c r="F52">
        <f>+VLOOKUP(B52,[4]HDI!$B$6:$M$200,12,FALSE)</f>
        <v>0.89200000000000002</v>
      </c>
      <c r="G52" t="s">
        <v>140</v>
      </c>
      <c r="H52" t="str">
        <f>+IF(AND(J52&lt;1,J52&lt;&gt;"."),"Tourist","Commodity")</f>
        <v>Commodity</v>
      </c>
      <c r="I52">
        <f>+VLOOKUP(A52,[4]Tourism_receipts!$B$1:$X$51,23,FALSE)</f>
        <v>8.9705845464121978</v>
      </c>
      <c r="J52">
        <f>+VLOOKUP(A52,'[4]WDI_exports '!$A$107:$J$156,10,FALSE)</f>
        <v>4.3917186129209584</v>
      </c>
    </row>
    <row r="53" spans="1:10" x14ac:dyDescent="0.25">
      <c r="A53" t="s">
        <v>113</v>
      </c>
      <c r="B53" t="s">
        <v>44</v>
      </c>
      <c r="C53">
        <v>9.2567210000000006</v>
      </c>
      <c r="D53" t="s">
        <v>113</v>
      </c>
      <c r="E53" s="39">
        <f t="shared" si="1"/>
        <v>3830.0682863368006</v>
      </c>
      <c r="F53">
        <f>+VLOOKUP(B53,[4]HDI!$B$6:$M$200,12,FALSE)</f>
        <v>0.53600000000000003</v>
      </c>
      <c r="G53" t="s">
        <v>140</v>
      </c>
      <c r="H53" t="str">
        <f>+IF(AND(J53&lt;1,J53&lt;&gt;"."),"Tourist","Commodity")</f>
        <v>Commodity</v>
      </c>
      <c r="I53">
        <f>+VLOOKUP(A53,[4]Tourism_receipts!$B$1:$X$51,23,FALSE)</f>
        <v>2.4917285252890862</v>
      </c>
      <c r="J53">
        <f>+VLOOKUP(A53,'[4]WDI_exports '!$A$107:$J$156,10,FALSE)</f>
        <v>7.011883289124679</v>
      </c>
    </row>
    <row r="54" spans="1:10" x14ac:dyDescent="0.25">
      <c r="A54" t="s">
        <v>95</v>
      </c>
      <c r="B54" t="s">
        <v>26</v>
      </c>
      <c r="C54">
        <v>200.77180000000001</v>
      </c>
      <c r="D54" t="s">
        <v>95</v>
      </c>
      <c r="E54" s="39">
        <f t="shared" si="1"/>
        <v>83071.500585440008</v>
      </c>
      <c r="F54">
        <f>+VLOOKUP(B54,[4]HDI!$B$6:$M$200,12,FALSE)</f>
        <v>0.875</v>
      </c>
      <c r="G54" t="s">
        <v>140</v>
      </c>
      <c r="H54" t="str">
        <f>+IF(AND(J54&lt;1,J54&lt;&gt;"."),"Tourist","Commodity")</f>
        <v>Tourist</v>
      </c>
      <c r="I54">
        <f>+VLOOKUP(A54,[4]Tourism_receipts!$B$1:$X$51,23,FALSE)</f>
        <v>4.9227661830726461</v>
      </c>
      <c r="J54">
        <f>+VLOOKUP(A54,'[4]WDI_exports '!$A$107:$J$156,10,FALSE)</f>
        <v>0.26792766561115805</v>
      </c>
    </row>
    <row r="55" spans="1:10" x14ac:dyDescent="0.25">
      <c r="A55" t="s">
        <v>101</v>
      </c>
      <c r="B55" t="s">
        <v>32</v>
      </c>
      <c r="C55">
        <v>19.009630000000001</v>
      </c>
      <c r="D55" t="s">
        <v>101</v>
      </c>
      <c r="E55" s="39">
        <f t="shared" si="1"/>
        <v>7865.4397165040009</v>
      </c>
      <c r="F55">
        <f>+VLOOKUP(B55,[4]HDI!$B$6:$M$200,12,FALSE)</f>
        <v>0.79100000000000004</v>
      </c>
      <c r="G55" t="s">
        <v>140</v>
      </c>
      <c r="H55" s="2" t="s">
        <v>144</v>
      </c>
      <c r="J55" t="str">
        <f>+VLOOKUP(A55,'[4]WDI_exports '!$A$107:$J$156,10,FALSE)</f>
        <v>.</v>
      </c>
    </row>
    <row r="58" spans="1:10" x14ac:dyDescent="0.25">
      <c r="C58" s="1" t="s">
        <v>128</v>
      </c>
      <c r="D58" s="1" t="s">
        <v>127</v>
      </c>
      <c r="E58" s="1" t="s">
        <v>703</v>
      </c>
      <c r="F58" s="1" t="s">
        <v>713</v>
      </c>
      <c r="G58" s="1" t="s">
        <v>127</v>
      </c>
      <c r="H58" s="1" t="s">
        <v>714</v>
      </c>
    </row>
    <row r="59" spans="1:10" x14ac:dyDescent="0.25">
      <c r="A59" t="s">
        <v>712</v>
      </c>
      <c r="B59" t="s">
        <v>47</v>
      </c>
      <c r="C59">
        <f>+VLOOKUP(B59,$B$6:$F$55,5,0)</f>
        <v>0.76</v>
      </c>
      <c r="D59">
        <f>+VLOOKUP(B59,$B$6:$F$55,4,0)</f>
        <v>22679.383840631999</v>
      </c>
      <c r="F59" s="38">
        <f>+C59/AVERAGE($C$71:$C$76,$C$89:$C$106)</f>
        <v>1.1778380472685004</v>
      </c>
      <c r="G59" s="38">
        <f>+D59/AVERAGE($D$71:$D$76,$D$89:$D$106)</f>
        <v>1.4451238493587668</v>
      </c>
      <c r="H59" t="str">
        <f t="shared" ref="H59:H90" si="4">+VLOOKUP(B59,$B$6:$H$55,7,0)</f>
        <v>Commodity</v>
      </c>
    </row>
    <row r="60" spans="1:10" x14ac:dyDescent="0.25">
      <c r="A60" t="s">
        <v>712</v>
      </c>
      <c r="B60" t="s">
        <v>20</v>
      </c>
      <c r="C60">
        <f t="shared" ref="C60:C108" si="5">+VLOOKUP(B60,$B$6:$F$55,5,0)</f>
        <v>0.63600000000000001</v>
      </c>
      <c r="D60">
        <f t="shared" ref="D60:D108" si="6">+VLOOKUP(B60,$B$6:$F$55,4,0)</f>
        <v>4502.739493176</v>
      </c>
      <c r="F60" s="38">
        <f>+C60/AVERAGE($C$71:$C$76,$C$89:$C$106)</f>
        <v>0.98566447113521882</v>
      </c>
      <c r="G60" s="38">
        <f>+D60/AVERAGE($D$71:$D$76,$D$89:$D$106)</f>
        <v>0.28691327219306478</v>
      </c>
      <c r="H60" t="str">
        <f t="shared" si="4"/>
        <v>Commodity</v>
      </c>
    </row>
    <row r="61" spans="1:10" x14ac:dyDescent="0.25">
      <c r="A61" t="s">
        <v>712</v>
      </c>
      <c r="B61" t="s">
        <v>43</v>
      </c>
      <c r="C61">
        <f t="shared" si="5"/>
        <v>0.68400000000000005</v>
      </c>
      <c r="D61">
        <f t="shared" si="6"/>
        <v>10701.145221696001</v>
      </c>
      <c r="F61" s="38">
        <f>+C61/AVERAGE($C$71:$C$76,$C$89:$C$106)</f>
        <v>1.0600542425416504</v>
      </c>
      <c r="G61" s="38">
        <f>+D61/AVERAGE($D$71:$D$76,$D$89:$D$106)</f>
        <v>0.68187391174263734</v>
      </c>
      <c r="H61" t="str">
        <f t="shared" si="4"/>
        <v>Commodity</v>
      </c>
    </row>
    <row r="62" spans="1:10" x14ac:dyDescent="0.25">
      <c r="A62" t="s">
        <v>712</v>
      </c>
      <c r="B62" t="s">
        <v>135</v>
      </c>
      <c r="C62">
        <f t="shared" si="5"/>
        <v>0.79400000000000004</v>
      </c>
      <c r="D62">
        <f t="shared" si="6"/>
        <v>27542.426238447999</v>
      </c>
      <c r="F62" s="38">
        <f>+C62/AVERAGE($C$78:$C$88,$C$107:$C$108)</f>
        <v>1.093084824737901</v>
      </c>
      <c r="G62" s="38">
        <f t="shared" ref="G62:G70" si="7">+D62/AVERAGE($D$78:$D$88,$D$107:$D$108)</f>
        <v>1.7345946565926293</v>
      </c>
      <c r="H62" t="str">
        <f t="shared" si="4"/>
        <v>Tourist</v>
      </c>
    </row>
    <row r="63" spans="1:10" x14ac:dyDescent="0.25">
      <c r="A63" t="s">
        <v>712</v>
      </c>
      <c r="B63" t="s">
        <v>3</v>
      </c>
      <c r="C63">
        <f t="shared" si="5"/>
        <v>0.82499999999999996</v>
      </c>
      <c r="D63">
        <f t="shared" si="6"/>
        <v>26386.010316136002</v>
      </c>
      <c r="F63" s="38">
        <f t="shared" ref="F63:F70" si="8">+C63/AVERAGE($C$78:$C$88,$C$107:$C$108)</f>
        <v>1.1357619400614209</v>
      </c>
      <c r="G63" s="38">
        <f t="shared" si="7"/>
        <v>1.6617647300540275</v>
      </c>
      <c r="H63" t="str">
        <f t="shared" si="4"/>
        <v>Tourist</v>
      </c>
    </row>
    <row r="64" spans="1:10" x14ac:dyDescent="0.25">
      <c r="A64" t="s">
        <v>712</v>
      </c>
      <c r="B64" t="s">
        <v>22</v>
      </c>
      <c r="C64">
        <f t="shared" si="5"/>
        <v>0.73</v>
      </c>
      <c r="D64">
        <f t="shared" si="6"/>
        <v>8601.5863814320001</v>
      </c>
      <c r="F64" s="38">
        <f t="shared" si="8"/>
        <v>1.0049772318119239</v>
      </c>
      <c r="G64" s="38">
        <f t="shared" si="7"/>
        <v>0.54171936946585519</v>
      </c>
      <c r="H64" t="str">
        <f t="shared" si="4"/>
        <v>Tourist</v>
      </c>
    </row>
    <row r="65" spans="1:8" x14ac:dyDescent="0.25">
      <c r="A65" t="s">
        <v>299</v>
      </c>
      <c r="B65" t="s">
        <v>0</v>
      </c>
      <c r="C65">
        <f t="shared" si="5"/>
        <v>0.76</v>
      </c>
      <c r="D65">
        <f t="shared" si="6"/>
        <v>14786.205600096</v>
      </c>
      <c r="F65" s="38">
        <f t="shared" si="8"/>
        <v>1.0462776659959756</v>
      </c>
      <c r="G65" s="38">
        <f t="shared" si="7"/>
        <v>0.93122054691764833</v>
      </c>
      <c r="H65" t="str">
        <f t="shared" si="4"/>
        <v>Tourist</v>
      </c>
    </row>
    <row r="66" spans="1:8" x14ac:dyDescent="0.25">
      <c r="A66" t="s">
        <v>299</v>
      </c>
      <c r="B66" t="s">
        <v>12</v>
      </c>
      <c r="C66">
        <f t="shared" si="5"/>
        <v>0.745</v>
      </c>
      <c r="D66">
        <f t="shared" si="6"/>
        <v>7389.9333923199993</v>
      </c>
      <c r="F66" s="38">
        <f t="shared" si="8"/>
        <v>1.0256274489039499</v>
      </c>
      <c r="G66" s="38">
        <f t="shared" si="7"/>
        <v>0.46541066730713809</v>
      </c>
      <c r="H66" t="str">
        <f t="shared" si="4"/>
        <v>Tourist</v>
      </c>
    </row>
    <row r="67" spans="1:8" x14ac:dyDescent="0.25">
      <c r="A67" t="s">
        <v>299</v>
      </c>
      <c r="B67" t="s">
        <v>18</v>
      </c>
      <c r="C67">
        <f t="shared" si="5"/>
        <v>0.77</v>
      </c>
      <c r="D67">
        <f t="shared" si="6"/>
        <v>14805.515816632</v>
      </c>
      <c r="F67" s="38">
        <f t="shared" si="8"/>
        <v>1.0600444773906597</v>
      </c>
      <c r="G67" s="38">
        <f t="shared" si="7"/>
        <v>0.93243668518124956</v>
      </c>
      <c r="H67" t="str">
        <f t="shared" si="4"/>
        <v>Tourist</v>
      </c>
    </row>
    <row r="68" spans="1:8" x14ac:dyDescent="0.25">
      <c r="A68" t="s">
        <v>299</v>
      </c>
      <c r="B68" t="s">
        <v>136</v>
      </c>
      <c r="C68">
        <f t="shared" si="5"/>
        <v>0.745</v>
      </c>
      <c r="D68">
        <f t="shared" si="6"/>
        <v>9807.1115730959991</v>
      </c>
      <c r="F68" s="38">
        <f t="shared" si="8"/>
        <v>1.0256274489039499</v>
      </c>
      <c r="G68" s="38">
        <f t="shared" si="7"/>
        <v>0.61764214902581638</v>
      </c>
      <c r="H68" t="str">
        <f t="shared" si="4"/>
        <v>Tourist</v>
      </c>
    </row>
    <row r="69" spans="1:8" x14ac:dyDescent="0.25">
      <c r="A69" t="s">
        <v>299</v>
      </c>
      <c r="B69" t="s">
        <v>137</v>
      </c>
      <c r="C69">
        <f t="shared" si="5"/>
        <v>0.72499999999999998</v>
      </c>
      <c r="D69">
        <f t="shared" si="6"/>
        <v>10718.912110448</v>
      </c>
      <c r="F69" s="38">
        <f t="shared" si="8"/>
        <v>0.99809382611458197</v>
      </c>
      <c r="G69" s="38">
        <f t="shared" si="7"/>
        <v>0.67506644150739958</v>
      </c>
      <c r="H69" t="str">
        <f t="shared" si="4"/>
        <v>Tourist</v>
      </c>
    </row>
    <row r="70" spans="1:8" x14ac:dyDescent="0.25">
      <c r="A70" t="s">
        <v>299</v>
      </c>
      <c r="B70" t="s">
        <v>138</v>
      </c>
      <c r="C70">
        <f t="shared" si="5"/>
        <v>0.73299999999999998</v>
      </c>
      <c r="D70">
        <f t="shared" si="6"/>
        <v>7033.2467570719991</v>
      </c>
      <c r="F70" s="38">
        <f t="shared" si="8"/>
        <v>1.0091072752303292</v>
      </c>
      <c r="G70" s="38">
        <f t="shared" si="7"/>
        <v>0.44294689718671576</v>
      </c>
      <c r="H70" t="str">
        <f t="shared" si="4"/>
        <v>Tourist</v>
      </c>
    </row>
    <row r="71" spans="1:8" x14ac:dyDescent="0.25">
      <c r="A71" t="s">
        <v>685</v>
      </c>
      <c r="B71" t="s">
        <v>2</v>
      </c>
      <c r="C71">
        <f t="shared" si="5"/>
        <v>0.79600000000000004</v>
      </c>
      <c r="D71">
        <f t="shared" si="6"/>
        <v>23893.300101320001</v>
      </c>
      <c r="G71" s="38"/>
      <c r="H71" t="str">
        <f t="shared" si="4"/>
        <v>Commodity</v>
      </c>
    </row>
    <row r="72" spans="1:8" x14ac:dyDescent="0.25">
      <c r="A72" t="s">
        <v>685</v>
      </c>
      <c r="B72" t="s">
        <v>9</v>
      </c>
      <c r="C72">
        <f t="shared" si="5"/>
        <v>0.42899999999999999</v>
      </c>
      <c r="D72">
        <f t="shared" si="6"/>
        <v>867.99775025999986</v>
      </c>
      <c r="G72" s="38"/>
      <c r="H72" t="str">
        <f t="shared" si="4"/>
        <v>Commodity</v>
      </c>
    </row>
    <row r="73" spans="1:8" x14ac:dyDescent="0.25">
      <c r="A73" t="s">
        <v>685</v>
      </c>
      <c r="B73" t="s">
        <v>21</v>
      </c>
      <c r="C73">
        <f t="shared" si="5"/>
        <v>0.90600000000000003</v>
      </c>
      <c r="D73">
        <f t="shared" si="6"/>
        <v>35628.210131384003</v>
      </c>
      <c r="G73" s="38"/>
      <c r="H73" t="str">
        <f t="shared" si="4"/>
        <v>Commodity</v>
      </c>
    </row>
    <row r="74" spans="1:8" x14ac:dyDescent="0.25">
      <c r="A74" t="s">
        <v>685</v>
      </c>
      <c r="B74" t="s">
        <v>23</v>
      </c>
      <c r="C74">
        <f t="shared" si="5"/>
        <v>0.629</v>
      </c>
      <c r="D74">
        <f t="shared" si="6"/>
        <v>3722.0101020480001</v>
      </c>
      <c r="G74" s="38"/>
      <c r="H74" t="str">
        <f t="shared" si="4"/>
        <v>Commodity</v>
      </c>
    </row>
    <row r="75" spans="1:8" x14ac:dyDescent="0.25">
      <c r="A75" t="s">
        <v>685</v>
      </c>
      <c r="B75" t="s">
        <v>39</v>
      </c>
      <c r="C75">
        <f t="shared" si="5"/>
        <v>0.53</v>
      </c>
      <c r="D75">
        <f t="shared" si="6"/>
        <v>1948.3925732663999</v>
      </c>
      <c r="G75" s="38"/>
      <c r="H75" t="str">
        <f t="shared" si="4"/>
        <v>Commodity</v>
      </c>
    </row>
    <row r="76" spans="1:8" x14ac:dyDescent="0.25">
      <c r="A76" t="s">
        <v>685</v>
      </c>
      <c r="B76" t="s">
        <v>134</v>
      </c>
      <c r="C76">
        <f t="shared" si="5"/>
        <v>0.57599999999999996</v>
      </c>
      <c r="D76">
        <f t="shared" si="6"/>
        <v>1142.540453884</v>
      </c>
      <c r="G76" s="38"/>
      <c r="H76" t="str">
        <f t="shared" si="4"/>
        <v>Commodity</v>
      </c>
    </row>
    <row r="77" spans="1:8" x14ac:dyDescent="0.25">
      <c r="A77" t="s">
        <v>685</v>
      </c>
      <c r="B77" t="s">
        <v>48</v>
      </c>
      <c r="G77" s="38"/>
      <c r="H77" t="str">
        <f t="shared" si="4"/>
        <v>Commodity</v>
      </c>
    </row>
    <row r="78" spans="1:8" x14ac:dyDescent="0.25">
      <c r="A78" t="s">
        <v>685</v>
      </c>
      <c r="B78" t="s">
        <v>8</v>
      </c>
      <c r="C78">
        <f t="shared" si="5"/>
        <v>0.58599999999999997</v>
      </c>
      <c r="D78">
        <f t="shared" si="6"/>
        <v>3666.8040673080004</v>
      </c>
      <c r="G78" s="38"/>
      <c r="H78" t="str">
        <f t="shared" si="4"/>
        <v>Tourist</v>
      </c>
    </row>
    <row r="79" spans="1:8" x14ac:dyDescent="0.25">
      <c r="A79" t="s">
        <v>685</v>
      </c>
      <c r="B79" t="s">
        <v>10</v>
      </c>
      <c r="C79">
        <f t="shared" si="5"/>
        <v>0.84799999999999998</v>
      </c>
      <c r="D79">
        <f t="shared" si="6"/>
        <v>18958.002655</v>
      </c>
      <c r="G79" s="38"/>
      <c r="H79" t="str">
        <f t="shared" si="4"/>
        <v>Tourist</v>
      </c>
    </row>
    <row r="80" spans="1:8" x14ac:dyDescent="0.25">
      <c r="A80" t="s">
        <v>685</v>
      </c>
      <c r="B80" t="s">
        <v>15</v>
      </c>
      <c r="C80">
        <f t="shared" si="5"/>
        <v>0.70199999999999996</v>
      </c>
      <c r="D80">
        <f t="shared" si="6"/>
        <v>4321.4543362640006</v>
      </c>
      <c r="G80" s="38"/>
      <c r="H80" t="str">
        <f t="shared" si="4"/>
        <v>Tourist</v>
      </c>
    </row>
    <row r="81" spans="1:8" x14ac:dyDescent="0.25">
      <c r="A81" t="s">
        <v>685</v>
      </c>
      <c r="B81" t="s">
        <v>28</v>
      </c>
      <c r="C81">
        <f t="shared" si="5"/>
        <v>0.68799999999999994</v>
      </c>
      <c r="D81">
        <f t="shared" si="6"/>
        <v>4238.5118462959999</v>
      </c>
      <c r="G81" s="38"/>
      <c r="H81" t="str">
        <f t="shared" si="4"/>
        <v>Tourist</v>
      </c>
    </row>
    <row r="82" spans="1:8" x14ac:dyDescent="0.25">
      <c r="A82" t="s">
        <v>685</v>
      </c>
      <c r="B82" t="s">
        <v>29</v>
      </c>
      <c r="C82">
        <f t="shared" si="5"/>
        <v>0.84699999999999998</v>
      </c>
      <c r="D82">
        <f t="shared" si="6"/>
        <v>21666.129155120001</v>
      </c>
      <c r="G82" s="38"/>
      <c r="H82" t="str">
        <f t="shared" si="4"/>
        <v>Tourist</v>
      </c>
    </row>
    <row r="83" spans="1:8" x14ac:dyDescent="0.25">
      <c r="A83" t="s">
        <v>685</v>
      </c>
      <c r="B83" t="s">
        <v>30</v>
      </c>
      <c r="C83">
        <f t="shared" si="5"/>
        <v>0.73699999999999999</v>
      </c>
      <c r="D83">
        <f t="shared" si="6"/>
        <v>9229.9359451359996</v>
      </c>
      <c r="G83" s="38"/>
      <c r="H83" t="str">
        <f t="shared" si="4"/>
        <v>Tourist</v>
      </c>
    </row>
    <row r="84" spans="1:8" x14ac:dyDescent="0.25">
      <c r="A84" t="s">
        <v>685</v>
      </c>
      <c r="B84" t="s">
        <v>35</v>
      </c>
      <c r="C84">
        <f t="shared" si="5"/>
        <v>0.70199999999999996</v>
      </c>
      <c r="D84">
        <f t="shared" si="6"/>
        <v>6492.5565564560002</v>
      </c>
      <c r="G84" s="38"/>
      <c r="H84" t="str">
        <f t="shared" si="4"/>
        <v>Tourist</v>
      </c>
    </row>
    <row r="85" spans="1:8" x14ac:dyDescent="0.25">
      <c r="A85" t="s">
        <v>685</v>
      </c>
      <c r="B85" t="s">
        <v>139</v>
      </c>
      <c r="C85">
        <f t="shared" si="5"/>
        <v>0.52500000000000002</v>
      </c>
      <c r="D85">
        <f t="shared" si="6"/>
        <v>1617.0372017160003</v>
      </c>
      <c r="G85" s="38"/>
      <c r="H85" t="str">
        <f t="shared" si="4"/>
        <v>Tourist</v>
      </c>
    </row>
    <row r="86" spans="1:8" x14ac:dyDescent="0.25">
      <c r="A86" t="s">
        <v>685</v>
      </c>
      <c r="B86" t="s">
        <v>37</v>
      </c>
      <c r="C86">
        <f t="shared" si="5"/>
        <v>0.80600000000000005</v>
      </c>
      <c r="D86">
        <f t="shared" si="6"/>
        <v>30862.902172136004</v>
      </c>
      <c r="G86" s="38"/>
      <c r="H86" t="str">
        <f t="shared" si="4"/>
        <v>Tourist</v>
      </c>
    </row>
    <row r="87" spans="1:8" x14ac:dyDescent="0.25">
      <c r="A87" t="s">
        <v>685</v>
      </c>
      <c r="B87" t="s">
        <v>46</v>
      </c>
      <c r="C87">
        <f t="shared" si="5"/>
        <v>0.71</v>
      </c>
      <c r="D87">
        <f t="shared" si="6"/>
        <v>7631.2924797840005</v>
      </c>
      <c r="G87" s="38"/>
      <c r="H87" t="str">
        <f t="shared" si="4"/>
        <v>Tourist</v>
      </c>
    </row>
    <row r="88" spans="1:8" x14ac:dyDescent="0.25">
      <c r="A88" t="s">
        <v>685</v>
      </c>
      <c r="B88" t="s">
        <v>49</v>
      </c>
      <c r="C88">
        <f t="shared" si="5"/>
        <v>0.626</v>
      </c>
      <c r="D88">
        <f t="shared" si="6"/>
        <v>6796.4224879760004</v>
      </c>
      <c r="G88" s="38"/>
      <c r="H88" t="str">
        <f t="shared" si="4"/>
        <v>Tourist</v>
      </c>
    </row>
    <row r="89" spans="1:8" x14ac:dyDescent="0.25">
      <c r="A89" t="s">
        <v>685</v>
      </c>
      <c r="B89" t="s">
        <v>4</v>
      </c>
      <c r="C89">
        <f t="shared" si="5"/>
        <v>0.70199999999999996</v>
      </c>
      <c r="D89">
        <f t="shared" si="6"/>
        <v>9262.1306729839998</v>
      </c>
      <c r="G89" s="38"/>
      <c r="H89" t="str">
        <f t="shared" si="4"/>
        <v>Commodity</v>
      </c>
    </row>
    <row r="90" spans="1:8" x14ac:dyDescent="0.25">
      <c r="A90" t="s">
        <v>685</v>
      </c>
      <c r="B90" t="s">
        <v>5</v>
      </c>
      <c r="C90">
        <f t="shared" si="5"/>
        <v>0.53800000000000003</v>
      </c>
      <c r="D90">
        <f t="shared" si="6"/>
        <v>3954.9938433984003</v>
      </c>
      <c r="G90" s="38"/>
      <c r="H90" t="str">
        <f t="shared" si="4"/>
        <v>Commodity</v>
      </c>
    </row>
    <row r="91" spans="1:8" x14ac:dyDescent="0.25">
      <c r="A91" t="s">
        <v>685</v>
      </c>
      <c r="B91" t="s">
        <v>6</v>
      </c>
      <c r="C91">
        <f t="shared" si="5"/>
        <v>0.63400000000000001</v>
      </c>
      <c r="D91">
        <f t="shared" si="6"/>
        <v>9265.7428047680005</v>
      </c>
      <c r="G91" s="38"/>
      <c r="H91" t="str">
        <f t="shared" ref="H91:H108" si="9">+VLOOKUP(B91,$B$6:$H$55,7,0)</f>
        <v>Commodity</v>
      </c>
    </row>
    <row r="92" spans="1:8" x14ac:dyDescent="0.25">
      <c r="A92" t="s">
        <v>685</v>
      </c>
      <c r="B92" t="s">
        <v>141</v>
      </c>
      <c r="C92">
        <f t="shared" si="5"/>
        <v>0.85499999999999998</v>
      </c>
      <c r="D92">
        <f t="shared" si="6"/>
        <v>55079.630815600001</v>
      </c>
      <c r="G92" s="38"/>
      <c r="H92" t="str">
        <f t="shared" si="9"/>
        <v>Commodity</v>
      </c>
    </row>
    <row r="93" spans="1:8" x14ac:dyDescent="0.25">
      <c r="A93" t="s">
        <v>685</v>
      </c>
      <c r="B93" t="s">
        <v>11</v>
      </c>
      <c r="C93">
        <f t="shared" si="5"/>
        <v>0.44500000000000001</v>
      </c>
      <c r="D93">
        <f t="shared" si="6"/>
        <v>2493.1488012640002</v>
      </c>
      <c r="G93" s="38"/>
      <c r="H93" t="str">
        <f t="shared" si="9"/>
        <v>Commodity</v>
      </c>
    </row>
    <row r="94" spans="1:8" x14ac:dyDescent="0.25">
      <c r="A94" t="s">
        <v>685</v>
      </c>
      <c r="B94" t="s">
        <v>13</v>
      </c>
      <c r="C94">
        <f t="shared" si="5"/>
        <v>0.55400000000000005</v>
      </c>
      <c r="D94">
        <f t="shared" si="6"/>
        <v>9885.7054370559999</v>
      </c>
      <c r="G94" s="38"/>
      <c r="H94" t="str">
        <f t="shared" si="9"/>
        <v>Commodity</v>
      </c>
    </row>
    <row r="95" spans="1:8" x14ac:dyDescent="0.25">
      <c r="A95" t="s">
        <v>685</v>
      </c>
      <c r="B95" t="s">
        <v>14</v>
      </c>
      <c r="C95">
        <f t="shared" si="5"/>
        <v>0.84599999999999997</v>
      </c>
      <c r="D95">
        <f t="shared" si="6"/>
        <v>16967.842170256001</v>
      </c>
      <c r="G95" s="38"/>
      <c r="H95" t="str">
        <f t="shared" si="9"/>
        <v>Commodity</v>
      </c>
    </row>
    <row r="96" spans="1:8" x14ac:dyDescent="0.25">
      <c r="A96" t="s">
        <v>685</v>
      </c>
      <c r="B96" t="s">
        <v>16</v>
      </c>
      <c r="C96">
        <f t="shared" si="5"/>
        <v>0.68300000000000005</v>
      </c>
      <c r="D96">
        <f t="shared" si="6"/>
        <v>13350.604577984002</v>
      </c>
      <c r="G96" s="38"/>
      <c r="H96" t="str">
        <f t="shared" si="9"/>
        <v>Commodity</v>
      </c>
    </row>
    <row r="97" spans="1:8" x14ac:dyDescent="0.25">
      <c r="A97" t="s">
        <v>685</v>
      </c>
      <c r="B97" t="s">
        <v>142</v>
      </c>
      <c r="C97">
        <f t="shared" si="5"/>
        <v>0.439</v>
      </c>
      <c r="D97">
        <f t="shared" si="6"/>
        <v>1270.5439775368</v>
      </c>
      <c r="G97" s="38"/>
      <c r="H97" t="str">
        <f t="shared" si="9"/>
        <v>Commodity</v>
      </c>
    </row>
    <row r="98" spans="1:8" x14ac:dyDescent="0.25">
      <c r="A98" t="s">
        <v>685</v>
      </c>
      <c r="B98" t="s">
        <v>19</v>
      </c>
      <c r="C98">
        <f t="shared" si="5"/>
        <v>0.36399999999999999</v>
      </c>
      <c r="D98">
        <f t="shared" si="6"/>
        <v>804.96005109760006</v>
      </c>
      <c r="G98" s="38"/>
      <c r="H98" t="str">
        <f t="shared" si="9"/>
        <v>Commodity</v>
      </c>
    </row>
    <row r="99" spans="1:8" x14ac:dyDescent="0.25">
      <c r="A99" t="s">
        <v>685</v>
      </c>
      <c r="B99" t="s">
        <v>24</v>
      </c>
      <c r="C99">
        <f t="shared" si="5"/>
        <v>0.81399999999999995</v>
      </c>
      <c r="D99">
        <f t="shared" si="6"/>
        <v>12591.299721079999</v>
      </c>
      <c r="G99" s="38"/>
      <c r="H99" t="str">
        <f t="shared" si="9"/>
        <v>Commodity</v>
      </c>
    </row>
    <row r="100" spans="1:8" x14ac:dyDescent="0.25">
      <c r="A100" t="s">
        <v>685</v>
      </c>
      <c r="B100" t="s">
        <v>25</v>
      </c>
      <c r="C100">
        <f t="shared" si="5"/>
        <v>0.46100000000000002</v>
      </c>
      <c r="D100">
        <f t="shared" si="6"/>
        <v>1488.8367279224001</v>
      </c>
      <c r="G100" s="38"/>
      <c r="H100" t="str">
        <f t="shared" si="9"/>
        <v>Commodity</v>
      </c>
    </row>
    <row r="101" spans="1:8" x14ac:dyDescent="0.25">
      <c r="A101" t="s">
        <v>685</v>
      </c>
      <c r="B101" t="s">
        <v>143</v>
      </c>
      <c r="C101">
        <f t="shared" si="5"/>
        <v>0.74</v>
      </c>
      <c r="D101">
        <f t="shared" si="6"/>
        <v>7665.423608176</v>
      </c>
      <c r="G101" s="38"/>
      <c r="H101" t="str">
        <f t="shared" si="9"/>
        <v>Commodity</v>
      </c>
    </row>
    <row r="102" spans="1:8" x14ac:dyDescent="0.25">
      <c r="A102" t="s">
        <v>685</v>
      </c>
      <c r="B102" t="s">
        <v>31</v>
      </c>
      <c r="C102">
        <f t="shared" si="5"/>
        <v>0.67500000000000004</v>
      </c>
      <c r="D102">
        <f t="shared" si="6"/>
        <v>4217.2859172560002</v>
      </c>
      <c r="G102" s="38"/>
      <c r="H102" t="str">
        <f t="shared" si="9"/>
        <v>Commodity</v>
      </c>
    </row>
    <row r="103" spans="1:8" x14ac:dyDescent="0.25">
      <c r="A103" t="s">
        <v>685</v>
      </c>
      <c r="B103" t="s">
        <v>33</v>
      </c>
      <c r="C103">
        <f t="shared" si="5"/>
        <v>0.60799999999999998</v>
      </c>
      <c r="D103">
        <f t="shared" si="6"/>
        <v>5385.6760771200006</v>
      </c>
      <c r="G103" s="38"/>
      <c r="H103" t="str">
        <f t="shared" si="9"/>
        <v>Commodity</v>
      </c>
    </row>
    <row r="104" spans="1:8" x14ac:dyDescent="0.25">
      <c r="A104" t="s">
        <v>685</v>
      </c>
      <c r="B104" t="s">
        <v>34</v>
      </c>
      <c r="C104">
        <f t="shared" si="5"/>
        <v>0.83399999999999996</v>
      </c>
      <c r="D104">
        <f t="shared" si="6"/>
        <v>127089.60879776</v>
      </c>
      <c r="G104" s="38"/>
      <c r="H104" t="str">
        <f t="shared" si="9"/>
        <v>Commodity</v>
      </c>
    </row>
    <row r="105" spans="1:8" x14ac:dyDescent="0.25">
      <c r="A105" t="s">
        <v>685</v>
      </c>
      <c r="B105" t="s">
        <v>38</v>
      </c>
      <c r="C105">
        <f t="shared" si="5"/>
        <v>0.89200000000000002</v>
      </c>
      <c r="D105">
        <f t="shared" si="6"/>
        <v>24843.572117856002</v>
      </c>
      <c r="G105" s="38"/>
      <c r="H105" t="str">
        <f t="shared" si="9"/>
        <v>Commodity</v>
      </c>
    </row>
    <row r="106" spans="1:8" x14ac:dyDescent="0.25">
      <c r="A106" t="s">
        <v>685</v>
      </c>
      <c r="B106" t="s">
        <v>44</v>
      </c>
      <c r="C106">
        <f t="shared" si="5"/>
        <v>0.53600000000000003</v>
      </c>
      <c r="D106">
        <f t="shared" si="6"/>
        <v>3830.0682863368006</v>
      </c>
      <c r="G106" s="38"/>
      <c r="H106" t="str">
        <f t="shared" si="9"/>
        <v>Commodity</v>
      </c>
    </row>
    <row r="107" spans="1:8" x14ac:dyDescent="0.25">
      <c r="A107" t="s">
        <v>685</v>
      </c>
      <c r="B107" t="s">
        <v>26</v>
      </c>
      <c r="C107">
        <f t="shared" si="5"/>
        <v>0.875</v>
      </c>
      <c r="D107">
        <f t="shared" si="6"/>
        <v>83071.500585440008</v>
      </c>
      <c r="G107" s="38"/>
      <c r="H107" t="str">
        <f t="shared" si="9"/>
        <v>Tourist</v>
      </c>
    </row>
    <row r="108" spans="1:8" x14ac:dyDescent="0.25">
      <c r="A108" t="s">
        <v>685</v>
      </c>
      <c r="B108" t="s">
        <v>32</v>
      </c>
      <c r="C108">
        <f t="shared" si="5"/>
        <v>0.79100000000000004</v>
      </c>
      <c r="D108">
        <f t="shared" si="6"/>
        <v>7865.4397165040009</v>
      </c>
      <c r="G108" s="38"/>
      <c r="H108" t="str">
        <f t="shared" si="9"/>
        <v>Tourist</v>
      </c>
    </row>
  </sheetData>
  <hyperlinks>
    <hyperlink ref="A1" location="Contents!A1" display="BACK"/>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5"/>
  <sheetViews>
    <sheetView workbookViewId="0">
      <selection activeCell="C5" sqref="C5"/>
    </sheetView>
  </sheetViews>
  <sheetFormatPr defaultColWidth="8.85546875" defaultRowHeight="15" x14ac:dyDescent="0.25"/>
  <cols>
    <col min="1" max="1" width="22.42578125" style="8" customWidth="1"/>
    <col min="2" max="2" width="11.85546875" style="8" bestFit="1" customWidth="1"/>
    <col min="3" max="3" width="16.42578125" style="8" bestFit="1" customWidth="1"/>
    <col min="4" max="4" width="20.28515625" style="8" customWidth="1"/>
    <col min="5" max="5" width="14.42578125" style="8" bestFit="1" customWidth="1"/>
    <col min="6" max="6" width="12.85546875" style="8" bestFit="1" customWidth="1"/>
    <col min="7" max="7" width="7.85546875" style="8" customWidth="1"/>
    <col min="8" max="16384" width="8.85546875" style="8"/>
  </cols>
  <sheetData>
    <row r="2" spans="1:24" x14ac:dyDescent="0.25">
      <c r="A2" s="83" t="s">
        <v>815</v>
      </c>
      <c r="B2" s="71"/>
      <c r="C2" s="71"/>
    </row>
    <row r="4" spans="1:24" ht="45" x14ac:dyDescent="0.25">
      <c r="A4" s="70" t="s">
        <v>750</v>
      </c>
      <c r="B4" s="70" t="s">
        <v>749</v>
      </c>
      <c r="C4" s="70" t="s">
        <v>683</v>
      </c>
      <c r="D4" s="70" t="s">
        <v>802</v>
      </c>
      <c r="E4" s="70" t="s">
        <v>803</v>
      </c>
      <c r="F4" s="70" t="s">
        <v>804</v>
      </c>
    </row>
    <row r="5" spans="1:24" x14ac:dyDescent="0.25">
      <c r="A5" s="55" t="s">
        <v>684</v>
      </c>
      <c r="B5" s="54">
        <v>0.81</v>
      </c>
      <c r="C5" s="53">
        <v>35964.17</v>
      </c>
      <c r="D5" s="53">
        <v>8</v>
      </c>
      <c r="E5" s="53">
        <v>6</v>
      </c>
      <c r="F5" s="54">
        <v>14</v>
      </c>
      <c r="H5" s="8" t="s">
        <v>1</v>
      </c>
      <c r="I5" s="8" t="s">
        <v>2</v>
      </c>
      <c r="J5" s="8" t="s">
        <v>3</v>
      </c>
      <c r="K5" s="8" t="s">
        <v>7</v>
      </c>
      <c r="L5" s="8" t="s">
        <v>10</v>
      </c>
      <c r="M5" s="8" t="s">
        <v>13</v>
      </c>
      <c r="N5" s="8" t="s">
        <v>14</v>
      </c>
      <c r="O5" s="8" t="s">
        <v>21</v>
      </c>
      <c r="P5" s="8" t="s">
        <v>26</v>
      </c>
      <c r="Q5" s="8" t="s">
        <v>29</v>
      </c>
      <c r="R5" s="8" t="s">
        <v>34</v>
      </c>
      <c r="S5" s="8" t="s">
        <v>38</v>
      </c>
      <c r="T5" s="8" t="s">
        <v>40</v>
      </c>
      <c r="U5" s="8" t="s">
        <v>47</v>
      </c>
    </row>
    <row r="6" spans="1:24" x14ac:dyDescent="0.25">
      <c r="A6" s="51" t="s">
        <v>345</v>
      </c>
      <c r="B6" s="43">
        <v>0.73</v>
      </c>
      <c r="C6" s="52">
        <v>10484.24</v>
      </c>
      <c r="D6" s="52">
        <v>10</v>
      </c>
      <c r="E6" s="52">
        <v>10</v>
      </c>
      <c r="F6" s="43">
        <v>17</v>
      </c>
      <c r="H6" s="8" t="s">
        <v>0</v>
      </c>
      <c r="I6" s="8" t="s">
        <v>6</v>
      </c>
      <c r="J6" s="8" t="s">
        <v>12</v>
      </c>
      <c r="K6" s="8" t="s">
        <v>16</v>
      </c>
      <c r="L6" s="8" t="s">
        <v>18</v>
      </c>
      <c r="M6" s="8" t="s">
        <v>22</v>
      </c>
      <c r="N6" s="8" t="s">
        <v>24</v>
      </c>
      <c r="O6" s="8" t="s">
        <v>27</v>
      </c>
      <c r="P6" s="8" t="s">
        <v>28</v>
      </c>
      <c r="Q6" s="8" t="s">
        <v>30</v>
      </c>
      <c r="R6" s="8" t="s">
        <v>32</v>
      </c>
      <c r="S6" s="8" t="s">
        <v>33</v>
      </c>
      <c r="T6" s="8" t="s">
        <v>37</v>
      </c>
      <c r="U6" s="8" t="s">
        <v>41</v>
      </c>
      <c r="V6" s="8" t="s">
        <v>42</v>
      </c>
      <c r="W6" s="8" t="s">
        <v>43</v>
      </c>
      <c r="X6" s="8" t="s">
        <v>48</v>
      </c>
    </row>
    <row r="7" spans="1:24" x14ac:dyDescent="0.25">
      <c r="A7" s="51" t="s">
        <v>340</v>
      </c>
      <c r="B7" s="44">
        <v>0.6</v>
      </c>
      <c r="C7" s="52">
        <v>4192.9799999999996</v>
      </c>
      <c r="D7" s="52">
        <v>9</v>
      </c>
      <c r="E7" s="52">
        <v>6</v>
      </c>
      <c r="F7" s="43">
        <v>16</v>
      </c>
      <c r="H7" s="8" t="s">
        <v>4</v>
      </c>
      <c r="I7" s="8" t="s">
        <v>5</v>
      </c>
      <c r="J7" s="8" t="s">
        <v>8</v>
      </c>
      <c r="K7" s="8" t="s">
        <v>11</v>
      </c>
      <c r="L7" s="8" t="s">
        <v>15</v>
      </c>
      <c r="M7" s="8" t="s">
        <v>20</v>
      </c>
      <c r="N7" s="8" t="s">
        <v>23</v>
      </c>
      <c r="O7" s="8" t="s">
        <v>25</v>
      </c>
      <c r="P7" s="8" t="s">
        <v>31</v>
      </c>
      <c r="Q7" s="8" t="s">
        <v>35</v>
      </c>
      <c r="R7" s="8" t="s">
        <v>36</v>
      </c>
      <c r="S7" s="8" t="s">
        <v>39</v>
      </c>
      <c r="T7" s="8" t="s">
        <v>44</v>
      </c>
      <c r="U7" s="8" t="s">
        <v>45</v>
      </c>
      <c r="V7" s="8" t="s">
        <v>46</v>
      </c>
      <c r="W7" s="8" t="s">
        <v>49</v>
      </c>
    </row>
    <row r="8" spans="1:24" x14ac:dyDescent="0.25">
      <c r="A8" s="51" t="s">
        <v>335</v>
      </c>
      <c r="B8" s="43">
        <v>0.41</v>
      </c>
      <c r="C8" s="52">
        <v>981.16</v>
      </c>
      <c r="D8" s="52">
        <v>1</v>
      </c>
      <c r="E8" s="52">
        <v>0</v>
      </c>
      <c r="F8" s="43">
        <v>3</v>
      </c>
      <c r="H8" s="8" t="s">
        <v>9</v>
      </c>
      <c r="I8" s="8" t="s">
        <v>17</v>
      </c>
      <c r="J8" s="8" t="s">
        <v>19</v>
      </c>
    </row>
    <row r="9" spans="1:24" x14ac:dyDescent="0.25">
      <c r="A9" s="51"/>
      <c r="B9" s="43"/>
      <c r="C9" s="43"/>
      <c r="D9" s="43"/>
      <c r="E9" s="43"/>
      <c r="F9" s="51"/>
    </row>
    <row r="10" spans="1:24" x14ac:dyDescent="0.25">
      <c r="A10" s="66"/>
      <c r="B10" s="43"/>
      <c r="C10" s="43"/>
      <c r="D10" s="43"/>
      <c r="E10" s="43"/>
      <c r="F10" s="51"/>
    </row>
    <row r="11" spans="1:24" x14ac:dyDescent="0.25">
      <c r="A11" s="51"/>
      <c r="B11" s="43"/>
      <c r="C11" s="43"/>
      <c r="D11" s="43"/>
      <c r="E11" s="43"/>
      <c r="F11" s="51"/>
    </row>
    <row r="12" spans="1:24" x14ac:dyDescent="0.25">
      <c r="A12" s="86" t="s">
        <v>810</v>
      </c>
      <c r="B12" s="75"/>
      <c r="C12" s="75"/>
      <c r="D12" s="75"/>
      <c r="E12" s="75"/>
      <c r="F12" s="51"/>
    </row>
    <row r="13" spans="1:24" x14ac:dyDescent="0.25">
      <c r="A13" s="83" t="s">
        <v>811</v>
      </c>
      <c r="B13" s="75"/>
      <c r="C13" s="75"/>
      <c r="D13" s="75"/>
      <c r="E13" s="75"/>
      <c r="F13" s="51"/>
    </row>
    <row r="14" spans="1:24" x14ac:dyDescent="0.25">
      <c r="A14" s="51"/>
      <c r="B14" s="43"/>
      <c r="C14" s="50"/>
      <c r="D14" s="50"/>
      <c r="E14" s="50"/>
      <c r="F14" s="51"/>
    </row>
    <row r="15" spans="1:24" x14ac:dyDescent="0.25">
      <c r="A15" s="51"/>
      <c r="B15" s="43"/>
      <c r="C15" s="50"/>
      <c r="D15" s="50"/>
      <c r="E15" s="50"/>
      <c r="F15" s="51"/>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enableFormatConditionsCalculation="0"/>
  <dimension ref="A2:L392"/>
  <sheetViews>
    <sheetView topLeftCell="A16" zoomScale="85" zoomScaleNormal="85" zoomScalePageLayoutView="85" workbookViewId="0">
      <selection activeCell="H47" sqref="H47"/>
    </sheetView>
  </sheetViews>
  <sheetFormatPr defaultColWidth="9.140625" defaultRowHeight="15" x14ac:dyDescent="0.25"/>
  <cols>
    <col min="1" max="1" width="11" style="8" customWidth="1"/>
    <col min="2" max="2" width="35.140625" style="8" customWidth="1"/>
    <col min="3" max="3" width="27.28515625" style="8" customWidth="1"/>
    <col min="4" max="4" width="31.28515625" style="8" customWidth="1"/>
    <col min="5" max="5" width="5" style="8" customWidth="1"/>
    <col min="6" max="16384" width="9.140625" style="8"/>
  </cols>
  <sheetData>
    <row r="2" spans="1:6" x14ac:dyDescent="0.25">
      <c r="A2" s="7" t="s">
        <v>145</v>
      </c>
      <c r="E2" s="9" t="b">
        <v>0</v>
      </c>
    </row>
    <row r="3" spans="1:6" x14ac:dyDescent="0.25">
      <c r="A3" s="9">
        <v>3</v>
      </c>
      <c r="E3" s="10" t="s">
        <v>146</v>
      </c>
    </row>
    <row r="4" spans="1:6" x14ac:dyDescent="0.25">
      <c r="E4" s="11">
        <v>3</v>
      </c>
      <c r="F4" s="8" t="s">
        <v>147</v>
      </c>
    </row>
    <row r="5" spans="1:6" x14ac:dyDescent="0.25">
      <c r="A5" s="7" t="s">
        <v>148</v>
      </c>
    </row>
    <row r="6" spans="1:6" x14ac:dyDescent="0.25">
      <c r="A6" s="12">
        <v>7</v>
      </c>
    </row>
    <row r="7" spans="1:6" x14ac:dyDescent="0.25">
      <c r="A7" s="12"/>
    </row>
    <row r="8" spans="1:6" x14ac:dyDescent="0.25">
      <c r="A8" s="7" t="s">
        <v>149</v>
      </c>
    </row>
    <row r="9" spans="1:6" x14ac:dyDescent="0.25">
      <c r="A9" s="12">
        <v>2</v>
      </c>
    </row>
    <row r="12" spans="1:6" x14ac:dyDescent="0.25">
      <c r="B12" s="7"/>
      <c r="C12" s="13"/>
      <c r="D12" s="13"/>
    </row>
    <row r="13" spans="1:6" x14ac:dyDescent="0.25">
      <c r="B13" s="14" t="s">
        <v>150</v>
      </c>
      <c r="C13" s="14" t="s">
        <v>715</v>
      </c>
      <c r="D13" s="14" t="s">
        <v>152</v>
      </c>
    </row>
    <row r="14" spans="1:6" x14ac:dyDescent="0.25">
      <c r="A14" s="15" t="s">
        <v>153</v>
      </c>
      <c r="B14" s="16">
        <v>17.252203775311269</v>
      </c>
      <c r="C14" s="16">
        <v>19.87466666666667</v>
      </c>
      <c r="D14" s="16">
        <v>31.084</v>
      </c>
      <c r="F14" s="7"/>
    </row>
    <row r="15" spans="1:6" x14ac:dyDescent="0.25">
      <c r="A15" s="15" t="s">
        <v>154</v>
      </c>
      <c r="B15" s="16">
        <v>14.984270606534466</v>
      </c>
      <c r="C15" s="16">
        <v>31.045933333333334</v>
      </c>
      <c r="D15" s="16">
        <v>3.218</v>
      </c>
    </row>
    <row r="16" spans="1:6" x14ac:dyDescent="0.25">
      <c r="A16" s="15" t="s">
        <v>155</v>
      </c>
      <c r="B16" s="16">
        <v>17.397750901588498</v>
      </c>
      <c r="C16" s="16">
        <v>31.970545454545459</v>
      </c>
      <c r="D16" s="16">
        <v>35.954000000000001</v>
      </c>
    </row>
    <row r="17" spans="1:12" x14ac:dyDescent="0.25">
      <c r="A17" s="15" t="s">
        <v>156</v>
      </c>
      <c r="B17" s="16">
        <v>16.792314821632747</v>
      </c>
      <c r="C17" s="16">
        <v>39.222666666666669</v>
      </c>
      <c r="D17" s="16">
        <v>19.625</v>
      </c>
    </row>
    <row r="18" spans="1:12" x14ac:dyDescent="0.25">
      <c r="A18" s="17" t="s">
        <v>0</v>
      </c>
      <c r="B18" s="16">
        <v>11.385092093460344</v>
      </c>
      <c r="C18" s="16">
        <v>25.600200000000005</v>
      </c>
      <c r="D18" s="16">
        <v>8.7999999999999995E-2</v>
      </c>
    </row>
    <row r="19" spans="1:12" x14ac:dyDescent="0.25">
      <c r="A19" s="15" t="s">
        <v>157</v>
      </c>
      <c r="B19" s="16">
        <v>17.52664062101303</v>
      </c>
      <c r="C19" s="16">
        <v>31.507000000000001</v>
      </c>
      <c r="D19" s="16">
        <v>40.9</v>
      </c>
    </row>
    <row r="20" spans="1:12" x14ac:dyDescent="0.25">
      <c r="A20" s="15" t="s">
        <v>158</v>
      </c>
      <c r="B20" s="16">
        <v>15.01908328226887</v>
      </c>
      <c r="C20" s="16">
        <v>23.343285714285713</v>
      </c>
      <c r="D20" s="16">
        <v>3.3319999999999999</v>
      </c>
      <c r="F20" s="83" t="s">
        <v>821</v>
      </c>
      <c r="G20" s="77"/>
      <c r="H20" s="77"/>
      <c r="I20" s="77"/>
      <c r="J20" s="77"/>
      <c r="K20" s="77"/>
      <c r="L20" s="71"/>
    </row>
    <row r="21" spans="1:12" x14ac:dyDescent="0.25">
      <c r="A21" s="15" t="s">
        <v>159</v>
      </c>
      <c r="B21" s="16">
        <v>16.939152200140295</v>
      </c>
      <c r="C21" s="16">
        <v>34.196727272727266</v>
      </c>
      <c r="D21" s="16">
        <v>22.728999999999999</v>
      </c>
      <c r="F21" s="74"/>
    </row>
    <row r="22" spans="1:12" x14ac:dyDescent="0.25">
      <c r="A22" s="15" t="s">
        <v>160</v>
      </c>
      <c r="B22" s="16">
        <v>15.945764028193713</v>
      </c>
      <c r="C22" s="16">
        <v>52.414772727272727</v>
      </c>
      <c r="D22" s="16">
        <v>8.4169999999999998</v>
      </c>
    </row>
    <row r="23" spans="1:12" x14ac:dyDescent="0.25">
      <c r="A23" s="15" t="s">
        <v>161</v>
      </c>
      <c r="B23" s="16">
        <v>16.026199636253782</v>
      </c>
      <c r="C23" s="16">
        <v>27.342500000000001</v>
      </c>
      <c r="D23" s="16">
        <v>9.1219999999999999</v>
      </c>
    </row>
    <row r="24" spans="1:12" x14ac:dyDescent="0.25">
      <c r="A24" s="17" t="s">
        <v>1</v>
      </c>
      <c r="B24" s="16">
        <v>12.759957758756611</v>
      </c>
      <c r="C24" s="16">
        <v>17.678952380952385</v>
      </c>
      <c r="D24" s="16">
        <v>0.34799999999999998</v>
      </c>
    </row>
    <row r="25" spans="1:12" x14ac:dyDescent="0.25">
      <c r="A25" s="15" t="s">
        <v>2</v>
      </c>
      <c r="B25" s="16">
        <v>13.936842843131799</v>
      </c>
      <c r="C25" s="16">
        <v>30.914045454545462</v>
      </c>
      <c r="D25" s="16">
        <v>1.129</v>
      </c>
    </row>
    <row r="26" spans="1:12" x14ac:dyDescent="0.25">
      <c r="A26" s="15" t="s">
        <v>162</v>
      </c>
      <c r="B26" s="16">
        <v>18.931748338441079</v>
      </c>
      <c r="C26" s="16">
        <v>13.762727272727274</v>
      </c>
      <c r="D26" s="16">
        <v>166.70699999999999</v>
      </c>
    </row>
    <row r="27" spans="1:12" x14ac:dyDescent="0.25">
      <c r="A27" s="17" t="s">
        <v>3</v>
      </c>
      <c r="B27" s="16">
        <v>12.531772785169476</v>
      </c>
      <c r="C27" s="16">
        <v>38.566333333333326</v>
      </c>
      <c r="D27" s="16">
        <v>0.27700000000000002</v>
      </c>
    </row>
    <row r="28" spans="1:12" x14ac:dyDescent="0.25">
      <c r="A28" s="15" t="s">
        <v>163</v>
      </c>
      <c r="B28" s="16">
        <v>16.059830742826342</v>
      </c>
      <c r="C28" s="16">
        <v>28.087947368421048</v>
      </c>
      <c r="D28" s="16">
        <v>9.4339999999999993</v>
      </c>
    </row>
    <row r="29" spans="1:12" x14ac:dyDescent="0.25">
      <c r="A29" s="15" t="s">
        <v>164</v>
      </c>
      <c r="B29" s="16">
        <v>16.209032645950423</v>
      </c>
      <c r="C29" s="16">
        <v>51.284999999999997</v>
      </c>
      <c r="D29" s="16">
        <v>10.952</v>
      </c>
    </row>
    <row r="30" spans="1:12" x14ac:dyDescent="0.25">
      <c r="A30" s="15" t="s">
        <v>4</v>
      </c>
      <c r="B30" s="16">
        <v>12.733755386362587</v>
      </c>
      <c r="C30" s="16">
        <v>29.473687499999997</v>
      </c>
      <c r="D30" s="16">
        <v>0.33900000000000002</v>
      </c>
    </row>
    <row r="31" spans="1:12" x14ac:dyDescent="0.25">
      <c r="A31" s="15" t="s">
        <v>165</v>
      </c>
      <c r="B31" s="16">
        <v>16.109458457562656</v>
      </c>
      <c r="C31" s="16">
        <v>21.603454545454543</v>
      </c>
      <c r="D31" s="16">
        <v>9.9139999999999997</v>
      </c>
    </row>
    <row r="32" spans="1:12" x14ac:dyDescent="0.25">
      <c r="A32" s="15" t="s">
        <v>5</v>
      </c>
      <c r="B32" s="16">
        <v>13.460263166016727</v>
      </c>
      <c r="C32" s="16">
        <v>38.510181818181813</v>
      </c>
      <c r="D32" s="16">
        <v>0.70099999999999996</v>
      </c>
    </row>
    <row r="33" spans="1:12" x14ac:dyDescent="0.25">
      <c r="A33" s="15" t="s">
        <v>166</v>
      </c>
      <c r="B33" s="16">
        <v>16.179096672515719</v>
      </c>
      <c r="C33" s="16">
        <v>29.795045454545459</v>
      </c>
      <c r="D33" s="16">
        <v>10.629</v>
      </c>
    </row>
    <row r="34" spans="1:12" x14ac:dyDescent="0.25">
      <c r="A34" s="15" t="s">
        <v>167</v>
      </c>
      <c r="B34" s="16">
        <v>15.173919715594629</v>
      </c>
      <c r="C34" s="16">
        <v>50.518071428571432</v>
      </c>
      <c r="D34" s="16">
        <v>3.89</v>
      </c>
    </row>
    <row r="35" spans="1:12" x14ac:dyDescent="0.25">
      <c r="A35" s="15" t="s">
        <v>6</v>
      </c>
      <c r="B35" s="16">
        <v>14.432316505267497</v>
      </c>
      <c r="C35" s="16">
        <v>37.664590909090911</v>
      </c>
      <c r="D35" s="16">
        <v>1.853</v>
      </c>
      <c r="E35" s="88"/>
      <c r="F35" s="88"/>
      <c r="G35" s="18"/>
      <c r="J35" s="7"/>
    </row>
    <row r="36" spans="1:12" x14ac:dyDescent="0.25">
      <c r="A36" s="15" t="s">
        <v>169</v>
      </c>
      <c r="B36" s="16">
        <v>19.08816646774395</v>
      </c>
      <c r="C36" s="16">
        <v>38.801687500000007</v>
      </c>
      <c r="D36" s="16">
        <v>194.93299999999999</v>
      </c>
    </row>
    <row r="37" spans="1:12" x14ac:dyDescent="0.25">
      <c r="A37" s="15" t="s">
        <v>7</v>
      </c>
      <c r="B37" s="16">
        <v>12.959844447906553</v>
      </c>
      <c r="C37" s="16">
        <v>44.381681818181818</v>
      </c>
      <c r="D37" s="16">
        <v>0.42499999999999999</v>
      </c>
    </row>
    <row r="38" spans="1:12" ht="15.75" thickBot="1" x14ac:dyDescent="0.3">
      <c r="A38" s="15" t="s">
        <v>172</v>
      </c>
      <c r="B38" s="16">
        <v>15.821170997139607</v>
      </c>
      <c r="C38" s="16">
        <v>35.844249999999995</v>
      </c>
      <c r="D38" s="16">
        <v>7.431</v>
      </c>
    </row>
    <row r="39" spans="1:12" x14ac:dyDescent="0.25">
      <c r="A39" s="15" t="s">
        <v>174</v>
      </c>
      <c r="B39" s="16">
        <v>16.525824860719553</v>
      </c>
      <c r="C39" s="16">
        <v>21.473954545454543</v>
      </c>
      <c r="D39" s="16">
        <v>15.034000000000001</v>
      </c>
      <c r="F39" s="76"/>
    </row>
    <row r="40" spans="1:12" x14ac:dyDescent="0.25">
      <c r="A40" s="15" t="s">
        <v>175</v>
      </c>
      <c r="B40" s="16">
        <v>15.948018820580803</v>
      </c>
      <c r="C40" s="16">
        <v>26.3949</v>
      </c>
      <c r="D40" s="16">
        <v>8.4359999999999999</v>
      </c>
    </row>
    <row r="41" spans="1:12" x14ac:dyDescent="0.25">
      <c r="A41" s="15" t="s">
        <v>176</v>
      </c>
      <c r="B41" s="16">
        <v>16.530403957548479</v>
      </c>
      <c r="C41" s="16">
        <v>15.430187499999997</v>
      </c>
      <c r="D41" s="16">
        <v>15.103</v>
      </c>
    </row>
    <row r="42" spans="1:12" x14ac:dyDescent="0.25">
      <c r="A42" s="15" t="s">
        <v>177</v>
      </c>
      <c r="B42" s="16">
        <v>16.856885189396966</v>
      </c>
      <c r="C42" s="16">
        <v>16.80691666666667</v>
      </c>
      <c r="D42" s="16">
        <v>20.934000000000001</v>
      </c>
      <c r="G42" s="8" t="s">
        <v>806</v>
      </c>
    </row>
    <row r="43" spans="1:12" x14ac:dyDescent="0.25">
      <c r="A43" s="15" t="s">
        <v>178</v>
      </c>
      <c r="B43" s="16">
        <v>17.354642125715742</v>
      </c>
      <c r="C43" s="16">
        <v>44.121363636363633</v>
      </c>
      <c r="D43" s="16">
        <v>34.436999999999998</v>
      </c>
    </row>
    <row r="44" spans="1:12" ht="15.75" thickBot="1" x14ac:dyDescent="0.3">
      <c r="A44" s="15" t="s">
        <v>8</v>
      </c>
      <c r="B44" s="16">
        <v>13.161584090557611</v>
      </c>
      <c r="C44" s="16">
        <v>35.8172</v>
      </c>
      <c r="D44" s="16">
        <v>0.52</v>
      </c>
    </row>
    <row r="45" spans="1:12" ht="15.75" thickBot="1" x14ac:dyDescent="0.3">
      <c r="A45" s="15" t="s">
        <v>179</v>
      </c>
      <c r="B45" s="16">
        <v>15.372391219659699</v>
      </c>
      <c r="C45" s="16">
        <v>16.343454545454545</v>
      </c>
      <c r="D45" s="16">
        <v>4.7439999999999998</v>
      </c>
      <c r="H45" s="82" t="s">
        <v>818</v>
      </c>
      <c r="I45" s="71"/>
      <c r="J45" s="71"/>
      <c r="K45" s="71"/>
      <c r="L45" s="71"/>
    </row>
    <row r="46" spans="1:12" x14ac:dyDescent="0.25">
      <c r="A46" s="15" t="s">
        <v>180</v>
      </c>
      <c r="B46" s="16">
        <v>16.164788378950302</v>
      </c>
      <c r="C46" s="16">
        <v>19.044999999999995</v>
      </c>
      <c r="D46" s="16">
        <v>10.478</v>
      </c>
      <c r="H46" s="83" t="s">
        <v>835</v>
      </c>
      <c r="I46" s="71"/>
      <c r="J46" s="71"/>
      <c r="K46" s="71"/>
      <c r="L46" s="71"/>
    </row>
    <row r="47" spans="1:12" x14ac:dyDescent="0.25">
      <c r="A47" s="15" t="s">
        <v>181</v>
      </c>
      <c r="B47" s="16">
        <v>16.671923291268854</v>
      </c>
      <c r="C47" s="16">
        <v>21.962937499999999</v>
      </c>
      <c r="D47" s="16">
        <v>17.399000000000001</v>
      </c>
    </row>
    <row r="48" spans="1:12" x14ac:dyDescent="0.25">
      <c r="A48" s="15" t="s">
        <v>182</v>
      </c>
      <c r="B48" s="16">
        <v>21.02197760801938</v>
      </c>
      <c r="C48" s="16">
        <v>17.847227272727277</v>
      </c>
      <c r="D48" s="16">
        <v>1348.1210000000001</v>
      </c>
    </row>
    <row r="49" spans="1:4" x14ac:dyDescent="0.25">
      <c r="A49" s="15" t="s">
        <v>183</v>
      </c>
      <c r="B49" s="16">
        <v>17.645281750775691</v>
      </c>
      <c r="C49" s="16">
        <v>25.105045454545458</v>
      </c>
      <c r="D49" s="16">
        <v>46.052</v>
      </c>
    </row>
    <row r="50" spans="1:4" x14ac:dyDescent="0.25">
      <c r="A50" s="15" t="s">
        <v>9</v>
      </c>
      <c r="B50" s="16">
        <v>13.42984807715229</v>
      </c>
      <c r="C50" s="16">
        <v>25.179272727272732</v>
      </c>
      <c r="D50" s="16">
        <v>0.68</v>
      </c>
    </row>
    <row r="51" spans="1:4" x14ac:dyDescent="0.25">
      <c r="A51" s="15" t="s">
        <v>184</v>
      </c>
      <c r="B51" s="16">
        <v>18.100075950958193</v>
      </c>
      <c r="C51" s="16">
        <v>18.156875000000003</v>
      </c>
      <c r="D51" s="16">
        <v>72.570999999999998</v>
      </c>
    </row>
    <row r="52" spans="1:4" x14ac:dyDescent="0.25">
      <c r="A52" s="15" t="s">
        <v>185</v>
      </c>
      <c r="B52" s="16">
        <v>15.196038324189828</v>
      </c>
      <c r="C52" s="16">
        <v>28.490409090909086</v>
      </c>
      <c r="D52" s="16">
        <v>3.9769999999999999</v>
      </c>
    </row>
    <row r="53" spans="1:4" x14ac:dyDescent="0.25">
      <c r="A53" s="15" t="s">
        <v>186</v>
      </c>
      <c r="B53" s="16">
        <v>15.344388962539957</v>
      </c>
      <c r="C53" s="16">
        <v>16.989999999999998</v>
      </c>
      <c r="D53" s="16">
        <v>4.6130000000000004</v>
      </c>
    </row>
    <row r="54" spans="1:4" x14ac:dyDescent="0.25">
      <c r="A54" s="15" t="s">
        <v>187</v>
      </c>
      <c r="B54" s="16">
        <v>16.937302631178998</v>
      </c>
      <c r="C54" s="16">
        <v>20.608799999999999</v>
      </c>
      <c r="D54" s="16">
        <v>22.687000000000001</v>
      </c>
    </row>
    <row r="55" spans="1:4" x14ac:dyDescent="0.25">
      <c r="A55" s="15" t="s">
        <v>188</v>
      </c>
      <c r="B55" s="16">
        <v>15.300744866939068</v>
      </c>
      <c r="C55" s="16">
        <v>42.160499999999999</v>
      </c>
      <c r="D55" s="16">
        <v>4.4160000000000004</v>
      </c>
    </row>
    <row r="56" spans="1:4" x14ac:dyDescent="0.25">
      <c r="A56" s="15" t="s">
        <v>10</v>
      </c>
      <c r="B56" s="16">
        <v>13.612169633946245</v>
      </c>
      <c r="C56" s="16">
        <v>41.031999999999996</v>
      </c>
      <c r="D56" s="16">
        <v>0.81599999999999995</v>
      </c>
    </row>
    <row r="57" spans="1:4" x14ac:dyDescent="0.25">
      <c r="A57" s="15" t="s">
        <v>189</v>
      </c>
      <c r="B57" s="16">
        <v>16.16973888411016</v>
      </c>
      <c r="C57" s="16">
        <v>43.976647058823531</v>
      </c>
      <c r="D57" s="16">
        <v>10.53</v>
      </c>
    </row>
    <row r="58" spans="1:4" x14ac:dyDescent="0.25">
      <c r="A58" s="15" t="s">
        <v>190</v>
      </c>
      <c r="B58" s="16">
        <v>15.531288506169702</v>
      </c>
      <c r="C58" s="16">
        <v>55.233117647058812</v>
      </c>
      <c r="D58" s="16">
        <v>5.5609999999999999</v>
      </c>
    </row>
    <row r="59" spans="1:4" x14ac:dyDescent="0.25">
      <c r="A59" s="15" t="s">
        <v>11</v>
      </c>
      <c r="B59" s="16">
        <v>13.647091906339311</v>
      </c>
      <c r="C59" s="16">
        <v>38.223095238095233</v>
      </c>
      <c r="D59" s="16">
        <v>0.84499999999999997</v>
      </c>
    </row>
    <row r="60" spans="1:4" x14ac:dyDescent="0.25">
      <c r="A60" s="17" t="s">
        <v>12</v>
      </c>
      <c r="B60" s="16">
        <v>11.170435156023453</v>
      </c>
      <c r="C60" s="16">
        <v>32.101818181818174</v>
      </c>
      <c r="D60" s="16">
        <v>7.0999999999999994E-2</v>
      </c>
    </row>
    <row r="61" spans="1:4" x14ac:dyDescent="0.25">
      <c r="A61" s="15" t="s">
        <v>191</v>
      </c>
      <c r="B61" s="16">
        <v>16.12368002925222</v>
      </c>
      <c r="C61" s="16">
        <v>16.161466666666666</v>
      </c>
      <c r="D61" s="16">
        <v>10.055999999999999</v>
      </c>
    </row>
    <row r="62" spans="1:4" x14ac:dyDescent="0.25">
      <c r="A62" s="15" t="s">
        <v>192</v>
      </c>
      <c r="B62" s="16">
        <v>16.523894036856603</v>
      </c>
      <c r="C62" s="16">
        <v>24.435736842105264</v>
      </c>
      <c r="D62" s="16">
        <v>15.005000000000001</v>
      </c>
    </row>
    <row r="63" spans="1:4" x14ac:dyDescent="0.25">
      <c r="A63" s="15" t="s">
        <v>193</v>
      </c>
      <c r="B63" s="16">
        <v>18.189454616444799</v>
      </c>
      <c r="C63" s="16">
        <v>34.487199999999994</v>
      </c>
      <c r="D63" s="16">
        <v>79.355999999999995</v>
      </c>
    </row>
    <row r="64" spans="1:4" x14ac:dyDescent="0.25">
      <c r="A64" s="15" t="s">
        <v>194</v>
      </c>
      <c r="B64" s="16">
        <v>15.591140645262445</v>
      </c>
      <c r="C64" s="16">
        <v>18.810949999999998</v>
      </c>
      <c r="D64" s="16">
        <v>5.9039999999999999</v>
      </c>
    </row>
    <row r="65" spans="1:4" x14ac:dyDescent="0.25">
      <c r="A65" s="15" t="s">
        <v>13</v>
      </c>
      <c r="B65" s="16">
        <v>14.116355616942336</v>
      </c>
      <c r="C65" s="16">
        <v>27.266454545454554</v>
      </c>
      <c r="D65" s="16">
        <v>1.351</v>
      </c>
    </row>
    <row r="66" spans="1:4" x14ac:dyDescent="0.25">
      <c r="A66" s="15" t="s">
        <v>195</v>
      </c>
      <c r="B66" s="16">
        <v>15.518256647532025</v>
      </c>
      <c r="C66" s="16">
        <v>51.808499999999995</v>
      </c>
      <c r="D66" s="16">
        <v>5.4889999999999999</v>
      </c>
    </row>
    <row r="67" spans="1:4" x14ac:dyDescent="0.25">
      <c r="A67" s="15" t="s">
        <v>14</v>
      </c>
      <c r="B67" s="16">
        <v>14.108180171927094</v>
      </c>
      <c r="C67" s="16">
        <v>37.674823529411761</v>
      </c>
      <c r="D67" s="16">
        <v>1.34</v>
      </c>
    </row>
    <row r="68" spans="1:4" x14ac:dyDescent="0.25">
      <c r="A68" s="15" t="s">
        <v>196</v>
      </c>
      <c r="B68" s="16">
        <v>18.2795088080033</v>
      </c>
      <c r="C68" s="16">
        <v>20.204318181818177</v>
      </c>
      <c r="D68" s="16">
        <v>86.834000000000003</v>
      </c>
    </row>
    <row r="69" spans="1:4" x14ac:dyDescent="0.25">
      <c r="A69" s="15" t="s">
        <v>15</v>
      </c>
      <c r="B69" s="16">
        <v>13.703461054155651</v>
      </c>
      <c r="C69" s="16">
        <v>28.206600000000002</v>
      </c>
      <c r="D69" s="16">
        <v>0.89400000000000002</v>
      </c>
    </row>
    <row r="70" spans="1:4" x14ac:dyDescent="0.25">
      <c r="A70" s="15" t="s">
        <v>197</v>
      </c>
      <c r="B70" s="16">
        <v>15.502094679575029</v>
      </c>
      <c r="C70" s="16">
        <v>54.008500000000005</v>
      </c>
      <c r="D70" s="16">
        <v>5.4009999999999998</v>
      </c>
    </row>
    <row r="71" spans="1:4" x14ac:dyDescent="0.25">
      <c r="A71" s="15" t="s">
        <v>198</v>
      </c>
      <c r="B71" s="16">
        <v>17.96002528409895</v>
      </c>
      <c r="C71" s="16">
        <v>53.395999999999987</v>
      </c>
      <c r="D71" s="16">
        <v>63.087000000000003</v>
      </c>
    </row>
    <row r="72" spans="1:4" x14ac:dyDescent="0.25">
      <c r="A72" s="15" t="s">
        <v>16</v>
      </c>
      <c r="B72" s="16">
        <v>14.232904236937712</v>
      </c>
      <c r="C72" s="16">
        <v>26.235727272727274</v>
      </c>
      <c r="D72" s="16">
        <v>1.518</v>
      </c>
    </row>
    <row r="73" spans="1:4" x14ac:dyDescent="0.25">
      <c r="A73" s="15" t="s">
        <v>17</v>
      </c>
      <c r="B73" s="16">
        <v>14.402741512932669</v>
      </c>
      <c r="C73" s="16">
        <v>19.927916666666665</v>
      </c>
      <c r="D73" s="16">
        <v>1.7989999999999999</v>
      </c>
    </row>
    <row r="74" spans="1:4" x14ac:dyDescent="0.25">
      <c r="A74" s="15" t="s">
        <v>199</v>
      </c>
      <c r="B74" s="16">
        <v>15.312675227915589</v>
      </c>
      <c r="C74" s="16">
        <v>24.324749999999998</v>
      </c>
      <c r="D74" s="16">
        <v>4.4690000000000003</v>
      </c>
    </row>
    <row r="75" spans="1:4" x14ac:dyDescent="0.25">
      <c r="A75" s="15" t="s">
        <v>200</v>
      </c>
      <c r="B75" s="16">
        <v>18.219506588442137</v>
      </c>
      <c r="C75" s="16">
        <v>47.506952380952384</v>
      </c>
      <c r="D75" s="16">
        <v>81.777000000000001</v>
      </c>
    </row>
    <row r="76" spans="1:4" x14ac:dyDescent="0.25">
      <c r="A76" s="15" t="s">
        <v>201</v>
      </c>
      <c r="B76" s="16">
        <v>17.006151503817691</v>
      </c>
      <c r="C76" s="16">
        <v>20.044681818181822</v>
      </c>
      <c r="D76" s="16">
        <v>24.303999999999998</v>
      </c>
    </row>
    <row r="77" spans="1:4" x14ac:dyDescent="0.25">
      <c r="A77" s="15" t="s">
        <v>202</v>
      </c>
      <c r="B77" s="16">
        <v>16.230888478433442</v>
      </c>
      <c r="C77" s="16">
        <v>45.206363636363648</v>
      </c>
      <c r="D77" s="16">
        <v>11.194000000000001</v>
      </c>
    </row>
    <row r="78" spans="1:4" x14ac:dyDescent="0.25">
      <c r="A78" s="17" t="s">
        <v>18</v>
      </c>
      <c r="B78" s="16">
        <v>11.552146178123509</v>
      </c>
      <c r="C78" s="16">
        <v>27.208409090909093</v>
      </c>
      <c r="D78" s="16">
        <v>0.104</v>
      </c>
    </row>
    <row r="79" spans="1:4" x14ac:dyDescent="0.25">
      <c r="A79" s="15" t="s">
        <v>203</v>
      </c>
      <c r="B79" s="16">
        <v>16.505804037477226</v>
      </c>
      <c r="C79" s="16">
        <v>14.250500000000002</v>
      </c>
      <c r="D79" s="16">
        <v>14.736000000000001</v>
      </c>
    </row>
    <row r="80" spans="1:4" x14ac:dyDescent="0.25">
      <c r="A80" s="15" t="s">
        <v>204</v>
      </c>
      <c r="B80" s="16">
        <v>16.175326284412591</v>
      </c>
      <c r="C80" s="16">
        <v>19.273545454545459</v>
      </c>
      <c r="D80" s="16">
        <v>10.589</v>
      </c>
    </row>
    <row r="81" spans="1:4" x14ac:dyDescent="0.25">
      <c r="A81" s="15" t="s">
        <v>19</v>
      </c>
      <c r="B81" s="16">
        <v>14.336088473172943</v>
      </c>
      <c r="C81" s="16">
        <v>21.815250000000002</v>
      </c>
      <c r="D81" s="16">
        <v>1.6830000000000001</v>
      </c>
    </row>
    <row r="82" spans="1:4" x14ac:dyDescent="0.25">
      <c r="A82" s="17" t="s">
        <v>20</v>
      </c>
      <c r="B82" s="16">
        <v>13.560618308335483</v>
      </c>
      <c r="C82" s="16">
        <v>31.339866666666662</v>
      </c>
      <c r="D82" s="16">
        <v>0.77500000000000002</v>
      </c>
    </row>
    <row r="83" spans="1:4" x14ac:dyDescent="0.25">
      <c r="A83" s="15" t="s">
        <v>205</v>
      </c>
      <c r="B83" s="16">
        <v>16.11939480668994</v>
      </c>
      <c r="C83" s="16">
        <v>15.340200000000001</v>
      </c>
      <c r="D83" s="16">
        <v>10.013</v>
      </c>
    </row>
    <row r="84" spans="1:4" x14ac:dyDescent="0.25">
      <c r="A84" s="15" t="s">
        <v>206</v>
      </c>
      <c r="B84" s="16">
        <v>15.921472309453506</v>
      </c>
      <c r="C84" s="16">
        <v>27.044916666666669</v>
      </c>
      <c r="D84" s="16">
        <v>8.2149999999999999</v>
      </c>
    </row>
    <row r="85" spans="1:4" x14ac:dyDescent="0.25">
      <c r="A85" s="15" t="s">
        <v>207</v>
      </c>
      <c r="B85" s="16">
        <v>15.782063317565493</v>
      </c>
      <c r="C85" s="16">
        <v>17.361238095238093</v>
      </c>
      <c r="D85" s="16">
        <v>7.1459999999999999</v>
      </c>
    </row>
    <row r="86" spans="1:4" x14ac:dyDescent="0.25">
      <c r="A86" s="15" t="s">
        <v>208</v>
      </c>
      <c r="B86" s="16">
        <v>16.116694670042691</v>
      </c>
      <c r="C86" s="16">
        <v>49.135823529411766</v>
      </c>
      <c r="D86" s="16">
        <v>9.9860000000000007</v>
      </c>
    </row>
    <row r="87" spans="1:4" x14ac:dyDescent="0.25">
      <c r="A87" s="15" t="s">
        <v>21</v>
      </c>
      <c r="B87" s="16">
        <v>12.694652660348845</v>
      </c>
      <c r="C87" s="16">
        <v>44.697954545454543</v>
      </c>
      <c r="D87" s="16">
        <v>0.32600000000000001</v>
      </c>
    </row>
    <row r="88" spans="1:4" x14ac:dyDescent="0.25">
      <c r="A88" s="15" t="s">
        <v>209</v>
      </c>
      <c r="B88" s="16">
        <v>20.911335011162965</v>
      </c>
      <c r="C88" s="16">
        <v>26.32209090909091</v>
      </c>
      <c r="D88" s="16">
        <v>1206.9169999999999</v>
      </c>
    </row>
    <row r="89" spans="1:4" x14ac:dyDescent="0.25">
      <c r="A89" s="15" t="s">
        <v>210</v>
      </c>
      <c r="B89" s="16">
        <v>19.300431965035571</v>
      </c>
      <c r="C89" s="16">
        <v>19.414916666666663</v>
      </c>
      <c r="D89" s="16">
        <v>241.03</v>
      </c>
    </row>
    <row r="90" spans="1:4" x14ac:dyDescent="0.25">
      <c r="A90" s="15" t="s">
        <v>211</v>
      </c>
      <c r="B90" s="16">
        <v>18.144386911960446</v>
      </c>
      <c r="C90" s="16">
        <v>23.26554545454546</v>
      </c>
      <c r="D90" s="16">
        <v>75.858999999999995</v>
      </c>
    </row>
    <row r="91" spans="1:4" x14ac:dyDescent="0.25">
      <c r="A91" s="15" t="s">
        <v>212</v>
      </c>
      <c r="B91" s="16">
        <v>17.307370974523671</v>
      </c>
      <c r="C91" s="16">
        <v>84.193857142857141</v>
      </c>
      <c r="D91" s="16">
        <v>32.847000000000001</v>
      </c>
    </row>
    <row r="92" spans="1:4" x14ac:dyDescent="0.25">
      <c r="A92" s="15" t="s">
        <v>213</v>
      </c>
      <c r="B92" s="16">
        <v>15.337427872868879</v>
      </c>
      <c r="C92" s="16">
        <v>38.828409090909084</v>
      </c>
      <c r="D92" s="16">
        <v>4.5810000000000004</v>
      </c>
    </row>
    <row r="93" spans="1:4" x14ac:dyDescent="0.25">
      <c r="A93" s="15" t="s">
        <v>214</v>
      </c>
      <c r="B93" s="16">
        <v>15.842869019773884</v>
      </c>
      <c r="C93" s="16">
        <v>48.831416666666676</v>
      </c>
      <c r="D93" s="16">
        <v>7.5940000000000003</v>
      </c>
    </row>
    <row r="94" spans="1:4" x14ac:dyDescent="0.25">
      <c r="A94" s="15" t="s">
        <v>215</v>
      </c>
      <c r="B94" s="16">
        <v>17.920234401931243</v>
      </c>
      <c r="C94" s="16">
        <v>50.130590909090913</v>
      </c>
      <c r="D94" s="16">
        <v>60.625999999999998</v>
      </c>
    </row>
    <row r="95" spans="1:4" x14ac:dyDescent="0.25">
      <c r="A95" s="17" t="s">
        <v>22</v>
      </c>
      <c r="B95" s="16">
        <v>14.823833375284924</v>
      </c>
      <c r="C95" s="16">
        <v>28.061772727272725</v>
      </c>
      <c r="D95" s="16">
        <v>2.7410000000000001</v>
      </c>
    </row>
    <row r="96" spans="1:4" x14ac:dyDescent="0.25">
      <c r="A96" s="15" t="s">
        <v>216</v>
      </c>
      <c r="B96" s="16">
        <v>18.666125758654008</v>
      </c>
      <c r="C96" s="16">
        <v>34.63995454545455</v>
      </c>
      <c r="D96" s="16">
        <v>127.819</v>
      </c>
    </row>
    <row r="97" spans="1:4" x14ac:dyDescent="0.25">
      <c r="A97" s="15" t="s">
        <v>217</v>
      </c>
      <c r="B97" s="16">
        <v>15.648571906549435</v>
      </c>
      <c r="C97" s="16">
        <v>36.075863636363636</v>
      </c>
      <c r="D97" s="16">
        <v>6.2530000000000001</v>
      </c>
    </row>
    <row r="98" spans="1:4" x14ac:dyDescent="0.25">
      <c r="A98" s="15" t="s">
        <v>218</v>
      </c>
      <c r="B98" s="16">
        <v>16.629361177952696</v>
      </c>
      <c r="C98" s="16">
        <v>22.5242</v>
      </c>
      <c r="D98" s="16">
        <v>16.673999999999999</v>
      </c>
    </row>
    <row r="99" spans="1:4" x14ac:dyDescent="0.25">
      <c r="A99" s="15" t="s">
        <v>219</v>
      </c>
      <c r="B99" s="16">
        <v>17.52688508990558</v>
      </c>
      <c r="C99" s="16">
        <v>24.239181818181816</v>
      </c>
      <c r="D99" s="16">
        <v>40.909999999999997</v>
      </c>
    </row>
    <row r="100" spans="1:4" x14ac:dyDescent="0.25">
      <c r="A100" s="15" t="s">
        <v>23</v>
      </c>
      <c r="B100" s="16">
        <v>11.561715629139661</v>
      </c>
      <c r="C100" s="16">
        <v>86.998409090909092</v>
      </c>
      <c r="D100" s="16">
        <v>0.105</v>
      </c>
    </row>
    <row r="101" spans="1:4" x14ac:dyDescent="0.25">
      <c r="A101" s="15" t="s">
        <v>220</v>
      </c>
      <c r="B101" s="16">
        <v>17.707453297558228</v>
      </c>
      <c r="C101" s="16">
        <v>19.424235294117647</v>
      </c>
      <c r="D101" s="16">
        <v>49.006</v>
      </c>
    </row>
    <row r="102" spans="1:4" x14ac:dyDescent="0.25">
      <c r="A102" s="15" t="s">
        <v>221</v>
      </c>
      <c r="B102" s="16">
        <v>15.11896664077516</v>
      </c>
      <c r="C102" s="16">
        <v>53.993454545454547</v>
      </c>
      <c r="D102" s="16">
        <v>3.6819999999999999</v>
      </c>
    </row>
    <row r="103" spans="1:4" x14ac:dyDescent="0.25">
      <c r="A103" s="15" t="s">
        <v>222</v>
      </c>
      <c r="B103" s="16">
        <v>15.526059971766786</v>
      </c>
      <c r="C103" s="16">
        <v>30.526</v>
      </c>
      <c r="D103" s="16">
        <v>5.532</v>
      </c>
    </row>
    <row r="104" spans="1:4" x14ac:dyDescent="0.25">
      <c r="A104" s="15" t="s">
        <v>223</v>
      </c>
      <c r="B104" s="16">
        <v>15.695891218845857</v>
      </c>
      <c r="C104" s="16">
        <v>20.74541666666666</v>
      </c>
      <c r="D104" s="16">
        <v>6.556</v>
      </c>
    </row>
    <row r="105" spans="1:4" x14ac:dyDescent="0.25">
      <c r="A105" s="15" t="s">
        <v>24</v>
      </c>
      <c r="B105" s="16">
        <v>14.617512143436301</v>
      </c>
      <c r="C105" s="16">
        <v>38.223357142857147</v>
      </c>
      <c r="D105" s="16">
        <v>2.23</v>
      </c>
    </row>
    <row r="106" spans="1:4" x14ac:dyDescent="0.25">
      <c r="A106" s="15" t="s">
        <v>224</v>
      </c>
      <c r="B106" s="16">
        <v>15.191249405144648</v>
      </c>
      <c r="C106" s="16">
        <v>34.277333333333338</v>
      </c>
      <c r="D106" s="16">
        <v>3.9580000000000002</v>
      </c>
    </row>
    <row r="107" spans="1:4" x14ac:dyDescent="0.25">
      <c r="A107" s="15" t="s">
        <v>25</v>
      </c>
      <c r="B107" s="16">
        <v>14.478713862151148</v>
      </c>
      <c r="C107" s="16">
        <v>47.289681818181812</v>
      </c>
      <c r="D107" s="16">
        <v>1.9410000000000001</v>
      </c>
    </row>
    <row r="108" spans="1:4" x14ac:dyDescent="0.25">
      <c r="A108" s="15" t="s">
        <v>225</v>
      </c>
      <c r="B108" s="16">
        <v>15.170314251992794</v>
      </c>
      <c r="C108" s="16">
        <v>24.048249999999999</v>
      </c>
      <c r="D108" s="16">
        <v>3.8759999999999999</v>
      </c>
    </row>
    <row r="109" spans="1:4" x14ac:dyDescent="0.25">
      <c r="A109" s="15" t="s">
        <v>226</v>
      </c>
      <c r="B109" s="16">
        <v>15.684076735432095</v>
      </c>
      <c r="C109" s="16">
        <v>34.205714285714286</v>
      </c>
      <c r="D109" s="16">
        <v>6.4790000000000001</v>
      </c>
    </row>
    <row r="110" spans="1:4" x14ac:dyDescent="0.25">
      <c r="A110" s="15" t="s">
        <v>227</v>
      </c>
      <c r="B110" s="16">
        <v>14.999382690583207</v>
      </c>
      <c r="C110" s="16">
        <v>36.198916666666655</v>
      </c>
      <c r="D110" s="16">
        <v>3.2669999999999999</v>
      </c>
    </row>
    <row r="111" spans="1:4" x14ac:dyDescent="0.25">
      <c r="A111" s="15" t="s">
        <v>26</v>
      </c>
      <c r="B111" s="16">
        <v>13.149978544437301</v>
      </c>
      <c r="C111" s="16">
        <v>40.230176470588233</v>
      </c>
      <c r="D111" s="16">
        <v>0.51400000000000001</v>
      </c>
    </row>
    <row r="112" spans="1:4" x14ac:dyDescent="0.25">
      <c r="A112" s="15" t="s">
        <v>143</v>
      </c>
      <c r="B112" s="16">
        <v>14.537730986009926</v>
      </c>
      <c r="C112" s="16">
        <v>34.713642857142858</v>
      </c>
      <c r="D112" s="16">
        <v>2.0590000000000002</v>
      </c>
    </row>
    <row r="113" spans="1:4" x14ac:dyDescent="0.25">
      <c r="A113" s="15" t="s">
        <v>228</v>
      </c>
      <c r="B113" s="16">
        <v>16.899757245049003</v>
      </c>
      <c r="C113" s="16">
        <v>19.487863636363638</v>
      </c>
      <c r="D113" s="16">
        <v>21.850999999999999</v>
      </c>
    </row>
    <row r="114" spans="1:4" x14ac:dyDescent="0.25">
      <c r="A114" s="15" t="s">
        <v>229</v>
      </c>
      <c r="B114" s="16">
        <v>16.598420829275927</v>
      </c>
      <c r="C114" s="16">
        <v>32.791000000000004</v>
      </c>
      <c r="D114" s="16">
        <v>16.166</v>
      </c>
    </row>
    <row r="115" spans="1:4" x14ac:dyDescent="0.25">
      <c r="A115" s="15" t="s">
        <v>230</v>
      </c>
      <c r="B115" s="16">
        <v>17.173487237171866</v>
      </c>
      <c r="C115" s="16">
        <v>28.730909090909087</v>
      </c>
      <c r="D115" s="16">
        <v>28.731000000000002</v>
      </c>
    </row>
    <row r="116" spans="1:4" x14ac:dyDescent="0.25">
      <c r="A116" s="15" t="s">
        <v>28</v>
      </c>
      <c r="B116" s="16">
        <v>12.691580461311874</v>
      </c>
      <c r="C116" s="16">
        <v>34.361136363636369</v>
      </c>
      <c r="D116" s="16">
        <v>0.32500000000000001</v>
      </c>
    </row>
    <row r="117" spans="1:4" x14ac:dyDescent="0.25">
      <c r="A117" s="15" t="s">
        <v>231</v>
      </c>
      <c r="B117" s="16">
        <v>16.578680058287564</v>
      </c>
      <c r="C117" s="16">
        <v>22.878499999999999</v>
      </c>
      <c r="D117" s="16">
        <v>15.85</v>
      </c>
    </row>
    <row r="118" spans="1:4" x14ac:dyDescent="0.25">
      <c r="A118" s="15" t="s">
        <v>29</v>
      </c>
      <c r="B118" s="16">
        <v>12.955127458028414</v>
      </c>
      <c r="C118" s="16">
        <v>44.235999999999997</v>
      </c>
      <c r="D118" s="16">
        <v>0.42299999999999999</v>
      </c>
    </row>
    <row r="119" spans="1:4" x14ac:dyDescent="0.25">
      <c r="A119" s="15" t="s">
        <v>232</v>
      </c>
      <c r="B119" s="16">
        <v>14.996010006104568</v>
      </c>
      <c r="C119" s="16">
        <v>29.671199999999999</v>
      </c>
      <c r="D119" s="16">
        <v>3.2559999999999998</v>
      </c>
    </row>
    <row r="120" spans="1:4" x14ac:dyDescent="0.25">
      <c r="A120" s="15" t="s">
        <v>30</v>
      </c>
      <c r="B120" s="16">
        <v>14.069377281921325</v>
      </c>
      <c r="C120" s="16">
        <v>24.255916666666668</v>
      </c>
      <c r="D120" s="16">
        <v>1.2889999999999999</v>
      </c>
    </row>
    <row r="121" spans="1:4" x14ac:dyDescent="0.25">
      <c r="A121" s="15" t="s">
        <v>233</v>
      </c>
      <c r="B121" s="16">
        <v>18.549381738968098</v>
      </c>
      <c r="C121" s="16">
        <v>23.731318181818185</v>
      </c>
      <c r="D121" s="16">
        <v>113.735</v>
      </c>
    </row>
    <row r="122" spans="1:4" x14ac:dyDescent="0.25">
      <c r="A122" s="15" t="s">
        <v>234</v>
      </c>
      <c r="B122" s="16">
        <v>15.084428050930592</v>
      </c>
      <c r="C122" s="16">
        <v>38.774058823529401</v>
      </c>
      <c r="D122" s="16">
        <v>3.5569999999999999</v>
      </c>
    </row>
    <row r="123" spans="1:4" x14ac:dyDescent="0.25">
      <c r="A123" s="15" t="s">
        <v>31</v>
      </c>
      <c r="B123" s="16">
        <v>14.843700382335838</v>
      </c>
      <c r="C123" s="16">
        <v>34.725318181818174</v>
      </c>
      <c r="D123" s="16">
        <v>2.7959999999999998</v>
      </c>
    </row>
    <row r="124" spans="1:4" x14ac:dyDescent="0.25">
      <c r="A124" s="15" t="s">
        <v>32</v>
      </c>
      <c r="B124" s="16">
        <v>13.337474757021274</v>
      </c>
      <c r="C124" s="16">
        <v>42.535999999999994</v>
      </c>
      <c r="D124" s="16">
        <v>0.62</v>
      </c>
    </row>
    <row r="125" spans="1:4" x14ac:dyDescent="0.25">
      <c r="A125" s="15" t="s">
        <v>235</v>
      </c>
      <c r="B125" s="16">
        <v>17.287073202286994</v>
      </c>
      <c r="C125" s="16">
        <v>27.90018181818181</v>
      </c>
      <c r="D125" s="16">
        <v>32.186999999999998</v>
      </c>
    </row>
    <row r="126" spans="1:4" x14ac:dyDescent="0.25">
      <c r="A126" s="15" t="s">
        <v>236</v>
      </c>
      <c r="B126" s="16">
        <v>16.907325440195308</v>
      </c>
      <c r="C126" s="16">
        <v>26.180954545454544</v>
      </c>
      <c r="D126" s="16">
        <v>22.016999999999999</v>
      </c>
    </row>
    <row r="127" spans="1:4" x14ac:dyDescent="0.25">
      <c r="A127" s="15" t="s">
        <v>237</v>
      </c>
      <c r="B127" s="16">
        <v>17.949348232133172</v>
      </c>
      <c r="C127" s="16">
        <v>8.5923571428571428</v>
      </c>
      <c r="D127" s="16">
        <v>62.417000000000002</v>
      </c>
    </row>
    <row r="128" spans="1:4" x14ac:dyDescent="0.25">
      <c r="A128" s="15" t="s">
        <v>33</v>
      </c>
      <c r="B128" s="16">
        <v>14.575381370567127</v>
      </c>
      <c r="C128" s="16">
        <v>31.48718181818181</v>
      </c>
      <c r="D128" s="16">
        <v>2.1379999999999999</v>
      </c>
    </row>
    <row r="129" spans="1:4" x14ac:dyDescent="0.25">
      <c r="A129" s="15" t="s">
        <v>238</v>
      </c>
      <c r="B129" s="16">
        <v>17.16401015062598</v>
      </c>
      <c r="C129" s="16">
        <v>15.175666666666666</v>
      </c>
      <c r="D129" s="16">
        <v>28.46</v>
      </c>
    </row>
    <row r="130" spans="1:4" x14ac:dyDescent="0.25">
      <c r="A130" s="15" t="s">
        <v>239</v>
      </c>
      <c r="B130" s="16">
        <v>16.630320295638018</v>
      </c>
      <c r="C130" s="16">
        <v>47.538470588235292</v>
      </c>
      <c r="D130" s="16">
        <v>16.690000000000001</v>
      </c>
    </row>
    <row r="131" spans="1:4" x14ac:dyDescent="0.25">
      <c r="A131" s="15" t="s">
        <v>240</v>
      </c>
      <c r="B131" s="16">
        <v>15.300744866939068</v>
      </c>
      <c r="C131" s="16">
        <v>33.411181818181817</v>
      </c>
      <c r="D131" s="16">
        <v>4.4160000000000004</v>
      </c>
    </row>
    <row r="132" spans="1:4" x14ac:dyDescent="0.25">
      <c r="A132" s="15" t="s">
        <v>241</v>
      </c>
      <c r="B132" s="16">
        <v>15.588596761926707</v>
      </c>
      <c r="C132" s="16">
        <v>32.05981818181818</v>
      </c>
      <c r="D132" s="16">
        <v>5.8890000000000002</v>
      </c>
    </row>
    <row r="133" spans="1:4" x14ac:dyDescent="0.25">
      <c r="A133" s="15" t="s">
        <v>242</v>
      </c>
      <c r="B133" s="16">
        <v>16.529211430575298</v>
      </c>
      <c r="C133" s="16">
        <v>19.961058823529413</v>
      </c>
      <c r="D133" s="16">
        <v>15.085000000000001</v>
      </c>
    </row>
    <row r="134" spans="1:4" x14ac:dyDescent="0.25">
      <c r="A134" s="15" t="s">
        <v>243</v>
      </c>
      <c r="B134" s="16">
        <v>18.892819591995114</v>
      </c>
      <c r="C134" s="16">
        <v>30.464666666666663</v>
      </c>
      <c r="D134" s="16">
        <v>160.34200000000001</v>
      </c>
    </row>
    <row r="135" spans="1:4" x14ac:dyDescent="0.25">
      <c r="A135" s="15" t="s">
        <v>244</v>
      </c>
      <c r="B135" s="16">
        <v>15.419533837696875</v>
      </c>
      <c r="C135" s="16">
        <v>45.951136363636358</v>
      </c>
      <c r="D135" s="16">
        <v>4.9729999999999999</v>
      </c>
    </row>
    <row r="136" spans="1:4" x14ac:dyDescent="0.25">
      <c r="A136" s="15" t="s">
        <v>245</v>
      </c>
      <c r="B136" s="16">
        <v>14.941413706868287</v>
      </c>
      <c r="C136" s="16">
        <v>38.783090909090909</v>
      </c>
      <c r="D136" s="16">
        <v>3.0830000000000002</v>
      </c>
    </row>
    <row r="137" spans="1:4" x14ac:dyDescent="0.25">
      <c r="A137" s="15" t="s">
        <v>246</v>
      </c>
      <c r="B137" s="16">
        <v>18.982066393330058</v>
      </c>
      <c r="C137" s="16">
        <v>19.089684210526318</v>
      </c>
      <c r="D137" s="16">
        <v>175.31</v>
      </c>
    </row>
    <row r="138" spans="1:4" x14ac:dyDescent="0.25">
      <c r="A138" s="15" t="s">
        <v>247</v>
      </c>
      <c r="B138" s="16">
        <v>15.093662760464461</v>
      </c>
      <c r="C138" s="16">
        <v>25.36095454545455</v>
      </c>
      <c r="D138" s="16">
        <v>3.59</v>
      </c>
    </row>
    <row r="139" spans="1:4" x14ac:dyDescent="0.25">
      <c r="A139" s="15" t="s">
        <v>248</v>
      </c>
      <c r="B139" s="16">
        <v>15.711630042516571</v>
      </c>
      <c r="C139" s="16">
        <v>31.599954545454548</v>
      </c>
      <c r="D139" s="16">
        <v>6.66</v>
      </c>
    </row>
    <row r="140" spans="1:4" x14ac:dyDescent="0.25">
      <c r="A140" s="15" t="s">
        <v>249</v>
      </c>
      <c r="B140" s="16">
        <v>15.691917501252615</v>
      </c>
      <c r="C140" s="16">
        <v>20.147863636363638</v>
      </c>
      <c r="D140" s="16">
        <v>6.53</v>
      </c>
    </row>
    <row r="141" spans="1:4" x14ac:dyDescent="0.25">
      <c r="A141" s="15" t="s">
        <v>250</v>
      </c>
      <c r="B141" s="16">
        <v>17.217007894635426</v>
      </c>
      <c r="C141" s="16">
        <v>19.229333333333333</v>
      </c>
      <c r="D141" s="16">
        <v>30.009</v>
      </c>
    </row>
    <row r="142" spans="1:4" x14ac:dyDescent="0.25">
      <c r="A142" s="15" t="s">
        <v>251</v>
      </c>
      <c r="B142" s="16">
        <v>18.378357623305842</v>
      </c>
      <c r="C142" s="16">
        <v>20.173944444444444</v>
      </c>
      <c r="D142" s="16">
        <v>95.855999999999995</v>
      </c>
    </row>
    <row r="143" spans="1:4" x14ac:dyDescent="0.25">
      <c r="A143" s="15" t="s">
        <v>252</v>
      </c>
      <c r="B143" s="16">
        <v>17.4517537109976</v>
      </c>
      <c r="C143" s="16">
        <v>44.452823529411766</v>
      </c>
      <c r="D143" s="16">
        <v>37.948999999999998</v>
      </c>
    </row>
    <row r="144" spans="1:4" x14ac:dyDescent="0.25">
      <c r="A144" s="15" t="s">
        <v>253</v>
      </c>
      <c r="B144" s="16">
        <v>16.181821341838866</v>
      </c>
      <c r="C144" s="16">
        <v>43.967136363636364</v>
      </c>
      <c r="D144" s="16">
        <v>10.657999999999999</v>
      </c>
    </row>
    <row r="145" spans="1:4" x14ac:dyDescent="0.25">
      <c r="A145" s="15" t="s">
        <v>34</v>
      </c>
      <c r="B145" s="16">
        <v>14.385359522179726</v>
      </c>
      <c r="C145" s="16">
        <v>35.709454545454534</v>
      </c>
      <c r="D145" s="16">
        <v>1.768</v>
      </c>
    </row>
    <row r="146" spans="1:4" x14ac:dyDescent="0.25">
      <c r="A146" s="15" t="s">
        <v>254</v>
      </c>
      <c r="B146" s="16">
        <v>16.879462070495411</v>
      </c>
      <c r="C146" s="16">
        <v>34.594166666666659</v>
      </c>
      <c r="D146" s="16">
        <v>21.411999999999999</v>
      </c>
    </row>
    <row r="147" spans="1:4" x14ac:dyDescent="0.25">
      <c r="A147" s="15" t="s">
        <v>255</v>
      </c>
      <c r="B147" s="16">
        <v>18.774227801149749</v>
      </c>
      <c r="C147" s="16">
        <v>35.51828571428571</v>
      </c>
      <c r="D147" s="16">
        <v>142.411</v>
      </c>
    </row>
    <row r="148" spans="1:4" x14ac:dyDescent="0.25">
      <c r="A148" s="15" t="s">
        <v>256</v>
      </c>
      <c r="B148" s="16">
        <v>16.138682284566709</v>
      </c>
      <c r="C148" s="16">
        <v>22.5014</v>
      </c>
      <c r="D148" s="16">
        <v>10.208</v>
      </c>
    </row>
    <row r="149" spans="1:4" x14ac:dyDescent="0.25">
      <c r="A149" s="15" t="s">
        <v>35</v>
      </c>
      <c r="B149" s="16">
        <v>12.117241431823558</v>
      </c>
      <c r="C149" s="16">
        <v>36.593142857142865</v>
      </c>
      <c r="D149" s="16">
        <v>0.183</v>
      </c>
    </row>
    <row r="150" spans="1:4" x14ac:dyDescent="0.25">
      <c r="A150" s="15" t="s">
        <v>36</v>
      </c>
      <c r="B150" s="16">
        <v>12.037653993905211</v>
      </c>
      <c r="C150" s="16">
        <v>41.88816666666667</v>
      </c>
      <c r="D150" s="16">
        <v>0.16900000000000001</v>
      </c>
    </row>
    <row r="151" spans="1:4" x14ac:dyDescent="0.25">
      <c r="A151" s="15" t="s">
        <v>257</v>
      </c>
      <c r="B151" s="16">
        <v>17.153732640464916</v>
      </c>
      <c r="C151" s="16">
        <v>36.662769230769236</v>
      </c>
      <c r="D151" s="16">
        <v>28.169</v>
      </c>
    </row>
    <row r="152" spans="1:4" x14ac:dyDescent="0.25">
      <c r="A152" s="15" t="s">
        <v>258</v>
      </c>
      <c r="B152" s="16">
        <v>16.413969082436388</v>
      </c>
      <c r="C152" s="16">
        <v>24.151250000000001</v>
      </c>
      <c r="D152" s="16">
        <v>13.443</v>
      </c>
    </row>
    <row r="153" spans="1:4" x14ac:dyDescent="0.25">
      <c r="A153" s="15" t="s">
        <v>259</v>
      </c>
      <c r="B153" s="16">
        <v>15.818475940933496</v>
      </c>
      <c r="C153" s="16">
        <v>42.958833333333331</v>
      </c>
      <c r="D153" s="16">
        <v>7.4109999999999996</v>
      </c>
    </row>
    <row r="154" spans="1:4" x14ac:dyDescent="0.25">
      <c r="A154" s="15" t="s">
        <v>37</v>
      </c>
      <c r="B154" s="16">
        <v>11.418614785498987</v>
      </c>
      <c r="C154" s="16">
        <v>48.812090909090905</v>
      </c>
      <c r="D154" s="16">
        <v>9.0999999999999998E-2</v>
      </c>
    </row>
    <row r="155" spans="1:4" x14ac:dyDescent="0.25">
      <c r="A155" s="15" t="s">
        <v>260</v>
      </c>
      <c r="B155" s="16">
        <v>15.60727002719233</v>
      </c>
      <c r="C155" s="16">
        <v>25.061583333333335</v>
      </c>
      <c r="D155" s="16">
        <v>6</v>
      </c>
    </row>
    <row r="156" spans="1:4" x14ac:dyDescent="0.25">
      <c r="A156" s="15" t="s">
        <v>261</v>
      </c>
      <c r="B156" s="16">
        <v>15.478299645895369</v>
      </c>
      <c r="C156" s="16">
        <v>18.512590909090907</v>
      </c>
      <c r="D156" s="16">
        <v>5.274</v>
      </c>
    </row>
    <row r="157" spans="1:4" x14ac:dyDescent="0.25">
      <c r="A157" s="15" t="s">
        <v>262</v>
      </c>
      <c r="B157" s="16">
        <v>15.510391952215842</v>
      </c>
      <c r="C157" s="16">
        <v>41.814466666666668</v>
      </c>
      <c r="D157" s="16">
        <v>5.4459999999999997</v>
      </c>
    </row>
    <row r="158" spans="1:4" x14ac:dyDescent="0.25">
      <c r="A158" s="15" t="s">
        <v>38</v>
      </c>
      <c r="B158" s="16">
        <v>14.519102996385758</v>
      </c>
      <c r="C158" s="16">
        <v>42.394705882352945</v>
      </c>
      <c r="D158" s="16">
        <v>2.0209999999999999</v>
      </c>
    </row>
    <row r="159" spans="1:4" x14ac:dyDescent="0.25">
      <c r="A159" s="15" t="s">
        <v>39</v>
      </c>
      <c r="B159" s="16">
        <v>13.199324418540456</v>
      </c>
      <c r="C159" s="16">
        <v>34.603272727272731</v>
      </c>
      <c r="D159" s="16">
        <v>0.54</v>
      </c>
    </row>
    <row r="160" spans="1:4" x14ac:dyDescent="0.25">
      <c r="A160" s="15" t="s">
        <v>263</v>
      </c>
      <c r="B160" s="16">
        <v>17.739284252825083</v>
      </c>
      <c r="C160" s="16">
        <v>28.340166666666665</v>
      </c>
      <c r="D160" s="16">
        <v>50.591000000000001</v>
      </c>
    </row>
    <row r="161" spans="1:4" x14ac:dyDescent="0.25">
      <c r="A161" s="15" t="s">
        <v>264</v>
      </c>
      <c r="B161" s="16">
        <v>17.647472522217491</v>
      </c>
      <c r="C161" s="16">
        <v>41.663909090909087</v>
      </c>
      <c r="D161" s="16">
        <v>46.152999999999999</v>
      </c>
    </row>
    <row r="162" spans="1:4" x14ac:dyDescent="0.25">
      <c r="A162" s="15" t="s">
        <v>265</v>
      </c>
      <c r="B162" s="16">
        <v>16.837933446771309</v>
      </c>
      <c r="C162" s="16">
        <v>25.576909090909091</v>
      </c>
      <c r="D162" s="16">
        <v>20.541</v>
      </c>
    </row>
    <row r="163" spans="1:4" x14ac:dyDescent="0.25">
      <c r="A163" s="17" t="s">
        <v>40</v>
      </c>
      <c r="B163" s="16">
        <v>10.933106969717286</v>
      </c>
      <c r="C163" s="16">
        <v>30.039181818181817</v>
      </c>
      <c r="D163" s="16">
        <v>5.6000000000000001E-2</v>
      </c>
    </row>
    <row r="164" spans="1:4" x14ac:dyDescent="0.25">
      <c r="A164" s="17" t="s">
        <v>41</v>
      </c>
      <c r="B164" s="16">
        <v>12.025749091398891</v>
      </c>
      <c r="C164" s="16">
        <v>27.618681818181816</v>
      </c>
      <c r="D164" s="16">
        <v>0.16700000000000001</v>
      </c>
    </row>
    <row r="165" spans="1:4" x14ac:dyDescent="0.25">
      <c r="A165" s="17" t="s">
        <v>42</v>
      </c>
      <c r="B165" s="16">
        <v>11.608235644774552</v>
      </c>
      <c r="C165" s="16">
        <v>27.696636363636369</v>
      </c>
      <c r="D165" s="16">
        <v>0.11</v>
      </c>
    </row>
    <row r="166" spans="1:4" x14ac:dyDescent="0.25">
      <c r="A166" s="15" t="s">
        <v>266</v>
      </c>
      <c r="B166" s="16">
        <v>17.301692263531425</v>
      </c>
      <c r="C166" s="16">
        <v>19.717909090909096</v>
      </c>
      <c r="D166" s="16">
        <v>32.661000000000001</v>
      </c>
    </row>
    <row r="167" spans="1:4" x14ac:dyDescent="0.25">
      <c r="A167" s="17" t="s">
        <v>43</v>
      </c>
      <c r="B167" s="16">
        <v>13.188151117942333</v>
      </c>
      <c r="C167" s="16">
        <v>31.401045454545454</v>
      </c>
      <c r="D167" s="16">
        <v>0.53400000000000003</v>
      </c>
    </row>
    <row r="168" spans="1:4" x14ac:dyDescent="0.25">
      <c r="A168" s="15" t="s">
        <v>44</v>
      </c>
      <c r="B168" s="16">
        <v>13.977629407440709</v>
      </c>
      <c r="C168" s="16">
        <v>29.289636363636358</v>
      </c>
      <c r="D168" s="16">
        <v>1.1759999999999999</v>
      </c>
    </row>
    <row r="169" spans="1:4" x14ac:dyDescent="0.25">
      <c r="A169" s="15" t="s">
        <v>267</v>
      </c>
      <c r="B169" s="16">
        <v>16.061525299469924</v>
      </c>
      <c r="C169" s="16">
        <v>55.965863636363629</v>
      </c>
      <c r="D169" s="16">
        <v>9.4499999999999993</v>
      </c>
    </row>
    <row r="170" spans="1:4" x14ac:dyDescent="0.25">
      <c r="A170" s="15" t="s">
        <v>268</v>
      </c>
      <c r="B170" s="16">
        <v>15.874366666035002</v>
      </c>
      <c r="C170" s="16">
        <v>35.897090909090906</v>
      </c>
      <c r="D170" s="16">
        <v>7.8369999999999997</v>
      </c>
    </row>
    <row r="171" spans="1:4" x14ac:dyDescent="0.25">
      <c r="A171" s="15" t="s">
        <v>269</v>
      </c>
      <c r="B171" s="16">
        <v>16.878574323678549</v>
      </c>
      <c r="C171" s="16">
        <v>28.773666666666664</v>
      </c>
      <c r="D171" s="16">
        <v>21.393000000000001</v>
      </c>
    </row>
    <row r="172" spans="1:4" x14ac:dyDescent="0.25">
      <c r="A172" s="15" t="s">
        <v>270</v>
      </c>
      <c r="B172" s="16">
        <v>16.960739842664175</v>
      </c>
      <c r="C172" s="16">
        <v>25.74877272727273</v>
      </c>
      <c r="D172" s="16">
        <v>23.225000000000001</v>
      </c>
    </row>
    <row r="173" spans="1:4" x14ac:dyDescent="0.25">
      <c r="A173" s="15" t="s">
        <v>271</v>
      </c>
      <c r="B173" s="16">
        <v>15.875896693108951</v>
      </c>
      <c r="C173" s="16">
        <v>22.310000000000002</v>
      </c>
      <c r="D173" s="16">
        <v>7.8490000000000002</v>
      </c>
    </row>
    <row r="174" spans="1:4" x14ac:dyDescent="0.25">
      <c r="A174" s="15" t="s">
        <v>272</v>
      </c>
      <c r="B174" s="16">
        <v>17.557361896844316</v>
      </c>
      <c r="C174" s="16">
        <v>19.24733333333333</v>
      </c>
      <c r="D174" s="16">
        <v>42.176000000000002</v>
      </c>
    </row>
    <row r="175" spans="1:4" x14ac:dyDescent="0.25">
      <c r="A175" s="15" t="s">
        <v>273</v>
      </c>
      <c r="B175" s="16">
        <v>17.975580436803511</v>
      </c>
      <c r="C175" s="16">
        <v>21.624294117647057</v>
      </c>
      <c r="D175" s="16">
        <v>64.075999999999993</v>
      </c>
    </row>
    <row r="176" spans="1:4" x14ac:dyDescent="0.25">
      <c r="A176" s="15" t="s">
        <v>134</v>
      </c>
      <c r="B176" s="16">
        <v>13.904436767158675</v>
      </c>
      <c r="C176" s="16">
        <v>18.495416666666664</v>
      </c>
      <c r="D176" s="16">
        <v>1.093</v>
      </c>
    </row>
    <row r="177" spans="1:4" x14ac:dyDescent="0.25">
      <c r="A177" s="15" t="s">
        <v>274</v>
      </c>
      <c r="B177" s="16">
        <v>15.781083268484597</v>
      </c>
      <c r="C177" s="16">
        <v>19.650272727272725</v>
      </c>
      <c r="D177" s="16">
        <v>7.1390000000000002</v>
      </c>
    </row>
    <row r="178" spans="1:4" x14ac:dyDescent="0.25">
      <c r="A178" s="15" t="s">
        <v>46</v>
      </c>
      <c r="B178" s="16"/>
      <c r="C178" s="16"/>
      <c r="D178" s="16"/>
    </row>
    <row r="179" spans="1:4" x14ac:dyDescent="0.25">
      <c r="A179" s="17" t="s">
        <v>47</v>
      </c>
      <c r="B179" s="16">
        <v>14.095412443097093</v>
      </c>
      <c r="C179" s="16">
        <v>30.581461538461536</v>
      </c>
      <c r="D179" s="16">
        <v>1.323</v>
      </c>
    </row>
    <row r="180" spans="1:4" x14ac:dyDescent="0.25">
      <c r="A180" s="15" t="s">
        <v>275</v>
      </c>
      <c r="B180" s="16">
        <v>16.181539823514854</v>
      </c>
      <c r="C180" s="16">
        <v>30.061523809523813</v>
      </c>
      <c r="D180" s="16">
        <v>10.654999999999999</v>
      </c>
    </row>
    <row r="181" spans="1:4" x14ac:dyDescent="0.25">
      <c r="A181" s="15" t="s">
        <v>276</v>
      </c>
      <c r="B181" s="16">
        <v>18.118899747121084</v>
      </c>
      <c r="C181" s="16">
        <v>35.874099999999991</v>
      </c>
      <c r="D181" s="16">
        <v>73.95</v>
      </c>
    </row>
    <row r="182" spans="1:4" x14ac:dyDescent="0.25">
      <c r="A182" s="15" t="s">
        <v>277</v>
      </c>
      <c r="B182" s="16">
        <v>15.524974784465499</v>
      </c>
      <c r="C182" s="16">
        <v>18.394000000000002</v>
      </c>
      <c r="D182" s="16">
        <v>5.5259999999999998</v>
      </c>
    </row>
    <row r="183" spans="1:4" x14ac:dyDescent="0.25">
      <c r="A183" s="15" t="s">
        <v>48</v>
      </c>
      <c r="B183" s="16"/>
      <c r="C183" s="16"/>
      <c r="D183" s="16"/>
    </row>
    <row r="184" spans="1:4" x14ac:dyDescent="0.25">
      <c r="A184" s="15" t="s">
        <v>278</v>
      </c>
      <c r="B184" s="16">
        <v>17.376585049255706</v>
      </c>
      <c r="C184" s="16">
        <v>20.067666666666664</v>
      </c>
      <c r="D184" s="16">
        <v>35.201000000000001</v>
      </c>
    </row>
    <row r="185" spans="1:4" x14ac:dyDescent="0.25">
      <c r="A185" s="15" t="s">
        <v>279</v>
      </c>
      <c r="B185" s="16">
        <v>17.634408993401944</v>
      </c>
      <c r="C185" s="16">
        <v>41.393333333333338</v>
      </c>
      <c r="D185" s="16">
        <v>45.554000000000002</v>
      </c>
    </row>
    <row r="186" spans="1:4" x14ac:dyDescent="0.25">
      <c r="A186" s="15" t="s">
        <v>280</v>
      </c>
      <c r="B186" s="16">
        <v>15.497269131978001</v>
      </c>
      <c r="C186" s="16">
        <v>20.264538461538464</v>
      </c>
      <c r="D186" s="16">
        <v>5.375</v>
      </c>
    </row>
    <row r="187" spans="1:4" x14ac:dyDescent="0.25">
      <c r="A187" s="15" t="s">
        <v>281</v>
      </c>
      <c r="B187" s="16">
        <v>17.95297846456846</v>
      </c>
      <c r="C187" s="16">
        <v>40.824681818181823</v>
      </c>
      <c r="D187" s="16">
        <v>62.643999999999998</v>
      </c>
    </row>
    <row r="188" spans="1:4" x14ac:dyDescent="0.25">
      <c r="A188" s="15" t="s">
        <v>123</v>
      </c>
      <c r="B188" s="16">
        <v>19.558340653871142</v>
      </c>
      <c r="C188" s="16">
        <v>37.968363636363634</v>
      </c>
      <c r="D188" s="16">
        <v>311.94600000000003</v>
      </c>
    </row>
    <row r="189" spans="1:4" x14ac:dyDescent="0.25">
      <c r="A189" s="15" t="s">
        <v>282</v>
      </c>
      <c r="B189" s="16">
        <v>15.03012652238869</v>
      </c>
      <c r="C189" s="16">
        <v>32.31307692307692</v>
      </c>
      <c r="D189" s="16">
        <v>3.3690000000000002</v>
      </c>
    </row>
    <row r="190" spans="1:4" x14ac:dyDescent="0.25">
      <c r="A190" s="15" t="s">
        <v>283</v>
      </c>
      <c r="B190" s="16">
        <v>17.177343216104152</v>
      </c>
      <c r="C190" s="16">
        <v>36.171399999999991</v>
      </c>
      <c r="D190" s="16">
        <v>28.841999999999999</v>
      </c>
    </row>
    <row r="191" spans="1:4" x14ac:dyDescent="0.25">
      <c r="A191" s="15" t="s">
        <v>49</v>
      </c>
      <c r="B191" s="16">
        <v>12.409013489526863</v>
      </c>
      <c r="C191" s="16">
        <v>24.868666666666666</v>
      </c>
      <c r="D191" s="16">
        <v>0.245</v>
      </c>
    </row>
    <row r="192" spans="1:4" x14ac:dyDescent="0.25">
      <c r="A192" s="15" t="s">
        <v>284</v>
      </c>
      <c r="B192" s="16">
        <v>17.208910955324203</v>
      </c>
      <c r="C192" s="16">
        <v>32.735727272727281</v>
      </c>
      <c r="D192" s="16">
        <v>29.766999999999999</v>
      </c>
    </row>
    <row r="193" spans="1:4" x14ac:dyDescent="0.25">
      <c r="A193" s="15" t="s">
        <v>285</v>
      </c>
      <c r="B193" s="16">
        <v>18.307691201130048</v>
      </c>
      <c r="C193" s="16">
        <v>27.391642857142859</v>
      </c>
      <c r="D193" s="16">
        <v>89.316000000000003</v>
      </c>
    </row>
    <row r="194" spans="1:4" x14ac:dyDescent="0.25">
      <c r="A194" s="15" t="s">
        <v>286</v>
      </c>
      <c r="B194" s="16">
        <v>17.039572909519777</v>
      </c>
      <c r="C194" s="16">
        <v>32.677764705882346</v>
      </c>
      <c r="D194" s="16">
        <v>25.13</v>
      </c>
    </row>
    <row r="195" spans="1:4" x14ac:dyDescent="0.25">
      <c r="A195" s="15" t="s">
        <v>287</v>
      </c>
      <c r="B195" s="16">
        <v>16.424476800842584</v>
      </c>
      <c r="C195" s="16">
        <v>25.815333333333331</v>
      </c>
      <c r="D195" s="16">
        <v>13.585000000000001</v>
      </c>
    </row>
    <row r="196" spans="1:4" x14ac:dyDescent="0.25">
      <c r="A196" s="15" t="s">
        <v>288</v>
      </c>
      <c r="B196" s="16">
        <v>16.347221273950076</v>
      </c>
      <c r="C196" s="16">
        <v>19.049857142857142</v>
      </c>
      <c r="D196" s="16">
        <v>12.574999999999999</v>
      </c>
    </row>
    <row r="197" spans="1:4" x14ac:dyDescent="0.25">
      <c r="A197" s="19" t="s">
        <v>289</v>
      </c>
      <c r="B197" s="20">
        <v>9.3056505517805075</v>
      </c>
      <c r="C197" s="20">
        <v>8.5923571428571428</v>
      </c>
      <c r="D197" s="21">
        <v>1.0999999999999999E-2</v>
      </c>
    </row>
    <row r="198" spans="1:4" x14ac:dyDescent="0.25">
      <c r="A198" s="22" t="s">
        <v>290</v>
      </c>
      <c r="B198" s="23">
        <v>21.02197760801938</v>
      </c>
      <c r="C198" s="23">
        <v>86.998409090909092</v>
      </c>
      <c r="D198" s="24">
        <v>1348.1210000000001</v>
      </c>
    </row>
    <row r="199" spans="1:4" x14ac:dyDescent="0.25">
      <c r="A199" s="22" t="s">
        <v>291</v>
      </c>
      <c r="B199" s="23">
        <v>15.719268658323839</v>
      </c>
      <c r="C199" s="23">
        <v>31.466720967172972</v>
      </c>
      <c r="D199" s="24">
        <v>37.631759562841523</v>
      </c>
    </row>
    <row r="200" spans="1:4" x14ac:dyDescent="0.25">
      <c r="A200" s="25" t="s">
        <v>292</v>
      </c>
      <c r="B200" s="26">
        <v>1.9908574714811675</v>
      </c>
      <c r="C200" s="26">
        <v>11.751641197378314</v>
      </c>
      <c r="D200" s="27">
        <v>137.47929332791244</v>
      </c>
    </row>
    <row r="205" spans="1:4" x14ac:dyDescent="0.25">
      <c r="B205" s="14" t="s">
        <v>150</v>
      </c>
      <c r="C205" s="14" t="s">
        <v>715</v>
      </c>
      <c r="D205" s="14" t="s">
        <v>152</v>
      </c>
    </row>
    <row r="206" spans="1:4" x14ac:dyDescent="0.25">
      <c r="A206" s="15" t="s">
        <v>153</v>
      </c>
      <c r="B206" s="16"/>
      <c r="C206" s="16"/>
      <c r="D206" s="16"/>
    </row>
    <row r="207" spans="1:4" x14ac:dyDescent="0.25">
      <c r="A207" s="15" t="s">
        <v>154</v>
      </c>
      <c r="B207" s="16"/>
      <c r="C207" s="16"/>
      <c r="D207" s="16"/>
    </row>
    <row r="208" spans="1:4" x14ac:dyDescent="0.25">
      <c r="A208" s="15" t="s">
        <v>155</v>
      </c>
      <c r="B208" s="16"/>
      <c r="C208" s="16"/>
      <c r="D208" s="16"/>
    </row>
    <row r="209" spans="1:4" x14ac:dyDescent="0.25">
      <c r="A209" s="15" t="s">
        <v>156</v>
      </c>
      <c r="B209" s="16"/>
      <c r="C209" s="16"/>
      <c r="D209" s="16"/>
    </row>
    <row r="210" spans="1:4" x14ac:dyDescent="0.25">
      <c r="A210" s="17" t="s">
        <v>0</v>
      </c>
      <c r="B210" s="16">
        <v>11.385092093460344</v>
      </c>
      <c r="C210" s="16">
        <v>25.600200000000005</v>
      </c>
      <c r="D210" s="16">
        <v>8.7999999999999995E-2</v>
      </c>
    </row>
    <row r="211" spans="1:4" x14ac:dyDescent="0.25">
      <c r="A211" s="15" t="s">
        <v>157</v>
      </c>
      <c r="B211" s="16"/>
      <c r="C211" s="16"/>
      <c r="D211" s="16"/>
    </row>
    <row r="212" spans="1:4" x14ac:dyDescent="0.25">
      <c r="A212" s="15" t="s">
        <v>158</v>
      </c>
      <c r="B212" s="16"/>
      <c r="C212" s="16"/>
      <c r="D212" s="16"/>
    </row>
    <row r="213" spans="1:4" x14ac:dyDescent="0.25">
      <c r="A213" s="15" t="s">
        <v>159</v>
      </c>
      <c r="B213" s="16"/>
      <c r="C213" s="16"/>
      <c r="D213" s="16"/>
    </row>
    <row r="214" spans="1:4" x14ac:dyDescent="0.25">
      <c r="A214" s="15" t="s">
        <v>160</v>
      </c>
      <c r="B214" s="16"/>
      <c r="C214" s="16"/>
      <c r="D214" s="16"/>
    </row>
    <row r="215" spans="1:4" x14ac:dyDescent="0.25">
      <c r="A215" s="15" t="s">
        <v>161</v>
      </c>
      <c r="B215" s="16"/>
      <c r="C215" s="16"/>
      <c r="D215" s="16"/>
    </row>
    <row r="216" spans="1:4" x14ac:dyDescent="0.25">
      <c r="A216" s="17" t="s">
        <v>1</v>
      </c>
      <c r="B216" s="16">
        <v>12.759957758756611</v>
      </c>
      <c r="C216" s="16">
        <v>17.678952380952385</v>
      </c>
      <c r="D216" s="16">
        <v>0.34799999999999998</v>
      </c>
    </row>
    <row r="217" spans="1:4" x14ac:dyDescent="0.25">
      <c r="A217" s="17" t="s">
        <v>2</v>
      </c>
      <c r="B217" s="16">
        <v>13.936842843131799</v>
      </c>
      <c r="C217" s="16">
        <v>30.914045454545462</v>
      </c>
      <c r="D217" s="16">
        <v>1.129</v>
      </c>
    </row>
    <row r="218" spans="1:4" x14ac:dyDescent="0.25">
      <c r="A218" s="15" t="s">
        <v>162</v>
      </c>
      <c r="B218" s="16"/>
      <c r="C218" s="16"/>
      <c r="D218" s="16"/>
    </row>
    <row r="219" spans="1:4" x14ac:dyDescent="0.25">
      <c r="A219" s="17" t="s">
        <v>3</v>
      </c>
      <c r="B219" s="16">
        <v>12.531772785169476</v>
      </c>
      <c r="C219" s="16">
        <v>38.566333333333326</v>
      </c>
      <c r="D219" s="16">
        <v>0.27700000000000002</v>
      </c>
    </row>
    <row r="220" spans="1:4" x14ac:dyDescent="0.25">
      <c r="A220" s="15" t="s">
        <v>163</v>
      </c>
      <c r="B220" s="16"/>
      <c r="C220" s="16"/>
      <c r="D220" s="16"/>
    </row>
    <row r="221" spans="1:4" x14ac:dyDescent="0.25">
      <c r="A221" s="15" t="s">
        <v>164</v>
      </c>
      <c r="B221" s="16"/>
      <c r="C221" s="16"/>
      <c r="D221" s="16"/>
    </row>
    <row r="222" spans="1:4" x14ac:dyDescent="0.25">
      <c r="A222" s="17" t="s">
        <v>4</v>
      </c>
      <c r="B222" s="16">
        <v>12.733755386362587</v>
      </c>
      <c r="C222" s="16">
        <v>29.473687499999997</v>
      </c>
      <c r="D222" s="16">
        <v>0.33900000000000002</v>
      </c>
    </row>
    <row r="223" spans="1:4" x14ac:dyDescent="0.25">
      <c r="A223" s="15" t="s">
        <v>165</v>
      </c>
      <c r="B223" s="16"/>
      <c r="C223" s="16"/>
      <c r="D223" s="16"/>
    </row>
    <row r="224" spans="1:4" x14ac:dyDescent="0.25">
      <c r="A224" s="17" t="s">
        <v>5</v>
      </c>
      <c r="B224" s="16">
        <v>13.460263166016727</v>
      </c>
      <c r="C224" s="16">
        <v>38.510181818181813</v>
      </c>
      <c r="D224" s="16">
        <v>0.70099999999999996</v>
      </c>
    </row>
    <row r="225" spans="1:4" x14ac:dyDescent="0.25">
      <c r="A225" s="15" t="s">
        <v>166</v>
      </c>
      <c r="B225" s="16"/>
      <c r="C225" s="16"/>
      <c r="D225" s="16"/>
    </row>
    <row r="226" spans="1:4" x14ac:dyDescent="0.25">
      <c r="A226" s="15" t="s">
        <v>167</v>
      </c>
      <c r="B226" s="16"/>
      <c r="C226" s="16"/>
      <c r="D226" s="16"/>
    </row>
    <row r="227" spans="1:4" x14ac:dyDescent="0.25">
      <c r="A227" s="17" t="s">
        <v>6</v>
      </c>
      <c r="B227" s="16">
        <v>14.432316505267497</v>
      </c>
      <c r="C227" s="16">
        <v>37.664590909090911</v>
      </c>
      <c r="D227" s="16">
        <v>1.853</v>
      </c>
    </row>
    <row r="228" spans="1:4" x14ac:dyDescent="0.25">
      <c r="A228" s="15" t="s">
        <v>169</v>
      </c>
      <c r="B228" s="16"/>
      <c r="C228" s="16"/>
      <c r="D228" s="16"/>
    </row>
    <row r="229" spans="1:4" x14ac:dyDescent="0.25">
      <c r="A229" s="17" t="s">
        <v>7</v>
      </c>
      <c r="B229" s="16">
        <v>12.959844447906553</v>
      </c>
      <c r="C229" s="16">
        <v>44.381681818181818</v>
      </c>
      <c r="D229" s="16">
        <v>0.42499999999999999</v>
      </c>
    </row>
    <row r="230" spans="1:4" x14ac:dyDescent="0.25">
      <c r="A230" s="15" t="s">
        <v>172</v>
      </c>
      <c r="B230" s="16"/>
      <c r="C230" s="16"/>
      <c r="D230" s="16"/>
    </row>
    <row r="231" spans="1:4" x14ac:dyDescent="0.25">
      <c r="A231" s="15" t="s">
        <v>174</v>
      </c>
      <c r="B231" s="16"/>
      <c r="C231" s="16"/>
      <c r="D231" s="16"/>
    </row>
    <row r="232" spans="1:4" x14ac:dyDescent="0.25">
      <c r="A232" s="15" t="s">
        <v>175</v>
      </c>
      <c r="B232" s="16"/>
      <c r="C232" s="16"/>
      <c r="D232" s="16"/>
    </row>
    <row r="233" spans="1:4" x14ac:dyDescent="0.25">
      <c r="A233" s="15" t="s">
        <v>176</v>
      </c>
      <c r="B233" s="16"/>
      <c r="C233" s="16"/>
      <c r="D233" s="16"/>
    </row>
    <row r="234" spans="1:4" x14ac:dyDescent="0.25">
      <c r="A234" s="15" t="s">
        <v>177</v>
      </c>
      <c r="B234" s="16"/>
      <c r="C234" s="16"/>
      <c r="D234" s="16"/>
    </row>
    <row r="235" spans="1:4" x14ac:dyDescent="0.25">
      <c r="A235" s="15" t="s">
        <v>178</v>
      </c>
      <c r="B235" s="16"/>
      <c r="C235" s="16"/>
      <c r="D235" s="16"/>
    </row>
    <row r="236" spans="1:4" x14ac:dyDescent="0.25">
      <c r="A236" s="17" t="s">
        <v>8</v>
      </c>
      <c r="B236" s="16">
        <v>13.161584090557611</v>
      </c>
      <c r="C236" s="16">
        <v>35.8172</v>
      </c>
      <c r="D236" s="16">
        <v>0.52</v>
      </c>
    </row>
    <row r="237" spans="1:4" x14ac:dyDescent="0.25">
      <c r="A237" s="15" t="s">
        <v>179</v>
      </c>
      <c r="B237" s="16"/>
      <c r="C237" s="16"/>
      <c r="D237" s="16"/>
    </row>
    <row r="238" spans="1:4" x14ac:dyDescent="0.25">
      <c r="A238" s="15" t="s">
        <v>180</v>
      </c>
      <c r="B238" s="16"/>
      <c r="C238" s="16"/>
      <c r="D238" s="16"/>
    </row>
    <row r="239" spans="1:4" x14ac:dyDescent="0.25">
      <c r="A239" s="15" t="s">
        <v>181</v>
      </c>
      <c r="B239" s="16"/>
      <c r="C239" s="16"/>
      <c r="D239" s="16"/>
    </row>
    <row r="240" spans="1:4" x14ac:dyDescent="0.25">
      <c r="A240" s="15" t="s">
        <v>182</v>
      </c>
      <c r="B240" s="16"/>
      <c r="C240" s="16"/>
      <c r="D240" s="16"/>
    </row>
    <row r="241" spans="1:4" x14ac:dyDescent="0.25">
      <c r="A241" s="15" t="s">
        <v>183</v>
      </c>
      <c r="B241" s="16"/>
      <c r="C241" s="16"/>
      <c r="D241" s="16"/>
    </row>
    <row r="242" spans="1:4" x14ac:dyDescent="0.25">
      <c r="A242" s="17" t="s">
        <v>9</v>
      </c>
      <c r="B242" s="16">
        <v>13.42984807715229</v>
      </c>
      <c r="C242" s="16">
        <v>25.179272727272732</v>
      </c>
      <c r="D242" s="16">
        <v>0.68</v>
      </c>
    </row>
    <row r="243" spans="1:4" x14ac:dyDescent="0.25">
      <c r="A243" s="15" t="s">
        <v>184</v>
      </c>
      <c r="B243" s="16"/>
      <c r="C243" s="16"/>
      <c r="D243" s="16"/>
    </row>
    <row r="244" spans="1:4" x14ac:dyDescent="0.25">
      <c r="A244" s="15" t="s">
        <v>185</v>
      </c>
      <c r="B244" s="16"/>
      <c r="C244" s="16"/>
      <c r="D244" s="16"/>
    </row>
    <row r="245" spans="1:4" x14ac:dyDescent="0.25">
      <c r="A245" s="15" t="s">
        <v>186</v>
      </c>
      <c r="B245" s="16"/>
      <c r="C245" s="16"/>
      <c r="D245" s="16"/>
    </row>
    <row r="246" spans="1:4" x14ac:dyDescent="0.25">
      <c r="A246" s="15" t="s">
        <v>187</v>
      </c>
      <c r="B246" s="16"/>
      <c r="C246" s="16"/>
      <c r="D246" s="16"/>
    </row>
    <row r="247" spans="1:4" x14ac:dyDescent="0.25">
      <c r="A247" s="15" t="s">
        <v>188</v>
      </c>
      <c r="B247" s="16"/>
      <c r="C247" s="16"/>
      <c r="D247" s="16"/>
    </row>
    <row r="248" spans="1:4" x14ac:dyDescent="0.25">
      <c r="A248" s="17" t="s">
        <v>10</v>
      </c>
      <c r="B248" s="16">
        <v>13.612169633946245</v>
      </c>
      <c r="C248" s="16">
        <v>41.031999999999996</v>
      </c>
      <c r="D248" s="16">
        <v>0.81599999999999995</v>
      </c>
    </row>
    <row r="249" spans="1:4" x14ac:dyDescent="0.25">
      <c r="A249" s="15" t="s">
        <v>189</v>
      </c>
      <c r="B249" s="16"/>
      <c r="C249" s="16"/>
      <c r="D249" s="16"/>
    </row>
    <row r="250" spans="1:4" x14ac:dyDescent="0.25">
      <c r="A250" s="15" t="s">
        <v>190</v>
      </c>
      <c r="B250" s="16"/>
      <c r="C250" s="16"/>
      <c r="D250" s="16"/>
    </row>
    <row r="251" spans="1:4" x14ac:dyDescent="0.25">
      <c r="A251" s="17" t="s">
        <v>11</v>
      </c>
      <c r="B251" s="16">
        <v>13.647091906339311</v>
      </c>
      <c r="C251" s="16">
        <v>38.223095238095233</v>
      </c>
      <c r="D251" s="16">
        <v>0.84499999999999997</v>
      </c>
    </row>
    <row r="252" spans="1:4" x14ac:dyDescent="0.25">
      <c r="A252" s="17" t="s">
        <v>12</v>
      </c>
      <c r="B252" s="16">
        <v>11.170435156023453</v>
      </c>
      <c r="C252" s="16">
        <v>32.101818181818174</v>
      </c>
      <c r="D252" s="16">
        <v>7.0999999999999994E-2</v>
      </c>
    </row>
    <row r="253" spans="1:4" x14ac:dyDescent="0.25">
      <c r="A253" s="15" t="s">
        <v>191</v>
      </c>
      <c r="B253" s="16"/>
      <c r="C253" s="16"/>
      <c r="D253" s="16"/>
    </row>
    <row r="254" spans="1:4" x14ac:dyDescent="0.25">
      <c r="A254" s="15" t="s">
        <v>192</v>
      </c>
      <c r="B254" s="16"/>
      <c r="C254" s="16"/>
      <c r="D254" s="16"/>
    </row>
    <row r="255" spans="1:4" x14ac:dyDescent="0.25">
      <c r="A255" s="15" t="s">
        <v>193</v>
      </c>
      <c r="B255" s="16"/>
      <c r="C255" s="16"/>
      <c r="D255" s="16"/>
    </row>
    <row r="256" spans="1:4" x14ac:dyDescent="0.25">
      <c r="A256" s="15" t="s">
        <v>194</v>
      </c>
      <c r="B256" s="16"/>
      <c r="C256" s="16"/>
      <c r="D256" s="16"/>
    </row>
    <row r="257" spans="1:4" x14ac:dyDescent="0.25">
      <c r="A257" s="17" t="s">
        <v>13</v>
      </c>
      <c r="B257" s="16">
        <v>14.116355616942336</v>
      </c>
      <c r="C257" s="16">
        <v>27.266454545454554</v>
      </c>
      <c r="D257" s="16">
        <v>1.351</v>
      </c>
    </row>
    <row r="258" spans="1:4" x14ac:dyDescent="0.25">
      <c r="A258" s="15" t="s">
        <v>195</v>
      </c>
      <c r="B258" s="16"/>
      <c r="C258" s="16"/>
      <c r="D258" s="16"/>
    </row>
    <row r="259" spans="1:4" x14ac:dyDescent="0.25">
      <c r="A259" s="17" t="s">
        <v>14</v>
      </c>
      <c r="B259" s="16">
        <v>14.108180171927094</v>
      </c>
      <c r="C259" s="16">
        <v>37.674823529411761</v>
      </c>
      <c r="D259" s="16">
        <v>1.34</v>
      </c>
    </row>
    <row r="260" spans="1:4" x14ac:dyDescent="0.25">
      <c r="A260" s="15" t="s">
        <v>196</v>
      </c>
      <c r="B260" s="16"/>
      <c r="C260" s="16"/>
      <c r="D260" s="16"/>
    </row>
    <row r="261" spans="1:4" x14ac:dyDescent="0.25">
      <c r="A261" s="17" t="s">
        <v>15</v>
      </c>
      <c r="B261" s="16">
        <v>13.703461054155651</v>
      </c>
      <c r="C261" s="16">
        <v>28.206600000000002</v>
      </c>
      <c r="D261" s="16">
        <v>0.89400000000000002</v>
      </c>
    </row>
    <row r="262" spans="1:4" x14ac:dyDescent="0.25">
      <c r="A262" s="15" t="s">
        <v>197</v>
      </c>
      <c r="B262" s="16"/>
      <c r="C262" s="16"/>
      <c r="D262" s="16"/>
    </row>
    <row r="263" spans="1:4" x14ac:dyDescent="0.25">
      <c r="A263" s="15" t="s">
        <v>198</v>
      </c>
      <c r="B263" s="16"/>
      <c r="C263" s="16"/>
      <c r="D263" s="16"/>
    </row>
    <row r="264" spans="1:4" x14ac:dyDescent="0.25">
      <c r="A264" s="17" t="s">
        <v>16</v>
      </c>
      <c r="B264" s="16">
        <v>14.232904236937712</v>
      </c>
      <c r="C264" s="16">
        <v>26.235727272727274</v>
      </c>
      <c r="D264" s="16">
        <v>1.518</v>
      </c>
    </row>
    <row r="265" spans="1:4" x14ac:dyDescent="0.25">
      <c r="A265" s="17" t="s">
        <v>17</v>
      </c>
      <c r="B265" s="16">
        <v>14.402741512932669</v>
      </c>
      <c r="C265" s="16">
        <v>19.927916666666665</v>
      </c>
      <c r="D265" s="16">
        <v>1.7989999999999999</v>
      </c>
    </row>
    <row r="266" spans="1:4" x14ac:dyDescent="0.25">
      <c r="A266" s="15" t="s">
        <v>199</v>
      </c>
      <c r="B266" s="16"/>
      <c r="C266" s="16"/>
      <c r="D266" s="16"/>
    </row>
    <row r="267" spans="1:4" x14ac:dyDescent="0.25">
      <c r="A267" s="15" t="s">
        <v>200</v>
      </c>
      <c r="B267" s="16"/>
      <c r="C267" s="16"/>
      <c r="D267" s="16"/>
    </row>
    <row r="268" spans="1:4" x14ac:dyDescent="0.25">
      <c r="A268" s="15" t="s">
        <v>201</v>
      </c>
      <c r="B268" s="16"/>
      <c r="C268" s="16"/>
      <c r="D268" s="16"/>
    </row>
    <row r="269" spans="1:4" x14ac:dyDescent="0.25">
      <c r="A269" s="15" t="s">
        <v>202</v>
      </c>
      <c r="B269" s="16"/>
      <c r="C269" s="16"/>
      <c r="D269" s="16"/>
    </row>
    <row r="270" spans="1:4" x14ac:dyDescent="0.25">
      <c r="A270" s="17" t="s">
        <v>18</v>
      </c>
      <c r="B270" s="16">
        <v>11.552146178123509</v>
      </c>
      <c r="C270" s="16">
        <v>27.208409090909093</v>
      </c>
      <c r="D270" s="16">
        <v>0.104</v>
      </c>
    </row>
    <row r="271" spans="1:4" x14ac:dyDescent="0.25">
      <c r="A271" s="15" t="s">
        <v>203</v>
      </c>
      <c r="B271" s="16"/>
      <c r="C271" s="16"/>
      <c r="D271" s="16"/>
    </row>
    <row r="272" spans="1:4" x14ac:dyDescent="0.25">
      <c r="A272" s="15" t="s">
        <v>204</v>
      </c>
      <c r="B272" s="16"/>
      <c r="C272" s="16"/>
      <c r="D272" s="16"/>
    </row>
    <row r="273" spans="1:4" x14ac:dyDescent="0.25">
      <c r="A273" s="17" t="s">
        <v>19</v>
      </c>
      <c r="B273" s="16">
        <v>14.336088473172943</v>
      </c>
      <c r="C273" s="16">
        <v>21.815250000000002</v>
      </c>
      <c r="D273" s="16">
        <v>1.6830000000000001</v>
      </c>
    </row>
    <row r="274" spans="1:4" x14ac:dyDescent="0.25">
      <c r="A274" s="17" t="s">
        <v>20</v>
      </c>
      <c r="B274" s="16">
        <v>13.560618308335483</v>
      </c>
      <c r="C274" s="16">
        <v>31.339866666666662</v>
      </c>
      <c r="D274" s="16">
        <v>0.77500000000000002</v>
      </c>
    </row>
    <row r="275" spans="1:4" x14ac:dyDescent="0.25">
      <c r="A275" s="15" t="s">
        <v>205</v>
      </c>
      <c r="B275" s="16"/>
      <c r="C275" s="16"/>
      <c r="D275" s="16"/>
    </row>
    <row r="276" spans="1:4" x14ac:dyDescent="0.25">
      <c r="A276" s="15" t="s">
        <v>206</v>
      </c>
      <c r="B276" s="16"/>
      <c r="C276" s="16"/>
      <c r="D276" s="16"/>
    </row>
    <row r="277" spans="1:4" x14ac:dyDescent="0.25">
      <c r="A277" s="15" t="s">
        <v>207</v>
      </c>
      <c r="B277" s="16"/>
      <c r="C277" s="16"/>
      <c r="D277" s="16"/>
    </row>
    <row r="278" spans="1:4" x14ac:dyDescent="0.25">
      <c r="A278" s="15" t="s">
        <v>208</v>
      </c>
      <c r="B278" s="16"/>
      <c r="C278" s="16"/>
      <c r="D278" s="16"/>
    </row>
    <row r="279" spans="1:4" x14ac:dyDescent="0.25">
      <c r="A279" s="17" t="s">
        <v>21</v>
      </c>
      <c r="B279" s="16">
        <v>12.694652660348845</v>
      </c>
      <c r="C279" s="16">
        <v>44.697954545454543</v>
      </c>
      <c r="D279" s="16">
        <v>0.32600000000000001</v>
      </c>
    </row>
    <row r="280" spans="1:4" x14ac:dyDescent="0.25">
      <c r="A280" s="15" t="s">
        <v>209</v>
      </c>
      <c r="B280" s="16"/>
      <c r="C280" s="16"/>
      <c r="D280" s="16"/>
    </row>
    <row r="281" spans="1:4" x14ac:dyDescent="0.25">
      <c r="A281" s="15" t="s">
        <v>210</v>
      </c>
      <c r="B281" s="16"/>
      <c r="C281" s="16"/>
      <c r="D281" s="16"/>
    </row>
    <row r="282" spans="1:4" x14ac:dyDescent="0.25">
      <c r="A282" s="15" t="s">
        <v>211</v>
      </c>
      <c r="B282" s="16"/>
      <c r="C282" s="16"/>
      <c r="D282" s="16"/>
    </row>
    <row r="283" spans="1:4" x14ac:dyDescent="0.25">
      <c r="A283" s="15" t="s">
        <v>212</v>
      </c>
      <c r="B283" s="16"/>
      <c r="C283" s="16"/>
      <c r="D283" s="16"/>
    </row>
    <row r="284" spans="1:4" x14ac:dyDescent="0.25">
      <c r="A284" s="15" t="s">
        <v>213</v>
      </c>
      <c r="B284" s="16"/>
      <c r="C284" s="16"/>
      <c r="D284" s="16"/>
    </row>
    <row r="285" spans="1:4" x14ac:dyDescent="0.25">
      <c r="A285" s="15" t="s">
        <v>214</v>
      </c>
      <c r="B285" s="16"/>
      <c r="C285" s="16"/>
      <c r="D285" s="16"/>
    </row>
    <row r="286" spans="1:4" x14ac:dyDescent="0.25">
      <c r="A286" s="15" t="s">
        <v>215</v>
      </c>
      <c r="B286" s="16"/>
      <c r="C286" s="16"/>
      <c r="D286" s="16"/>
    </row>
    <row r="287" spans="1:4" x14ac:dyDescent="0.25">
      <c r="A287" s="17" t="s">
        <v>22</v>
      </c>
      <c r="B287" s="16">
        <v>14.823833375284924</v>
      </c>
      <c r="C287" s="16">
        <v>28.061772727272725</v>
      </c>
      <c r="D287" s="16">
        <v>2.7410000000000001</v>
      </c>
    </row>
    <row r="288" spans="1:4" x14ac:dyDescent="0.25">
      <c r="A288" s="15" t="s">
        <v>216</v>
      </c>
      <c r="B288" s="16"/>
      <c r="C288" s="16"/>
      <c r="D288" s="16"/>
    </row>
    <row r="289" spans="1:4" x14ac:dyDescent="0.25">
      <c r="A289" s="15" t="s">
        <v>217</v>
      </c>
      <c r="B289" s="16"/>
      <c r="C289" s="16"/>
      <c r="D289" s="16"/>
    </row>
    <row r="290" spans="1:4" x14ac:dyDescent="0.25">
      <c r="A290" s="15" t="s">
        <v>218</v>
      </c>
      <c r="B290" s="16"/>
      <c r="C290" s="16"/>
      <c r="D290" s="16"/>
    </row>
    <row r="291" spans="1:4" x14ac:dyDescent="0.25">
      <c r="A291" s="15" t="s">
        <v>219</v>
      </c>
      <c r="B291" s="16"/>
      <c r="C291" s="16"/>
      <c r="D291" s="16"/>
    </row>
    <row r="292" spans="1:4" x14ac:dyDescent="0.25">
      <c r="A292" s="17" t="s">
        <v>23</v>
      </c>
      <c r="B292" s="16">
        <v>11.561715629139661</v>
      </c>
      <c r="C292" s="16">
        <v>86.998409090909092</v>
      </c>
      <c r="D292" s="16">
        <v>0.105</v>
      </c>
    </row>
    <row r="293" spans="1:4" x14ac:dyDescent="0.25">
      <c r="A293" s="15" t="s">
        <v>220</v>
      </c>
      <c r="B293" s="16"/>
      <c r="C293" s="16"/>
      <c r="D293" s="16"/>
    </row>
    <row r="294" spans="1:4" x14ac:dyDescent="0.25">
      <c r="A294" s="15" t="s">
        <v>221</v>
      </c>
      <c r="B294" s="16"/>
      <c r="C294" s="16"/>
      <c r="D294" s="16"/>
    </row>
    <row r="295" spans="1:4" x14ac:dyDescent="0.25">
      <c r="A295" s="15" t="s">
        <v>222</v>
      </c>
      <c r="B295" s="16"/>
      <c r="C295" s="16"/>
      <c r="D295" s="16"/>
    </row>
    <row r="296" spans="1:4" x14ac:dyDescent="0.25">
      <c r="A296" s="15" t="s">
        <v>223</v>
      </c>
      <c r="B296" s="16"/>
      <c r="C296" s="16"/>
      <c r="D296" s="16"/>
    </row>
    <row r="297" spans="1:4" x14ac:dyDescent="0.25">
      <c r="A297" s="17" t="s">
        <v>24</v>
      </c>
      <c r="B297" s="16">
        <v>14.617512143436301</v>
      </c>
      <c r="C297" s="16">
        <v>38.223357142857147</v>
      </c>
      <c r="D297" s="16">
        <v>2.23</v>
      </c>
    </row>
    <row r="298" spans="1:4" x14ac:dyDescent="0.25">
      <c r="A298" s="15" t="s">
        <v>224</v>
      </c>
      <c r="B298" s="16"/>
      <c r="C298" s="16"/>
      <c r="D298" s="16"/>
    </row>
    <row r="299" spans="1:4" x14ac:dyDescent="0.25">
      <c r="A299" s="17" t="s">
        <v>25</v>
      </c>
      <c r="B299" s="16">
        <v>14.478713862151148</v>
      </c>
      <c r="C299" s="16">
        <v>47.289681818181812</v>
      </c>
      <c r="D299" s="16">
        <v>1.9410000000000001</v>
      </c>
    </row>
    <row r="300" spans="1:4" x14ac:dyDescent="0.25">
      <c r="A300" s="15" t="s">
        <v>225</v>
      </c>
      <c r="B300" s="16"/>
      <c r="C300" s="16"/>
      <c r="D300" s="16"/>
    </row>
    <row r="301" spans="1:4" x14ac:dyDescent="0.25">
      <c r="A301" s="15" t="s">
        <v>226</v>
      </c>
      <c r="B301" s="16"/>
      <c r="C301" s="16"/>
      <c r="D301" s="16"/>
    </row>
    <row r="302" spans="1:4" x14ac:dyDescent="0.25">
      <c r="A302" s="15" t="s">
        <v>227</v>
      </c>
      <c r="B302" s="16"/>
      <c r="C302" s="16"/>
      <c r="D302" s="16"/>
    </row>
    <row r="303" spans="1:4" x14ac:dyDescent="0.25">
      <c r="A303" s="17" t="s">
        <v>26</v>
      </c>
      <c r="B303" s="16">
        <v>13.149978544437301</v>
      </c>
      <c r="C303" s="16">
        <v>40.230176470588233</v>
      </c>
      <c r="D303" s="16">
        <v>0.51400000000000001</v>
      </c>
    </row>
    <row r="304" spans="1:4" x14ac:dyDescent="0.25">
      <c r="A304" s="17" t="s">
        <v>143</v>
      </c>
      <c r="B304" s="16">
        <v>14.537730986009926</v>
      </c>
      <c r="C304" s="16">
        <v>34.713642857142858</v>
      </c>
      <c r="D304" s="16">
        <v>2.0590000000000002</v>
      </c>
    </row>
    <row r="305" spans="1:4" x14ac:dyDescent="0.25">
      <c r="A305" s="15" t="s">
        <v>228</v>
      </c>
      <c r="B305" s="16"/>
      <c r="C305" s="16"/>
      <c r="D305" s="16"/>
    </row>
    <row r="306" spans="1:4" x14ac:dyDescent="0.25">
      <c r="A306" s="15" t="s">
        <v>229</v>
      </c>
      <c r="B306" s="16"/>
      <c r="C306" s="16"/>
      <c r="D306" s="16"/>
    </row>
    <row r="307" spans="1:4" x14ac:dyDescent="0.25">
      <c r="A307" s="15" t="s">
        <v>230</v>
      </c>
      <c r="B307" s="16"/>
      <c r="C307" s="16"/>
      <c r="D307" s="16"/>
    </row>
    <row r="308" spans="1:4" x14ac:dyDescent="0.25">
      <c r="A308" s="17" t="s">
        <v>28</v>
      </c>
      <c r="B308" s="16">
        <v>12.691580461311874</v>
      </c>
      <c r="C308" s="16">
        <v>34.361136363636369</v>
      </c>
      <c r="D308" s="16">
        <v>0.32500000000000001</v>
      </c>
    </row>
    <row r="309" spans="1:4" x14ac:dyDescent="0.25">
      <c r="A309" s="15" t="s">
        <v>231</v>
      </c>
      <c r="B309" s="16"/>
      <c r="C309" s="16"/>
      <c r="D309" s="16"/>
    </row>
    <row r="310" spans="1:4" x14ac:dyDescent="0.25">
      <c r="A310" s="17" t="s">
        <v>29</v>
      </c>
      <c r="B310" s="16">
        <v>12.955127458028414</v>
      </c>
      <c r="C310" s="16">
        <v>44.235999999999997</v>
      </c>
      <c r="D310" s="16">
        <v>0.42299999999999999</v>
      </c>
    </row>
    <row r="311" spans="1:4" x14ac:dyDescent="0.25">
      <c r="A311" s="15" t="s">
        <v>232</v>
      </c>
      <c r="B311" s="16"/>
      <c r="C311" s="16"/>
      <c r="D311" s="16"/>
    </row>
    <row r="312" spans="1:4" x14ac:dyDescent="0.25">
      <c r="A312" s="17" t="s">
        <v>30</v>
      </c>
      <c r="B312" s="16">
        <v>14.069377281921325</v>
      </c>
      <c r="C312" s="16">
        <v>24.255916666666668</v>
      </c>
      <c r="D312" s="16">
        <v>1.2889999999999999</v>
      </c>
    </row>
    <row r="313" spans="1:4" x14ac:dyDescent="0.25">
      <c r="A313" s="15" t="s">
        <v>233</v>
      </c>
      <c r="B313" s="16"/>
      <c r="C313" s="16"/>
      <c r="D313" s="16"/>
    </row>
    <row r="314" spans="1:4" x14ac:dyDescent="0.25">
      <c r="A314" s="15" t="s">
        <v>234</v>
      </c>
      <c r="B314" s="16"/>
      <c r="C314" s="16"/>
      <c r="D314" s="16"/>
    </row>
    <row r="315" spans="1:4" x14ac:dyDescent="0.25">
      <c r="A315" s="17" t="s">
        <v>31</v>
      </c>
      <c r="B315" s="16">
        <v>14.843700382335838</v>
      </c>
      <c r="C315" s="16">
        <v>34.725318181818174</v>
      </c>
      <c r="D315" s="16">
        <v>2.7959999999999998</v>
      </c>
    </row>
    <row r="316" spans="1:4" x14ac:dyDescent="0.25">
      <c r="A316" s="17" t="s">
        <v>32</v>
      </c>
      <c r="B316" s="16">
        <v>13.337474757021274</v>
      </c>
      <c r="C316" s="16">
        <v>42.535999999999994</v>
      </c>
      <c r="D316" s="16">
        <v>0.62</v>
      </c>
    </row>
    <row r="317" spans="1:4" x14ac:dyDescent="0.25">
      <c r="A317" s="15" t="s">
        <v>235</v>
      </c>
      <c r="B317" s="16"/>
      <c r="C317" s="16"/>
      <c r="D317" s="16"/>
    </row>
    <row r="318" spans="1:4" x14ac:dyDescent="0.25">
      <c r="A318" s="15" t="s">
        <v>236</v>
      </c>
      <c r="B318" s="16"/>
      <c r="C318" s="16"/>
      <c r="D318" s="16"/>
    </row>
    <row r="319" spans="1:4" x14ac:dyDescent="0.25">
      <c r="A319" s="15" t="s">
        <v>237</v>
      </c>
      <c r="B319" s="16"/>
      <c r="C319" s="16"/>
      <c r="D319" s="16"/>
    </row>
    <row r="320" spans="1:4" x14ac:dyDescent="0.25">
      <c r="A320" s="17" t="s">
        <v>33</v>
      </c>
      <c r="B320" s="16">
        <v>14.575381370567127</v>
      </c>
      <c r="C320" s="16">
        <v>31.48718181818181</v>
      </c>
      <c r="D320" s="16">
        <v>2.1379999999999999</v>
      </c>
    </row>
    <row r="321" spans="1:4" x14ac:dyDescent="0.25">
      <c r="A321" s="15" t="s">
        <v>238</v>
      </c>
      <c r="B321" s="16"/>
      <c r="C321" s="16"/>
      <c r="D321" s="16"/>
    </row>
    <row r="322" spans="1:4" x14ac:dyDescent="0.25">
      <c r="A322" s="15" t="s">
        <v>239</v>
      </c>
      <c r="B322" s="16"/>
      <c r="C322" s="16"/>
      <c r="D322" s="16"/>
    </row>
    <row r="323" spans="1:4" x14ac:dyDescent="0.25">
      <c r="A323" s="15" t="s">
        <v>240</v>
      </c>
      <c r="B323" s="16"/>
      <c r="C323" s="16"/>
      <c r="D323" s="16"/>
    </row>
    <row r="324" spans="1:4" x14ac:dyDescent="0.25">
      <c r="A324" s="15" t="s">
        <v>241</v>
      </c>
      <c r="B324" s="16"/>
      <c r="C324" s="16"/>
      <c r="D324" s="16"/>
    </row>
    <row r="325" spans="1:4" x14ac:dyDescent="0.25">
      <c r="A325" s="15" t="s">
        <v>242</v>
      </c>
      <c r="B325" s="16"/>
      <c r="C325" s="16"/>
      <c r="D325" s="16"/>
    </row>
    <row r="326" spans="1:4" x14ac:dyDescent="0.25">
      <c r="A326" s="15" t="s">
        <v>243</v>
      </c>
      <c r="B326" s="16"/>
      <c r="C326" s="16"/>
      <c r="D326" s="16"/>
    </row>
    <row r="327" spans="1:4" x14ac:dyDescent="0.25">
      <c r="A327" s="15" t="s">
        <v>244</v>
      </c>
      <c r="B327" s="16"/>
      <c r="C327" s="16"/>
      <c r="D327" s="16"/>
    </row>
    <row r="328" spans="1:4" x14ac:dyDescent="0.25">
      <c r="A328" s="15" t="s">
        <v>245</v>
      </c>
      <c r="B328" s="16"/>
      <c r="C328" s="16"/>
      <c r="D328" s="16"/>
    </row>
    <row r="329" spans="1:4" x14ac:dyDescent="0.25">
      <c r="A329" s="15" t="s">
        <v>246</v>
      </c>
      <c r="B329" s="16"/>
      <c r="C329" s="16"/>
      <c r="D329" s="16"/>
    </row>
    <row r="330" spans="1:4" x14ac:dyDescent="0.25">
      <c r="A330" s="15" t="s">
        <v>247</v>
      </c>
      <c r="B330" s="16"/>
      <c r="C330" s="16"/>
      <c r="D330" s="16"/>
    </row>
    <row r="331" spans="1:4" x14ac:dyDescent="0.25">
      <c r="A331" s="15" t="s">
        <v>248</v>
      </c>
      <c r="B331" s="16"/>
      <c r="C331" s="16"/>
      <c r="D331" s="16"/>
    </row>
    <row r="332" spans="1:4" x14ac:dyDescent="0.25">
      <c r="A332" s="15" t="s">
        <v>249</v>
      </c>
      <c r="B332" s="16"/>
      <c r="C332" s="16"/>
      <c r="D332" s="16"/>
    </row>
    <row r="333" spans="1:4" x14ac:dyDescent="0.25">
      <c r="A333" s="15" t="s">
        <v>250</v>
      </c>
      <c r="B333" s="16"/>
      <c r="C333" s="16"/>
      <c r="D333" s="16"/>
    </row>
    <row r="334" spans="1:4" x14ac:dyDescent="0.25">
      <c r="A334" s="15" t="s">
        <v>251</v>
      </c>
      <c r="B334" s="16"/>
      <c r="C334" s="16"/>
      <c r="D334" s="16"/>
    </row>
    <row r="335" spans="1:4" x14ac:dyDescent="0.25">
      <c r="A335" s="15" t="s">
        <v>252</v>
      </c>
      <c r="B335" s="16"/>
      <c r="C335" s="16"/>
      <c r="D335" s="16"/>
    </row>
    <row r="336" spans="1:4" x14ac:dyDescent="0.25">
      <c r="A336" s="15" t="s">
        <v>253</v>
      </c>
      <c r="B336" s="16"/>
      <c r="C336" s="16"/>
      <c r="D336" s="16"/>
    </row>
    <row r="337" spans="1:4" x14ac:dyDescent="0.25">
      <c r="A337" s="17" t="s">
        <v>34</v>
      </c>
      <c r="B337" s="16">
        <v>14.385359522179726</v>
      </c>
      <c r="C337" s="16">
        <v>35.709454545454534</v>
      </c>
      <c r="D337" s="16">
        <v>1.768</v>
      </c>
    </row>
    <row r="338" spans="1:4" x14ac:dyDescent="0.25">
      <c r="A338" s="15" t="s">
        <v>254</v>
      </c>
      <c r="B338" s="16"/>
      <c r="C338" s="16"/>
      <c r="D338" s="16"/>
    </row>
    <row r="339" spans="1:4" x14ac:dyDescent="0.25">
      <c r="A339" s="15" t="s">
        <v>255</v>
      </c>
      <c r="B339" s="16"/>
      <c r="C339" s="16"/>
      <c r="D339" s="16"/>
    </row>
    <row r="340" spans="1:4" x14ac:dyDescent="0.25">
      <c r="A340" s="15" t="s">
        <v>256</v>
      </c>
      <c r="B340" s="16"/>
      <c r="C340" s="16"/>
      <c r="D340" s="16"/>
    </row>
    <row r="341" spans="1:4" x14ac:dyDescent="0.25">
      <c r="A341" s="17" t="s">
        <v>35</v>
      </c>
      <c r="B341" s="16">
        <v>12.117241431823558</v>
      </c>
      <c r="C341" s="16">
        <v>36.593142857142865</v>
      </c>
      <c r="D341" s="16">
        <v>0.183</v>
      </c>
    </row>
    <row r="342" spans="1:4" x14ac:dyDescent="0.25">
      <c r="A342" s="17" t="s">
        <v>36</v>
      </c>
      <c r="B342" s="16">
        <v>12.037653993905211</v>
      </c>
      <c r="C342" s="16">
        <v>41.88816666666667</v>
      </c>
      <c r="D342" s="16">
        <v>0.16900000000000001</v>
      </c>
    </row>
    <row r="343" spans="1:4" x14ac:dyDescent="0.25">
      <c r="A343" s="15" t="s">
        <v>257</v>
      </c>
      <c r="B343" s="16"/>
      <c r="C343" s="16"/>
      <c r="D343" s="16"/>
    </row>
    <row r="344" spans="1:4" x14ac:dyDescent="0.25">
      <c r="A344" s="15" t="s">
        <v>258</v>
      </c>
      <c r="B344" s="16"/>
      <c r="C344" s="16"/>
      <c r="D344" s="16"/>
    </row>
    <row r="345" spans="1:4" x14ac:dyDescent="0.25">
      <c r="A345" s="15" t="s">
        <v>259</v>
      </c>
      <c r="B345" s="16"/>
      <c r="C345" s="16"/>
      <c r="D345" s="16"/>
    </row>
    <row r="346" spans="1:4" x14ac:dyDescent="0.25">
      <c r="A346" s="17" t="s">
        <v>37</v>
      </c>
      <c r="B346" s="16">
        <v>11.418614785498987</v>
      </c>
      <c r="C346" s="16">
        <v>48.812090909090905</v>
      </c>
      <c r="D346" s="16">
        <v>9.0999999999999998E-2</v>
      </c>
    </row>
    <row r="347" spans="1:4" x14ac:dyDescent="0.25">
      <c r="A347" s="15" t="s">
        <v>260</v>
      </c>
      <c r="B347" s="16"/>
      <c r="C347" s="16"/>
      <c r="D347" s="16"/>
    </row>
    <row r="348" spans="1:4" x14ac:dyDescent="0.25">
      <c r="A348" s="15" t="s">
        <v>261</v>
      </c>
      <c r="B348" s="16"/>
      <c r="C348" s="16"/>
      <c r="D348" s="16"/>
    </row>
    <row r="349" spans="1:4" x14ac:dyDescent="0.25">
      <c r="A349" s="15" t="s">
        <v>262</v>
      </c>
      <c r="B349" s="16"/>
      <c r="C349" s="16"/>
      <c r="D349" s="16"/>
    </row>
    <row r="350" spans="1:4" x14ac:dyDescent="0.25">
      <c r="A350" s="17" t="s">
        <v>38</v>
      </c>
      <c r="B350" s="16">
        <v>14.519102996385758</v>
      </c>
      <c r="C350" s="16">
        <v>42.394705882352945</v>
      </c>
      <c r="D350" s="16">
        <v>2.0209999999999999</v>
      </c>
    </row>
    <row r="351" spans="1:4" x14ac:dyDescent="0.25">
      <c r="A351" s="17" t="s">
        <v>39</v>
      </c>
      <c r="B351" s="16">
        <v>13.199324418540456</v>
      </c>
      <c r="C351" s="16">
        <v>34.603272727272731</v>
      </c>
      <c r="D351" s="16">
        <v>0.54</v>
      </c>
    </row>
    <row r="352" spans="1:4" x14ac:dyDescent="0.25">
      <c r="A352" s="15" t="s">
        <v>263</v>
      </c>
      <c r="B352" s="16"/>
      <c r="C352" s="16"/>
      <c r="D352" s="16"/>
    </row>
    <row r="353" spans="1:4" x14ac:dyDescent="0.25">
      <c r="A353" s="15" t="s">
        <v>264</v>
      </c>
      <c r="B353" s="16"/>
      <c r="C353" s="16"/>
      <c r="D353" s="16"/>
    </row>
    <row r="354" spans="1:4" x14ac:dyDescent="0.25">
      <c r="A354" s="15" t="s">
        <v>265</v>
      </c>
      <c r="B354" s="16"/>
      <c r="C354" s="16"/>
      <c r="D354" s="16"/>
    </row>
    <row r="355" spans="1:4" x14ac:dyDescent="0.25">
      <c r="A355" s="17" t="s">
        <v>40</v>
      </c>
      <c r="B355" s="16">
        <v>10.933106969717286</v>
      </c>
      <c r="C355" s="16">
        <v>30.039181818181817</v>
      </c>
      <c r="D355" s="16">
        <v>5.6000000000000001E-2</v>
      </c>
    </row>
    <row r="356" spans="1:4" x14ac:dyDescent="0.25">
      <c r="A356" s="17" t="s">
        <v>41</v>
      </c>
      <c r="B356" s="16">
        <v>12.025749091398891</v>
      </c>
      <c r="C356" s="16">
        <v>27.618681818181816</v>
      </c>
      <c r="D356" s="16">
        <v>0.16700000000000001</v>
      </c>
    </row>
    <row r="357" spans="1:4" x14ac:dyDescent="0.25">
      <c r="A357" s="17" t="s">
        <v>42</v>
      </c>
      <c r="B357" s="16">
        <v>11.608235644774552</v>
      </c>
      <c r="C357" s="16">
        <v>27.696636363636369</v>
      </c>
      <c r="D357" s="16">
        <v>0.11</v>
      </c>
    </row>
    <row r="358" spans="1:4" x14ac:dyDescent="0.25">
      <c r="A358" s="15" t="s">
        <v>266</v>
      </c>
      <c r="B358" s="16"/>
      <c r="C358" s="16"/>
      <c r="D358" s="16"/>
    </row>
    <row r="359" spans="1:4" x14ac:dyDescent="0.25">
      <c r="A359" s="17" t="s">
        <v>43</v>
      </c>
      <c r="B359" s="16">
        <v>13.188151117942333</v>
      </c>
      <c r="C359" s="16">
        <v>31.401045454545454</v>
      </c>
      <c r="D359" s="16">
        <v>0.53400000000000003</v>
      </c>
    </row>
    <row r="360" spans="1:4" x14ac:dyDescent="0.25">
      <c r="A360" s="17" t="s">
        <v>44</v>
      </c>
      <c r="B360" s="16">
        <v>13.977629407440709</v>
      </c>
      <c r="C360" s="16">
        <v>29.289636363636358</v>
      </c>
      <c r="D360" s="16">
        <v>1.1759999999999999</v>
      </c>
    </row>
    <row r="361" spans="1:4" x14ac:dyDescent="0.25">
      <c r="A361" s="15" t="s">
        <v>267</v>
      </c>
      <c r="B361" s="16"/>
      <c r="C361" s="16"/>
      <c r="D361" s="16"/>
    </row>
    <row r="362" spans="1:4" x14ac:dyDescent="0.25">
      <c r="A362" s="15" t="s">
        <v>268</v>
      </c>
      <c r="B362" s="16"/>
      <c r="C362" s="16"/>
      <c r="D362" s="16"/>
    </row>
    <row r="363" spans="1:4" x14ac:dyDescent="0.25">
      <c r="A363" s="15" t="s">
        <v>269</v>
      </c>
      <c r="B363" s="16"/>
      <c r="C363" s="16"/>
      <c r="D363" s="16"/>
    </row>
    <row r="364" spans="1:4" x14ac:dyDescent="0.25">
      <c r="A364" s="15" t="s">
        <v>270</v>
      </c>
      <c r="B364" s="16"/>
      <c r="C364" s="16"/>
      <c r="D364" s="16"/>
    </row>
    <row r="365" spans="1:4" x14ac:dyDescent="0.25">
      <c r="A365" s="15" t="s">
        <v>271</v>
      </c>
      <c r="B365" s="16"/>
      <c r="C365" s="16"/>
      <c r="D365" s="16"/>
    </row>
    <row r="366" spans="1:4" x14ac:dyDescent="0.25">
      <c r="A366" s="15" t="s">
        <v>272</v>
      </c>
      <c r="B366" s="16"/>
      <c r="C366" s="16"/>
      <c r="D366" s="16"/>
    </row>
    <row r="367" spans="1:4" x14ac:dyDescent="0.25">
      <c r="A367" s="15" t="s">
        <v>273</v>
      </c>
      <c r="B367" s="16"/>
      <c r="C367" s="16"/>
      <c r="D367" s="16"/>
    </row>
    <row r="368" spans="1:4" x14ac:dyDescent="0.25">
      <c r="A368" s="17" t="s">
        <v>134</v>
      </c>
      <c r="B368" s="16">
        <v>13.904436767158675</v>
      </c>
      <c r="C368" s="16">
        <v>18.495416666666664</v>
      </c>
      <c r="D368" s="16">
        <v>1.093</v>
      </c>
    </row>
    <row r="369" spans="1:4" x14ac:dyDescent="0.25">
      <c r="A369" s="15" t="s">
        <v>274</v>
      </c>
      <c r="B369" s="16"/>
      <c r="C369" s="16"/>
      <c r="D369" s="16"/>
    </row>
    <row r="370" spans="1:4" x14ac:dyDescent="0.25">
      <c r="A370" s="15" t="s">
        <v>46</v>
      </c>
      <c r="B370" s="16"/>
      <c r="C370" s="16"/>
      <c r="D370" s="16"/>
    </row>
    <row r="371" spans="1:4" x14ac:dyDescent="0.25">
      <c r="A371" s="17" t="s">
        <v>47</v>
      </c>
      <c r="B371" s="16">
        <v>14.095412443097093</v>
      </c>
      <c r="C371" s="16">
        <v>30.581461538461536</v>
      </c>
      <c r="D371" s="16">
        <v>1.323</v>
      </c>
    </row>
    <row r="372" spans="1:4" x14ac:dyDescent="0.25">
      <c r="A372" s="15" t="s">
        <v>275</v>
      </c>
      <c r="B372" s="16"/>
      <c r="C372" s="16"/>
      <c r="D372" s="16"/>
    </row>
    <row r="373" spans="1:4" x14ac:dyDescent="0.25">
      <c r="A373" s="15" t="s">
        <v>276</v>
      </c>
      <c r="B373" s="16"/>
      <c r="C373" s="16"/>
      <c r="D373" s="16"/>
    </row>
    <row r="374" spans="1:4" x14ac:dyDescent="0.25">
      <c r="A374" s="15" t="s">
        <v>277</v>
      </c>
      <c r="B374" s="16"/>
      <c r="C374" s="16"/>
      <c r="D374" s="16"/>
    </row>
    <row r="375" spans="1:4" x14ac:dyDescent="0.25">
      <c r="A375" s="15" t="s">
        <v>48</v>
      </c>
      <c r="B375" s="16"/>
      <c r="C375" s="16"/>
      <c r="D375" s="16"/>
    </row>
    <row r="376" spans="1:4" x14ac:dyDescent="0.25">
      <c r="A376" s="15" t="s">
        <v>278</v>
      </c>
      <c r="B376" s="16"/>
      <c r="C376" s="16"/>
      <c r="D376" s="16"/>
    </row>
    <row r="377" spans="1:4" x14ac:dyDescent="0.25">
      <c r="A377" s="15" t="s">
        <v>279</v>
      </c>
      <c r="B377" s="16"/>
      <c r="C377" s="16"/>
      <c r="D377" s="16"/>
    </row>
    <row r="378" spans="1:4" x14ac:dyDescent="0.25">
      <c r="A378" s="15" t="s">
        <v>280</v>
      </c>
      <c r="B378" s="16"/>
      <c r="C378" s="16"/>
      <c r="D378" s="16"/>
    </row>
    <row r="379" spans="1:4" x14ac:dyDescent="0.25">
      <c r="A379" s="15" t="s">
        <v>281</v>
      </c>
      <c r="B379" s="16"/>
      <c r="C379" s="16"/>
      <c r="D379" s="16"/>
    </row>
    <row r="380" spans="1:4" x14ac:dyDescent="0.25">
      <c r="A380" s="15" t="s">
        <v>123</v>
      </c>
      <c r="B380" s="16"/>
      <c r="C380" s="16"/>
      <c r="D380" s="16"/>
    </row>
    <row r="381" spans="1:4" x14ac:dyDescent="0.25">
      <c r="A381" s="15" t="s">
        <v>282</v>
      </c>
      <c r="B381" s="16"/>
      <c r="C381" s="16"/>
      <c r="D381" s="16"/>
    </row>
    <row r="382" spans="1:4" x14ac:dyDescent="0.25">
      <c r="A382" s="15" t="s">
        <v>283</v>
      </c>
      <c r="B382" s="16"/>
      <c r="C382" s="16"/>
      <c r="D382" s="16"/>
    </row>
    <row r="383" spans="1:4" x14ac:dyDescent="0.25">
      <c r="A383" s="17" t="s">
        <v>49</v>
      </c>
      <c r="B383" s="16">
        <v>12.409013489526863</v>
      </c>
      <c r="C383" s="16">
        <v>24.868666666666666</v>
      </c>
      <c r="D383" s="16">
        <v>0.245</v>
      </c>
    </row>
    <row r="384" spans="1:4" x14ac:dyDescent="0.25">
      <c r="A384" s="15" t="s">
        <v>284</v>
      </c>
      <c r="B384" s="16"/>
      <c r="C384" s="16"/>
      <c r="D384" s="16"/>
    </row>
    <row r="385" spans="1:4" x14ac:dyDescent="0.25">
      <c r="A385" s="15" t="s">
        <v>285</v>
      </c>
      <c r="B385" s="16"/>
      <c r="C385" s="16"/>
      <c r="D385" s="16"/>
    </row>
    <row r="386" spans="1:4" x14ac:dyDescent="0.25">
      <c r="A386" s="15" t="s">
        <v>286</v>
      </c>
      <c r="B386" s="16"/>
      <c r="C386" s="16"/>
      <c r="D386" s="16"/>
    </row>
    <row r="387" spans="1:4" x14ac:dyDescent="0.25">
      <c r="A387" s="15" t="s">
        <v>287</v>
      </c>
      <c r="B387" s="16"/>
      <c r="C387" s="16"/>
      <c r="D387" s="16"/>
    </row>
    <row r="388" spans="1:4" x14ac:dyDescent="0.25">
      <c r="A388" s="15" t="s">
        <v>288</v>
      </c>
      <c r="B388" s="16"/>
      <c r="C388" s="16"/>
      <c r="D388" s="16"/>
    </row>
    <row r="389" spans="1:4" x14ac:dyDescent="0.25">
      <c r="A389" s="19" t="s">
        <v>289</v>
      </c>
      <c r="B389" s="20"/>
      <c r="C389" s="20"/>
      <c r="D389" s="21"/>
    </row>
    <row r="390" spans="1:4" x14ac:dyDescent="0.25">
      <c r="A390" s="22" t="s">
        <v>290</v>
      </c>
      <c r="B390" s="23">
        <v>14.843700382335838</v>
      </c>
      <c r="C390" s="23">
        <v>86.998409090909092</v>
      </c>
      <c r="D390" s="24">
        <v>2.7959999999999998</v>
      </c>
    </row>
    <row r="391" spans="1:4" x14ac:dyDescent="0.25">
      <c r="A391" s="22" t="s">
        <v>291</v>
      </c>
      <c r="B391" s="23">
        <v>3.4830015322076617</v>
      </c>
      <c r="C391" s="23">
        <v>8.9979574595299194</v>
      </c>
      <c r="D391" s="24">
        <v>0.24338251366120212</v>
      </c>
    </row>
    <row r="392" spans="1:4" x14ac:dyDescent="0.25">
      <c r="A392" s="25" t="s">
        <v>292</v>
      </c>
      <c r="B392" s="26">
        <v>5.8674332197973538</v>
      </c>
      <c r="C392" s="26">
        <v>16.059070588501655</v>
      </c>
      <c r="D392" s="27">
        <v>0.56425978022976053</v>
      </c>
    </row>
  </sheetData>
  <mergeCells count="1">
    <mergeCell ref="E35:F3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5777" r:id="rId3" name="Drop Down 1">
              <controlPr defaultSize="0" autoLine="0" autoPict="0">
                <anchor moveWithCells="1">
                  <from>
                    <xdr:col>1</xdr:col>
                    <xdr:colOff>76200</xdr:colOff>
                    <xdr:row>1</xdr:row>
                    <xdr:rowOff>38100</xdr:rowOff>
                  </from>
                  <to>
                    <xdr:col>2</xdr:col>
                    <xdr:colOff>714375</xdr:colOff>
                    <xdr:row>2</xdr:row>
                    <xdr:rowOff>123825</xdr:rowOff>
                  </to>
                </anchor>
              </controlPr>
            </control>
          </mc:Choice>
        </mc:AlternateContent>
        <mc:AlternateContent xmlns:mc="http://schemas.openxmlformats.org/markup-compatibility/2006">
          <mc:Choice Requires="x14">
            <control shapeId="75778" r:id="rId4" name="Drop Down 2">
              <controlPr defaultSize="0" autoLine="0" autoPict="0">
                <anchor moveWithCells="1">
                  <from>
                    <xdr:col>1</xdr:col>
                    <xdr:colOff>66675</xdr:colOff>
                    <xdr:row>4</xdr:row>
                    <xdr:rowOff>9525</xdr:rowOff>
                  </from>
                  <to>
                    <xdr:col>2</xdr:col>
                    <xdr:colOff>723900</xdr:colOff>
                    <xdr:row>5</xdr:row>
                    <xdr:rowOff>104775</xdr:rowOff>
                  </to>
                </anchor>
              </controlPr>
            </control>
          </mc:Choice>
        </mc:AlternateContent>
        <mc:AlternateContent xmlns:mc="http://schemas.openxmlformats.org/markup-compatibility/2006">
          <mc:Choice Requires="x14">
            <control shapeId="75779" r:id="rId5" name="Button 3">
              <controlPr defaultSize="0" print="0" autoFill="0" autoPict="0" macro="[3]!threedim_graph">
                <anchor moveWithCells="1" sizeWithCells="1">
                  <from>
                    <xdr:col>1</xdr:col>
                    <xdr:colOff>952500</xdr:colOff>
                    <xdr:row>9</xdr:row>
                    <xdr:rowOff>66675</xdr:rowOff>
                  </from>
                  <to>
                    <xdr:col>2</xdr:col>
                    <xdr:colOff>0</xdr:colOff>
                    <xdr:row>11</xdr:row>
                    <xdr:rowOff>38100</xdr:rowOff>
                  </to>
                </anchor>
              </controlPr>
            </control>
          </mc:Choice>
        </mc:AlternateContent>
        <mc:AlternateContent xmlns:mc="http://schemas.openxmlformats.org/markup-compatibility/2006">
          <mc:Choice Requires="x14">
            <control shapeId="75780" r:id="rId6" name="Drop Down 4">
              <controlPr defaultSize="0" autoLine="0" autoPict="0">
                <anchor moveWithCells="1">
                  <from>
                    <xdr:col>1</xdr:col>
                    <xdr:colOff>66675</xdr:colOff>
                    <xdr:row>7</xdr:row>
                    <xdr:rowOff>85725</xdr:rowOff>
                  </from>
                  <to>
                    <xdr:col>2</xdr:col>
                    <xdr:colOff>695325</xdr:colOff>
                    <xdr:row>8</xdr:row>
                    <xdr:rowOff>180975</xdr:rowOff>
                  </to>
                </anchor>
              </controlPr>
            </control>
          </mc:Choice>
        </mc:AlternateContent>
        <mc:AlternateContent xmlns:mc="http://schemas.openxmlformats.org/markup-compatibility/2006">
          <mc:Choice Requires="x14">
            <control shapeId="75781" r:id="rId7" name="Group Box 5">
              <controlPr defaultSize="0" autoFill="0" autoPict="0">
                <anchor moveWithCells="1">
                  <from>
                    <xdr:col>3</xdr:col>
                    <xdr:colOff>2047875</xdr:colOff>
                    <xdr:row>0</xdr:row>
                    <xdr:rowOff>142875</xdr:rowOff>
                  </from>
                  <to>
                    <xdr:col>9</xdr:col>
                    <xdr:colOff>66675</xdr:colOff>
                    <xdr:row>4</xdr:row>
                    <xdr:rowOff>180975</xdr:rowOff>
                  </to>
                </anchor>
              </controlPr>
            </control>
          </mc:Choice>
        </mc:AlternateContent>
        <mc:AlternateContent xmlns:mc="http://schemas.openxmlformats.org/markup-compatibility/2006">
          <mc:Choice Requires="x14">
            <control shapeId="75782" r:id="rId8" name="Check Box 6">
              <controlPr defaultSize="0" autoFill="0" autoLine="0" autoPict="0" macro="[3]!small">
                <anchor moveWithCells="1">
                  <from>
                    <xdr:col>5</xdr:col>
                    <xdr:colOff>381000</xdr:colOff>
                    <xdr:row>2</xdr:row>
                    <xdr:rowOff>180975</xdr:rowOff>
                  </from>
                  <to>
                    <xdr:col>6</xdr:col>
                    <xdr:colOff>123825</xdr:colOff>
                    <xdr:row>4</xdr:row>
                    <xdr:rowOff>38100</xdr:rowOff>
                  </to>
                </anchor>
              </controlPr>
            </control>
          </mc:Choice>
        </mc:AlternateContent>
        <mc:AlternateContent xmlns:mc="http://schemas.openxmlformats.org/markup-compatibility/2006">
          <mc:Choice Requires="x14">
            <control shapeId="75783" r:id="rId9" name="Button 7">
              <controlPr defaultSize="0" print="0" autoFill="0" autoPict="0" macro="[3]!ajusta_mas">
                <anchor moveWithCells="1" sizeWithCells="1">
                  <from>
                    <xdr:col>9</xdr:col>
                    <xdr:colOff>28575</xdr:colOff>
                    <xdr:row>11</xdr:row>
                    <xdr:rowOff>104775</xdr:rowOff>
                  </from>
                  <to>
                    <xdr:col>11</xdr:col>
                    <xdr:colOff>9525</xdr:colOff>
                    <xdr:row>13</xdr:row>
                    <xdr:rowOff>85725</xdr:rowOff>
                  </to>
                </anchor>
              </controlPr>
            </control>
          </mc:Choice>
        </mc:AlternateContent>
        <mc:AlternateContent xmlns:mc="http://schemas.openxmlformats.org/markup-compatibility/2006">
          <mc:Choice Requires="x14">
            <control shapeId="75784" r:id="rId10" name="Button 8">
              <controlPr defaultSize="0" print="0" autoFill="0" autoPict="0" macro="[3]!Two_dim">
                <anchor moveWithCells="1" sizeWithCells="1">
                  <from>
                    <xdr:col>11</xdr:col>
                    <xdr:colOff>333375</xdr:colOff>
                    <xdr:row>11</xdr:row>
                    <xdr:rowOff>104775</xdr:rowOff>
                  </from>
                  <to>
                    <xdr:col>13</xdr:col>
                    <xdr:colOff>314325</xdr:colOff>
                    <xdr:row>13</xdr:row>
                    <xdr:rowOff>76200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5"/>
  <sheetViews>
    <sheetView zoomScale="85" zoomScaleNormal="85" zoomScalePageLayoutView="85" workbookViewId="0">
      <pane xSplit="5" ySplit="1" topLeftCell="F10" activePane="bottomRight" state="frozen"/>
      <selection activeCell="B35" sqref="B35"/>
      <selection pane="topRight" activeCell="B35" sqref="B35"/>
      <selection pane="bottomLeft" activeCell="B35" sqref="B35"/>
      <selection pane="bottomRight" activeCell="F10" sqref="F10:F136"/>
    </sheetView>
  </sheetViews>
  <sheetFormatPr defaultColWidth="8.85546875" defaultRowHeight="15" x14ac:dyDescent="0.25"/>
  <cols>
    <col min="1" max="1" width="19.7109375" style="57" customWidth="1"/>
    <col min="2" max="4" width="8.85546875" style="57"/>
    <col min="5" max="5" width="10" style="57" customWidth="1"/>
    <col min="6" max="30" width="12.7109375" style="57" customWidth="1"/>
    <col min="31" max="16384" width="8.85546875" style="57"/>
  </cols>
  <sheetData>
    <row r="1" spans="1:29" ht="120" x14ac:dyDescent="0.25">
      <c r="A1" s="45" t="s">
        <v>50</v>
      </c>
      <c r="B1" s="45" t="s">
        <v>60</v>
      </c>
      <c r="C1" s="46" t="s">
        <v>754</v>
      </c>
      <c r="D1" s="46" t="s">
        <v>711</v>
      </c>
      <c r="E1" s="46" t="s">
        <v>755</v>
      </c>
      <c r="F1" s="46" t="str">
        <f>+'[5]GCI_data_platform-33'!C2</f>
        <v>1st pillar: Institutions, 1-7 (best)</v>
      </c>
      <c r="G1" s="46" t="str">
        <f>+'[5]GCI_data_platform-34'!$C$2</f>
        <v>1.A. Public institutions, 1-7 (best)</v>
      </c>
      <c r="H1" s="46" t="str">
        <f>+'[5]GCI_data_platform-35'!$C$2</f>
        <v>1.01 Property rights, 1-7 (best)</v>
      </c>
      <c r="I1" s="46" t="str">
        <f>+'[5]GCI_data_platform-36'!$C$2</f>
        <v>1.02 Intellectual property protection, 1-7 (best)</v>
      </c>
      <c r="J1" s="46" t="str">
        <f>+'[5]GCI_data_platform-37'!$C$2</f>
        <v>1.03 Diversion of public funds, 1-7 (best)</v>
      </c>
      <c r="K1" s="46" t="str">
        <f>+'[5]GCI_data_platform-38'!$C$2</f>
        <v>1.04 Public trust in politicians, 1-7 (best)</v>
      </c>
      <c r="L1" s="46" t="str">
        <f>+'[5]GCI_data_platform-39'!$C$2</f>
        <v>1.05 Irregular payments and bribes, 1-7 (best)</v>
      </c>
      <c r="M1" s="46" t="str">
        <f>+'[5]GCI_data_platform-40'!$C$2</f>
        <v>1.06 Judicial independence, 1-7 (best)</v>
      </c>
      <c r="N1" s="46" t="str">
        <f>+'[5]GCI_data_platform-41'!$C$2</f>
        <v>1.07 Favoritism in decisions of government officials, 1-7 (best)</v>
      </c>
      <c r="O1" s="46" t="str">
        <f>+'[5]GCI_data_platform-42'!$C$2</f>
        <v>1.08 Wastefulness of government spending, 1-7 (best)</v>
      </c>
      <c r="P1" s="46" t="str">
        <f>+'[5]GCI_data_platform-43'!$C$2</f>
        <v>1.09 Burden of government regulation, 1-7 (best)</v>
      </c>
      <c r="Q1" s="46" t="str">
        <f>+'[5]GCI_data_platform-44'!$C$2</f>
        <v>1.10 Efficiency of legal framework in settling disputes, 1-7 (best)</v>
      </c>
      <c r="R1" s="46" t="str">
        <f>+'[5]GCI_data_platform-45'!$C$2</f>
        <v>1.11 Efficiency of legal framework in challenging regs., 1-7 (best)</v>
      </c>
      <c r="S1" s="46" t="str">
        <f>+'[5]GCI_data_platform-46'!$C$2</f>
        <v>1.12 Transparency of government policymaking, 1-7 (best)</v>
      </c>
      <c r="T1" s="46" t="str">
        <f>+'[5]GCI_data_platform-47'!$C$2</f>
        <v>1.13 Business costs of terrorism, 1-7 (best)</v>
      </c>
      <c r="U1" s="46" t="str">
        <f>+'[5]GCI_data_platform-48'!$C$2</f>
        <v>1.14 Business costs of crime and violence, 1-7 (best)</v>
      </c>
      <c r="V1" s="46" t="str">
        <f>+'[5]GCI_data_platform-49'!$C$2</f>
        <v>1.15 Organized crime, 1-7 (best)</v>
      </c>
      <c r="W1" s="46" t="str">
        <f>+'[5]GCI_data_platform-50'!$C$2</f>
        <v>1.16 Reliability of police services, 1-7 (best)</v>
      </c>
      <c r="X1" s="46" t="str">
        <f>+'[5]GCI_data_platform-51'!$C$2</f>
        <v>1.B. Private institutions, 1-7 (best)</v>
      </c>
      <c r="Y1" s="46" t="str">
        <f>+'[5]GCI_data_platform-52'!$C$2</f>
        <v>1.17 Ethical behavior of firms, 1-7 (best)</v>
      </c>
      <c r="Z1" s="46" t="str">
        <f>+'[5]GCI_data_platform-53'!$C$2</f>
        <v>1.18 Strength of auditing and reporting standards, 1-7 (best)</v>
      </c>
      <c r="AA1" s="46" t="str">
        <f>+'[5]GCI_data_platform-54'!$C$2</f>
        <v>1.19 Efficacy of corporate boards, 1-7 (best)</v>
      </c>
      <c r="AB1" s="46" t="str">
        <f>+'[5]GCI_data_platform-55'!$C$2</f>
        <v>1.20 Protection of minority shareholders’ interests, 1-7 (best)</v>
      </c>
      <c r="AC1" s="46" t="str">
        <f>+'[5]GCI_data_platform-56'!$C$2</f>
        <v>1.21 Strength of investor protection, 0–10 (best)</v>
      </c>
    </row>
    <row r="2" spans="1:29" x14ac:dyDescent="0.25">
      <c r="A2" s="57" t="s">
        <v>154</v>
      </c>
      <c r="B2" s="57" t="s">
        <v>338</v>
      </c>
      <c r="C2" s="57">
        <v>30</v>
      </c>
      <c r="F2" s="57">
        <f>+VLOOKUP(B2,'[5]GCI_data_platform-33'!$F$1:$G$149,2,FALSE)</f>
        <v>3.3195687990625</v>
      </c>
      <c r="G2" s="57">
        <f>+VLOOKUP(B2,'[5]GCI_data_platform-34'!$F$1:$G$149,2,FALSE)</f>
        <v>3.1604384883333299</v>
      </c>
      <c r="H2" s="57">
        <f>+VLOOKUP(B2,'[5]GCI_data_platform-35'!$F$1:$G$149,2,FALSE)</f>
        <v>2.8453669000000001</v>
      </c>
      <c r="I2" s="57">
        <f>+VLOOKUP(B2,'[5]GCI_data_platform-36'!$F$1:$G$149,2,FALSE)</f>
        <v>2.8846443000000002</v>
      </c>
      <c r="J2" s="57">
        <f>+VLOOKUP(B2,'[5]GCI_data_platform-37'!$F$1:$G$149,2,FALSE)</f>
        <v>2.5420752000000002</v>
      </c>
      <c r="K2" s="57">
        <f>+VLOOKUP(B2,'[5]GCI_data_platform-38'!$F$1:$G$149,2,FALSE)</f>
        <v>2.3574009500000002</v>
      </c>
      <c r="L2" s="57">
        <f>+VLOOKUP(B2,'[5]GCI_data_platform-39'!$F$1:$G$149,2,FALSE)</f>
        <v>3.0666663700000001</v>
      </c>
      <c r="M2" s="57">
        <f>+VLOOKUP(B2,'[5]GCI_data_platform-40'!$F$1:$G$149,2,FALSE)</f>
        <v>2.3321727499999998</v>
      </c>
      <c r="N2" s="57">
        <f>+VLOOKUP(B2,'[5]GCI_data_platform-41'!$F$1:$G$149,2,FALSE)</f>
        <v>2.7009572999999998</v>
      </c>
      <c r="O2" s="57">
        <f>+VLOOKUP(B2,'[5]GCI_data_platform-42'!$F$1:$G$149,2,FALSE)</f>
        <v>3.0830373500000001</v>
      </c>
      <c r="P2" s="57">
        <f>+VLOOKUP(B2,'[5]GCI_data_platform-43'!$F$1:$G$149,2,FALSE)</f>
        <v>3.9089166</v>
      </c>
      <c r="Q2" s="57">
        <f>+VLOOKUP(B2,'[5]GCI_data_platform-44'!$F$1:$G$149,2,FALSE)</f>
        <v>2.95043765</v>
      </c>
      <c r="R2" s="57">
        <f>+VLOOKUP(B2,'[5]GCI_data_platform-45'!$F$1:$G$149,2,FALSE)</f>
        <v>2.9247629000000002</v>
      </c>
      <c r="S2" s="57">
        <f>+VLOOKUP(B2,'[5]GCI_data_platform-46'!$F$1:$G$149,2,FALSE)</f>
        <v>4.1166903000000001</v>
      </c>
      <c r="T2" s="57">
        <f>+VLOOKUP(B2,'[5]GCI_data_platform-47'!$F$1:$G$149,2,FALSE)</f>
        <v>5.17505565</v>
      </c>
      <c r="U2" s="57">
        <f>+VLOOKUP(B2,'[5]GCI_data_platform-48'!$F$1:$G$149,2,FALSE)</f>
        <v>4.2509893500000002</v>
      </c>
      <c r="V2" s="57">
        <f>+VLOOKUP(B2,'[5]GCI_data_platform-49'!$F$1:$G$149,2,FALSE)</f>
        <v>4.3783931999999997</v>
      </c>
      <c r="W2" s="57">
        <f>+VLOOKUP(B2,'[5]GCI_data_platform-50'!$F$1:$G$149,2,FALSE)</f>
        <v>3.6956348000000001</v>
      </c>
      <c r="X2" s="57">
        <f>+VLOOKUP(B2,'[5]GCI_data_platform-51'!$F$1:$G$149,2,FALSE)</f>
        <v>3.7969597312499999</v>
      </c>
      <c r="Y2" s="57">
        <f>+VLOOKUP(B2,'[5]GCI_data_platform-52'!$F$1:$G$149,2,FALSE)</f>
        <v>3.2519772499999999</v>
      </c>
      <c r="Z2" s="57">
        <f>+VLOOKUP(B2,'[5]GCI_data_platform-53'!$F$1:$G$149,2,FALSE)</f>
        <v>3.7925494999999998</v>
      </c>
      <c r="AA2" s="57">
        <f>+VLOOKUP(B2,'[5]GCI_data_platform-54'!$F$1:$G$149,2,FALSE)</f>
        <v>4.3824731000000003</v>
      </c>
      <c r="AB2" s="57">
        <f>+VLOOKUP(B2,'[5]GCI_data_platform-55'!$F$1:$G$149,2,FALSE)</f>
        <v>3.81274625</v>
      </c>
      <c r="AC2" s="57">
        <f>+VLOOKUP(B2,'[5]GCI_data_platform-56'!$F$1:$G$149,2,FALSE)</f>
        <v>7.3</v>
      </c>
    </row>
    <row r="3" spans="1:29" x14ac:dyDescent="0.25">
      <c r="A3" s="57" t="s">
        <v>155</v>
      </c>
      <c r="B3" s="57" t="s">
        <v>343</v>
      </c>
      <c r="C3" s="57">
        <v>30</v>
      </c>
      <c r="F3" s="57">
        <f>+VLOOKUP(B3,'[5]GCI_data_platform-33'!$F$1:$G$149,2,FALSE)</f>
        <v>3.0391009869681098</v>
      </c>
      <c r="G3" s="57">
        <f>+VLOOKUP(B3,'[5]GCI_data_platform-34'!$F$1:$G$149,2,FALSE)</f>
        <v>2.9658504779047599</v>
      </c>
      <c r="H3" s="57">
        <f>+VLOOKUP(B3,'[5]GCI_data_platform-35'!$F$1:$G$149,2,FALSE)</f>
        <v>3.2241646459183699</v>
      </c>
      <c r="I3" s="57">
        <f>+VLOOKUP(B3,'[5]GCI_data_platform-36'!$F$1:$G$149,2,FALSE)</f>
        <v>2.17527704285714</v>
      </c>
      <c r="J3" s="57">
        <f>+VLOOKUP(B3,'[5]GCI_data_platform-37'!$F$1:$G$149,2,FALSE)</f>
        <v>2.2722576622449</v>
      </c>
      <c r="K3" s="57">
        <f>+VLOOKUP(B3,'[5]GCI_data_platform-38'!$F$1:$G$149,2,FALSE)</f>
        <v>2.2839026846938801</v>
      </c>
      <c r="L3" s="57">
        <f>+VLOOKUP(B3,'[5]GCI_data_platform-39'!$F$1:$G$149,2,FALSE)</f>
        <v>2.6314122312244899</v>
      </c>
      <c r="M3" s="57">
        <f>+VLOOKUP(B3,'[5]GCI_data_platform-40'!$F$1:$G$149,2,FALSE)</f>
        <v>3.2141131265306102</v>
      </c>
      <c r="N3" s="57">
        <f>+VLOOKUP(B3,'[5]GCI_data_platform-41'!$F$1:$G$149,2,FALSE)</f>
        <v>2.5982887795918401</v>
      </c>
      <c r="O3" s="57">
        <f>+VLOOKUP(B3,'[5]GCI_data_platform-42'!$F$1:$G$149,2,FALSE)</f>
        <v>2.8035357214285699</v>
      </c>
      <c r="P3" s="57">
        <f>+VLOOKUP(B3,'[5]GCI_data_platform-43'!$F$1:$G$149,2,FALSE)</f>
        <v>2.5040833571428598</v>
      </c>
      <c r="Q3" s="57">
        <f>+VLOOKUP(B3,'[5]GCI_data_platform-44'!$F$1:$G$149,2,FALSE)</f>
        <v>3.0534885846938802</v>
      </c>
      <c r="R3" s="57">
        <f>+VLOOKUP(B3,'[5]GCI_data_platform-45'!$F$1:$G$149,2,FALSE)</f>
        <v>2.3144430102040801</v>
      </c>
      <c r="S3" s="57">
        <f>+VLOOKUP(B3,'[5]GCI_data_platform-46'!$F$1:$G$149,2,FALSE)</f>
        <v>3.4368135571428602</v>
      </c>
      <c r="T3" s="57">
        <f>+VLOOKUP(B3,'[5]GCI_data_platform-47'!$F$1:$G$149,2,FALSE)</f>
        <v>3.7127957030612202</v>
      </c>
      <c r="U3" s="57">
        <f>+VLOOKUP(B3,'[5]GCI_data_platform-48'!$F$1:$G$149,2,FALSE)</f>
        <v>4.0621330469387704</v>
      </c>
      <c r="V3" s="57">
        <f>+VLOOKUP(B3,'[5]GCI_data_platform-49'!$F$1:$G$149,2,FALSE)</f>
        <v>3.7993041489795898</v>
      </c>
      <c r="W3" s="57">
        <f>+VLOOKUP(B3,'[5]GCI_data_platform-50'!$F$1:$G$149,2,FALSE)</f>
        <v>3.74650957857143</v>
      </c>
      <c r="X3" s="57">
        <f>+VLOOKUP(B3,'[5]GCI_data_platform-51'!$F$1:$G$149,2,FALSE)</f>
        <v>3.2588525141581601</v>
      </c>
      <c r="Y3" s="57">
        <f>+VLOOKUP(B3,'[5]GCI_data_platform-52'!$F$1:$G$149,2,FALSE)</f>
        <v>3.0767510071428599</v>
      </c>
      <c r="Z3" s="57">
        <f>+VLOOKUP(B3,'[5]GCI_data_platform-53'!$F$1:$G$149,2,FALSE)</f>
        <v>3.02804577142857</v>
      </c>
      <c r="AA3" s="57">
        <f>+VLOOKUP(B3,'[5]GCI_data_platform-54'!$F$1:$G$149,2,FALSE)</f>
        <v>3.51945762040816</v>
      </c>
      <c r="AB3" s="57">
        <f>+VLOOKUP(B3,'[5]GCI_data_platform-55'!$F$1:$G$149,2,FALSE)</f>
        <v>3.0363126928571398</v>
      </c>
      <c r="AC3" s="57">
        <f>+VLOOKUP(B3,'[5]GCI_data_platform-56'!$F$1:$G$149,2,FALSE)</f>
        <v>5.3</v>
      </c>
    </row>
    <row r="4" spans="1:29" x14ac:dyDescent="0.25">
      <c r="A4" s="57" t="s">
        <v>156</v>
      </c>
      <c r="B4" s="57" t="s">
        <v>353</v>
      </c>
      <c r="C4" s="57">
        <v>30</v>
      </c>
      <c r="F4" s="57">
        <f>+VLOOKUP(B4,'[5]GCI_data_platform-33'!$F$1:$G$149,2,FALSE)</f>
        <v>2.7598933412500002</v>
      </c>
      <c r="G4" s="57">
        <f>+VLOOKUP(B4,'[5]GCI_data_platform-34'!$F$1:$G$149,2,FALSE)</f>
        <v>2.7013808300000002</v>
      </c>
      <c r="H4" s="57">
        <f>+VLOOKUP(B4,'[5]GCI_data_platform-35'!$F$1:$G$149,2,FALSE)</f>
        <v>2.7647059999999999</v>
      </c>
      <c r="I4" s="57">
        <f>+VLOOKUP(B4,'[5]GCI_data_platform-36'!$F$1:$G$149,2,FALSE)</f>
        <v>2.3823530000000002</v>
      </c>
      <c r="J4" s="57">
        <f>+VLOOKUP(B4,'[5]GCI_data_platform-37'!$F$1:$G$149,2,FALSE)</f>
        <v>2.15625</v>
      </c>
      <c r="K4" s="57">
        <f>+VLOOKUP(B4,'[5]GCI_data_platform-38'!$F$1:$G$149,2,FALSE)</f>
        <v>2.0857139999999998</v>
      </c>
      <c r="L4" s="57">
        <f>+VLOOKUP(B4,'[5]GCI_data_platform-39'!$F$1:$G$149,2,FALSE)</f>
        <v>2.4118602</v>
      </c>
      <c r="M4" s="57">
        <f>+VLOOKUP(B4,'[5]GCI_data_platform-40'!$F$1:$G$149,2,FALSE)</f>
        <v>2.441176</v>
      </c>
      <c r="N4" s="57">
        <f>+VLOOKUP(B4,'[5]GCI_data_platform-41'!$F$1:$G$149,2,FALSE)</f>
        <v>2.1764709999999998</v>
      </c>
      <c r="O4" s="57">
        <f>+VLOOKUP(B4,'[5]GCI_data_platform-42'!$F$1:$G$149,2,FALSE)</f>
        <v>2.424242</v>
      </c>
      <c r="P4" s="57">
        <f>+VLOOKUP(B4,'[5]GCI_data_platform-43'!$F$1:$G$149,2,FALSE)</f>
        <v>2.7647059999999999</v>
      </c>
      <c r="Q4" s="57">
        <f>+VLOOKUP(B4,'[5]GCI_data_platform-44'!$F$1:$G$149,2,FALSE)</f>
        <v>2.7352940000000001</v>
      </c>
      <c r="R4" s="57">
        <f>+VLOOKUP(B4,'[5]GCI_data_platform-45'!$F$1:$G$149,2,FALSE)</f>
        <v>2.21875</v>
      </c>
      <c r="S4" s="57">
        <f>+VLOOKUP(B4,'[5]GCI_data_platform-46'!$F$1:$G$149,2,FALSE)</f>
        <v>2.8571430000000002</v>
      </c>
      <c r="T4" s="57">
        <f>+VLOOKUP(B4,'[5]GCI_data_platform-47'!$F$1:$G$149,2,FALSE)</f>
        <v>4.6666670000000003</v>
      </c>
      <c r="U4" s="57">
        <f>+VLOOKUP(B4,'[5]GCI_data_platform-48'!$F$1:$G$149,2,FALSE)</f>
        <v>3.393939</v>
      </c>
      <c r="V4" s="57">
        <f>+VLOOKUP(B4,'[5]GCI_data_platform-49'!$F$1:$G$149,2,FALSE)</f>
        <v>3.9393940000000001</v>
      </c>
      <c r="W4" s="57">
        <f>+VLOOKUP(B4,'[5]GCI_data_platform-50'!$F$1:$G$149,2,FALSE)</f>
        <v>2.9714290000000001</v>
      </c>
      <c r="X4" s="57">
        <f>+VLOOKUP(B4,'[5]GCI_data_platform-51'!$F$1:$G$149,2,FALSE)</f>
        <v>2.9354308750000002</v>
      </c>
      <c r="Y4" s="57">
        <f>+VLOOKUP(B4,'[5]GCI_data_platform-52'!$F$1:$G$149,2,FALSE)</f>
        <v>2.84375</v>
      </c>
      <c r="Z4" s="57">
        <f>+VLOOKUP(B4,'[5]GCI_data_platform-53'!$F$1:$G$149,2,FALSE)</f>
        <v>2.3333330000000001</v>
      </c>
      <c r="AA4" s="57">
        <f>+VLOOKUP(B4,'[5]GCI_data_platform-54'!$F$1:$G$149,2,FALSE)</f>
        <v>2.6363639999999999</v>
      </c>
      <c r="AB4" s="57">
        <f>+VLOOKUP(B4,'[5]GCI_data_platform-55'!$F$1:$G$149,2,FALSE)</f>
        <v>2.71875</v>
      </c>
      <c r="AC4" s="57">
        <f>+VLOOKUP(B4,'[5]GCI_data_platform-56'!$F$1:$G$149,2,FALSE)</f>
        <v>5.7</v>
      </c>
    </row>
    <row r="5" spans="1:29" x14ac:dyDescent="0.25">
      <c r="A5" s="57" t="s">
        <v>157</v>
      </c>
      <c r="B5" s="57" t="s">
        <v>356</v>
      </c>
      <c r="C5" s="57">
        <v>30</v>
      </c>
      <c r="F5" s="57">
        <f>+VLOOKUP(B5,'[5]GCI_data_platform-33'!$F$1:$G$149,2,FALSE)</f>
        <v>2.79488031512048</v>
      </c>
      <c r="G5" s="57">
        <f>+VLOOKUP(B5,'[5]GCI_data_platform-34'!$F$1:$G$149,2,FALSE)</f>
        <v>2.61639675192911</v>
      </c>
      <c r="H5" s="57">
        <f>+VLOOKUP(B5,'[5]GCI_data_platform-35'!$F$1:$G$149,2,FALSE)</f>
        <v>2.4711859674208099</v>
      </c>
      <c r="I5" s="57">
        <f>+VLOOKUP(B5,'[5]GCI_data_platform-36'!$F$1:$G$149,2,FALSE)</f>
        <v>2.3346124144796399</v>
      </c>
      <c r="J5" s="57">
        <f>+VLOOKUP(B5,'[5]GCI_data_platform-37'!$F$1:$G$149,2,FALSE)</f>
        <v>1.78507182533937</v>
      </c>
      <c r="K5" s="57">
        <f>+VLOOKUP(B5,'[5]GCI_data_platform-38'!$F$1:$G$149,2,FALSE)</f>
        <v>1.49321717511312</v>
      </c>
      <c r="L5" s="57">
        <f>+VLOOKUP(B5,'[5]GCI_data_platform-39'!$F$1:$G$149,2,FALSE)</f>
        <v>2.8347530247058801</v>
      </c>
      <c r="M5" s="57">
        <f>+VLOOKUP(B5,'[5]GCI_data_platform-40'!$F$1:$G$149,2,FALSE)</f>
        <v>2.3763348981900498</v>
      </c>
      <c r="N5" s="57">
        <f>+VLOOKUP(B5,'[5]GCI_data_platform-41'!$F$1:$G$149,2,FALSE)</f>
        <v>1.76031174570136</v>
      </c>
      <c r="O5" s="57">
        <f>+VLOOKUP(B5,'[5]GCI_data_platform-42'!$F$1:$G$149,2,FALSE)</f>
        <v>1.7042047529411799</v>
      </c>
      <c r="P5" s="57">
        <f>+VLOOKUP(B5,'[5]GCI_data_platform-43'!$F$1:$G$149,2,FALSE)</f>
        <v>2.31869683167421</v>
      </c>
      <c r="Q5" s="57">
        <f>+VLOOKUP(B5,'[5]GCI_data_platform-44'!$F$1:$G$149,2,FALSE)</f>
        <v>2.6291709239819001</v>
      </c>
      <c r="R5" s="57">
        <f>+VLOOKUP(B5,'[5]GCI_data_platform-45'!$F$1:$G$149,2,FALSE)</f>
        <v>1.8882575131221699</v>
      </c>
      <c r="S5" s="57">
        <f>+VLOOKUP(B5,'[5]GCI_data_platform-46'!$F$1:$G$149,2,FALSE)</f>
        <v>3.0063747864253401</v>
      </c>
      <c r="T5" s="57">
        <f>+VLOOKUP(B5,'[5]GCI_data_platform-47'!$F$1:$G$149,2,FALSE)</f>
        <v>6.1988752484162903</v>
      </c>
      <c r="U5" s="57">
        <f>+VLOOKUP(B5,'[5]GCI_data_platform-48'!$F$1:$G$149,2,FALSE)</f>
        <v>3.61843357918552</v>
      </c>
      <c r="V5" s="57">
        <f>+VLOOKUP(B5,'[5]GCI_data_platform-49'!$F$1:$G$149,2,FALSE)</f>
        <v>4.38732637375566</v>
      </c>
      <c r="W5" s="57">
        <f>+VLOOKUP(B5,'[5]GCI_data_platform-50'!$F$1:$G$149,2,FALSE)</f>
        <v>2.7592742036199098</v>
      </c>
      <c r="X5" s="57">
        <f>+VLOOKUP(B5,'[5]GCI_data_platform-51'!$F$1:$G$149,2,FALSE)</f>
        <v>3.3303310046945702</v>
      </c>
      <c r="Y5" s="57">
        <f>+VLOOKUP(B5,'[5]GCI_data_platform-52'!$F$1:$G$149,2,FALSE)</f>
        <v>2.9168797493212701</v>
      </c>
      <c r="Z5" s="57">
        <f>+VLOOKUP(B5,'[5]GCI_data_platform-53'!$F$1:$G$149,2,FALSE)</f>
        <v>3.7631736239819</v>
      </c>
      <c r="AA5" s="57">
        <f>+VLOOKUP(B5,'[5]GCI_data_platform-54'!$F$1:$G$149,2,FALSE)</f>
        <v>4.0567522719457001</v>
      </c>
      <c r="AB5" s="57">
        <f>+VLOOKUP(B5,'[5]GCI_data_platform-55'!$F$1:$G$149,2,FALSE)</f>
        <v>3.3352031443438901</v>
      </c>
      <c r="AC5" s="57">
        <f>+VLOOKUP(B5,'[5]GCI_data_platform-56'!$F$1:$G$149,2,FALSE)</f>
        <v>4.7</v>
      </c>
    </row>
    <row r="6" spans="1:29" x14ac:dyDescent="0.25">
      <c r="A6" s="57" t="s">
        <v>158</v>
      </c>
      <c r="B6" s="57" t="s">
        <v>357</v>
      </c>
      <c r="C6" s="57">
        <v>30</v>
      </c>
      <c r="F6" s="57">
        <f>+VLOOKUP(B6,'[5]GCI_data_platform-33'!$F$1:$G$149,2,FALSE)</f>
        <v>3.9764885243269199</v>
      </c>
      <c r="G6" s="57">
        <f>+VLOOKUP(B6,'[5]GCI_data_platform-34'!$F$1:$G$149,2,FALSE)</f>
        <v>3.94065484418803</v>
      </c>
      <c r="H6" s="57">
        <f>+VLOOKUP(B6,'[5]GCI_data_platform-35'!$F$1:$G$149,2,FALSE)</f>
        <v>4.55545359487179</v>
      </c>
      <c r="I6" s="57">
        <f>+VLOOKUP(B6,'[5]GCI_data_platform-36'!$F$1:$G$149,2,FALSE)</f>
        <v>3.60131822051282</v>
      </c>
      <c r="J6" s="57">
        <f>+VLOOKUP(B6,'[5]GCI_data_platform-37'!$F$1:$G$149,2,FALSE)</f>
        <v>3.06097947179487</v>
      </c>
      <c r="K6" s="57">
        <f>+VLOOKUP(B6,'[5]GCI_data_platform-38'!$F$1:$G$149,2,FALSE)</f>
        <v>3.0227146307692299</v>
      </c>
      <c r="L6" s="57">
        <f>+VLOOKUP(B6,'[5]GCI_data_platform-39'!$F$1:$G$149,2,FALSE)</f>
        <v>3.79632060923077</v>
      </c>
      <c r="M6" s="57">
        <f>+VLOOKUP(B6,'[5]GCI_data_platform-40'!$F$1:$G$149,2,FALSE)</f>
        <v>2.9506772666666699</v>
      </c>
      <c r="N6" s="57">
        <f>+VLOOKUP(B6,'[5]GCI_data_platform-41'!$F$1:$G$149,2,FALSE)</f>
        <v>3.1037561999999999</v>
      </c>
      <c r="O6" s="57">
        <f>+VLOOKUP(B6,'[5]GCI_data_platform-42'!$F$1:$G$149,2,FALSE)</f>
        <v>3.3595628512820501</v>
      </c>
      <c r="P6" s="57">
        <f>+VLOOKUP(B6,'[5]GCI_data_platform-43'!$F$1:$G$149,2,FALSE)</f>
        <v>3.8599790205128199</v>
      </c>
      <c r="Q6" s="57">
        <f>+VLOOKUP(B6,'[5]GCI_data_platform-44'!$F$1:$G$149,2,FALSE)</f>
        <v>3.6500024256410302</v>
      </c>
      <c r="R6" s="57">
        <f>+VLOOKUP(B6,'[5]GCI_data_platform-45'!$F$1:$G$149,2,FALSE)</f>
        <v>3.3790299948717899</v>
      </c>
      <c r="S6" s="57">
        <f>+VLOOKUP(B6,'[5]GCI_data_platform-46'!$F$1:$G$149,2,FALSE)</f>
        <v>4.9621807179487201</v>
      </c>
      <c r="T6" s="57">
        <f>+VLOOKUP(B6,'[5]GCI_data_platform-47'!$F$1:$G$149,2,FALSE)</f>
        <v>6.0574744820512798</v>
      </c>
      <c r="U6" s="57">
        <f>+VLOOKUP(B6,'[5]GCI_data_platform-48'!$F$1:$G$149,2,FALSE)</f>
        <v>5.7339023128205104</v>
      </c>
      <c r="V6" s="57">
        <f>+VLOOKUP(B6,'[5]GCI_data_platform-49'!$F$1:$G$149,2,FALSE)</f>
        <v>5.3762922717948696</v>
      </c>
      <c r="W6" s="57">
        <f>+VLOOKUP(B6,'[5]GCI_data_platform-50'!$F$1:$G$149,2,FALSE)</f>
        <v>4.0449700461538498</v>
      </c>
      <c r="X6" s="57">
        <f>+VLOOKUP(B6,'[5]GCI_data_platform-51'!$F$1:$G$149,2,FALSE)</f>
        <v>4.0839895647435904</v>
      </c>
      <c r="Y6" s="57">
        <f>+VLOOKUP(B6,'[5]GCI_data_platform-52'!$F$1:$G$149,2,FALSE)</f>
        <v>3.7897172307692299</v>
      </c>
      <c r="Z6" s="57">
        <f>+VLOOKUP(B6,'[5]GCI_data_platform-53'!$F$1:$G$149,2,FALSE)</f>
        <v>4.4204932871794904</v>
      </c>
      <c r="AA6" s="57">
        <f>+VLOOKUP(B6,'[5]GCI_data_platform-54'!$F$1:$G$149,2,FALSE)</f>
        <v>4.30388226153846</v>
      </c>
      <c r="AB6" s="57">
        <f>+VLOOKUP(B6,'[5]GCI_data_platform-55'!$F$1:$G$149,2,FALSE)</f>
        <v>3.7686720461538501</v>
      </c>
      <c r="AC6" s="57">
        <f>+VLOOKUP(B6,'[5]GCI_data_platform-56'!$F$1:$G$149,2,FALSE)</f>
        <v>6.7</v>
      </c>
    </row>
    <row r="7" spans="1:29" x14ac:dyDescent="0.25">
      <c r="A7" s="57" t="s">
        <v>159</v>
      </c>
      <c r="B7" s="57" t="s">
        <v>361</v>
      </c>
      <c r="C7" s="57">
        <v>30</v>
      </c>
      <c r="F7" s="57">
        <f>+VLOOKUP(B7,'[5]GCI_data_platform-33'!$F$1:$G$149,2,FALSE)</f>
        <v>5.0408587016600004</v>
      </c>
      <c r="G7" s="57">
        <f>+VLOOKUP(B7,'[5]GCI_data_platform-34'!$F$1:$G$149,2,FALSE)</f>
        <v>4.9485296268800001</v>
      </c>
      <c r="H7" s="57">
        <f>+VLOOKUP(B7,'[5]GCI_data_platform-35'!$F$1:$G$149,2,FALSE)</f>
        <v>5.235334688</v>
      </c>
      <c r="I7" s="57">
        <f>+VLOOKUP(B7,'[5]GCI_data_platform-36'!$F$1:$G$149,2,FALSE)</f>
        <v>5.325008736</v>
      </c>
      <c r="J7" s="57">
        <f>+VLOOKUP(B7,'[5]GCI_data_platform-37'!$F$1:$G$149,2,FALSE)</f>
        <v>5.2245328400000002</v>
      </c>
      <c r="K7" s="57">
        <f>+VLOOKUP(B7,'[5]GCI_data_platform-38'!$F$1:$G$149,2,FALSE)</f>
        <v>3.7572189439999999</v>
      </c>
      <c r="L7" s="57">
        <f>+VLOOKUP(B7,'[5]GCI_data_platform-39'!$F$1:$G$149,2,FALSE)</f>
        <v>5.7081320560000002</v>
      </c>
      <c r="M7" s="57">
        <f>+VLOOKUP(B7,'[5]GCI_data_platform-40'!$F$1:$G$149,2,FALSE)</f>
        <v>5.7409505919999999</v>
      </c>
      <c r="N7" s="57">
        <f>+VLOOKUP(B7,'[5]GCI_data_platform-41'!$F$1:$G$149,2,FALSE)</f>
        <v>4.0388433920000004</v>
      </c>
      <c r="O7" s="57">
        <f>+VLOOKUP(B7,'[5]GCI_data_platform-42'!$F$1:$G$149,2,FALSE)</f>
        <v>3.4124392399999999</v>
      </c>
      <c r="P7" s="57">
        <f>+VLOOKUP(B7,'[5]GCI_data_platform-43'!$F$1:$G$149,2,FALSE)</f>
        <v>2.7805825679999998</v>
      </c>
      <c r="Q7" s="57">
        <f>+VLOOKUP(B7,'[5]GCI_data_platform-44'!$F$1:$G$149,2,FALSE)</f>
        <v>4.597568528</v>
      </c>
      <c r="R7" s="57">
        <f>+VLOOKUP(B7,'[5]GCI_data_platform-45'!$F$1:$G$149,2,FALSE)</f>
        <v>4.3086991279999998</v>
      </c>
      <c r="S7" s="57">
        <f>+VLOOKUP(B7,'[5]GCI_data_platform-46'!$F$1:$G$149,2,FALSE)</f>
        <v>4.3734954479999999</v>
      </c>
      <c r="T7" s="57">
        <f>+VLOOKUP(B7,'[5]GCI_data_platform-47'!$F$1:$G$149,2,FALSE)</f>
        <v>5.9070241440000002</v>
      </c>
      <c r="U7" s="57">
        <f>+VLOOKUP(B7,'[5]GCI_data_platform-48'!$F$1:$G$149,2,FALSE)</f>
        <v>5.3652318799999996</v>
      </c>
      <c r="V7" s="57">
        <f>+VLOOKUP(B7,'[5]GCI_data_platform-49'!$F$1:$G$149,2,FALSE)</f>
        <v>5.9293205919999998</v>
      </c>
      <c r="W7" s="57">
        <f>+VLOOKUP(B7,'[5]GCI_data_platform-50'!$F$1:$G$149,2,FALSE)</f>
        <v>5.9837840880000002</v>
      </c>
      <c r="X7" s="57">
        <f>+VLOOKUP(B7,'[5]GCI_data_platform-51'!$F$1:$G$149,2,FALSE)</f>
        <v>5.3178459260000004</v>
      </c>
      <c r="Y7" s="57">
        <f>+VLOOKUP(B7,'[5]GCI_data_platform-52'!$F$1:$G$149,2,FALSE)</f>
        <v>5.4521512799999998</v>
      </c>
      <c r="Z7" s="57">
        <f>+VLOOKUP(B7,'[5]GCI_data_platform-53'!$F$1:$G$149,2,FALSE)</f>
        <v>5.8394210800000002</v>
      </c>
      <c r="AA7" s="57">
        <f>+VLOOKUP(B7,'[5]GCI_data_platform-54'!$F$1:$G$149,2,FALSE)</f>
        <v>5.5342923759999998</v>
      </c>
      <c r="AB7" s="57">
        <f>+VLOOKUP(B7,'[5]GCI_data_platform-55'!$F$1:$G$149,2,FALSE)</f>
        <v>4.9404488320000004</v>
      </c>
      <c r="AC7" s="57">
        <f>+VLOOKUP(B7,'[5]GCI_data_platform-56'!$F$1:$G$149,2,FALSE)</f>
        <v>5.7</v>
      </c>
    </row>
    <row r="8" spans="1:29" x14ac:dyDescent="0.25">
      <c r="A8" s="57" t="s">
        <v>160</v>
      </c>
      <c r="B8" s="57" t="s">
        <v>363</v>
      </c>
      <c r="C8" s="57">
        <v>30</v>
      </c>
      <c r="F8" s="57">
        <f>+VLOOKUP(B8,'[5]GCI_data_platform-33'!$F$1:$G$149,2,FALSE)</f>
        <v>5.0731834978989001</v>
      </c>
      <c r="G8" s="57">
        <f>+VLOOKUP(B8,'[5]GCI_data_platform-34'!$F$1:$G$149,2,FALSE)</f>
        <v>5.0188595589019602</v>
      </c>
      <c r="H8" s="57">
        <f>+VLOOKUP(B8,'[5]GCI_data_platform-35'!$F$1:$G$149,2,FALSE)</f>
        <v>5.8879109573529398</v>
      </c>
      <c r="I8" s="57">
        <f>+VLOOKUP(B8,'[5]GCI_data_platform-36'!$F$1:$G$149,2,FALSE)</f>
        <v>5.4836899470588198</v>
      </c>
      <c r="J8" s="57">
        <f>+VLOOKUP(B8,'[5]GCI_data_platform-37'!$F$1:$G$149,2,FALSE)</f>
        <v>4.4738499529411797</v>
      </c>
      <c r="K8" s="57">
        <f>+VLOOKUP(B8,'[5]GCI_data_platform-38'!$F$1:$G$149,2,FALSE)</f>
        <v>3.32098568529412</v>
      </c>
      <c r="L8" s="57">
        <f>+VLOOKUP(B8,'[5]GCI_data_platform-39'!$F$1:$G$149,2,FALSE)</f>
        <v>5.3910985488235301</v>
      </c>
      <c r="M8" s="57">
        <f>+VLOOKUP(B8,'[5]GCI_data_platform-40'!$F$1:$G$149,2,FALSE)</f>
        <v>5.10270338970588</v>
      </c>
      <c r="N8" s="57">
        <f>+VLOOKUP(B8,'[5]GCI_data_platform-41'!$F$1:$G$149,2,FALSE)</f>
        <v>3.8718086941176502</v>
      </c>
      <c r="O8" s="57">
        <f>+VLOOKUP(B8,'[5]GCI_data_platform-42'!$F$1:$G$149,2,FALSE)</f>
        <v>3.55233069705882</v>
      </c>
      <c r="P8" s="57">
        <f>+VLOOKUP(B8,'[5]GCI_data_platform-43'!$F$1:$G$149,2,FALSE)</f>
        <v>3.35133208529412</v>
      </c>
      <c r="Q8" s="57">
        <f>+VLOOKUP(B8,'[5]GCI_data_platform-44'!$F$1:$G$149,2,FALSE)</f>
        <v>4.7741246691176498</v>
      </c>
      <c r="R8" s="57">
        <f>+VLOOKUP(B8,'[5]GCI_data_platform-45'!$F$1:$G$149,2,FALSE)</f>
        <v>4.3680619676470602</v>
      </c>
      <c r="S8" s="57">
        <f>+VLOOKUP(B8,'[5]GCI_data_platform-46'!$F$1:$G$149,2,FALSE)</f>
        <v>5.0471224426470602</v>
      </c>
      <c r="T8" s="57">
        <f>+VLOOKUP(B8,'[5]GCI_data_platform-47'!$F$1:$G$149,2,FALSE)</f>
        <v>6.5849350338235304</v>
      </c>
      <c r="U8" s="57">
        <f>+VLOOKUP(B8,'[5]GCI_data_platform-48'!$F$1:$G$149,2,FALSE)</f>
        <v>5.9940916058823497</v>
      </c>
      <c r="V8" s="57">
        <f>+VLOOKUP(B8,'[5]GCI_data_platform-49'!$F$1:$G$149,2,FALSE)</f>
        <v>6.4532559911764702</v>
      </c>
      <c r="W8" s="57">
        <f>+VLOOKUP(B8,'[5]GCI_data_platform-50'!$F$1:$G$149,2,FALSE)</f>
        <v>5.9275788250000003</v>
      </c>
      <c r="X8" s="57">
        <f>+VLOOKUP(B8,'[5]GCI_data_platform-51'!$F$1:$G$149,2,FALSE)</f>
        <v>5.23615531488971</v>
      </c>
      <c r="Y8" s="57">
        <f>+VLOOKUP(B8,'[5]GCI_data_platform-52'!$F$1:$G$149,2,FALSE)</f>
        <v>5.5629703220588196</v>
      </c>
      <c r="Z8" s="57">
        <f>+VLOOKUP(B8,'[5]GCI_data_platform-53'!$F$1:$G$149,2,FALSE)</f>
        <v>5.6725238500000001</v>
      </c>
      <c r="AA8" s="57">
        <f>+VLOOKUP(B8,'[5]GCI_data_platform-54'!$F$1:$G$149,2,FALSE)</f>
        <v>4.9704935205882403</v>
      </c>
      <c r="AB8" s="57">
        <f>+VLOOKUP(B8,'[5]GCI_data_platform-55'!$F$1:$G$149,2,FALSE)</f>
        <v>4.9943438602941201</v>
      </c>
      <c r="AC8" s="57">
        <f>+VLOOKUP(B8,'[5]GCI_data_platform-56'!$F$1:$G$149,2,FALSE)</f>
        <v>5</v>
      </c>
    </row>
    <row r="9" spans="1:29" x14ac:dyDescent="0.25">
      <c r="A9" s="57" t="s">
        <v>161</v>
      </c>
      <c r="B9" s="57" t="s">
        <v>365</v>
      </c>
      <c r="C9" s="57">
        <v>30</v>
      </c>
      <c r="F9" s="57">
        <f>+VLOOKUP(B9,'[5]GCI_data_platform-33'!$F$1:$G$149,2,FALSE)</f>
        <v>4.0633366995451397</v>
      </c>
      <c r="G9" s="57">
        <f>+VLOOKUP(B9,'[5]GCI_data_platform-34'!$F$1:$G$149,2,FALSE)</f>
        <v>4.0108941830740701</v>
      </c>
      <c r="H9" s="57">
        <f>+VLOOKUP(B9,'[5]GCI_data_platform-35'!$F$1:$G$149,2,FALSE)</f>
        <v>3.9787093611111102</v>
      </c>
      <c r="I9" s="57">
        <f>+VLOOKUP(B9,'[5]GCI_data_platform-36'!$F$1:$G$149,2,FALSE)</f>
        <v>3.7112035083333299</v>
      </c>
      <c r="J9" s="57">
        <f>+VLOOKUP(B9,'[5]GCI_data_platform-37'!$F$1:$G$149,2,FALSE)</f>
        <v>3.0821248888888899</v>
      </c>
      <c r="K9" s="57">
        <f>+VLOOKUP(B9,'[5]GCI_data_platform-38'!$F$1:$G$149,2,FALSE)</f>
        <v>3.40020708055556</v>
      </c>
      <c r="L9" s="57">
        <f>+VLOOKUP(B9,'[5]GCI_data_platform-39'!$F$1:$G$149,2,FALSE)</f>
        <v>3.63131379944444</v>
      </c>
      <c r="M9" s="57">
        <f>+VLOOKUP(B9,'[5]GCI_data_platform-40'!$F$1:$G$149,2,FALSE)</f>
        <v>3.28228273888889</v>
      </c>
      <c r="N9" s="57">
        <f>+VLOOKUP(B9,'[5]GCI_data_platform-41'!$F$1:$G$149,2,FALSE)</f>
        <v>3.6099069666666699</v>
      </c>
      <c r="O9" s="57">
        <f>+VLOOKUP(B9,'[5]GCI_data_platform-42'!$F$1:$G$149,2,FALSE)</f>
        <v>3.6652561972222202</v>
      </c>
      <c r="P9" s="57">
        <f>+VLOOKUP(B9,'[5]GCI_data_platform-43'!$F$1:$G$149,2,FALSE)</f>
        <v>4.1666326944444396</v>
      </c>
      <c r="Q9" s="57">
        <f>+VLOOKUP(B9,'[5]GCI_data_platform-44'!$F$1:$G$149,2,FALSE)</f>
        <v>3.8389035333333301</v>
      </c>
      <c r="R9" s="57">
        <f>+VLOOKUP(B9,'[5]GCI_data_platform-45'!$F$1:$G$149,2,FALSE)</f>
        <v>3.7210007222222199</v>
      </c>
      <c r="S9" s="57">
        <f>+VLOOKUP(B9,'[5]GCI_data_platform-46'!$F$1:$G$149,2,FALSE)</f>
        <v>4.4950078749999998</v>
      </c>
      <c r="T9" s="57">
        <f>+VLOOKUP(B9,'[5]GCI_data_platform-47'!$F$1:$G$149,2,FALSE)</f>
        <v>5.80948846388889</v>
      </c>
      <c r="U9" s="57">
        <f>+VLOOKUP(B9,'[5]GCI_data_platform-48'!$F$1:$G$149,2,FALSE)</f>
        <v>5.7262720805555603</v>
      </c>
      <c r="V9" s="57">
        <f>+VLOOKUP(B9,'[5]GCI_data_platform-49'!$F$1:$G$149,2,FALSE)</f>
        <v>5.6238266972222197</v>
      </c>
      <c r="W9" s="57">
        <f>+VLOOKUP(B9,'[5]GCI_data_platform-50'!$F$1:$G$149,2,FALSE)</f>
        <v>4.3214521916666699</v>
      </c>
      <c r="X9" s="57">
        <f>+VLOOKUP(B9,'[5]GCI_data_platform-51'!$F$1:$G$149,2,FALSE)</f>
        <v>4.2206642489583297</v>
      </c>
      <c r="Y9" s="57">
        <f>+VLOOKUP(B9,'[5]GCI_data_platform-52'!$F$1:$G$149,2,FALSE)</f>
        <v>4.0135718888888903</v>
      </c>
      <c r="Z9" s="57">
        <f>+VLOOKUP(B9,'[5]GCI_data_platform-53'!$F$1:$G$149,2,FALSE)</f>
        <v>4.17111828055556</v>
      </c>
      <c r="AA9" s="57">
        <f>+VLOOKUP(B9,'[5]GCI_data_platform-54'!$F$1:$G$149,2,FALSE)</f>
        <v>4.59194422222222</v>
      </c>
      <c r="AB9" s="57">
        <f>+VLOOKUP(B9,'[5]GCI_data_platform-55'!$F$1:$G$149,2,FALSE)</f>
        <v>3.9279639333333298</v>
      </c>
      <c r="AC9" s="57">
        <f>+VLOOKUP(B9,'[5]GCI_data_platform-56'!$F$1:$G$149,2,FALSE)</f>
        <v>6.7</v>
      </c>
    </row>
    <row r="10" spans="1:29" x14ac:dyDescent="0.25">
      <c r="A10" s="57" t="s">
        <v>2</v>
      </c>
      <c r="B10" s="57" t="s">
        <v>71</v>
      </c>
      <c r="C10" s="57">
        <v>20</v>
      </c>
      <c r="D10" s="57">
        <v>1</v>
      </c>
      <c r="E10" s="57">
        <v>22</v>
      </c>
      <c r="F10" s="57">
        <f>+VLOOKUP(B10,'[5]GCI_data_platform-33'!$F$1:$G$149,2,FALSE)</f>
        <v>4.7661606015589602</v>
      </c>
      <c r="G10" s="57">
        <f>+VLOOKUP(B10,'[5]GCI_data_platform-34'!$F$1:$G$149,2,FALSE)</f>
        <v>4.6998338141855296</v>
      </c>
      <c r="H10" s="57">
        <f>+VLOOKUP(B10,'[5]GCI_data_platform-35'!$F$1:$G$149,2,FALSE)</f>
        <v>5.50898860471698</v>
      </c>
      <c r="I10" s="57">
        <f>+VLOOKUP(B10,'[5]GCI_data_platform-36'!$F$1:$G$149,2,FALSE)</f>
        <v>4.7630418820754699</v>
      </c>
      <c r="J10" s="57">
        <f>+VLOOKUP(B10,'[5]GCI_data_platform-37'!$F$1:$G$149,2,FALSE)</f>
        <v>4.5290214094339598</v>
      </c>
      <c r="K10" s="57">
        <f>+VLOOKUP(B10,'[5]GCI_data_platform-38'!$F$1:$G$149,2,FALSE)</f>
        <v>3.8432225283018902</v>
      </c>
      <c r="L10" s="57">
        <f>+VLOOKUP(B10,'[5]GCI_data_platform-39'!$F$1:$G$149,2,FALSE)</f>
        <v>5.4590058383018896</v>
      </c>
      <c r="M10" s="57">
        <f>+VLOOKUP(B10,'[5]GCI_data_platform-40'!$F$1:$G$149,2,FALSE)</f>
        <v>4.5145404433962302</v>
      </c>
      <c r="N10" s="57">
        <f>+VLOOKUP(B10,'[5]GCI_data_platform-41'!$F$1:$G$149,2,FALSE)</f>
        <v>4.0105014688679201</v>
      </c>
      <c r="O10" s="57">
        <f>+VLOOKUP(B10,'[5]GCI_data_platform-42'!$F$1:$G$149,2,FALSE)</f>
        <v>4.3453685679245302</v>
      </c>
      <c r="P10" s="57">
        <f>+VLOOKUP(B10,'[5]GCI_data_platform-43'!$F$1:$G$149,2,FALSE)</f>
        <v>4.40125066792453</v>
      </c>
      <c r="Q10" s="57">
        <f>+VLOOKUP(B10,'[5]GCI_data_platform-44'!$F$1:$G$149,2,FALSE)</f>
        <v>4.2247958962264196</v>
      </c>
      <c r="R10" s="57">
        <f>+VLOOKUP(B10,'[5]GCI_data_platform-45'!$F$1:$G$149,2,FALSE)</f>
        <v>3.8831088839622598</v>
      </c>
      <c r="S10" s="57">
        <f>+VLOOKUP(B10,'[5]GCI_data_platform-46'!$F$1:$G$149,2,FALSE)</f>
        <v>4.9766467641509404</v>
      </c>
      <c r="T10" s="57">
        <f>+VLOOKUP(B10,'[5]GCI_data_platform-47'!$F$1:$G$149,2,FALSE)</f>
        <v>4.3896675811320804</v>
      </c>
      <c r="U10" s="57">
        <f>+VLOOKUP(B10,'[5]GCI_data_platform-48'!$F$1:$G$149,2,FALSE)</f>
        <v>4.4506994933962298</v>
      </c>
      <c r="V10" s="57">
        <f>+VLOOKUP(B10,'[5]GCI_data_platform-49'!$F$1:$G$149,2,FALSE)</f>
        <v>6.1663358283018903</v>
      </c>
      <c r="W10" s="57">
        <f>+VLOOKUP(B10,'[5]GCI_data_platform-50'!$F$1:$G$149,2,FALSE)</f>
        <v>4.9919277754716997</v>
      </c>
      <c r="X10" s="57">
        <f>+VLOOKUP(B10,'[5]GCI_data_platform-51'!$F$1:$G$149,2,FALSE)</f>
        <v>4.9651409636792403</v>
      </c>
      <c r="Y10" s="57">
        <f>+VLOOKUP(B10,'[5]GCI_data_platform-52'!$F$1:$G$149,2,FALSE)</f>
        <v>4.9640795405660398</v>
      </c>
      <c r="Z10" s="57">
        <f>+VLOOKUP(B10,'[5]GCI_data_platform-53'!$F$1:$G$149,2,FALSE)</f>
        <v>5.7787924160377404</v>
      </c>
      <c r="AA10" s="57">
        <f>+VLOOKUP(B10,'[5]GCI_data_platform-54'!$F$1:$G$149,2,FALSE)</f>
        <v>4.7411962905660401</v>
      </c>
      <c r="AB10" s="57">
        <f>+VLOOKUP(B10,'[5]GCI_data_platform-55'!$F$1:$G$149,2,FALSE)</f>
        <v>5.1648208405660396</v>
      </c>
      <c r="AC10" s="57">
        <f>+VLOOKUP(B10,'[5]GCI_data_platform-56'!$F$1:$G$149,2,FALSE)</f>
        <v>5.3</v>
      </c>
    </row>
    <row r="11" spans="1:29" x14ac:dyDescent="0.25">
      <c r="A11" s="57" t="s">
        <v>162</v>
      </c>
      <c r="B11" s="57" t="s">
        <v>367</v>
      </c>
      <c r="C11" s="57">
        <v>30</v>
      </c>
      <c r="F11" s="57">
        <f>+VLOOKUP(B11,'[5]GCI_data_platform-33'!$F$1:$G$149,2,FALSE)</f>
        <v>3.0760308440398099</v>
      </c>
      <c r="G11" s="57">
        <f>+VLOOKUP(B11,'[5]GCI_data_platform-34'!$F$1:$G$149,2,FALSE)</f>
        <v>2.97923009900637</v>
      </c>
      <c r="H11" s="57">
        <f>+VLOOKUP(B11,'[5]GCI_data_platform-35'!$F$1:$G$149,2,FALSE)</f>
        <v>3.3551610917197499</v>
      </c>
      <c r="I11" s="57">
        <f>+VLOOKUP(B11,'[5]GCI_data_platform-36'!$F$1:$G$149,2,FALSE)</f>
        <v>2.6078746624203801</v>
      </c>
      <c r="J11" s="57">
        <f>+VLOOKUP(B11,'[5]GCI_data_platform-37'!$F$1:$G$149,2,FALSE)</f>
        <v>2.7190889197452202</v>
      </c>
      <c r="K11" s="57">
        <f>+VLOOKUP(B11,'[5]GCI_data_platform-38'!$F$1:$G$149,2,FALSE)</f>
        <v>1.9350313108280299</v>
      </c>
      <c r="L11" s="57">
        <f>+VLOOKUP(B11,'[5]GCI_data_platform-39'!$F$1:$G$149,2,FALSE)</f>
        <v>2.23261821095541</v>
      </c>
      <c r="M11" s="57">
        <f>+VLOOKUP(B11,'[5]GCI_data_platform-40'!$F$1:$G$149,2,FALSE)</f>
        <v>2.4351361299363101</v>
      </c>
      <c r="N11" s="57">
        <f>+VLOOKUP(B11,'[5]GCI_data_platform-41'!$F$1:$G$149,2,FALSE)</f>
        <v>2.2452527515923602</v>
      </c>
      <c r="O11" s="57">
        <f>+VLOOKUP(B11,'[5]GCI_data_platform-42'!$F$1:$G$149,2,FALSE)</f>
        <v>2.8949953184713402</v>
      </c>
      <c r="P11" s="57">
        <f>+VLOOKUP(B11,'[5]GCI_data_platform-43'!$F$1:$G$149,2,FALSE)</f>
        <v>3.2021068101910801</v>
      </c>
      <c r="Q11" s="57">
        <f>+VLOOKUP(B11,'[5]GCI_data_platform-44'!$F$1:$G$149,2,FALSE)</f>
        <v>3.1113577592356698</v>
      </c>
      <c r="R11" s="57">
        <f>+VLOOKUP(B11,'[5]GCI_data_platform-45'!$F$1:$G$149,2,FALSE)</f>
        <v>3.3217536636942699</v>
      </c>
      <c r="S11" s="57">
        <f>+VLOOKUP(B11,'[5]GCI_data_platform-46'!$F$1:$G$149,2,FALSE)</f>
        <v>3.8639068076433101</v>
      </c>
      <c r="T11" s="57">
        <f>+VLOOKUP(B11,'[5]GCI_data_platform-47'!$F$1:$G$149,2,FALSE)</f>
        <v>4.5774815082802496</v>
      </c>
      <c r="U11" s="57">
        <f>+VLOOKUP(B11,'[5]GCI_data_platform-48'!$F$1:$G$149,2,FALSE)</f>
        <v>3.8647415847133799</v>
      </c>
      <c r="V11" s="57">
        <f>+VLOOKUP(B11,'[5]GCI_data_platform-49'!$F$1:$G$149,2,FALSE)</f>
        <v>4.4301937324840797</v>
      </c>
      <c r="W11" s="57">
        <f>+VLOOKUP(B11,'[5]GCI_data_platform-50'!$F$1:$G$149,2,FALSE)</f>
        <v>2.6295307210191101</v>
      </c>
      <c r="X11" s="57">
        <f>+VLOOKUP(B11,'[5]GCI_data_platform-51'!$F$1:$G$149,2,FALSE)</f>
        <v>3.3664330791401298</v>
      </c>
      <c r="Y11" s="57">
        <f>+VLOOKUP(B11,'[5]GCI_data_platform-52'!$F$1:$G$149,2,FALSE)</f>
        <v>2.8401675885350302</v>
      </c>
      <c r="Z11" s="57">
        <f>+VLOOKUP(B11,'[5]GCI_data_platform-53'!$F$1:$G$149,2,FALSE)</f>
        <v>3.55376154904459</v>
      </c>
      <c r="AA11" s="57">
        <f>+VLOOKUP(B11,'[5]GCI_data_platform-54'!$F$1:$G$149,2,FALSE)</f>
        <v>3.8649270191082801</v>
      </c>
      <c r="AB11" s="57">
        <f>+VLOOKUP(B11,'[5]GCI_data_platform-55'!$F$1:$G$149,2,FALSE)</f>
        <v>3.1321057108280299</v>
      </c>
      <c r="AC11" s="57">
        <f>+VLOOKUP(B11,'[5]GCI_data_platform-56'!$F$1:$G$149,2,FALSE)</f>
        <v>6.7</v>
      </c>
    </row>
    <row r="12" spans="1:29" x14ac:dyDescent="0.25">
      <c r="A12" s="57" t="s">
        <v>3</v>
      </c>
      <c r="B12" s="57" t="s">
        <v>72</v>
      </c>
      <c r="C12" s="57">
        <v>10</v>
      </c>
      <c r="D12" s="57">
        <v>1</v>
      </c>
      <c r="E12" s="57">
        <v>11</v>
      </c>
      <c r="F12" s="57">
        <f>+VLOOKUP(B12,'[5]GCI_data_platform-33'!$F$1:$G$149,2,FALSE)</f>
        <v>4.7966471793963397</v>
      </c>
      <c r="G12" s="57">
        <f>+VLOOKUP(B12,'[5]GCI_data_platform-34'!$F$1:$G$149,2,FALSE)</f>
        <v>4.7909356089105701</v>
      </c>
      <c r="H12" s="57">
        <f>+VLOOKUP(B12,'[5]GCI_data_platform-35'!$F$1:$G$149,2,FALSE)</f>
        <v>5.0373325853658502</v>
      </c>
      <c r="I12" s="57">
        <f>+VLOOKUP(B12,'[5]GCI_data_platform-36'!$F$1:$G$149,2,FALSE)</f>
        <v>4.5123547853658499</v>
      </c>
      <c r="J12" s="57">
        <f>+VLOOKUP(B12,'[5]GCI_data_platform-37'!$F$1:$G$149,2,FALSE)</f>
        <v>4.7676125853658498</v>
      </c>
      <c r="K12" s="57">
        <f>+VLOOKUP(B12,'[5]GCI_data_platform-38'!$F$1:$G$149,2,FALSE)</f>
        <v>4.1869610048780501</v>
      </c>
      <c r="L12" s="57">
        <f>+VLOOKUP(B12,'[5]GCI_data_platform-39'!$F$1:$G$149,2,FALSE)</f>
        <v>5.0857465014634098</v>
      </c>
      <c r="M12" s="57">
        <f>+VLOOKUP(B12,'[5]GCI_data_platform-40'!$F$1:$G$149,2,FALSE)</f>
        <v>5.5069033024390199</v>
      </c>
      <c r="N12" s="57">
        <f>+VLOOKUP(B12,'[5]GCI_data_platform-41'!$F$1:$G$149,2,FALSE)</f>
        <v>3.5543718243902398</v>
      </c>
      <c r="O12" s="57">
        <f>+VLOOKUP(B12,'[5]GCI_data_platform-42'!$F$1:$G$149,2,FALSE)</f>
        <v>3.9068971853658501</v>
      </c>
      <c r="P12" s="57">
        <f>+VLOOKUP(B12,'[5]GCI_data_platform-43'!$F$1:$G$149,2,FALSE)</f>
        <v>4.1766927170731698</v>
      </c>
      <c r="Q12" s="57">
        <f>+VLOOKUP(B12,'[5]GCI_data_platform-44'!$F$1:$G$149,2,FALSE)</f>
        <v>4.4923426829268296</v>
      </c>
      <c r="R12" s="57">
        <f>+VLOOKUP(B12,'[5]GCI_data_platform-45'!$F$1:$G$149,2,FALSE)</f>
        <v>4.2364987024390199</v>
      </c>
      <c r="S12" s="57">
        <f>+VLOOKUP(B12,'[5]GCI_data_platform-46'!$F$1:$G$149,2,FALSE)</f>
        <v>4.7233313024390204</v>
      </c>
      <c r="T12" s="57">
        <f>+VLOOKUP(B12,'[5]GCI_data_platform-47'!$F$1:$G$149,2,FALSE)</f>
        <v>5.9892233024390196</v>
      </c>
      <c r="U12" s="57">
        <f>+VLOOKUP(B12,'[5]GCI_data_platform-48'!$F$1:$G$149,2,FALSE)</f>
        <v>4.4328380731707302</v>
      </c>
      <c r="V12" s="57">
        <f>+VLOOKUP(B12,'[5]GCI_data_platform-49'!$F$1:$G$149,2,FALSE)</f>
        <v>6.2001383902439002</v>
      </c>
      <c r="W12" s="57">
        <f>+VLOOKUP(B12,'[5]GCI_data_platform-50'!$F$1:$G$149,2,FALSE)</f>
        <v>5.6755653560975601</v>
      </c>
      <c r="X12" s="57">
        <f>+VLOOKUP(B12,'[5]GCI_data_platform-51'!$F$1:$G$149,2,FALSE)</f>
        <v>4.8137818908536598</v>
      </c>
      <c r="Y12" s="57">
        <f>+VLOOKUP(B12,'[5]GCI_data_platform-52'!$F$1:$G$149,2,FALSE)</f>
        <v>5.1129327073170696</v>
      </c>
      <c r="Z12" s="57">
        <f>+VLOOKUP(B12,'[5]GCI_data_platform-53'!$F$1:$G$149,2,FALSE)</f>
        <v>5.6354628975609797</v>
      </c>
      <c r="AA12" s="57">
        <f>+VLOOKUP(B12,'[5]GCI_data_platform-54'!$F$1:$G$149,2,FALSE)</f>
        <v>4.9930000048780503</v>
      </c>
      <c r="AB12" s="57">
        <f>+VLOOKUP(B12,'[5]GCI_data_platform-55'!$F$1:$G$149,2,FALSE)</f>
        <v>4.6300613951219498</v>
      </c>
      <c r="AC12" s="57">
        <f>+VLOOKUP(B12,'[5]GCI_data_platform-56'!$F$1:$G$149,2,FALSE)</f>
        <v>3</v>
      </c>
    </row>
    <row r="13" spans="1:29" x14ac:dyDescent="0.25">
      <c r="A13" s="57" t="s">
        <v>164</v>
      </c>
      <c r="B13" s="57" t="s">
        <v>369</v>
      </c>
      <c r="C13" s="57">
        <v>30</v>
      </c>
      <c r="F13" s="57">
        <f>+VLOOKUP(B13,'[5]GCI_data_platform-33'!$F$1:$G$149,2,FALSE)</f>
        <v>5.0007202956397903</v>
      </c>
      <c r="G13" s="57">
        <f>+VLOOKUP(B13,'[5]GCI_data_platform-34'!$F$1:$G$149,2,FALSE)</f>
        <v>4.9139344768540401</v>
      </c>
      <c r="H13" s="57">
        <f>+VLOOKUP(B13,'[5]GCI_data_platform-35'!$F$1:$G$149,2,FALSE)</f>
        <v>5.4107992408283998</v>
      </c>
      <c r="I13" s="57">
        <f>+VLOOKUP(B13,'[5]GCI_data_platform-36'!$F$1:$G$149,2,FALSE)</f>
        <v>5.2433725195266296</v>
      </c>
      <c r="J13" s="57">
        <f>+VLOOKUP(B13,'[5]GCI_data_platform-37'!$F$1:$G$149,2,FALSE)</f>
        <v>5.2322492301775201</v>
      </c>
      <c r="K13" s="57">
        <f>+VLOOKUP(B13,'[5]GCI_data_platform-38'!$F$1:$G$149,2,FALSE)</f>
        <v>3.9359225147929</v>
      </c>
      <c r="L13" s="57">
        <f>+VLOOKUP(B13,'[5]GCI_data_platform-39'!$F$1:$G$149,2,FALSE)</f>
        <v>5.6074550691124303</v>
      </c>
      <c r="M13" s="57">
        <f>+VLOOKUP(B13,'[5]GCI_data_platform-40'!$F$1:$G$149,2,FALSE)</f>
        <v>5.4264777905325401</v>
      </c>
      <c r="N13" s="57">
        <f>+VLOOKUP(B13,'[5]GCI_data_platform-41'!$F$1:$G$149,2,FALSE)</f>
        <v>4.0439409923076903</v>
      </c>
      <c r="O13" s="57">
        <f>+VLOOKUP(B13,'[5]GCI_data_platform-42'!$F$1:$G$149,2,FALSE)</f>
        <v>3.4965007644970401</v>
      </c>
      <c r="P13" s="57">
        <f>+VLOOKUP(B13,'[5]GCI_data_platform-43'!$F$1:$G$149,2,FALSE)</f>
        <v>2.6491124331360898</v>
      </c>
      <c r="Q13" s="57">
        <f>+VLOOKUP(B13,'[5]GCI_data_platform-44'!$F$1:$G$149,2,FALSE)</f>
        <v>4.2316170893491103</v>
      </c>
      <c r="R13" s="57">
        <f>+VLOOKUP(B13,'[5]GCI_data_platform-45'!$F$1:$G$149,2,FALSE)</f>
        <v>4.0461524153846202</v>
      </c>
      <c r="S13" s="57">
        <f>+VLOOKUP(B13,'[5]GCI_data_platform-46'!$F$1:$G$149,2,FALSE)</f>
        <v>4.2793916242603496</v>
      </c>
      <c r="T13" s="57">
        <f>+VLOOKUP(B13,'[5]GCI_data_platform-47'!$F$1:$G$149,2,FALSE)</f>
        <v>6.0974054349112397</v>
      </c>
      <c r="U13" s="57">
        <f>+VLOOKUP(B13,'[5]GCI_data_platform-48'!$F$1:$G$149,2,FALSE)</f>
        <v>5.5348633059171597</v>
      </c>
      <c r="V13" s="57">
        <f>+VLOOKUP(B13,'[5]GCI_data_platform-49'!$F$1:$G$149,2,FALSE)</f>
        <v>5.9887243538461501</v>
      </c>
      <c r="W13" s="57">
        <f>+VLOOKUP(B13,'[5]GCI_data_platform-50'!$F$1:$G$149,2,FALSE)</f>
        <v>5.6338423284023698</v>
      </c>
      <c r="X13" s="57">
        <f>+VLOOKUP(B13,'[5]GCI_data_platform-51'!$F$1:$G$149,2,FALSE)</f>
        <v>5.26107775199704</v>
      </c>
      <c r="Y13" s="57">
        <f>+VLOOKUP(B13,'[5]GCI_data_platform-52'!$F$1:$G$149,2,FALSE)</f>
        <v>5.3403537508875702</v>
      </c>
      <c r="Z13" s="57">
        <f>+VLOOKUP(B13,'[5]GCI_data_platform-53'!$F$1:$G$149,2,FALSE)</f>
        <v>5.4145756165680501</v>
      </c>
      <c r="AA13" s="57">
        <f>+VLOOKUP(B13,'[5]GCI_data_platform-54'!$F$1:$G$149,2,FALSE)</f>
        <v>5.3245269917159801</v>
      </c>
      <c r="AB13" s="57">
        <f>+VLOOKUP(B13,'[5]GCI_data_platform-55'!$F$1:$G$149,2,FALSE)</f>
        <v>4.7881044041420102</v>
      </c>
      <c r="AC13" s="57">
        <f>+VLOOKUP(B13,'[5]GCI_data_platform-56'!$F$1:$G$149,2,FALSE)</f>
        <v>7</v>
      </c>
    </row>
    <row r="14" spans="1:29" x14ac:dyDescent="0.25">
      <c r="A14" s="57" t="s">
        <v>165</v>
      </c>
      <c r="B14" s="57" t="s">
        <v>370</v>
      </c>
      <c r="C14" s="57">
        <v>30</v>
      </c>
      <c r="F14" s="57">
        <f>+VLOOKUP(B14,'[5]GCI_data_platform-33'!$F$1:$G$149,2,FALSE)</f>
        <v>3.3568012926937199</v>
      </c>
      <c r="G14" s="57">
        <f>+VLOOKUP(B14,'[5]GCI_data_platform-34'!$F$1:$G$149,2,FALSE)</f>
        <v>3.2516496495951102</v>
      </c>
      <c r="H14" s="57">
        <f>+VLOOKUP(B14,'[5]GCI_data_platform-35'!$F$1:$G$149,2,FALSE)</f>
        <v>3.43977070994764</v>
      </c>
      <c r="I14" s="57">
        <f>+VLOOKUP(B14,'[5]GCI_data_platform-36'!$F$1:$G$149,2,FALSE)</f>
        <v>3.14886796230366</v>
      </c>
      <c r="J14" s="57">
        <f>+VLOOKUP(B14,'[5]GCI_data_platform-37'!$F$1:$G$149,2,FALSE)</f>
        <v>2.41389701151832</v>
      </c>
      <c r="K14" s="57">
        <f>+VLOOKUP(B14,'[5]GCI_data_platform-38'!$F$1:$G$149,2,FALSE)</f>
        <v>2.2858327947644002</v>
      </c>
      <c r="L14" s="57">
        <f>+VLOOKUP(B14,'[5]GCI_data_platform-39'!$F$1:$G$149,2,FALSE)</f>
        <v>2.4688525086911</v>
      </c>
      <c r="M14" s="57">
        <f>+VLOOKUP(B14,'[5]GCI_data_platform-40'!$F$1:$G$149,2,FALSE)</f>
        <v>2.7378391905759201</v>
      </c>
      <c r="N14" s="57">
        <f>+VLOOKUP(B14,'[5]GCI_data_platform-41'!$F$1:$G$149,2,FALSE)</f>
        <v>2.7613990387434599</v>
      </c>
      <c r="O14" s="57">
        <f>+VLOOKUP(B14,'[5]GCI_data_platform-42'!$F$1:$G$149,2,FALSE)</f>
        <v>3.2195783298429301</v>
      </c>
      <c r="P14" s="57">
        <f>+VLOOKUP(B14,'[5]GCI_data_platform-43'!$F$1:$G$149,2,FALSE)</f>
        <v>2.83756702094241</v>
      </c>
      <c r="Q14" s="57">
        <f>+VLOOKUP(B14,'[5]GCI_data_platform-44'!$F$1:$G$149,2,FALSE)</f>
        <v>3.2807512544502599</v>
      </c>
      <c r="R14" s="57">
        <f>+VLOOKUP(B14,'[5]GCI_data_platform-45'!$F$1:$G$149,2,FALSE)</f>
        <v>3.2266471570680602</v>
      </c>
      <c r="S14" s="57">
        <f>+VLOOKUP(B14,'[5]GCI_data_platform-46'!$F$1:$G$149,2,FALSE)</f>
        <v>3.5835793465968599</v>
      </c>
      <c r="T14" s="57">
        <f>+VLOOKUP(B14,'[5]GCI_data_platform-47'!$F$1:$G$149,2,FALSE)</f>
        <v>4.9676887214659704</v>
      </c>
      <c r="U14" s="57">
        <f>+VLOOKUP(B14,'[5]GCI_data_platform-48'!$F$1:$G$149,2,FALSE)</f>
        <v>4.1764331518324598</v>
      </c>
      <c r="V14" s="57">
        <f>+VLOOKUP(B14,'[5]GCI_data_platform-49'!$F$1:$G$149,2,FALSE)</f>
        <v>4.6344614303664899</v>
      </c>
      <c r="W14" s="57">
        <f>+VLOOKUP(B14,'[5]GCI_data_platform-50'!$F$1:$G$149,2,FALSE)</f>
        <v>4.4081124795811499</v>
      </c>
      <c r="X14" s="57">
        <f>+VLOOKUP(B14,'[5]GCI_data_platform-51'!$F$1:$G$149,2,FALSE)</f>
        <v>3.6722562219895298</v>
      </c>
      <c r="Y14" s="57">
        <f>+VLOOKUP(B14,'[5]GCI_data_platform-52'!$F$1:$G$149,2,FALSE)</f>
        <v>3.67552988795812</v>
      </c>
      <c r="Z14" s="57">
        <f>+VLOOKUP(B14,'[5]GCI_data_platform-53'!$F$1:$G$149,2,FALSE)</f>
        <v>3.7924054502617799</v>
      </c>
      <c r="AA14" s="57">
        <f>+VLOOKUP(B14,'[5]GCI_data_platform-54'!$F$1:$G$149,2,FALSE)</f>
        <v>4.4881848272251297</v>
      </c>
      <c r="AB14" s="57">
        <f>+VLOOKUP(B14,'[5]GCI_data_platform-55'!$F$1:$G$149,2,FALSE)</f>
        <v>3.4153399465968599</v>
      </c>
      <c r="AC14" s="57">
        <f>+VLOOKUP(B14,'[5]GCI_data_platform-56'!$F$1:$G$149,2,FALSE)</f>
        <v>3.3</v>
      </c>
    </row>
    <row r="15" spans="1:29" x14ac:dyDescent="0.25">
      <c r="A15" s="57" t="s">
        <v>5</v>
      </c>
      <c r="B15" s="57" t="s">
        <v>74</v>
      </c>
      <c r="C15" s="57">
        <v>20</v>
      </c>
      <c r="D15" s="57">
        <v>1</v>
      </c>
      <c r="E15" s="57">
        <v>22</v>
      </c>
      <c r="F15" s="57">
        <f>+VLOOKUP(B15,'[5]GCI_data_platform-33'!$F$1:$G$149,2,FALSE)</f>
        <v>4.4030509674999996</v>
      </c>
      <c r="G15" s="57">
        <f>+VLOOKUP(B15,'[5]GCI_data_platform-34'!$F$1:$G$149,2,FALSE)</f>
        <v>4.4378255400000004</v>
      </c>
      <c r="H15" s="57">
        <f>+VLOOKUP(B15,'[5]GCI_data_platform-35'!$F$1:$G$149,2,FALSE)</f>
        <v>4.3235359999999998</v>
      </c>
      <c r="I15" s="57">
        <f>+VLOOKUP(B15,'[5]GCI_data_platform-36'!$F$1:$G$149,2,FALSE)</f>
        <v>4.1128080000000002</v>
      </c>
      <c r="J15" s="57">
        <f>+VLOOKUP(B15,'[5]GCI_data_platform-37'!$F$1:$G$149,2,FALSE)</f>
        <v>4.4813150000000004</v>
      </c>
      <c r="K15" s="57">
        <f>+VLOOKUP(B15,'[5]GCI_data_platform-38'!$F$1:$G$149,2,FALSE)</f>
        <v>4.1686500000000004</v>
      </c>
      <c r="L15" s="57">
        <f>+VLOOKUP(B15,'[5]GCI_data_platform-39'!$F$1:$G$149,2,FALSE)</f>
        <v>4.6108164</v>
      </c>
      <c r="M15" s="57">
        <f>+VLOOKUP(B15,'[5]GCI_data_platform-40'!$F$1:$G$149,2,FALSE)</f>
        <v>4.8025359999999999</v>
      </c>
      <c r="N15" s="57">
        <f>+VLOOKUP(B15,'[5]GCI_data_platform-41'!$F$1:$G$149,2,FALSE)</f>
        <v>3.8896549999999999</v>
      </c>
      <c r="O15" s="57">
        <f>+VLOOKUP(B15,'[5]GCI_data_platform-42'!$F$1:$G$149,2,FALSE)</f>
        <v>4.513242</v>
      </c>
      <c r="P15" s="57">
        <f>+VLOOKUP(B15,'[5]GCI_data_platform-43'!$F$1:$G$149,2,FALSE)</f>
        <v>3.536645</v>
      </c>
      <c r="Q15" s="57">
        <f>+VLOOKUP(B15,'[5]GCI_data_platform-44'!$F$1:$G$149,2,FALSE)</f>
        <v>4.0150569999999997</v>
      </c>
      <c r="R15" s="57">
        <f>+VLOOKUP(B15,'[5]GCI_data_platform-45'!$F$1:$G$149,2,FALSE)</f>
        <v>3.2593969999999999</v>
      </c>
      <c r="S15" s="57">
        <f>+VLOOKUP(B15,'[5]GCI_data_platform-46'!$F$1:$G$149,2,FALSE)</f>
        <v>3.7296860000000001</v>
      </c>
      <c r="T15" s="57">
        <f>+VLOOKUP(B15,'[5]GCI_data_platform-47'!$F$1:$G$149,2,FALSE)</f>
        <v>5.4071959999999999</v>
      </c>
      <c r="U15" s="57">
        <f>+VLOOKUP(B15,'[5]GCI_data_platform-48'!$F$1:$G$149,2,FALSE)</f>
        <v>5.2340939999999998</v>
      </c>
      <c r="V15" s="57">
        <f>+VLOOKUP(B15,'[5]GCI_data_platform-49'!$F$1:$G$149,2,FALSE)</f>
        <v>5.863067</v>
      </c>
      <c r="W15" s="57">
        <f>+VLOOKUP(B15,'[5]GCI_data_platform-50'!$F$1:$G$149,2,FALSE)</f>
        <v>4.9303350000000004</v>
      </c>
      <c r="X15" s="57">
        <f>+VLOOKUP(B15,'[5]GCI_data_platform-51'!$F$1:$G$149,2,FALSE)</f>
        <v>4.2987272499999998</v>
      </c>
      <c r="Y15" s="57">
        <f>+VLOOKUP(B15,'[5]GCI_data_platform-52'!$F$1:$G$149,2,FALSE)</f>
        <v>4.3983280000000002</v>
      </c>
      <c r="Z15" s="57">
        <f>+VLOOKUP(B15,'[5]GCI_data_platform-53'!$F$1:$G$149,2,FALSE)</f>
        <v>4.7184720000000002</v>
      </c>
      <c r="AA15" s="57">
        <f>+VLOOKUP(B15,'[5]GCI_data_platform-54'!$F$1:$G$149,2,FALSE)</f>
        <v>4.724151</v>
      </c>
      <c r="AB15" s="57">
        <f>+VLOOKUP(B15,'[5]GCI_data_platform-55'!$F$1:$G$149,2,FALSE)</f>
        <v>4.133883</v>
      </c>
      <c r="AC15" s="57">
        <f>+VLOOKUP(B15,'[5]GCI_data_platform-56'!$F$1:$G$149,2,FALSE)</f>
        <v>3.7</v>
      </c>
    </row>
    <row r="16" spans="1:29" x14ac:dyDescent="0.25">
      <c r="A16" s="57" t="s">
        <v>166</v>
      </c>
      <c r="B16" s="57" t="s">
        <v>372</v>
      </c>
      <c r="C16" s="57">
        <v>30</v>
      </c>
      <c r="F16" s="57">
        <f>+VLOOKUP(B16,'[5]GCI_data_platform-33'!$F$1:$G$149,2,FALSE)</f>
        <v>3.4007886148116402</v>
      </c>
      <c r="G16" s="57">
        <f>+VLOOKUP(B16,'[5]GCI_data_platform-34'!$F$1:$G$149,2,FALSE)</f>
        <v>3.3054295678082202</v>
      </c>
      <c r="H16" s="57">
        <f>+VLOOKUP(B16,'[5]GCI_data_platform-35'!$F$1:$G$149,2,FALSE)</f>
        <v>3.2133700958904101</v>
      </c>
      <c r="I16" s="57">
        <f>+VLOOKUP(B16,'[5]GCI_data_platform-36'!$F$1:$G$149,2,FALSE)</f>
        <v>3.1742603726027401</v>
      </c>
      <c r="J16" s="57">
        <f>+VLOOKUP(B16,'[5]GCI_data_platform-37'!$F$1:$G$149,2,FALSE)</f>
        <v>3.22955805479452</v>
      </c>
      <c r="K16" s="57">
        <f>+VLOOKUP(B16,'[5]GCI_data_platform-38'!$F$1:$G$149,2,FALSE)</f>
        <v>3.1703199013698602</v>
      </c>
      <c r="L16" s="57">
        <f>+VLOOKUP(B16,'[5]GCI_data_platform-39'!$F$1:$G$149,2,FALSE)</f>
        <v>2.3959068564383599</v>
      </c>
      <c r="M16" s="57">
        <f>+VLOOKUP(B16,'[5]GCI_data_platform-40'!$F$1:$G$149,2,FALSE)</f>
        <v>3.10432950410959</v>
      </c>
      <c r="N16" s="57">
        <f>+VLOOKUP(B16,'[5]GCI_data_platform-41'!$F$1:$G$149,2,FALSE)</f>
        <v>3.4381387095890399</v>
      </c>
      <c r="O16" s="57">
        <f>+VLOOKUP(B16,'[5]GCI_data_platform-42'!$F$1:$G$149,2,FALSE)</f>
        <v>3.2243343589041098</v>
      </c>
      <c r="P16" s="57">
        <f>+VLOOKUP(B16,'[5]GCI_data_platform-43'!$F$1:$G$149,2,FALSE)</f>
        <v>3.6323555013698599</v>
      </c>
      <c r="Q16" s="57">
        <f>+VLOOKUP(B16,'[5]GCI_data_platform-44'!$F$1:$G$149,2,FALSE)</f>
        <v>3.5536635753424699</v>
      </c>
      <c r="R16" s="57">
        <f>+VLOOKUP(B16,'[5]GCI_data_platform-45'!$F$1:$G$149,2,FALSE)</f>
        <v>3.2580305835616401</v>
      </c>
      <c r="S16" s="57">
        <f>+VLOOKUP(B16,'[5]GCI_data_platform-46'!$F$1:$G$149,2,FALSE)</f>
        <v>3.48481836164384</v>
      </c>
      <c r="T16" s="57">
        <f>+VLOOKUP(B16,'[5]GCI_data_platform-47'!$F$1:$G$149,2,FALSE)</f>
        <v>4.1280728575342502</v>
      </c>
      <c r="U16" s="57">
        <f>+VLOOKUP(B16,'[5]GCI_data_platform-48'!$F$1:$G$149,2,FALSE)</f>
        <v>3.7761678301369899</v>
      </c>
      <c r="V16" s="57">
        <f>+VLOOKUP(B16,'[5]GCI_data_platform-49'!$F$1:$G$149,2,FALSE)</f>
        <v>3.67404692054795</v>
      </c>
      <c r="W16" s="57">
        <f>+VLOOKUP(B16,'[5]GCI_data_platform-50'!$F$1:$G$149,2,FALSE)</f>
        <v>3.19375824657534</v>
      </c>
      <c r="X16" s="57">
        <f>+VLOOKUP(B16,'[5]GCI_data_platform-51'!$F$1:$G$149,2,FALSE)</f>
        <v>3.6868657558219202</v>
      </c>
      <c r="Y16" s="57">
        <f>+VLOOKUP(B16,'[5]GCI_data_platform-52'!$F$1:$G$149,2,FALSE)</f>
        <v>3.6134446958904101</v>
      </c>
      <c r="Z16" s="57">
        <f>+VLOOKUP(B16,'[5]GCI_data_platform-53'!$F$1:$G$149,2,FALSE)</f>
        <v>3.6908280109588998</v>
      </c>
      <c r="AA16" s="57">
        <f>+VLOOKUP(B16,'[5]GCI_data_platform-54'!$F$1:$G$149,2,FALSE)</f>
        <v>4.0956774136986303</v>
      </c>
      <c r="AB16" s="57">
        <f>+VLOOKUP(B16,'[5]GCI_data_platform-55'!$F$1:$G$149,2,FALSE)</f>
        <v>3.85464183835616</v>
      </c>
      <c r="AC16" s="57">
        <f>+VLOOKUP(B16,'[5]GCI_data_platform-56'!$F$1:$G$149,2,FALSE)</f>
        <v>4</v>
      </c>
    </row>
    <row r="17" spans="1:29" x14ac:dyDescent="0.25">
      <c r="A17" s="57" t="s">
        <v>167</v>
      </c>
      <c r="B17" s="57" t="s">
        <v>373</v>
      </c>
      <c r="C17" s="57">
        <v>30</v>
      </c>
      <c r="F17" s="57">
        <f>+VLOOKUP(B17,'[5]GCI_data_platform-33'!$F$1:$G$149,2,FALSE)</f>
        <v>3.8660947987499998</v>
      </c>
      <c r="G17" s="57">
        <f>+VLOOKUP(B17,'[5]GCI_data_platform-34'!$F$1:$G$149,2,FALSE)</f>
        <v>3.9593264399999999</v>
      </c>
      <c r="H17" s="57">
        <f>+VLOOKUP(B17,'[5]GCI_data_platform-35'!$F$1:$G$149,2,FALSE)</f>
        <v>3.679192</v>
      </c>
      <c r="I17" s="57">
        <f>+VLOOKUP(B17,'[5]GCI_data_platform-36'!$F$1:$G$149,2,FALSE)</f>
        <v>2.4691540000000001</v>
      </c>
      <c r="J17" s="57">
        <f>+VLOOKUP(B17,'[5]GCI_data_platform-37'!$F$1:$G$149,2,FALSE)</f>
        <v>3.9098000000000002</v>
      </c>
      <c r="K17" s="57">
        <f>+VLOOKUP(B17,'[5]GCI_data_platform-38'!$F$1:$G$149,2,FALSE)</f>
        <v>2.6207240000000001</v>
      </c>
      <c r="L17" s="57">
        <f>+VLOOKUP(B17,'[5]GCI_data_platform-39'!$F$1:$G$149,2,FALSE)</f>
        <v>4.5223598000000003</v>
      </c>
      <c r="M17" s="57">
        <f>+VLOOKUP(B17,'[5]GCI_data_platform-40'!$F$1:$G$149,2,FALSE)</f>
        <v>3.8735719999999998</v>
      </c>
      <c r="N17" s="57">
        <f>+VLOOKUP(B17,'[5]GCI_data_platform-41'!$F$1:$G$149,2,FALSE)</f>
        <v>3.0509729999999999</v>
      </c>
      <c r="O17" s="57">
        <f>+VLOOKUP(B17,'[5]GCI_data_platform-42'!$F$1:$G$149,2,FALSE)</f>
        <v>1.7472570000000001</v>
      </c>
      <c r="P17" s="57">
        <f>+VLOOKUP(B17,'[5]GCI_data_platform-43'!$F$1:$G$149,2,FALSE)</f>
        <v>3.575253</v>
      </c>
      <c r="Q17" s="57">
        <f>+VLOOKUP(B17,'[5]GCI_data_platform-44'!$F$1:$G$149,2,FALSE)</f>
        <v>3.5060859999999998</v>
      </c>
      <c r="R17" s="57">
        <f>+VLOOKUP(B17,'[5]GCI_data_platform-45'!$F$1:$G$149,2,FALSE)</f>
        <v>3.695541</v>
      </c>
      <c r="S17" s="57">
        <f>+VLOOKUP(B17,'[5]GCI_data_platform-46'!$F$1:$G$149,2,FALSE)</f>
        <v>4.2008559999999999</v>
      </c>
      <c r="T17" s="57">
        <f>+VLOOKUP(B17,'[5]GCI_data_platform-47'!$F$1:$G$149,2,FALSE)</f>
        <v>6.4811529999999999</v>
      </c>
      <c r="U17" s="57">
        <f>+VLOOKUP(B17,'[5]GCI_data_platform-48'!$F$1:$G$149,2,FALSE)</f>
        <v>6.2206539999999997</v>
      </c>
      <c r="V17" s="57">
        <f>+VLOOKUP(B17,'[5]GCI_data_platform-49'!$F$1:$G$149,2,FALSE)</f>
        <v>6.0373950000000001</v>
      </c>
      <c r="W17" s="57">
        <f>+VLOOKUP(B17,'[5]GCI_data_platform-50'!$F$1:$G$149,2,FALSE)</f>
        <v>5.3776799999999998</v>
      </c>
      <c r="X17" s="57">
        <f>+VLOOKUP(B17,'[5]GCI_data_platform-51'!$F$1:$G$149,2,FALSE)</f>
        <v>3.5863998750000001</v>
      </c>
      <c r="Y17" s="57">
        <f>+VLOOKUP(B17,'[5]GCI_data_platform-52'!$F$1:$G$149,2,FALSE)</f>
        <v>3.1909909999999999</v>
      </c>
      <c r="Z17" s="57">
        <f>+VLOOKUP(B17,'[5]GCI_data_platform-53'!$F$1:$G$149,2,FALSE)</f>
        <v>3.9259680000000001</v>
      </c>
      <c r="AA17" s="57">
        <f>+VLOOKUP(B17,'[5]GCI_data_platform-54'!$F$1:$G$149,2,FALSE)</f>
        <v>4.7078569999999997</v>
      </c>
      <c r="AB17" s="57">
        <f>+VLOOKUP(B17,'[5]GCI_data_platform-55'!$F$1:$G$149,2,FALSE)</f>
        <v>3.2934100000000002</v>
      </c>
      <c r="AC17" s="57">
        <f>+VLOOKUP(B17,'[5]GCI_data_platform-56'!$F$1:$G$149,2,FALSE)</f>
        <v>5</v>
      </c>
    </row>
    <row r="18" spans="1:29" x14ac:dyDescent="0.25">
      <c r="A18" s="57" t="s">
        <v>6</v>
      </c>
      <c r="B18" s="57" t="s">
        <v>75</v>
      </c>
      <c r="C18" s="57">
        <v>20</v>
      </c>
      <c r="D18" s="57">
        <v>1</v>
      </c>
      <c r="E18" s="57">
        <v>22</v>
      </c>
      <c r="F18" s="57">
        <f>+VLOOKUP(B18,'[5]GCI_data_platform-33'!$F$1:$G$149,2,FALSE)</f>
        <v>4.6717980173487996</v>
      </c>
      <c r="G18" s="57">
        <f>+VLOOKUP(B18,'[5]GCI_data_platform-34'!$F$1:$G$149,2,FALSE)</f>
        <v>4.6743292956367304</v>
      </c>
      <c r="H18" s="57">
        <f>+VLOOKUP(B18,'[5]GCI_data_platform-35'!$F$1:$G$149,2,FALSE)</f>
        <v>4.9430025556886203</v>
      </c>
      <c r="I18" s="57">
        <f>+VLOOKUP(B18,'[5]GCI_data_platform-36'!$F$1:$G$149,2,FALSE)</f>
        <v>4.0609685592814397</v>
      </c>
      <c r="J18" s="57">
        <f>+VLOOKUP(B18,'[5]GCI_data_platform-37'!$F$1:$G$149,2,FALSE)</f>
        <v>4.5455419317365298</v>
      </c>
      <c r="K18" s="57">
        <f>+VLOOKUP(B18,'[5]GCI_data_platform-38'!$F$1:$G$149,2,FALSE)</f>
        <v>3.8711368598802398</v>
      </c>
      <c r="L18" s="57">
        <f>+VLOOKUP(B18,'[5]GCI_data_platform-39'!$F$1:$G$149,2,FALSE)</f>
        <v>4.9596653856287398</v>
      </c>
      <c r="M18" s="57">
        <f>+VLOOKUP(B18,'[5]GCI_data_platform-40'!$F$1:$G$149,2,FALSE)</f>
        <v>5.3049833568862299</v>
      </c>
      <c r="N18" s="57">
        <f>+VLOOKUP(B18,'[5]GCI_data_platform-41'!$F$1:$G$149,2,FALSE)</f>
        <v>3.7568629077844302</v>
      </c>
      <c r="O18" s="57">
        <f>+VLOOKUP(B18,'[5]GCI_data_platform-42'!$F$1:$G$149,2,FALSE)</f>
        <v>4.2683861329341299</v>
      </c>
      <c r="P18" s="57">
        <f>+VLOOKUP(B18,'[5]GCI_data_platform-43'!$F$1:$G$149,2,FALSE)</f>
        <v>3.7931719365269498</v>
      </c>
      <c r="Q18" s="57">
        <f>+VLOOKUP(B18,'[5]GCI_data_platform-44'!$F$1:$G$149,2,FALSE)</f>
        <v>4.7523122766467099</v>
      </c>
      <c r="R18" s="57">
        <f>+VLOOKUP(B18,'[5]GCI_data_platform-45'!$F$1:$G$149,2,FALSE)</f>
        <v>4.3843399652694597</v>
      </c>
      <c r="S18" s="57">
        <f>+VLOOKUP(B18,'[5]GCI_data_platform-46'!$F$1:$G$149,2,FALSE)</f>
        <v>4.4888086898203596</v>
      </c>
      <c r="T18" s="57">
        <f>+VLOOKUP(B18,'[5]GCI_data_platform-47'!$F$1:$G$149,2,FALSE)</f>
        <v>6.3161757461077803</v>
      </c>
      <c r="U18" s="57">
        <f>+VLOOKUP(B18,'[5]GCI_data_platform-48'!$F$1:$G$149,2,FALSE)</f>
        <v>4.6882297377245497</v>
      </c>
      <c r="V18" s="57">
        <f>+VLOOKUP(B18,'[5]GCI_data_platform-49'!$F$1:$G$149,2,FALSE)</f>
        <v>6.1372621281437096</v>
      </c>
      <c r="W18" s="57">
        <f>+VLOOKUP(B18,'[5]GCI_data_platform-50'!$F$1:$G$149,2,FALSE)</f>
        <v>4.4405201065868303</v>
      </c>
      <c r="X18" s="57">
        <f>+VLOOKUP(B18,'[5]GCI_data_platform-51'!$F$1:$G$149,2,FALSE)</f>
        <v>4.6642041824850304</v>
      </c>
      <c r="Y18" s="57">
        <f>+VLOOKUP(B18,'[5]GCI_data_platform-52'!$F$1:$G$149,2,FALSE)</f>
        <v>4.6166965413173697</v>
      </c>
      <c r="Z18" s="57">
        <f>+VLOOKUP(B18,'[5]GCI_data_platform-53'!$F$1:$G$149,2,FALSE)</f>
        <v>4.9793516047904198</v>
      </c>
      <c r="AA18" s="57">
        <f>+VLOOKUP(B18,'[5]GCI_data_platform-54'!$F$1:$G$149,2,FALSE)</f>
        <v>4.8008293724550901</v>
      </c>
      <c r="AB18" s="57">
        <f>+VLOOKUP(B18,'[5]GCI_data_platform-55'!$F$1:$G$149,2,FALSE)</f>
        <v>4.4666663173652701</v>
      </c>
      <c r="AC18" s="57">
        <f>+VLOOKUP(B18,'[5]GCI_data_platform-56'!$F$1:$G$149,2,FALSE)</f>
        <v>6</v>
      </c>
    </row>
    <row r="19" spans="1:29" x14ac:dyDescent="0.25">
      <c r="A19" s="57" t="s">
        <v>169</v>
      </c>
      <c r="B19" s="57" t="s">
        <v>374</v>
      </c>
      <c r="C19" s="57">
        <v>30</v>
      </c>
      <c r="F19" s="57">
        <f>+VLOOKUP(B19,'[5]GCI_data_platform-33'!$F$1:$G$149,2,FALSE)</f>
        <v>3.7298196144445002</v>
      </c>
      <c r="G19" s="57">
        <f>+VLOOKUP(B19,'[5]GCI_data_platform-34'!$F$1:$G$149,2,FALSE)</f>
        <v>3.5453691601825699</v>
      </c>
      <c r="H19" s="57">
        <f>+VLOOKUP(B19,'[5]GCI_data_platform-35'!$F$1:$G$149,2,FALSE)</f>
        <v>4.5984124082987599</v>
      </c>
      <c r="I19" s="57">
        <f>+VLOOKUP(B19,'[5]GCI_data_platform-36'!$F$1:$G$149,2,FALSE)</f>
        <v>3.5398639585062202</v>
      </c>
      <c r="J19" s="57">
        <f>+VLOOKUP(B19,'[5]GCI_data_platform-37'!$F$1:$G$149,2,FALSE)</f>
        <v>2.2512560485477202</v>
      </c>
      <c r="K19" s="57">
        <f>+VLOOKUP(B19,'[5]GCI_data_platform-38'!$F$1:$G$149,2,FALSE)</f>
        <v>1.86854127717842</v>
      </c>
      <c r="L19" s="57">
        <f>+VLOOKUP(B19,'[5]GCI_data_platform-39'!$F$1:$G$149,2,FALSE)</f>
        <v>3.87153469784232</v>
      </c>
      <c r="M19" s="57">
        <f>+VLOOKUP(B19,'[5]GCI_data_platform-40'!$F$1:$G$149,2,FALSE)</f>
        <v>3.8672258033195002</v>
      </c>
      <c r="N19" s="57">
        <f>+VLOOKUP(B19,'[5]GCI_data_platform-41'!$F$1:$G$149,2,FALSE)</f>
        <v>2.8984942771784201</v>
      </c>
      <c r="O19" s="57">
        <f>+VLOOKUP(B19,'[5]GCI_data_platform-42'!$F$1:$G$149,2,FALSE)</f>
        <v>2.1728484618257302</v>
      </c>
      <c r="P19" s="57">
        <f>+VLOOKUP(B19,'[5]GCI_data_platform-43'!$F$1:$G$149,2,FALSE)</f>
        <v>1.9951108601659799</v>
      </c>
      <c r="Q19" s="57">
        <f>+VLOOKUP(B19,'[5]GCI_data_platform-44'!$F$1:$G$149,2,FALSE)</f>
        <v>3.3016201829875498</v>
      </c>
      <c r="R19" s="57">
        <f>+VLOOKUP(B19,'[5]GCI_data_platform-45'!$F$1:$G$149,2,FALSE)</f>
        <v>3.5091443763485501</v>
      </c>
      <c r="S19" s="57">
        <f>+VLOOKUP(B19,'[5]GCI_data_platform-46'!$F$1:$G$149,2,FALSE)</f>
        <v>3.6786785369294601</v>
      </c>
      <c r="T19" s="57">
        <f>+VLOOKUP(B19,'[5]GCI_data_platform-47'!$F$1:$G$149,2,FALSE)</f>
        <v>6.2849471858921202</v>
      </c>
      <c r="U19" s="57">
        <f>+VLOOKUP(B19,'[5]GCI_data_platform-48'!$F$1:$G$149,2,FALSE)</f>
        <v>3.40218707302905</v>
      </c>
      <c r="V19" s="57">
        <f>+VLOOKUP(B19,'[5]GCI_data_platform-49'!$F$1:$G$149,2,FALSE)</f>
        <v>3.9951951867219901</v>
      </c>
      <c r="W19" s="57">
        <f>+VLOOKUP(B19,'[5]GCI_data_platform-50'!$F$1:$G$149,2,FALSE)</f>
        <v>4.3303305975103701</v>
      </c>
      <c r="X19" s="57">
        <f>+VLOOKUP(B19,'[5]GCI_data_platform-51'!$F$1:$G$149,2,FALSE)</f>
        <v>4.2831709772302897</v>
      </c>
      <c r="Y19" s="57">
        <f>+VLOOKUP(B19,'[5]GCI_data_platform-52'!$F$1:$G$149,2,FALSE)</f>
        <v>3.74716073941909</v>
      </c>
      <c r="Z19" s="57">
        <f>+VLOOKUP(B19,'[5]GCI_data_platform-53'!$F$1:$G$149,2,FALSE)</f>
        <v>5.3324209825726099</v>
      </c>
      <c r="AA19" s="57">
        <f>+VLOOKUP(B19,'[5]GCI_data_platform-54'!$F$1:$G$149,2,FALSE)</f>
        <v>4.8418648929460604</v>
      </c>
      <c r="AB19" s="57">
        <f>+VLOOKUP(B19,'[5]GCI_data_platform-55'!$F$1:$G$149,2,FALSE)</f>
        <v>4.9224389846473002</v>
      </c>
      <c r="AC19" s="57">
        <f>+VLOOKUP(B19,'[5]GCI_data_platform-56'!$F$1:$G$149,2,FALSE)</f>
        <v>5.3</v>
      </c>
    </row>
    <row r="20" spans="1:29" x14ac:dyDescent="0.25">
      <c r="A20" s="57" t="s">
        <v>7</v>
      </c>
      <c r="B20" s="57" t="s">
        <v>76</v>
      </c>
      <c r="C20" s="57">
        <v>20</v>
      </c>
      <c r="D20" s="57">
        <v>1</v>
      </c>
      <c r="E20" s="57">
        <v>22</v>
      </c>
      <c r="F20" s="57">
        <f>+VLOOKUP(B20,'[5]GCI_data_platform-33'!$F$1:$G$149,2,FALSE)</f>
        <v>4.9558264294871801</v>
      </c>
      <c r="G20" s="57">
        <f>+VLOOKUP(B20,'[5]GCI_data_platform-34'!$F$1:$G$149,2,FALSE)</f>
        <v>5.00450325384615</v>
      </c>
      <c r="H20" s="57">
        <f>+VLOOKUP(B20,'[5]GCI_data_platform-35'!$F$1:$G$149,2,FALSE)</f>
        <v>4.5797383128205098</v>
      </c>
      <c r="I20" s="57">
        <f>+VLOOKUP(B20,'[5]GCI_data_platform-36'!$F$1:$G$149,2,FALSE)</f>
        <v>4.4047603897435899</v>
      </c>
      <c r="J20" s="57">
        <f>+VLOOKUP(B20,'[5]GCI_data_platform-37'!$F$1:$G$149,2,FALSE)</f>
        <v>5.3842373846153802</v>
      </c>
      <c r="K20" s="57">
        <f>+VLOOKUP(B20,'[5]GCI_data_platform-38'!$F$1:$G$149,2,FALSE)</f>
        <v>4.9374106564102602</v>
      </c>
      <c r="L20" s="57">
        <f>+VLOOKUP(B20,'[5]GCI_data_platform-39'!$F$1:$G$149,2,FALSE)</f>
        <v>5.7649383928205102</v>
      </c>
      <c r="M20" s="57">
        <f>+VLOOKUP(B20,'[5]GCI_data_platform-40'!$F$1:$G$149,2,FALSE)</f>
        <v>5.0395349589743601</v>
      </c>
      <c r="N20" s="57">
        <f>+VLOOKUP(B20,'[5]GCI_data_platform-41'!$F$1:$G$149,2,FALSE)</f>
        <v>4.4218401589743603</v>
      </c>
      <c r="O20" s="57">
        <f>+VLOOKUP(B20,'[5]GCI_data_platform-42'!$F$1:$G$149,2,FALSE)</f>
        <v>4.5740888256410299</v>
      </c>
      <c r="P20" s="57">
        <f>+VLOOKUP(B20,'[5]GCI_data_platform-43'!$F$1:$G$149,2,FALSE)</f>
        <v>4.2695652307692296</v>
      </c>
      <c r="Q20" s="57">
        <f>+VLOOKUP(B20,'[5]GCI_data_platform-44'!$F$1:$G$149,2,FALSE)</f>
        <v>4.9544015128205103</v>
      </c>
      <c r="R20" s="57">
        <f>+VLOOKUP(B20,'[5]GCI_data_platform-45'!$F$1:$G$149,2,FALSE)</f>
        <v>3.3220184564102602</v>
      </c>
      <c r="S20" s="57">
        <f>+VLOOKUP(B20,'[5]GCI_data_platform-46'!$F$1:$G$149,2,FALSE)</f>
        <v>4.3825654820512803</v>
      </c>
      <c r="T20" s="57">
        <f>+VLOOKUP(B20,'[5]GCI_data_platform-47'!$F$1:$G$149,2,FALSE)</f>
        <v>6.4791461641025601</v>
      </c>
      <c r="U20" s="57">
        <f>+VLOOKUP(B20,'[5]GCI_data_platform-48'!$F$1:$G$149,2,FALSE)</f>
        <v>6.1682101076923104</v>
      </c>
      <c r="V20" s="57">
        <f>+VLOOKUP(B20,'[5]GCI_data_platform-49'!$F$1:$G$149,2,FALSE)</f>
        <v>6.4654942769230797</v>
      </c>
      <c r="W20" s="57">
        <f>+VLOOKUP(B20,'[5]GCI_data_platform-50'!$F$1:$G$149,2,FALSE)</f>
        <v>5.3179214205128202</v>
      </c>
      <c r="X20" s="57">
        <f>+VLOOKUP(B20,'[5]GCI_data_platform-51'!$F$1:$G$149,2,FALSE)</f>
        <v>4.8097959564102597</v>
      </c>
      <c r="Y20" s="57">
        <f>+VLOOKUP(B20,'[5]GCI_data_platform-52'!$F$1:$G$149,2,FALSE)</f>
        <v>5.0050983794871797</v>
      </c>
      <c r="Z20" s="57">
        <f>+VLOOKUP(B20,'[5]GCI_data_platform-53'!$F$1:$G$149,2,FALSE)</f>
        <v>4.9955403282051298</v>
      </c>
      <c r="AA20" s="57">
        <f>+VLOOKUP(B20,'[5]GCI_data_platform-54'!$F$1:$G$149,2,FALSE)</f>
        <v>4.9497218871794901</v>
      </c>
      <c r="AB20" s="57">
        <f>+VLOOKUP(B20,'[5]GCI_data_platform-55'!$F$1:$G$149,2,FALSE)</f>
        <v>4.6927119179487198</v>
      </c>
      <c r="AC20" s="57">
        <f>+VLOOKUP(B20,'[5]GCI_data_platform-56'!$F$1:$G$149,2,FALSE)</f>
        <v>4.7</v>
      </c>
    </row>
    <row r="21" spans="1:29" x14ac:dyDescent="0.25">
      <c r="A21" s="57" t="s">
        <v>172</v>
      </c>
      <c r="B21" s="57" t="s">
        <v>375</v>
      </c>
      <c r="C21" s="57">
        <v>30</v>
      </c>
      <c r="F21" s="57">
        <f>+VLOOKUP(B21,'[5]GCI_data_platform-33'!$F$1:$G$149,2,FALSE)</f>
        <v>3.37658505203731</v>
      </c>
      <c r="G21" s="57">
        <f>+VLOOKUP(B21,'[5]GCI_data_platform-34'!$F$1:$G$149,2,FALSE)</f>
        <v>3.2075816405273598</v>
      </c>
      <c r="H21" s="57">
        <f>+VLOOKUP(B21,'[5]GCI_data_platform-35'!$F$1:$G$149,2,FALSE)</f>
        <v>3.53799129850746</v>
      </c>
      <c r="I21" s="57">
        <f>+VLOOKUP(B21,'[5]GCI_data_platform-36'!$F$1:$G$149,2,FALSE)</f>
        <v>3.0430946238806</v>
      </c>
      <c r="J21" s="57">
        <f>+VLOOKUP(B21,'[5]GCI_data_platform-37'!$F$1:$G$149,2,FALSE)</f>
        <v>2.72853086865672</v>
      </c>
      <c r="K21" s="57">
        <f>+VLOOKUP(B21,'[5]GCI_data_platform-38'!$F$1:$G$149,2,FALSE)</f>
        <v>2.3758579701492502</v>
      </c>
      <c r="L21" s="57">
        <f>+VLOOKUP(B21,'[5]GCI_data_platform-39'!$F$1:$G$149,2,FALSE)</f>
        <v>4.0945322770149302</v>
      </c>
      <c r="M21" s="57">
        <f>+VLOOKUP(B21,'[5]GCI_data_platform-40'!$F$1:$G$149,2,FALSE)</f>
        <v>2.6009163104477602</v>
      </c>
      <c r="N21" s="57">
        <f>+VLOOKUP(B21,'[5]GCI_data_platform-41'!$F$1:$G$149,2,FALSE)</f>
        <v>2.4827333253731299</v>
      </c>
      <c r="O21" s="57">
        <f>+VLOOKUP(B21,'[5]GCI_data_platform-42'!$F$1:$G$149,2,FALSE)</f>
        <v>2.97299471940299</v>
      </c>
      <c r="P21" s="57">
        <f>+VLOOKUP(B21,'[5]GCI_data_platform-43'!$F$1:$G$149,2,FALSE)</f>
        <v>3.0595717074626898</v>
      </c>
      <c r="Q21" s="57">
        <f>+VLOOKUP(B21,'[5]GCI_data_platform-44'!$F$1:$G$149,2,FALSE)</f>
        <v>2.85627778208955</v>
      </c>
      <c r="R21" s="57">
        <f>+VLOOKUP(B21,'[5]GCI_data_platform-45'!$F$1:$G$149,2,FALSE)</f>
        <v>2.7932301910447799</v>
      </c>
      <c r="S21" s="57">
        <f>+VLOOKUP(B21,'[5]GCI_data_platform-46'!$F$1:$G$149,2,FALSE)</f>
        <v>3.5571046029850701</v>
      </c>
      <c r="T21" s="57">
        <f>+VLOOKUP(B21,'[5]GCI_data_platform-47'!$F$1:$G$149,2,FALSE)</f>
        <v>4.9074149970149303</v>
      </c>
      <c r="U21" s="57">
        <f>+VLOOKUP(B21,'[5]GCI_data_platform-48'!$F$1:$G$149,2,FALSE)</f>
        <v>3.91274974626866</v>
      </c>
      <c r="V21" s="57">
        <f>+VLOOKUP(B21,'[5]GCI_data_platform-49'!$F$1:$G$149,2,FALSE)</f>
        <v>3.83275493432836</v>
      </c>
      <c r="W21" s="57">
        <f>+VLOOKUP(B21,'[5]GCI_data_platform-50'!$F$1:$G$149,2,FALSE)</f>
        <v>3.3827395432835798</v>
      </c>
      <c r="X21" s="57">
        <f>+VLOOKUP(B21,'[5]GCI_data_platform-51'!$F$1:$G$149,2,FALSE)</f>
        <v>3.8835952865671599</v>
      </c>
      <c r="Y21" s="57">
        <f>+VLOOKUP(B21,'[5]GCI_data_platform-52'!$F$1:$G$149,2,FALSE)</f>
        <v>3.55224776119403</v>
      </c>
      <c r="Z21" s="57">
        <f>+VLOOKUP(B21,'[5]GCI_data_platform-53'!$F$1:$G$149,2,FALSE)</f>
        <v>4.5264626417910403</v>
      </c>
      <c r="AA21" s="57">
        <f>+VLOOKUP(B21,'[5]GCI_data_platform-54'!$F$1:$G$149,2,FALSE)</f>
        <v>3.9619961850746299</v>
      </c>
      <c r="AB21" s="57">
        <f>+VLOOKUP(B21,'[5]GCI_data_platform-55'!$F$1:$G$149,2,FALSE)</f>
        <v>3.7713124208955202</v>
      </c>
      <c r="AC21" s="57">
        <f>+VLOOKUP(B21,'[5]GCI_data_platform-56'!$F$1:$G$149,2,FALSE)</f>
        <v>6</v>
      </c>
    </row>
    <row r="22" spans="1:29" x14ac:dyDescent="0.25">
      <c r="A22" s="57" t="s">
        <v>174</v>
      </c>
      <c r="B22" s="57" t="s">
        <v>376</v>
      </c>
      <c r="C22" s="57">
        <v>30</v>
      </c>
      <c r="F22" s="57">
        <f>+VLOOKUP(B22,'[5]GCI_data_platform-33'!$F$1:$G$149,2,FALSE)</f>
        <v>3.3370184707895398</v>
      </c>
      <c r="G22" s="57">
        <f>+VLOOKUP(B22,'[5]GCI_data_platform-34'!$F$1:$G$149,2,FALSE)</f>
        <v>3.2043249283571398</v>
      </c>
      <c r="H22" s="57">
        <f>+VLOOKUP(B22,'[5]GCI_data_platform-35'!$F$1:$G$149,2,FALSE)</f>
        <v>3.6707859142857102</v>
      </c>
      <c r="I22" s="57">
        <f>+VLOOKUP(B22,'[5]GCI_data_platform-36'!$F$1:$G$149,2,FALSE)</f>
        <v>3.4051600520408201</v>
      </c>
      <c r="J22" s="57">
        <f>+VLOOKUP(B22,'[5]GCI_data_platform-37'!$F$1:$G$149,2,FALSE)</f>
        <v>2.1183562857142899</v>
      </c>
      <c r="K22" s="57">
        <f>+VLOOKUP(B22,'[5]GCI_data_platform-38'!$F$1:$G$149,2,FALSE)</f>
        <v>2.3885147285714301</v>
      </c>
      <c r="L22" s="57">
        <f>+VLOOKUP(B22,'[5]GCI_data_platform-39'!$F$1:$G$149,2,FALSE)</f>
        <v>2.8511972995918402</v>
      </c>
      <c r="M22" s="57">
        <f>+VLOOKUP(B22,'[5]GCI_data_platform-40'!$F$1:$G$149,2,FALSE)</f>
        <v>2.0964494336734698</v>
      </c>
      <c r="N22" s="57">
        <f>+VLOOKUP(B22,'[5]GCI_data_platform-41'!$F$1:$G$149,2,FALSE)</f>
        <v>2.7745112877551001</v>
      </c>
      <c r="O22" s="57">
        <f>+VLOOKUP(B22,'[5]GCI_data_platform-42'!$F$1:$G$149,2,FALSE)</f>
        <v>2.81464240510204</v>
      </c>
      <c r="P22" s="57">
        <f>+VLOOKUP(B22,'[5]GCI_data_platform-43'!$F$1:$G$149,2,FALSE)</f>
        <v>3.7176919704081599</v>
      </c>
      <c r="Q22" s="57">
        <f>+VLOOKUP(B22,'[5]GCI_data_platform-44'!$F$1:$G$149,2,FALSE)</f>
        <v>3.2989888204081601</v>
      </c>
      <c r="R22" s="57">
        <f>+VLOOKUP(B22,'[5]GCI_data_platform-45'!$F$1:$G$149,2,FALSE)</f>
        <v>3.0235271387755098</v>
      </c>
      <c r="S22" s="57">
        <f>+VLOOKUP(B22,'[5]GCI_data_platform-46'!$F$1:$G$149,2,FALSE)</f>
        <v>3.6737673132653099</v>
      </c>
      <c r="T22" s="57">
        <f>+VLOOKUP(B22,'[5]GCI_data_platform-47'!$F$1:$G$149,2,FALSE)</f>
        <v>4.3719451846938799</v>
      </c>
      <c r="U22" s="57">
        <f>+VLOOKUP(B22,'[5]GCI_data_platform-48'!$F$1:$G$149,2,FALSE)</f>
        <v>3.9149363040816301</v>
      </c>
      <c r="V22" s="57">
        <f>+VLOOKUP(B22,'[5]GCI_data_platform-49'!$F$1:$G$149,2,FALSE)</f>
        <v>4.6310400571428598</v>
      </c>
      <c r="W22" s="57">
        <f>+VLOOKUP(B22,'[5]GCI_data_platform-50'!$F$1:$G$149,2,FALSE)</f>
        <v>4.0640278673469403</v>
      </c>
      <c r="X22" s="57">
        <f>+VLOOKUP(B22,'[5]GCI_data_platform-51'!$F$1:$G$149,2,FALSE)</f>
        <v>3.7350990980867298</v>
      </c>
      <c r="Y22" s="57">
        <f>+VLOOKUP(B22,'[5]GCI_data_platform-52'!$F$1:$G$149,2,FALSE)</f>
        <v>3.5900538816326502</v>
      </c>
      <c r="Z22" s="57">
        <f>+VLOOKUP(B22,'[5]GCI_data_platform-53'!$F$1:$G$149,2,FALSE)</f>
        <v>4.1249294979591804</v>
      </c>
      <c r="AA22" s="57">
        <f>+VLOOKUP(B22,'[5]GCI_data_platform-54'!$F$1:$G$149,2,FALSE)</f>
        <v>4.6143068183673499</v>
      </c>
      <c r="AB22" s="57">
        <f>+VLOOKUP(B22,'[5]GCI_data_platform-55'!$F$1:$G$149,2,FALSE)</f>
        <v>3.5613409418367299</v>
      </c>
      <c r="AC22" s="57">
        <f>+VLOOKUP(B22,'[5]GCI_data_platform-56'!$F$1:$G$149,2,FALSE)</f>
        <v>3.7</v>
      </c>
    </row>
    <row r="23" spans="1:29" x14ac:dyDescent="0.25">
      <c r="A23" s="57" t="s">
        <v>175</v>
      </c>
      <c r="B23" s="57" t="s">
        <v>377</v>
      </c>
      <c r="C23" s="57">
        <v>30</v>
      </c>
      <c r="F23" s="57">
        <f>+VLOOKUP(B23,'[5]GCI_data_platform-33'!$F$1:$G$149,2,FALSE)</f>
        <v>2.7790254081732702</v>
      </c>
      <c r="G23" s="57">
        <f>+VLOOKUP(B23,'[5]GCI_data_platform-34'!$F$1:$G$149,2,FALSE)</f>
        <v>2.63645022492409</v>
      </c>
      <c r="H23" s="57">
        <f>+VLOOKUP(B23,'[5]GCI_data_platform-35'!$F$1:$G$149,2,FALSE)</f>
        <v>2.6654437999999998</v>
      </c>
      <c r="I23" s="57">
        <f>+VLOOKUP(B23,'[5]GCI_data_platform-36'!$F$1:$G$149,2,FALSE)</f>
        <v>2.3033348970296998</v>
      </c>
      <c r="J23" s="57">
        <f>+VLOOKUP(B23,'[5]GCI_data_platform-37'!$F$1:$G$149,2,FALSE)</f>
        <v>2.1935918257425699</v>
      </c>
      <c r="K23" s="57">
        <f>+VLOOKUP(B23,'[5]GCI_data_platform-38'!$F$1:$G$149,2,FALSE)</f>
        <v>2.2871583663366302</v>
      </c>
      <c r="L23" s="57">
        <f>+VLOOKUP(B23,'[5]GCI_data_platform-39'!$F$1:$G$149,2,FALSE)</f>
        <v>2.5060395156435602</v>
      </c>
      <c r="M23" s="57">
        <f>+VLOOKUP(B23,'[5]GCI_data_platform-40'!$F$1:$G$149,2,FALSE)</f>
        <v>1.66729921980198</v>
      </c>
      <c r="N23" s="57">
        <f>+VLOOKUP(B23,'[5]GCI_data_platform-41'!$F$1:$G$149,2,FALSE)</f>
        <v>2.4067522653465399</v>
      </c>
      <c r="O23" s="57">
        <f>+VLOOKUP(B23,'[5]GCI_data_platform-42'!$F$1:$G$149,2,FALSE)</f>
        <v>2.2447904475247502</v>
      </c>
      <c r="P23" s="57">
        <f>+VLOOKUP(B23,'[5]GCI_data_platform-43'!$F$1:$G$149,2,FALSE)</f>
        <v>2.9098729326732702</v>
      </c>
      <c r="Q23" s="57">
        <f>+VLOOKUP(B23,'[5]GCI_data_platform-44'!$F$1:$G$149,2,FALSE)</f>
        <v>2.55420031485149</v>
      </c>
      <c r="R23" s="57">
        <f>+VLOOKUP(B23,'[5]GCI_data_platform-45'!$F$1:$G$149,2,FALSE)</f>
        <v>2.48314320792079</v>
      </c>
      <c r="S23" s="57">
        <f>+VLOOKUP(B23,'[5]GCI_data_platform-46'!$F$1:$G$149,2,FALSE)</f>
        <v>3.2869784217821798</v>
      </c>
      <c r="T23" s="57">
        <f>+VLOOKUP(B23,'[5]GCI_data_platform-47'!$F$1:$G$149,2,FALSE)</f>
        <v>4.4219854891089101</v>
      </c>
      <c r="U23" s="57">
        <f>+VLOOKUP(B23,'[5]GCI_data_platform-48'!$F$1:$G$149,2,FALSE)</f>
        <v>3.75881991485149</v>
      </c>
      <c r="V23" s="57">
        <f>+VLOOKUP(B23,'[5]GCI_data_platform-49'!$F$1:$G$149,2,FALSE)</f>
        <v>4.0274866594059402</v>
      </c>
      <c r="W23" s="57">
        <f>+VLOOKUP(B23,'[5]GCI_data_platform-50'!$F$1:$G$149,2,FALSE)</f>
        <v>2.0947382653465398</v>
      </c>
      <c r="X23" s="57">
        <f>+VLOOKUP(B23,'[5]GCI_data_platform-51'!$F$1:$G$149,2,FALSE)</f>
        <v>3.2067509579207898</v>
      </c>
      <c r="Y23" s="57">
        <f>+VLOOKUP(B23,'[5]GCI_data_platform-52'!$F$1:$G$149,2,FALSE)</f>
        <v>2.8241862732673302</v>
      </c>
      <c r="Z23" s="57">
        <f>+VLOOKUP(B23,'[5]GCI_data_platform-53'!$F$1:$G$149,2,FALSE)</f>
        <v>2.9195905960395998</v>
      </c>
      <c r="AA23" s="57">
        <f>+VLOOKUP(B23,'[5]GCI_data_platform-54'!$F$1:$G$149,2,FALSE)</f>
        <v>3.88474628712871</v>
      </c>
      <c r="AB23" s="57">
        <f>+VLOOKUP(B23,'[5]GCI_data_platform-55'!$F$1:$G$149,2,FALSE)</f>
        <v>2.95292568712871</v>
      </c>
      <c r="AC23" s="57">
        <f>+VLOOKUP(B23,'[5]GCI_data_platform-56'!$F$1:$G$149,2,FALSE)</f>
        <v>6</v>
      </c>
    </row>
    <row r="24" spans="1:29" x14ac:dyDescent="0.25">
      <c r="A24" s="57" t="s">
        <v>176</v>
      </c>
      <c r="B24" s="57" t="s">
        <v>378</v>
      </c>
      <c r="C24" s="57">
        <v>30</v>
      </c>
      <c r="F24" s="57">
        <f>+VLOOKUP(B24,'[5]GCI_data_platform-33'!$F$1:$G$149,2,FALSE)</f>
        <v>3.60987453452206</v>
      </c>
      <c r="G24" s="57">
        <f>+VLOOKUP(B24,'[5]GCI_data_platform-34'!$F$1:$G$149,2,FALSE)</f>
        <v>3.4911974087745099</v>
      </c>
      <c r="H24" s="57">
        <f>+VLOOKUP(B24,'[5]GCI_data_platform-35'!$F$1:$G$149,2,FALSE)</f>
        <v>3.6432531323529398</v>
      </c>
      <c r="I24" s="57">
        <f>+VLOOKUP(B24,'[5]GCI_data_platform-36'!$F$1:$G$149,2,FALSE)</f>
        <v>3.1700929117647099</v>
      </c>
      <c r="J24" s="57">
        <f>+VLOOKUP(B24,'[5]GCI_data_platform-37'!$F$1:$G$149,2,FALSE)</f>
        <v>3.1220430147058802</v>
      </c>
      <c r="K24" s="57">
        <f>+VLOOKUP(B24,'[5]GCI_data_platform-38'!$F$1:$G$149,2,FALSE)</f>
        <v>3.1187641470588199</v>
      </c>
      <c r="L24" s="57">
        <f>+VLOOKUP(B24,'[5]GCI_data_platform-39'!$F$1:$G$149,2,FALSE)</f>
        <v>2.8591675352941199</v>
      </c>
      <c r="M24" s="57">
        <f>+VLOOKUP(B24,'[5]GCI_data_platform-40'!$F$1:$G$149,2,FALSE)</f>
        <v>2.76722213235294</v>
      </c>
      <c r="N24" s="57">
        <f>+VLOOKUP(B24,'[5]GCI_data_platform-41'!$F$1:$G$149,2,FALSE)</f>
        <v>3.0847367647058799</v>
      </c>
      <c r="O24" s="57">
        <f>+VLOOKUP(B24,'[5]GCI_data_platform-42'!$F$1:$G$149,2,FALSE)</f>
        <v>3.18912825</v>
      </c>
      <c r="P24" s="57">
        <f>+VLOOKUP(B24,'[5]GCI_data_platform-43'!$F$1:$G$149,2,FALSE)</f>
        <v>3.5104271911764702</v>
      </c>
      <c r="Q24" s="57">
        <f>+VLOOKUP(B24,'[5]GCI_data_platform-44'!$F$1:$G$149,2,FALSE)</f>
        <v>3.5457765441176501</v>
      </c>
      <c r="R24" s="57">
        <f>+VLOOKUP(B24,'[5]GCI_data_platform-45'!$F$1:$G$149,2,FALSE)</f>
        <v>3.4713690441176501</v>
      </c>
      <c r="S24" s="57">
        <f>+VLOOKUP(B24,'[5]GCI_data_platform-46'!$F$1:$G$149,2,FALSE)</f>
        <v>3.6281447500000001</v>
      </c>
      <c r="T24" s="57">
        <f>+VLOOKUP(B24,'[5]GCI_data_platform-47'!$F$1:$G$149,2,FALSE)</f>
        <v>5.2547315294117602</v>
      </c>
      <c r="U24" s="57">
        <f>+VLOOKUP(B24,'[5]GCI_data_platform-48'!$F$1:$G$149,2,FALSE)</f>
        <v>4.5465960441176501</v>
      </c>
      <c r="V24" s="57">
        <f>+VLOOKUP(B24,'[5]GCI_data_platform-49'!$F$1:$G$149,2,FALSE)</f>
        <v>5.0692607647058798</v>
      </c>
      <c r="W24" s="57">
        <f>+VLOOKUP(B24,'[5]GCI_data_platform-50'!$F$1:$G$149,2,FALSE)</f>
        <v>3.2981335882352898</v>
      </c>
      <c r="X24" s="57">
        <f>+VLOOKUP(B24,'[5]GCI_data_platform-51'!$F$1:$G$149,2,FALSE)</f>
        <v>3.9659059117647102</v>
      </c>
      <c r="Y24" s="57">
        <f>+VLOOKUP(B24,'[5]GCI_data_platform-52'!$F$1:$G$149,2,FALSE)</f>
        <v>3.80333235294118</v>
      </c>
      <c r="Z24" s="57">
        <f>+VLOOKUP(B24,'[5]GCI_data_platform-53'!$F$1:$G$149,2,FALSE)</f>
        <v>3.8916829852941199</v>
      </c>
      <c r="AA24" s="57">
        <f>+VLOOKUP(B24,'[5]GCI_data_platform-54'!$F$1:$G$149,2,FALSE)</f>
        <v>4.5194414411764701</v>
      </c>
      <c r="AB24" s="57">
        <f>+VLOOKUP(B24,'[5]GCI_data_platform-55'!$F$1:$G$149,2,FALSE)</f>
        <v>3.9227934558823501</v>
      </c>
      <c r="AC24" s="57">
        <f>+VLOOKUP(B24,'[5]GCI_data_platform-56'!$F$1:$G$149,2,FALSE)</f>
        <v>5.3</v>
      </c>
    </row>
    <row r="25" spans="1:29" x14ac:dyDescent="0.25">
      <c r="A25" s="57" t="s">
        <v>177</v>
      </c>
      <c r="B25" s="57" t="s">
        <v>379</v>
      </c>
      <c r="C25" s="57">
        <v>30</v>
      </c>
      <c r="F25" s="57">
        <f>+VLOOKUP(B25,'[5]GCI_data_platform-33'!$F$1:$G$149,2,FALSE)</f>
        <v>3.34882241760315</v>
      </c>
      <c r="G25" s="57">
        <f>+VLOOKUP(B25,'[5]GCI_data_platform-34'!$F$1:$G$149,2,FALSE)</f>
        <v>3.2239718762097902</v>
      </c>
      <c r="H25" s="57">
        <f>+VLOOKUP(B25,'[5]GCI_data_platform-35'!$F$1:$G$149,2,FALSE)</f>
        <v>3.8497155888111898</v>
      </c>
      <c r="I25" s="57">
        <f>+VLOOKUP(B25,'[5]GCI_data_platform-36'!$F$1:$G$149,2,FALSE)</f>
        <v>3.1567951342657299</v>
      </c>
      <c r="J25" s="57">
        <f>+VLOOKUP(B25,'[5]GCI_data_platform-37'!$F$1:$G$149,2,FALSE)</f>
        <v>2.0190368153846201</v>
      </c>
      <c r="K25" s="57">
        <f>+VLOOKUP(B25,'[5]GCI_data_platform-38'!$F$1:$G$149,2,FALSE)</f>
        <v>2.0947919454545501</v>
      </c>
      <c r="L25" s="57">
        <f>+VLOOKUP(B25,'[5]GCI_data_platform-39'!$F$1:$G$149,2,FALSE)</f>
        <v>2.7965582993006999</v>
      </c>
      <c r="M25" s="57">
        <f>+VLOOKUP(B25,'[5]GCI_data_platform-40'!$F$1:$G$149,2,FALSE)</f>
        <v>2.2807443552447602</v>
      </c>
      <c r="N25" s="57">
        <f>+VLOOKUP(B25,'[5]GCI_data_platform-41'!$F$1:$G$149,2,FALSE)</f>
        <v>2.44618812307692</v>
      </c>
      <c r="O25" s="57">
        <f>+VLOOKUP(B25,'[5]GCI_data_platform-42'!$F$1:$G$149,2,FALSE)</f>
        <v>2.4162523762237802</v>
      </c>
      <c r="P25" s="57">
        <f>+VLOOKUP(B25,'[5]GCI_data_platform-43'!$F$1:$G$149,2,FALSE)</f>
        <v>3.4346776251748201</v>
      </c>
      <c r="Q25" s="57">
        <f>+VLOOKUP(B25,'[5]GCI_data_platform-44'!$F$1:$G$149,2,FALSE)</f>
        <v>3.30015857202797</v>
      </c>
      <c r="R25" s="57">
        <f>+VLOOKUP(B25,'[5]GCI_data_platform-45'!$F$1:$G$149,2,FALSE)</f>
        <v>3.04610557482517</v>
      </c>
      <c r="S25" s="57">
        <f>+VLOOKUP(B25,'[5]GCI_data_platform-46'!$F$1:$G$149,2,FALSE)</f>
        <v>4.3351355874125899</v>
      </c>
      <c r="T25" s="57">
        <f>+VLOOKUP(B25,'[5]GCI_data_platform-47'!$F$1:$G$149,2,FALSE)</f>
        <v>5.01559338741259</v>
      </c>
      <c r="U25" s="57">
        <f>+VLOOKUP(B25,'[5]GCI_data_platform-48'!$F$1:$G$149,2,FALSE)</f>
        <v>4.2517962741258701</v>
      </c>
      <c r="V25" s="57">
        <f>+VLOOKUP(B25,'[5]GCI_data_platform-49'!$F$1:$G$149,2,FALSE)</f>
        <v>4.5856207734265704</v>
      </c>
      <c r="W25" s="57">
        <f>+VLOOKUP(B25,'[5]GCI_data_platform-50'!$F$1:$G$149,2,FALSE)</f>
        <v>4.2578805146853096</v>
      </c>
      <c r="X25" s="57">
        <f>+VLOOKUP(B25,'[5]GCI_data_platform-51'!$F$1:$G$149,2,FALSE)</f>
        <v>3.7233740417832202</v>
      </c>
      <c r="Y25" s="57">
        <f>+VLOOKUP(B25,'[5]GCI_data_platform-52'!$F$1:$G$149,2,FALSE)</f>
        <v>3.45839459160839</v>
      </c>
      <c r="Z25" s="57">
        <f>+VLOOKUP(B25,'[5]GCI_data_platform-53'!$F$1:$G$149,2,FALSE)</f>
        <v>3.65299977062937</v>
      </c>
      <c r="AA25" s="57">
        <f>+VLOOKUP(B25,'[5]GCI_data_platform-54'!$F$1:$G$149,2,FALSE)</f>
        <v>4.7517268699300699</v>
      </c>
      <c r="AB25" s="57">
        <f>+VLOOKUP(B25,'[5]GCI_data_platform-55'!$F$1:$G$149,2,FALSE)</f>
        <v>3.9686873272727299</v>
      </c>
      <c r="AC25" s="57">
        <f>+VLOOKUP(B25,'[5]GCI_data_platform-56'!$F$1:$G$149,2,FALSE)</f>
        <v>4.3</v>
      </c>
    </row>
    <row r="26" spans="1:29" x14ac:dyDescent="0.25">
      <c r="A26" s="57" t="s">
        <v>178</v>
      </c>
      <c r="B26" s="57" t="s">
        <v>380</v>
      </c>
      <c r="C26" s="57">
        <v>30</v>
      </c>
      <c r="F26" s="57">
        <f>+VLOOKUP(B26,'[5]GCI_data_platform-33'!$F$1:$G$149,2,FALSE)</f>
        <v>5.3824166903495803</v>
      </c>
      <c r="G26" s="57">
        <f>+VLOOKUP(B26,'[5]GCI_data_platform-34'!$F$1:$G$149,2,FALSE)</f>
        <v>5.2802074014336204</v>
      </c>
      <c r="H26" s="57">
        <f>+VLOOKUP(B26,'[5]GCI_data_platform-35'!$F$1:$G$149,2,FALSE)</f>
        <v>6.0346167258474601</v>
      </c>
      <c r="I26" s="57">
        <f>+VLOOKUP(B26,'[5]GCI_data_platform-36'!$F$1:$G$149,2,FALSE)</f>
        <v>5.5684072042372899</v>
      </c>
      <c r="J26" s="57">
        <f>+VLOOKUP(B26,'[5]GCI_data_platform-37'!$F$1:$G$149,2,FALSE)</f>
        <v>5.31886616949153</v>
      </c>
      <c r="K26" s="57">
        <f>+VLOOKUP(B26,'[5]GCI_data_platform-38'!$F$1:$G$149,2,FALSE)</f>
        <v>4.5454828686440703</v>
      </c>
      <c r="L26" s="57">
        <f>+VLOOKUP(B26,'[5]GCI_data_platform-39'!$F$1:$G$149,2,FALSE)</f>
        <v>5.7654317320338997</v>
      </c>
      <c r="M26" s="57">
        <f>+VLOOKUP(B26,'[5]GCI_data_platform-40'!$F$1:$G$149,2,FALSE)</f>
        <v>6.15010237457627</v>
      </c>
      <c r="N26" s="57">
        <f>+VLOOKUP(B26,'[5]GCI_data_platform-41'!$F$1:$G$149,2,FALSE)</f>
        <v>4.2198398139830502</v>
      </c>
      <c r="O26" s="57">
        <f>+VLOOKUP(B26,'[5]GCI_data_platform-42'!$F$1:$G$149,2,FALSE)</f>
        <v>4.1478688313559298</v>
      </c>
      <c r="P26" s="57">
        <f>+VLOOKUP(B26,'[5]GCI_data_platform-43'!$F$1:$G$149,2,FALSE)</f>
        <v>3.6692176427966099</v>
      </c>
      <c r="Q26" s="57">
        <f>+VLOOKUP(B26,'[5]GCI_data_platform-44'!$F$1:$G$149,2,FALSE)</f>
        <v>5.4075048703389799</v>
      </c>
      <c r="R26" s="57">
        <f>+VLOOKUP(B26,'[5]GCI_data_platform-45'!$F$1:$G$149,2,FALSE)</f>
        <v>4.7824279275423702</v>
      </c>
      <c r="S26" s="57">
        <f>+VLOOKUP(B26,'[5]GCI_data_platform-46'!$F$1:$G$149,2,FALSE)</f>
        <v>5.1168570432203397</v>
      </c>
      <c r="T26" s="57">
        <f>+VLOOKUP(B26,'[5]GCI_data_platform-47'!$F$1:$G$149,2,FALSE)</f>
        <v>5.2238121004237303</v>
      </c>
      <c r="U26" s="57">
        <f>+VLOOKUP(B26,'[5]GCI_data_platform-48'!$F$1:$G$149,2,FALSE)</f>
        <v>5.2984403334745798</v>
      </c>
      <c r="V26" s="57">
        <f>+VLOOKUP(B26,'[5]GCI_data_platform-49'!$F$1:$G$149,2,FALSE)</f>
        <v>5.4588845449152599</v>
      </c>
      <c r="W26" s="57">
        <f>+VLOOKUP(B26,'[5]GCI_data_platform-50'!$F$1:$G$149,2,FALSE)</f>
        <v>6.0274637190678</v>
      </c>
      <c r="X26" s="57">
        <f>+VLOOKUP(B26,'[5]GCI_data_platform-51'!$F$1:$G$149,2,FALSE)</f>
        <v>5.6890445570974597</v>
      </c>
      <c r="Y26" s="57">
        <f>+VLOOKUP(B26,'[5]GCI_data_platform-52'!$F$1:$G$149,2,FALSE)</f>
        <v>5.6873367944915296</v>
      </c>
      <c r="Z26" s="57">
        <f>+VLOOKUP(B26,'[5]GCI_data_platform-53'!$F$1:$G$149,2,FALSE)</f>
        <v>6.0174585843220401</v>
      </c>
      <c r="AA26" s="57">
        <f>+VLOOKUP(B26,'[5]GCI_data_platform-54'!$F$1:$G$149,2,FALSE)</f>
        <v>5.3287172775423697</v>
      </c>
      <c r="AB26" s="57">
        <f>+VLOOKUP(B26,'[5]GCI_data_platform-55'!$F$1:$G$149,2,FALSE)</f>
        <v>5.1968334169491497</v>
      </c>
      <c r="AC26" s="57">
        <f>+VLOOKUP(B26,'[5]GCI_data_platform-56'!$F$1:$G$149,2,FALSE)</f>
        <v>8.6999999999999993</v>
      </c>
    </row>
    <row r="27" spans="1:29" x14ac:dyDescent="0.25">
      <c r="A27" s="57" t="s">
        <v>8</v>
      </c>
      <c r="B27" s="57" t="s">
        <v>77</v>
      </c>
      <c r="C27" s="57">
        <v>20</v>
      </c>
      <c r="D27" s="57">
        <v>1</v>
      </c>
      <c r="E27" s="57">
        <v>21</v>
      </c>
      <c r="F27" s="57">
        <f>+VLOOKUP(B27,'[5]GCI_data_platform-33'!$F$1:$G$149,2,FALSE)</f>
        <v>3.9270466534095698</v>
      </c>
      <c r="G27" s="57">
        <f>+VLOOKUP(B27,'[5]GCI_data_platform-34'!$F$1:$G$149,2,FALSE)</f>
        <v>3.9102997728085098</v>
      </c>
      <c r="H27" s="57">
        <f>+VLOOKUP(B27,'[5]GCI_data_platform-35'!$F$1:$G$149,2,FALSE)</f>
        <v>3.8749895574468098</v>
      </c>
      <c r="I27" s="57">
        <f>+VLOOKUP(B27,'[5]GCI_data_platform-36'!$F$1:$G$149,2,FALSE)</f>
        <v>3.0235474638297899</v>
      </c>
      <c r="J27" s="57">
        <f>+VLOOKUP(B27,'[5]GCI_data_platform-37'!$F$1:$G$149,2,FALSE)</f>
        <v>3.9182288021276599</v>
      </c>
      <c r="K27" s="57">
        <f>+VLOOKUP(B27,'[5]GCI_data_platform-38'!$F$1:$G$149,2,FALSE)</f>
        <v>3.6312863957446799</v>
      </c>
      <c r="L27" s="57">
        <f>+VLOOKUP(B27,'[5]GCI_data_platform-39'!$F$1:$G$149,2,FALSE)</f>
        <v>4.61872155106383</v>
      </c>
      <c r="M27" s="57">
        <f>+VLOOKUP(B27,'[5]GCI_data_platform-40'!$F$1:$G$149,2,FALSE)</f>
        <v>4.12148582553192</v>
      </c>
      <c r="N27" s="57">
        <f>+VLOOKUP(B27,'[5]GCI_data_platform-41'!$F$1:$G$149,2,FALSE)</f>
        <v>3.2547939276595699</v>
      </c>
      <c r="O27" s="57">
        <f>+VLOOKUP(B27,'[5]GCI_data_platform-42'!$F$1:$G$149,2,FALSE)</f>
        <v>3.3521677468085098</v>
      </c>
      <c r="P27" s="57">
        <f>+VLOOKUP(B27,'[5]GCI_data_platform-43'!$F$1:$G$149,2,FALSE)</f>
        <v>3.7265482106382999</v>
      </c>
      <c r="Q27" s="57">
        <f>+VLOOKUP(B27,'[5]GCI_data_platform-44'!$F$1:$G$149,2,FALSE)</f>
        <v>3.6605483425531902</v>
      </c>
      <c r="R27" s="57">
        <f>+VLOOKUP(B27,'[5]GCI_data_platform-45'!$F$1:$G$149,2,FALSE)</f>
        <v>3.5257310170212799</v>
      </c>
      <c r="S27" s="57">
        <f>+VLOOKUP(B27,'[5]GCI_data_platform-46'!$F$1:$G$149,2,FALSE)</f>
        <v>4.1615528382978697</v>
      </c>
      <c r="T27" s="57">
        <f>+VLOOKUP(B27,'[5]GCI_data_platform-47'!$F$1:$G$149,2,FALSE)</f>
        <v>5.4650336574468099</v>
      </c>
      <c r="U27" s="57">
        <f>+VLOOKUP(B27,'[5]GCI_data_platform-48'!$F$1:$G$149,2,FALSE)</f>
        <v>3.8940250425531899</v>
      </c>
      <c r="V27" s="57">
        <f>+VLOOKUP(B27,'[5]GCI_data_platform-49'!$F$1:$G$149,2,FALSE)</f>
        <v>4.4101755276595798</v>
      </c>
      <c r="W27" s="57">
        <f>+VLOOKUP(B27,'[5]GCI_data_platform-50'!$F$1:$G$149,2,FALSE)</f>
        <v>4.3539454276595704</v>
      </c>
      <c r="X27" s="57">
        <f>+VLOOKUP(B27,'[5]GCI_data_platform-51'!$F$1:$G$149,2,FALSE)</f>
        <v>3.9772872952127698</v>
      </c>
      <c r="Y27" s="57">
        <f>+VLOOKUP(B27,'[5]GCI_data_platform-52'!$F$1:$G$149,2,FALSE)</f>
        <v>4.1971536489361698</v>
      </c>
      <c r="Z27" s="57">
        <f>+VLOOKUP(B27,'[5]GCI_data_platform-53'!$F$1:$G$149,2,FALSE)</f>
        <v>3.8403154148936198</v>
      </c>
      <c r="AA27" s="57">
        <f>+VLOOKUP(B27,'[5]GCI_data_platform-54'!$F$1:$G$149,2,FALSE)</f>
        <v>4.0170033340425499</v>
      </c>
      <c r="AB27" s="57">
        <f>+VLOOKUP(B27,'[5]GCI_data_platform-55'!$F$1:$G$149,2,FALSE)</f>
        <v>3.7723650170212801</v>
      </c>
      <c r="AC27" s="57">
        <f>+VLOOKUP(B27,'[5]GCI_data_platform-56'!$F$1:$G$149,2,FALSE)</f>
        <v>4</v>
      </c>
    </row>
    <row r="28" spans="1:29" x14ac:dyDescent="0.25">
      <c r="A28" s="57" t="s">
        <v>180</v>
      </c>
      <c r="B28" s="57" t="s">
        <v>384</v>
      </c>
      <c r="C28" s="57">
        <v>30</v>
      </c>
      <c r="F28" s="57">
        <f>+VLOOKUP(B28,'[5]GCI_data_platform-33'!$F$1:$G$149,2,FALSE)</f>
        <v>2.5440033609583299</v>
      </c>
      <c r="G28" s="57">
        <f>+VLOOKUP(B28,'[5]GCI_data_platform-34'!$F$1:$G$149,2,FALSE)</f>
        <v>2.4101937763864698</v>
      </c>
      <c r="H28" s="57">
        <f>+VLOOKUP(B28,'[5]GCI_data_platform-35'!$F$1:$G$149,2,FALSE)</f>
        <v>2.4255229608695701</v>
      </c>
      <c r="I28" s="57">
        <f>+VLOOKUP(B28,'[5]GCI_data_platform-36'!$F$1:$G$149,2,FALSE)</f>
        <v>2.1805937333333301</v>
      </c>
      <c r="J28" s="57">
        <f>+VLOOKUP(B28,'[5]GCI_data_platform-37'!$F$1:$G$149,2,FALSE)</f>
        <v>1.7528713840579699</v>
      </c>
      <c r="K28" s="57">
        <f>+VLOOKUP(B28,'[5]GCI_data_platform-38'!$F$1:$G$149,2,FALSE)</f>
        <v>2.1699269478260899</v>
      </c>
      <c r="L28" s="57">
        <f>+VLOOKUP(B28,'[5]GCI_data_platform-39'!$F$1:$G$149,2,FALSE)</f>
        <v>2.1551702197101501</v>
      </c>
      <c r="M28" s="57">
        <f>+VLOOKUP(B28,'[5]GCI_data_platform-40'!$F$1:$G$149,2,FALSE)</f>
        <v>2.0244326666666699</v>
      </c>
      <c r="N28" s="57">
        <f>+VLOOKUP(B28,'[5]GCI_data_platform-41'!$F$1:$G$149,2,FALSE)</f>
        <v>2.1966097420289898</v>
      </c>
      <c r="O28" s="57">
        <f>+VLOOKUP(B28,'[5]GCI_data_platform-42'!$F$1:$G$149,2,FALSE)</f>
        <v>2.13489506956522</v>
      </c>
      <c r="P28" s="57">
        <f>+VLOOKUP(B28,'[5]GCI_data_platform-43'!$F$1:$G$149,2,FALSE)</f>
        <v>3.0446879623188399</v>
      </c>
      <c r="Q28" s="57">
        <f>+VLOOKUP(B28,'[5]GCI_data_platform-44'!$F$1:$G$149,2,FALSE)</f>
        <v>2.4098975173913</v>
      </c>
      <c r="R28" s="57">
        <f>+VLOOKUP(B28,'[5]GCI_data_platform-45'!$F$1:$G$149,2,FALSE)</f>
        <v>2.1728463449275401</v>
      </c>
      <c r="S28" s="57">
        <f>+VLOOKUP(B28,'[5]GCI_data_platform-46'!$F$1:$G$149,2,FALSE)</f>
        <v>2.7535095405797101</v>
      </c>
      <c r="T28" s="57">
        <f>+VLOOKUP(B28,'[5]GCI_data_platform-47'!$F$1:$G$149,2,FALSE)</f>
        <v>3.59807874347826</v>
      </c>
      <c r="U28" s="57">
        <f>+VLOOKUP(B28,'[5]GCI_data_platform-48'!$F$1:$G$149,2,FALSE)</f>
        <v>3.0682698449275398</v>
      </c>
      <c r="V28" s="57">
        <f>+VLOOKUP(B28,'[5]GCI_data_platform-49'!$F$1:$G$149,2,FALSE)</f>
        <v>3.29682020869565</v>
      </c>
      <c r="W28" s="57">
        <f>+VLOOKUP(B28,'[5]GCI_data_platform-50'!$F$1:$G$149,2,FALSE)</f>
        <v>2.3064751565217398</v>
      </c>
      <c r="X28" s="57">
        <f>+VLOOKUP(B28,'[5]GCI_data_platform-51'!$F$1:$G$149,2,FALSE)</f>
        <v>2.9454321146739102</v>
      </c>
      <c r="Y28" s="57">
        <f>+VLOOKUP(B28,'[5]GCI_data_platform-52'!$F$1:$G$149,2,FALSE)</f>
        <v>2.9115777884058001</v>
      </c>
      <c r="Z28" s="57">
        <f>+VLOOKUP(B28,'[5]GCI_data_platform-53'!$F$1:$G$149,2,FALSE)</f>
        <v>3.2062507884058</v>
      </c>
      <c r="AA28" s="57">
        <f>+VLOOKUP(B28,'[5]GCI_data_platform-54'!$F$1:$G$149,2,FALSE)</f>
        <v>3.1802219782608701</v>
      </c>
      <c r="AB28" s="57">
        <f>+VLOOKUP(B28,'[5]GCI_data_platform-55'!$F$1:$G$149,2,FALSE)</f>
        <v>2.5506729971014499</v>
      </c>
      <c r="AC28" s="57">
        <f>+VLOOKUP(B28,'[5]GCI_data_platform-56'!$F$1:$G$149,2,FALSE)</f>
        <v>3.3</v>
      </c>
    </row>
    <row r="29" spans="1:29" x14ac:dyDescent="0.25">
      <c r="A29" s="57" t="s">
        <v>181</v>
      </c>
      <c r="B29" s="57" t="s">
        <v>387</v>
      </c>
      <c r="C29" s="57">
        <v>30</v>
      </c>
      <c r="F29" s="57">
        <f>+VLOOKUP(B29,'[5]GCI_data_platform-33'!$F$1:$G$149,2,FALSE)</f>
        <v>4.8806444991718703</v>
      </c>
      <c r="G29" s="57">
        <f>+VLOOKUP(B29,'[5]GCI_data_platform-34'!$F$1:$G$149,2,FALSE)</f>
        <v>4.8536208692083296</v>
      </c>
      <c r="H29" s="57">
        <f>+VLOOKUP(B29,'[5]GCI_data_platform-35'!$F$1:$G$149,2,FALSE)</f>
        <v>5.1048019</v>
      </c>
      <c r="I29" s="57">
        <f>+VLOOKUP(B29,'[5]GCI_data_platform-36'!$F$1:$G$149,2,FALSE)</f>
        <v>3.8355863625</v>
      </c>
      <c r="J29" s="57">
        <f>+VLOOKUP(B29,'[5]GCI_data_platform-37'!$F$1:$G$149,2,FALSE)</f>
        <v>5.1233879125000001</v>
      </c>
      <c r="K29" s="57">
        <f>+VLOOKUP(B29,'[5]GCI_data_platform-38'!$F$1:$G$149,2,FALSE)</f>
        <v>3.7811481625000001</v>
      </c>
      <c r="L29" s="57">
        <f>+VLOOKUP(B29,'[5]GCI_data_platform-39'!$F$1:$G$149,2,FALSE)</f>
        <v>5.6573262174999996</v>
      </c>
      <c r="M29" s="57">
        <f>+VLOOKUP(B29,'[5]GCI_data_platform-40'!$F$1:$G$149,2,FALSE)</f>
        <v>5.2887643500000001</v>
      </c>
      <c r="N29" s="57">
        <f>+VLOOKUP(B29,'[5]GCI_data_platform-41'!$F$1:$G$149,2,FALSE)</f>
        <v>4.1167609875000002</v>
      </c>
      <c r="O29" s="57">
        <f>+VLOOKUP(B29,'[5]GCI_data_platform-42'!$F$1:$G$149,2,FALSE)</f>
        <v>4.5997008125000001</v>
      </c>
      <c r="P29" s="57">
        <f>+VLOOKUP(B29,'[5]GCI_data_platform-43'!$F$1:$G$149,2,FALSE)</f>
        <v>4.0646104000000003</v>
      </c>
      <c r="Q29" s="57">
        <f>+VLOOKUP(B29,'[5]GCI_data_platform-44'!$F$1:$G$149,2,FALSE)</f>
        <v>4.6713965374999997</v>
      </c>
      <c r="R29" s="57">
        <f>+VLOOKUP(B29,'[5]GCI_data_platform-45'!$F$1:$G$149,2,FALSE)</f>
        <v>4.3806920250000001</v>
      </c>
      <c r="S29" s="57">
        <f>+VLOOKUP(B29,'[5]GCI_data_platform-46'!$F$1:$G$149,2,FALSE)</f>
        <v>5.1183380874999997</v>
      </c>
      <c r="T29" s="57">
        <f>+VLOOKUP(B29,'[5]GCI_data_platform-47'!$F$1:$G$149,2,FALSE)</f>
        <v>5.5680126249999997</v>
      </c>
      <c r="U29" s="57">
        <f>+VLOOKUP(B29,'[5]GCI_data_platform-48'!$F$1:$G$149,2,FALSE)</f>
        <v>4.7148719000000003</v>
      </c>
      <c r="V29" s="57">
        <f>+VLOOKUP(B29,'[5]GCI_data_platform-49'!$F$1:$G$149,2,FALSE)</f>
        <v>5.4008760000000002</v>
      </c>
      <c r="W29" s="57">
        <f>+VLOOKUP(B29,'[5]GCI_data_platform-50'!$F$1:$G$149,2,FALSE)</f>
        <v>6.1670792875</v>
      </c>
      <c r="X29" s="57">
        <f>+VLOOKUP(B29,'[5]GCI_data_platform-51'!$F$1:$G$149,2,FALSE)</f>
        <v>4.9617153890625003</v>
      </c>
      <c r="Y29" s="57">
        <f>+VLOOKUP(B29,'[5]GCI_data_platform-52'!$F$1:$G$149,2,FALSE)</f>
        <v>5.1044113500000003</v>
      </c>
      <c r="Z29" s="57">
        <f>+VLOOKUP(B29,'[5]GCI_data_platform-53'!$F$1:$G$149,2,FALSE)</f>
        <v>4.9956727374999996</v>
      </c>
      <c r="AA29" s="57">
        <f>+VLOOKUP(B29,'[5]GCI_data_platform-54'!$F$1:$G$149,2,FALSE)</f>
        <v>5.0303565375000003</v>
      </c>
      <c r="AB29" s="57">
        <f>+VLOOKUP(B29,'[5]GCI_data_platform-55'!$F$1:$G$149,2,FALSE)</f>
        <v>4.4700484375</v>
      </c>
      <c r="AC29" s="57">
        <f>+VLOOKUP(B29,'[5]GCI_data_platform-56'!$F$1:$G$149,2,FALSE)</f>
        <v>6.3</v>
      </c>
    </row>
    <row r="30" spans="1:29" x14ac:dyDescent="0.25">
      <c r="A30" s="57" t="s">
        <v>182</v>
      </c>
      <c r="B30" s="57" t="s">
        <v>388</v>
      </c>
      <c r="C30" s="57">
        <v>30</v>
      </c>
      <c r="F30" s="57">
        <f>+VLOOKUP(B30,'[5]GCI_data_platform-33'!$F$1:$G$149,2,FALSE)</f>
        <v>4.23925279735119</v>
      </c>
      <c r="G30" s="57">
        <f>+VLOOKUP(B30,'[5]GCI_data_platform-34'!$F$1:$G$149,2,FALSE)</f>
        <v>4.2508340145238099</v>
      </c>
      <c r="H30" s="57">
        <f>+VLOOKUP(B30,'[5]GCI_data_platform-35'!$F$1:$G$149,2,FALSE)</f>
        <v>4.6222450000000004</v>
      </c>
      <c r="I30" s="57">
        <f>+VLOOKUP(B30,'[5]GCI_data_platform-36'!$F$1:$G$149,2,FALSE)</f>
        <v>3.9439545952380999</v>
      </c>
      <c r="J30" s="57">
        <f>+VLOOKUP(B30,'[5]GCI_data_platform-37'!$F$1:$G$149,2,FALSE)</f>
        <v>3.9289376666666702</v>
      </c>
      <c r="K30" s="57">
        <f>+VLOOKUP(B30,'[5]GCI_data_platform-38'!$F$1:$G$149,2,FALSE)</f>
        <v>4.0585237857142902</v>
      </c>
      <c r="L30" s="57">
        <f>+VLOOKUP(B30,'[5]GCI_data_platform-39'!$F$1:$G$149,2,FALSE)</f>
        <v>3.9905592380952402</v>
      </c>
      <c r="M30" s="57">
        <f>+VLOOKUP(B30,'[5]GCI_data_platform-40'!$F$1:$G$149,2,FALSE)</f>
        <v>4.00758764285714</v>
      </c>
      <c r="N30" s="57">
        <f>+VLOOKUP(B30,'[5]GCI_data_platform-41'!$F$1:$G$149,2,FALSE)</f>
        <v>3.9974503095238099</v>
      </c>
      <c r="O30" s="57">
        <f>+VLOOKUP(B30,'[5]GCI_data_platform-42'!$F$1:$G$149,2,FALSE)</f>
        <v>3.8665447380952398</v>
      </c>
      <c r="P30" s="57">
        <f>+VLOOKUP(B30,'[5]GCI_data_platform-43'!$F$1:$G$149,2,FALSE)</f>
        <v>4.2767433571428599</v>
      </c>
      <c r="Q30" s="57">
        <f>+VLOOKUP(B30,'[5]GCI_data_platform-44'!$F$1:$G$149,2,FALSE)</f>
        <v>4.2003380714285701</v>
      </c>
      <c r="R30" s="57">
        <f>+VLOOKUP(B30,'[5]GCI_data_platform-45'!$F$1:$G$149,2,FALSE)</f>
        <v>3.8290503809523799</v>
      </c>
      <c r="S30" s="57">
        <f>+VLOOKUP(B30,'[5]GCI_data_platform-46'!$F$1:$G$149,2,FALSE)</f>
        <v>4.4180931904761902</v>
      </c>
      <c r="T30" s="57">
        <f>+VLOOKUP(B30,'[5]GCI_data_platform-47'!$F$1:$G$149,2,FALSE)</f>
        <v>5.0355054285714296</v>
      </c>
      <c r="U30" s="57">
        <f>+VLOOKUP(B30,'[5]GCI_data_platform-48'!$F$1:$G$149,2,FALSE)</f>
        <v>4.8255677380952404</v>
      </c>
      <c r="V30" s="57">
        <f>+VLOOKUP(B30,'[5]GCI_data_platform-49'!$F$1:$G$149,2,FALSE)</f>
        <v>4.7022946190476196</v>
      </c>
      <c r="W30" s="57">
        <f>+VLOOKUP(B30,'[5]GCI_data_platform-50'!$F$1:$G$149,2,FALSE)</f>
        <v>4.4153337619047601</v>
      </c>
      <c r="X30" s="57">
        <f>+VLOOKUP(B30,'[5]GCI_data_platform-51'!$F$1:$G$149,2,FALSE)</f>
        <v>4.2045091458333301</v>
      </c>
      <c r="Y30" s="57">
        <f>+VLOOKUP(B30,'[5]GCI_data_platform-52'!$F$1:$G$149,2,FALSE)</f>
        <v>4.1665574047618996</v>
      </c>
      <c r="Z30" s="57">
        <f>+VLOOKUP(B30,'[5]GCI_data_platform-53'!$F$1:$G$149,2,FALSE)</f>
        <v>4.4846613095238101</v>
      </c>
      <c r="AA30" s="57">
        <f>+VLOOKUP(B30,'[5]GCI_data_platform-54'!$F$1:$G$149,2,FALSE)</f>
        <v>4.4170529047619098</v>
      </c>
      <c r="AB30" s="57">
        <f>+VLOOKUP(B30,'[5]GCI_data_platform-55'!$F$1:$G$149,2,FALSE)</f>
        <v>4.0681293333333297</v>
      </c>
      <c r="AC30" s="57">
        <f>+VLOOKUP(B30,'[5]GCI_data_platform-56'!$F$1:$G$149,2,FALSE)</f>
        <v>5</v>
      </c>
    </row>
    <row r="31" spans="1:29" x14ac:dyDescent="0.25">
      <c r="A31" s="57" t="s">
        <v>183</v>
      </c>
      <c r="B31" s="57" t="s">
        <v>389</v>
      </c>
      <c r="C31" s="57">
        <v>30</v>
      </c>
      <c r="F31" s="57">
        <f>+VLOOKUP(B31,'[5]GCI_data_platform-33'!$F$1:$G$149,2,FALSE)</f>
        <v>3.3545481792908198</v>
      </c>
      <c r="G31" s="57">
        <f>+VLOOKUP(B31,'[5]GCI_data_platform-34'!$F$1:$G$149,2,FALSE)</f>
        <v>3.0742825973877599</v>
      </c>
      <c r="H31" s="57">
        <f>+VLOOKUP(B31,'[5]GCI_data_platform-35'!$F$1:$G$149,2,FALSE)</f>
        <v>3.83541624693878</v>
      </c>
      <c r="I31" s="57">
        <f>+VLOOKUP(B31,'[5]GCI_data_platform-36'!$F$1:$G$149,2,FALSE)</f>
        <v>3.22613030612245</v>
      </c>
      <c r="J31" s="57">
        <f>+VLOOKUP(B31,'[5]GCI_data_platform-37'!$F$1:$G$149,2,FALSE)</f>
        <v>2.2905482918367301</v>
      </c>
      <c r="K31" s="57">
        <f>+VLOOKUP(B31,'[5]GCI_data_platform-38'!$F$1:$G$149,2,FALSE)</f>
        <v>2.03698178571429</v>
      </c>
      <c r="L31" s="57">
        <f>+VLOOKUP(B31,'[5]GCI_data_platform-39'!$F$1:$G$149,2,FALSE)</f>
        <v>3.4087374673469402</v>
      </c>
      <c r="M31" s="57">
        <f>+VLOOKUP(B31,'[5]GCI_data_platform-40'!$F$1:$G$149,2,FALSE)</f>
        <v>3.0436613918367299</v>
      </c>
      <c r="N31" s="57">
        <f>+VLOOKUP(B31,'[5]GCI_data_platform-41'!$F$1:$G$149,2,FALSE)</f>
        <v>2.6103808204081602</v>
      </c>
      <c r="O31" s="57">
        <f>+VLOOKUP(B31,'[5]GCI_data_platform-42'!$F$1:$G$149,2,FALSE)</f>
        <v>2.6765450102040802</v>
      </c>
      <c r="P31" s="57">
        <f>+VLOOKUP(B31,'[5]GCI_data_platform-43'!$F$1:$G$149,2,FALSE)</f>
        <v>2.9273775714285701</v>
      </c>
      <c r="Q31" s="57">
        <f>+VLOOKUP(B31,'[5]GCI_data_platform-44'!$F$1:$G$149,2,FALSE)</f>
        <v>3.36678181428571</v>
      </c>
      <c r="R31" s="57">
        <f>+VLOOKUP(B31,'[5]GCI_data_platform-45'!$F$1:$G$149,2,FALSE)</f>
        <v>3.2011163081632699</v>
      </c>
      <c r="S31" s="57">
        <f>+VLOOKUP(B31,'[5]GCI_data_platform-46'!$F$1:$G$149,2,FALSE)</f>
        <v>4.0815699244898003</v>
      </c>
      <c r="T31" s="57">
        <f>+VLOOKUP(B31,'[5]GCI_data_platform-47'!$F$1:$G$149,2,FALSE)</f>
        <v>2.6903939551020399</v>
      </c>
      <c r="U31" s="57">
        <f>+VLOOKUP(B31,'[5]GCI_data_platform-48'!$F$1:$G$149,2,FALSE)</f>
        <v>2.6795033367346899</v>
      </c>
      <c r="V31" s="57">
        <f>+VLOOKUP(B31,'[5]GCI_data_platform-49'!$F$1:$G$149,2,FALSE)</f>
        <v>2.8059597163265302</v>
      </c>
      <c r="W31" s="57">
        <f>+VLOOKUP(B31,'[5]GCI_data_platform-50'!$F$1:$G$149,2,FALSE)</f>
        <v>4.1546908857142899</v>
      </c>
      <c r="X31" s="57">
        <f>+VLOOKUP(B31,'[5]GCI_data_platform-51'!$F$1:$G$149,2,FALSE)</f>
        <v>4.1953449249999997</v>
      </c>
      <c r="Y31" s="57">
        <f>+VLOOKUP(B31,'[5]GCI_data_platform-52'!$F$1:$G$149,2,FALSE)</f>
        <v>3.5703582428571399</v>
      </c>
      <c r="Z31" s="57">
        <f>+VLOOKUP(B31,'[5]GCI_data_platform-53'!$F$1:$G$149,2,FALSE)</f>
        <v>4.4652586163265298</v>
      </c>
      <c r="AA31" s="57">
        <f>+VLOOKUP(B31,'[5]GCI_data_platform-54'!$F$1:$G$149,2,FALSE)</f>
        <v>4.7702425551020404</v>
      </c>
      <c r="AB31" s="57">
        <f>+VLOOKUP(B31,'[5]GCI_data_platform-55'!$F$1:$G$149,2,FALSE)</f>
        <v>4.0658252571428601</v>
      </c>
      <c r="AC31" s="57">
        <f>+VLOOKUP(B31,'[5]GCI_data_platform-56'!$F$1:$G$149,2,FALSE)</f>
        <v>8.3000000000000007</v>
      </c>
    </row>
    <row r="32" spans="1:29" x14ac:dyDescent="0.25">
      <c r="A32" s="57" t="s">
        <v>186</v>
      </c>
      <c r="B32" s="57" t="s">
        <v>393</v>
      </c>
      <c r="C32" s="57">
        <v>30</v>
      </c>
      <c r="F32" s="57">
        <f>+VLOOKUP(B32,'[5]GCI_data_platform-33'!$F$1:$G$149,2,FALSE)</f>
        <v>4.2046505299522101</v>
      </c>
      <c r="G32" s="57">
        <f>+VLOOKUP(B32,'[5]GCI_data_platform-34'!$F$1:$G$149,2,FALSE)</f>
        <v>4.1381464854019603</v>
      </c>
      <c r="H32" s="57">
        <f>+VLOOKUP(B32,'[5]GCI_data_platform-35'!$F$1:$G$149,2,FALSE)</f>
        <v>4.5740361735294099</v>
      </c>
      <c r="I32" s="57">
        <f>+VLOOKUP(B32,'[5]GCI_data_platform-36'!$F$1:$G$149,2,FALSE)</f>
        <v>3.8469110852941202</v>
      </c>
      <c r="J32" s="57">
        <f>+VLOOKUP(B32,'[5]GCI_data_platform-37'!$F$1:$G$149,2,FALSE)</f>
        <v>3.6762130460784301</v>
      </c>
      <c r="K32" s="57">
        <f>+VLOOKUP(B32,'[5]GCI_data_platform-38'!$F$1:$G$149,2,FALSE)</f>
        <v>2.8044683333333298</v>
      </c>
      <c r="L32" s="57">
        <f>+VLOOKUP(B32,'[5]GCI_data_platform-39'!$F$1:$G$149,2,FALSE)</f>
        <v>4.4238367294117698</v>
      </c>
      <c r="M32" s="57">
        <f>+VLOOKUP(B32,'[5]GCI_data_platform-40'!$F$1:$G$149,2,FALSE)</f>
        <v>4.8186705715686298</v>
      </c>
      <c r="N32" s="57">
        <f>+VLOOKUP(B32,'[5]GCI_data_platform-41'!$F$1:$G$149,2,FALSE)</f>
        <v>3.3593510294117599</v>
      </c>
      <c r="O32" s="57">
        <f>+VLOOKUP(B32,'[5]GCI_data_platform-42'!$F$1:$G$149,2,FALSE)</f>
        <v>2.5082155549019598</v>
      </c>
      <c r="P32" s="57">
        <f>+VLOOKUP(B32,'[5]GCI_data_platform-43'!$F$1:$G$149,2,FALSE)</f>
        <v>3.3125545862745098</v>
      </c>
      <c r="Q32" s="57">
        <f>+VLOOKUP(B32,'[5]GCI_data_platform-44'!$F$1:$G$149,2,FALSE)</f>
        <v>3.73988416470588</v>
      </c>
      <c r="R32" s="57">
        <f>+VLOOKUP(B32,'[5]GCI_data_platform-45'!$F$1:$G$149,2,FALSE)</f>
        <v>4.0048163686274503</v>
      </c>
      <c r="S32" s="57">
        <f>+VLOOKUP(B32,'[5]GCI_data_platform-46'!$F$1:$G$149,2,FALSE)</f>
        <v>4.4007749372548997</v>
      </c>
      <c r="T32" s="57">
        <f>+VLOOKUP(B32,'[5]GCI_data_platform-47'!$F$1:$G$149,2,FALSE)</f>
        <v>6.0953366745097997</v>
      </c>
      <c r="U32" s="57">
        <f>+VLOOKUP(B32,'[5]GCI_data_platform-48'!$F$1:$G$149,2,FALSE)</f>
        <v>3.9337703882352901</v>
      </c>
      <c r="V32" s="57">
        <f>+VLOOKUP(B32,'[5]GCI_data_platform-49'!$F$1:$G$149,2,FALSE)</f>
        <v>5.2699570647058804</v>
      </c>
      <c r="W32" s="57">
        <f>+VLOOKUP(B32,'[5]GCI_data_platform-50'!$F$1:$G$149,2,FALSE)</f>
        <v>4.86882383431373</v>
      </c>
      <c r="X32" s="57">
        <f>+VLOOKUP(B32,'[5]GCI_data_platform-51'!$F$1:$G$149,2,FALSE)</f>
        <v>4.4041626636029401</v>
      </c>
      <c r="Y32" s="57">
        <f>+VLOOKUP(B32,'[5]GCI_data_platform-52'!$F$1:$G$149,2,FALSE)</f>
        <v>4.4915701666666701</v>
      </c>
      <c r="Z32" s="57">
        <f>+VLOOKUP(B32,'[5]GCI_data_platform-53'!$F$1:$G$149,2,FALSE)</f>
        <v>5.0000827049019598</v>
      </c>
      <c r="AA32" s="57">
        <f>+VLOOKUP(B32,'[5]GCI_data_platform-54'!$F$1:$G$149,2,FALSE)</f>
        <v>4.8213267578431402</v>
      </c>
      <c r="AB32" s="57">
        <f>+VLOOKUP(B32,'[5]GCI_data_platform-55'!$F$1:$G$149,2,FALSE)</f>
        <v>4.6456111794117598</v>
      </c>
      <c r="AC32" s="57">
        <f>+VLOOKUP(B32,'[5]GCI_data_platform-56'!$F$1:$G$149,2,FALSE)</f>
        <v>3</v>
      </c>
    </row>
    <row r="33" spans="1:29" x14ac:dyDescent="0.25">
      <c r="A33" s="57" t="s">
        <v>187</v>
      </c>
      <c r="B33" s="57" t="s">
        <v>394</v>
      </c>
      <c r="C33" s="57">
        <v>30</v>
      </c>
      <c r="F33" s="57">
        <f>+VLOOKUP(B33,'[5]GCI_data_platform-33'!$F$1:$G$149,2,FALSE)</f>
        <v>3.4025489034898801</v>
      </c>
      <c r="G33" s="57">
        <f>+VLOOKUP(B33,'[5]GCI_data_platform-34'!$F$1:$G$149,2,FALSE)</f>
        <v>3.2448566925626201</v>
      </c>
      <c r="H33" s="57">
        <f>+VLOOKUP(B33,'[5]GCI_data_platform-35'!$F$1:$G$149,2,FALSE)</f>
        <v>3.4206625768786099</v>
      </c>
      <c r="I33" s="57">
        <f>+VLOOKUP(B33,'[5]GCI_data_platform-36'!$F$1:$G$149,2,FALSE)</f>
        <v>2.7175661213872799</v>
      </c>
      <c r="J33" s="57">
        <f>+VLOOKUP(B33,'[5]GCI_data_platform-37'!$F$1:$G$149,2,FALSE)</f>
        <v>2.63640432254335</v>
      </c>
      <c r="K33" s="57">
        <f>+VLOOKUP(B33,'[5]GCI_data_platform-38'!$F$1:$G$149,2,FALSE)</f>
        <v>2.6168590416185</v>
      </c>
      <c r="L33" s="57">
        <f>+VLOOKUP(B33,'[5]GCI_data_platform-39'!$F$1:$G$149,2,FALSE)</f>
        <v>3.3992382871676301</v>
      </c>
      <c r="M33" s="57">
        <f>+VLOOKUP(B33,'[5]GCI_data_platform-40'!$F$1:$G$149,2,FALSE)</f>
        <v>2.4387008716762999</v>
      </c>
      <c r="N33" s="57">
        <f>+VLOOKUP(B33,'[5]GCI_data_platform-41'!$F$1:$G$149,2,FALSE)</f>
        <v>2.9390661745664701</v>
      </c>
      <c r="O33" s="57">
        <f>+VLOOKUP(B33,'[5]GCI_data_platform-42'!$F$1:$G$149,2,FALSE)</f>
        <v>3.3651301236994202</v>
      </c>
      <c r="P33" s="57">
        <f>+VLOOKUP(B33,'[5]GCI_data_platform-43'!$F$1:$G$149,2,FALSE)</f>
        <v>3.7663408104046199</v>
      </c>
      <c r="Q33" s="57">
        <f>+VLOOKUP(B33,'[5]GCI_data_platform-44'!$F$1:$G$149,2,FALSE)</f>
        <v>3.4364584867052002</v>
      </c>
      <c r="R33" s="57">
        <f>+VLOOKUP(B33,'[5]GCI_data_platform-45'!$F$1:$G$149,2,FALSE)</f>
        <v>3.1669972161849702</v>
      </c>
      <c r="S33" s="57">
        <f>+VLOOKUP(B33,'[5]GCI_data_platform-46'!$F$1:$G$149,2,FALSE)</f>
        <v>3.93738924855491</v>
      </c>
      <c r="T33" s="57">
        <f>+VLOOKUP(B33,'[5]GCI_data_platform-47'!$F$1:$G$149,2,FALSE)</f>
        <v>5.14073347976879</v>
      </c>
      <c r="U33" s="57">
        <f>+VLOOKUP(B33,'[5]GCI_data_platform-48'!$F$1:$G$149,2,FALSE)</f>
        <v>3.2363674531791902</v>
      </c>
      <c r="V33" s="57">
        <f>+VLOOKUP(B33,'[5]GCI_data_platform-49'!$F$1:$G$149,2,FALSE)</f>
        <v>4.0341437757225398</v>
      </c>
      <c r="W33" s="57">
        <f>+VLOOKUP(B33,'[5]GCI_data_platform-50'!$F$1:$G$149,2,FALSE)</f>
        <v>3.3106451063583799</v>
      </c>
      <c r="X33" s="57">
        <f>+VLOOKUP(B33,'[5]GCI_data_platform-51'!$F$1:$G$149,2,FALSE)</f>
        <v>3.8756255362716798</v>
      </c>
      <c r="Y33" s="57">
        <f>+VLOOKUP(B33,'[5]GCI_data_platform-52'!$F$1:$G$149,2,FALSE)</f>
        <v>3.6983130462427698</v>
      </c>
      <c r="Z33" s="57">
        <f>+VLOOKUP(B33,'[5]GCI_data_platform-53'!$F$1:$G$149,2,FALSE)</f>
        <v>4.2521426601156103</v>
      </c>
      <c r="AA33" s="57">
        <f>+VLOOKUP(B33,'[5]GCI_data_platform-54'!$F$1:$G$149,2,FALSE)</f>
        <v>4.8289920763005796</v>
      </c>
      <c r="AB33" s="57">
        <f>+VLOOKUP(B33,'[5]GCI_data_platform-55'!$F$1:$G$149,2,FALSE)</f>
        <v>4.1506173687861301</v>
      </c>
      <c r="AC33" s="57">
        <f>+VLOOKUP(B33,'[5]GCI_data_platform-56'!$F$1:$G$149,2,FALSE)</f>
        <v>3.3</v>
      </c>
    </row>
    <row r="34" spans="1:29" x14ac:dyDescent="0.25">
      <c r="A34" s="57" t="s">
        <v>188</v>
      </c>
      <c r="B34" s="57" t="s">
        <v>395</v>
      </c>
      <c r="C34" s="57">
        <v>30</v>
      </c>
      <c r="F34" s="57">
        <f>+VLOOKUP(B34,'[5]GCI_data_platform-33'!$F$1:$G$149,2,FALSE)</f>
        <v>3.5992192583288798</v>
      </c>
      <c r="G34" s="57">
        <f>+VLOOKUP(B34,'[5]GCI_data_platform-34'!$F$1:$G$149,2,FALSE)</f>
        <v>3.5129366884670201</v>
      </c>
      <c r="H34" s="57">
        <f>+VLOOKUP(B34,'[5]GCI_data_platform-35'!$F$1:$G$149,2,FALSE)</f>
        <v>3.79237055294118</v>
      </c>
      <c r="I34" s="57">
        <f>+VLOOKUP(B34,'[5]GCI_data_platform-36'!$F$1:$G$149,2,FALSE)</f>
        <v>3.5276528454545502</v>
      </c>
      <c r="J34" s="57">
        <f>+VLOOKUP(B34,'[5]GCI_data_platform-37'!$F$1:$G$149,2,FALSE)</f>
        <v>3.0131656679144401</v>
      </c>
      <c r="K34" s="57">
        <f>+VLOOKUP(B34,'[5]GCI_data_platform-38'!$F$1:$G$149,2,FALSE)</f>
        <v>2.1822369641711199</v>
      </c>
      <c r="L34" s="57">
        <f>+VLOOKUP(B34,'[5]GCI_data_platform-39'!$F$1:$G$149,2,FALSE)</f>
        <v>3.6769257805347602</v>
      </c>
      <c r="M34" s="57">
        <f>+VLOOKUP(B34,'[5]GCI_data_platform-40'!$F$1:$G$149,2,FALSE)</f>
        <v>2.96855910802139</v>
      </c>
      <c r="N34" s="57">
        <f>+VLOOKUP(B34,'[5]GCI_data_platform-41'!$F$1:$G$149,2,FALSE)</f>
        <v>2.5747091786096301</v>
      </c>
      <c r="O34" s="57">
        <f>+VLOOKUP(B34,'[5]GCI_data_platform-42'!$F$1:$G$149,2,FALSE)</f>
        <v>2.4041345133689802</v>
      </c>
      <c r="P34" s="57">
        <f>+VLOOKUP(B34,'[5]GCI_data_platform-43'!$F$1:$G$149,2,FALSE)</f>
        <v>2.2776623176470601</v>
      </c>
      <c r="Q34" s="57">
        <f>+VLOOKUP(B34,'[5]GCI_data_platform-44'!$F$1:$G$149,2,FALSE)</f>
        <v>2.48469572139037</v>
      </c>
      <c r="R34" s="57">
        <f>+VLOOKUP(B34,'[5]GCI_data_platform-45'!$F$1:$G$149,2,FALSE)</f>
        <v>2.5169225133689799</v>
      </c>
      <c r="S34" s="57">
        <f>+VLOOKUP(B34,'[5]GCI_data_platform-46'!$F$1:$G$149,2,FALSE)</f>
        <v>3.7431236181818202</v>
      </c>
      <c r="T34" s="57">
        <f>+VLOOKUP(B34,'[5]GCI_data_platform-47'!$F$1:$G$149,2,FALSE)</f>
        <v>6.38204286363636</v>
      </c>
      <c r="U34" s="57">
        <f>+VLOOKUP(B34,'[5]GCI_data_platform-48'!$F$1:$G$149,2,FALSE)</f>
        <v>5.3101644443850304</v>
      </c>
      <c r="V34" s="57">
        <f>+VLOOKUP(B34,'[5]GCI_data_platform-49'!$F$1:$G$149,2,FALSE)</f>
        <v>5.5245922385026702</v>
      </c>
      <c r="W34" s="57">
        <f>+VLOOKUP(B34,'[5]GCI_data_platform-50'!$F$1:$G$149,2,FALSE)</f>
        <v>4.5678702171122998</v>
      </c>
      <c r="X34" s="57">
        <f>+VLOOKUP(B34,'[5]GCI_data_platform-51'!$F$1:$G$149,2,FALSE)</f>
        <v>3.8580669679144401</v>
      </c>
      <c r="Y34" s="57">
        <f>+VLOOKUP(B34,'[5]GCI_data_platform-52'!$F$1:$G$149,2,FALSE)</f>
        <v>3.86319286470588</v>
      </c>
      <c r="Z34" s="57">
        <f>+VLOOKUP(B34,'[5]GCI_data_platform-53'!$F$1:$G$149,2,FALSE)</f>
        <v>4.2720264508021399</v>
      </c>
      <c r="AA34" s="57">
        <f>+VLOOKUP(B34,'[5]GCI_data_platform-54'!$F$1:$G$149,2,FALSE)</f>
        <v>4.1575808315508</v>
      </c>
      <c r="AB34" s="57">
        <f>+VLOOKUP(B34,'[5]GCI_data_platform-55'!$F$1:$G$149,2,FALSE)</f>
        <v>3.5821570021390401</v>
      </c>
      <c r="AC34" s="57">
        <f>+VLOOKUP(B34,'[5]GCI_data_platform-56'!$F$1:$G$149,2,FALSE)</f>
        <v>4</v>
      </c>
    </row>
    <row r="35" spans="1:29" x14ac:dyDescent="0.25">
      <c r="A35" s="57" t="s">
        <v>10</v>
      </c>
      <c r="B35" s="57" t="s">
        <v>79</v>
      </c>
      <c r="C35" s="57">
        <v>20</v>
      </c>
      <c r="D35" s="57">
        <v>1</v>
      </c>
      <c r="E35" s="57">
        <v>21</v>
      </c>
      <c r="F35" s="57">
        <f>+VLOOKUP(B35,'[5]GCI_data_platform-33'!$F$1:$G$149,2,FALSE)</f>
        <v>4.4736312380281698</v>
      </c>
      <c r="G35" s="57">
        <f>+VLOOKUP(B35,'[5]GCI_data_platform-34'!$F$1:$G$149,2,FALSE)</f>
        <v>4.4722890575704204</v>
      </c>
      <c r="H35" s="57">
        <f>+VLOOKUP(B35,'[5]GCI_data_platform-35'!$F$1:$G$149,2,FALSE)</f>
        <v>4.7416788943662</v>
      </c>
      <c r="I35" s="57">
        <f>+VLOOKUP(B35,'[5]GCI_data_platform-36'!$F$1:$G$149,2,FALSE)</f>
        <v>4.3813506098591501</v>
      </c>
      <c r="J35" s="57">
        <f>+VLOOKUP(B35,'[5]GCI_data_platform-37'!$F$1:$G$149,2,FALSE)</f>
        <v>4.4959785112676096</v>
      </c>
      <c r="K35" s="57">
        <f>+VLOOKUP(B35,'[5]GCI_data_platform-38'!$F$1:$G$149,2,FALSE)</f>
        <v>3.2520868246478898</v>
      </c>
      <c r="L35" s="57">
        <f>+VLOOKUP(B35,'[5]GCI_data_platform-39'!$F$1:$G$149,2,FALSE)</f>
        <v>5.0115544146478896</v>
      </c>
      <c r="M35" s="57">
        <f>+VLOOKUP(B35,'[5]GCI_data_platform-40'!$F$1:$G$149,2,FALSE)</f>
        <v>4.4744918302816901</v>
      </c>
      <c r="N35" s="57">
        <f>+VLOOKUP(B35,'[5]GCI_data_platform-41'!$F$1:$G$149,2,FALSE)</f>
        <v>3.2522587035211301</v>
      </c>
      <c r="O35" s="57">
        <f>+VLOOKUP(B35,'[5]GCI_data_platform-42'!$F$1:$G$149,2,FALSE)</f>
        <v>3.2120733640845098</v>
      </c>
      <c r="P35" s="57">
        <f>+VLOOKUP(B35,'[5]GCI_data_platform-43'!$F$1:$G$149,2,FALSE)</f>
        <v>4.12717368732394</v>
      </c>
      <c r="Q35" s="57">
        <f>+VLOOKUP(B35,'[5]GCI_data_platform-44'!$F$1:$G$149,2,FALSE)</f>
        <v>4.20536287535211</v>
      </c>
      <c r="R35" s="57">
        <f>+VLOOKUP(B35,'[5]GCI_data_platform-45'!$F$1:$G$149,2,FALSE)</f>
        <v>4.3611694774647898</v>
      </c>
      <c r="S35" s="57">
        <f>+VLOOKUP(B35,'[5]GCI_data_platform-46'!$F$1:$G$149,2,FALSE)</f>
        <v>4.7627891394366202</v>
      </c>
      <c r="T35" s="57">
        <f>+VLOOKUP(B35,'[5]GCI_data_platform-47'!$F$1:$G$149,2,FALSE)</f>
        <v>5.9679596661971797</v>
      </c>
      <c r="U35" s="57">
        <f>+VLOOKUP(B35,'[5]GCI_data_platform-48'!$F$1:$G$149,2,FALSE)</f>
        <v>5.4895066507042296</v>
      </c>
      <c r="V35" s="57">
        <f>+VLOOKUP(B35,'[5]GCI_data_platform-49'!$F$1:$G$149,2,FALSE)</f>
        <v>5.7193251154929596</v>
      </c>
      <c r="W35" s="57">
        <f>+VLOOKUP(B35,'[5]GCI_data_platform-50'!$F$1:$G$149,2,FALSE)</f>
        <v>4.7815296176056297</v>
      </c>
      <c r="X35" s="57">
        <f>+VLOOKUP(B35,'[5]GCI_data_platform-51'!$F$1:$G$149,2,FALSE)</f>
        <v>4.4776577794014099</v>
      </c>
      <c r="Y35" s="57">
        <f>+VLOOKUP(B35,'[5]GCI_data_platform-52'!$F$1:$G$149,2,FALSE)</f>
        <v>4.30199129647887</v>
      </c>
      <c r="Z35" s="57">
        <f>+VLOOKUP(B35,'[5]GCI_data_platform-53'!$F$1:$G$149,2,FALSE)</f>
        <v>5.2339749683098598</v>
      </c>
      <c r="AA35" s="57">
        <f>+VLOOKUP(B35,'[5]GCI_data_platform-54'!$F$1:$G$149,2,FALSE)</f>
        <v>4.1052789049295804</v>
      </c>
      <c r="AB35" s="57">
        <f>+VLOOKUP(B35,'[5]GCI_data_platform-55'!$F$1:$G$149,2,FALSE)</f>
        <v>4.4940431760563397</v>
      </c>
      <c r="AC35" s="57">
        <f>+VLOOKUP(B35,'[5]GCI_data_platform-56'!$F$1:$G$149,2,FALSE)</f>
        <v>6.3</v>
      </c>
    </row>
    <row r="36" spans="1:29" x14ac:dyDescent="0.25">
      <c r="A36" s="57" t="s">
        <v>189</v>
      </c>
      <c r="B36" s="57" t="s">
        <v>399</v>
      </c>
      <c r="C36" s="57">
        <v>30</v>
      </c>
      <c r="F36" s="57">
        <f>+VLOOKUP(B36,'[5]GCI_data_platform-33'!$F$1:$G$149,2,FALSE)</f>
        <v>3.6374488805639702</v>
      </c>
      <c r="G36" s="57">
        <f>+VLOOKUP(B36,'[5]GCI_data_platform-34'!$F$1:$G$149,2,FALSE)</f>
        <v>3.5457810454663501</v>
      </c>
      <c r="H36" s="57">
        <f>+VLOOKUP(B36,'[5]GCI_data_platform-35'!$F$1:$G$149,2,FALSE)</f>
        <v>3.8871767413145499</v>
      </c>
      <c r="I36" s="57">
        <f>+VLOOKUP(B36,'[5]GCI_data_platform-36'!$F$1:$G$149,2,FALSE)</f>
        <v>3.8196237103286399</v>
      </c>
      <c r="J36" s="57">
        <f>+VLOOKUP(B36,'[5]GCI_data_platform-37'!$F$1:$G$149,2,FALSE)</f>
        <v>2.4431160375586898</v>
      </c>
      <c r="K36" s="57">
        <f>+VLOOKUP(B36,'[5]GCI_data_platform-38'!$F$1:$G$149,2,FALSE)</f>
        <v>1.54314014319249</v>
      </c>
      <c r="L36" s="57">
        <f>+VLOOKUP(B36,'[5]GCI_data_platform-39'!$F$1:$G$149,2,FALSE)</f>
        <v>3.6938407441314598</v>
      </c>
      <c r="M36" s="57">
        <f>+VLOOKUP(B36,'[5]GCI_data_platform-40'!$F$1:$G$149,2,FALSE)</f>
        <v>3.7892300661971801</v>
      </c>
      <c r="N36" s="57">
        <f>+VLOOKUP(B36,'[5]GCI_data_platform-41'!$F$1:$G$149,2,FALSE)</f>
        <v>2.4189940830985899</v>
      </c>
      <c r="O36" s="57">
        <f>+VLOOKUP(B36,'[5]GCI_data_platform-42'!$F$1:$G$149,2,FALSE)</f>
        <v>3.4446400225352098</v>
      </c>
      <c r="P36" s="57">
        <f>+VLOOKUP(B36,'[5]GCI_data_platform-43'!$F$1:$G$149,2,FALSE)</f>
        <v>2.63480850892019</v>
      </c>
      <c r="Q36" s="57">
        <f>+VLOOKUP(B36,'[5]GCI_data_platform-44'!$F$1:$G$149,2,FALSE)</f>
        <v>3.0654223901408399</v>
      </c>
      <c r="R36" s="57">
        <f>+VLOOKUP(B36,'[5]GCI_data_platform-45'!$F$1:$G$149,2,FALSE)</f>
        <v>2.69093794460094</v>
      </c>
      <c r="S36" s="57">
        <f>+VLOOKUP(B36,'[5]GCI_data_platform-46'!$F$1:$G$149,2,FALSE)</f>
        <v>3.81460269671362</v>
      </c>
      <c r="T36" s="57">
        <f>+VLOOKUP(B36,'[5]GCI_data_platform-47'!$F$1:$G$149,2,FALSE)</f>
        <v>6.3797836802816903</v>
      </c>
      <c r="U36" s="57">
        <f>+VLOOKUP(B36,'[5]GCI_data_platform-48'!$F$1:$G$149,2,FALSE)</f>
        <v>5.0053456469483599</v>
      </c>
      <c r="V36" s="57">
        <f>+VLOOKUP(B36,'[5]GCI_data_platform-49'!$F$1:$G$149,2,FALSE)</f>
        <v>5.0025214028168996</v>
      </c>
      <c r="W36" s="57">
        <f>+VLOOKUP(B36,'[5]GCI_data_platform-50'!$F$1:$G$149,2,FALSE)</f>
        <v>3.8924271399061001</v>
      </c>
      <c r="X36" s="57">
        <f>+VLOOKUP(B36,'[5]GCI_data_platform-51'!$F$1:$G$149,2,FALSE)</f>
        <v>3.9124523858568101</v>
      </c>
      <c r="Y36" s="57">
        <f>+VLOOKUP(B36,'[5]GCI_data_platform-52'!$F$1:$G$149,2,FALSE)</f>
        <v>3.5540712253521098</v>
      </c>
      <c r="Z36" s="57">
        <f>+VLOOKUP(B36,'[5]GCI_data_platform-53'!$F$1:$G$149,2,FALSE)</f>
        <v>4.7517088516431896</v>
      </c>
      <c r="AA36" s="57">
        <f>+VLOOKUP(B36,'[5]GCI_data_platform-54'!$F$1:$G$149,2,FALSE)</f>
        <v>4.3829427976525803</v>
      </c>
      <c r="AB36" s="57">
        <f>+VLOOKUP(B36,'[5]GCI_data_platform-55'!$F$1:$G$149,2,FALSE)</f>
        <v>3.9486825361502298</v>
      </c>
      <c r="AC36" s="57">
        <f>+VLOOKUP(B36,'[5]GCI_data_platform-56'!$F$1:$G$149,2,FALSE)</f>
        <v>5</v>
      </c>
    </row>
    <row r="37" spans="1:29" x14ac:dyDescent="0.25">
      <c r="A37" s="57" t="s">
        <v>190</v>
      </c>
      <c r="B37" s="57" t="s">
        <v>400</v>
      </c>
      <c r="C37" s="57">
        <v>30</v>
      </c>
      <c r="F37" s="57">
        <f>+VLOOKUP(B37,'[5]GCI_data_platform-33'!$F$1:$G$149,2,FALSE)</f>
        <v>5.2089685487749202</v>
      </c>
      <c r="G37" s="57">
        <f>+VLOOKUP(B37,'[5]GCI_data_platform-34'!$F$1:$G$149,2,FALSE)</f>
        <v>5.0963708267441898</v>
      </c>
      <c r="H37" s="57">
        <f>+VLOOKUP(B37,'[5]GCI_data_platform-35'!$F$1:$G$149,2,FALSE)</f>
        <v>5.4371827760797302</v>
      </c>
      <c r="I37" s="57">
        <f>+VLOOKUP(B37,'[5]GCI_data_platform-36'!$F$1:$G$149,2,FALSE)</f>
        <v>5.0110697335548204</v>
      </c>
      <c r="J37" s="57">
        <f>+VLOOKUP(B37,'[5]GCI_data_platform-37'!$F$1:$G$149,2,FALSE)</f>
        <v>6.2993462684385397</v>
      </c>
      <c r="K37" s="57">
        <f>+VLOOKUP(B37,'[5]GCI_data_platform-38'!$F$1:$G$149,2,FALSE)</f>
        <v>4.5162874465116296</v>
      </c>
      <c r="L37" s="57">
        <f>+VLOOKUP(B37,'[5]GCI_data_platform-39'!$F$1:$G$149,2,FALSE)</f>
        <v>6.0805790535548203</v>
      </c>
      <c r="M37" s="57">
        <f>+VLOOKUP(B37,'[5]GCI_data_platform-40'!$F$1:$G$149,2,FALSE)</f>
        <v>6.1570601754152801</v>
      </c>
      <c r="N37" s="57">
        <f>+VLOOKUP(B37,'[5]GCI_data_platform-41'!$F$1:$G$149,2,FALSE)</f>
        <v>4.4192355295681098</v>
      </c>
      <c r="O37" s="57">
        <f>+VLOOKUP(B37,'[5]GCI_data_platform-42'!$F$1:$G$149,2,FALSE)</f>
        <v>3.5935826970099698</v>
      </c>
      <c r="P37" s="57">
        <f>+VLOOKUP(B37,'[5]GCI_data_platform-43'!$F$1:$G$149,2,FALSE)</f>
        <v>3.1597833063122902</v>
      </c>
      <c r="Q37" s="57">
        <f>+VLOOKUP(B37,'[5]GCI_data_platform-44'!$F$1:$G$149,2,FALSE)</f>
        <v>4.8657546916943497</v>
      </c>
      <c r="R37" s="57">
        <f>+VLOOKUP(B37,'[5]GCI_data_platform-45'!$F$1:$G$149,2,FALSE)</f>
        <v>3.9948505282391999</v>
      </c>
      <c r="S37" s="57">
        <f>+VLOOKUP(B37,'[5]GCI_data_platform-46'!$F$1:$G$149,2,FALSE)</f>
        <v>4.3427911315614596</v>
      </c>
      <c r="T37" s="57">
        <f>+VLOOKUP(B37,'[5]GCI_data_platform-47'!$F$1:$G$149,2,FALSE)</f>
        <v>4.9012308086378704</v>
      </c>
      <c r="U37" s="57">
        <f>+VLOOKUP(B37,'[5]GCI_data_platform-48'!$F$1:$G$149,2,FALSE)</f>
        <v>4.5665116877076404</v>
      </c>
      <c r="V37" s="57">
        <f>+VLOOKUP(B37,'[5]GCI_data_platform-49'!$F$1:$G$149,2,FALSE)</f>
        <v>5.5417557415282399</v>
      </c>
      <c r="W37" s="57">
        <f>+VLOOKUP(B37,'[5]GCI_data_platform-50'!$F$1:$G$149,2,FALSE)</f>
        <v>6.0910529308970096</v>
      </c>
      <c r="X37" s="57">
        <f>+VLOOKUP(B37,'[5]GCI_data_platform-51'!$F$1:$G$149,2,FALSE)</f>
        <v>5.5467617148671096</v>
      </c>
      <c r="Y37" s="57">
        <f>+VLOOKUP(B37,'[5]GCI_data_platform-52'!$F$1:$G$149,2,FALSE)</f>
        <v>6.1482644026578104</v>
      </c>
      <c r="Z37" s="57">
        <f>+VLOOKUP(B37,'[5]GCI_data_platform-53'!$F$1:$G$149,2,FALSE)</f>
        <v>5.1545738385382096</v>
      </c>
      <c r="AA37" s="57">
        <f>+VLOOKUP(B37,'[5]GCI_data_platform-54'!$F$1:$G$149,2,FALSE)</f>
        <v>5.21717228637874</v>
      </c>
      <c r="AB37" s="57">
        <f>+VLOOKUP(B37,'[5]GCI_data_platform-55'!$F$1:$G$149,2,FALSE)</f>
        <v>4.6292899833887002</v>
      </c>
      <c r="AC37" s="57">
        <f>+VLOOKUP(B37,'[5]GCI_data_platform-56'!$F$1:$G$149,2,FALSE)</f>
        <v>6.3</v>
      </c>
    </row>
    <row r="38" spans="1:29" x14ac:dyDescent="0.25">
      <c r="A38" s="57" t="s">
        <v>191</v>
      </c>
      <c r="B38" s="57" t="s">
        <v>401</v>
      </c>
      <c r="C38" s="57">
        <v>30</v>
      </c>
      <c r="F38" s="57">
        <f>+VLOOKUP(B38,'[5]GCI_data_platform-33'!$F$1:$G$149,2,FALSE)</f>
        <v>3.2327128223333301</v>
      </c>
      <c r="G38" s="57">
        <f>+VLOOKUP(B38,'[5]GCI_data_platform-34'!$F$1:$G$149,2,FALSE)</f>
        <v>2.9951560468412701</v>
      </c>
      <c r="H38" s="57">
        <f>+VLOOKUP(B38,'[5]GCI_data_platform-35'!$F$1:$G$149,2,FALSE)</f>
        <v>3.8284089809523798</v>
      </c>
      <c r="I38" s="57">
        <f>+VLOOKUP(B38,'[5]GCI_data_platform-36'!$F$1:$G$149,2,FALSE)</f>
        <v>2.9550728285714301</v>
      </c>
      <c r="J38" s="57">
        <f>+VLOOKUP(B38,'[5]GCI_data_platform-37'!$F$1:$G$149,2,FALSE)</f>
        <v>1.8625142666666701</v>
      </c>
      <c r="K38" s="57">
        <f>+VLOOKUP(B38,'[5]GCI_data_platform-38'!$F$1:$G$149,2,FALSE)</f>
        <v>1.66482955714286</v>
      </c>
      <c r="L38" s="57">
        <f>+VLOOKUP(B38,'[5]GCI_data_platform-39'!$F$1:$G$149,2,FALSE)</f>
        <v>3.1973823904761902</v>
      </c>
      <c r="M38" s="57">
        <f>+VLOOKUP(B38,'[5]GCI_data_platform-40'!$F$1:$G$149,2,FALSE)</f>
        <v>2.3793137380952398</v>
      </c>
      <c r="N38" s="57">
        <f>+VLOOKUP(B38,'[5]GCI_data_platform-41'!$F$1:$G$149,2,FALSE)</f>
        <v>1.9114023285714301</v>
      </c>
      <c r="O38" s="57">
        <f>+VLOOKUP(B38,'[5]GCI_data_platform-42'!$F$1:$G$149,2,FALSE)</f>
        <v>2.1139571523809502</v>
      </c>
      <c r="P38" s="57">
        <f>+VLOOKUP(B38,'[5]GCI_data_platform-43'!$F$1:$G$149,2,FALSE)</f>
        <v>3.5119517238095201</v>
      </c>
      <c r="Q38" s="57">
        <f>+VLOOKUP(B38,'[5]GCI_data_platform-44'!$F$1:$G$149,2,FALSE)</f>
        <v>3.3511218761904802</v>
      </c>
      <c r="R38" s="57">
        <f>+VLOOKUP(B38,'[5]GCI_data_platform-45'!$F$1:$G$149,2,FALSE)</f>
        <v>3.01251709047619</v>
      </c>
      <c r="S38" s="57">
        <f>+VLOOKUP(B38,'[5]GCI_data_platform-46'!$F$1:$G$149,2,FALSE)</f>
        <v>4.1559341238095202</v>
      </c>
      <c r="T38" s="57">
        <f>+VLOOKUP(B38,'[5]GCI_data_platform-47'!$F$1:$G$149,2,FALSE)</f>
        <v>5.5125551238095198</v>
      </c>
      <c r="U38" s="57">
        <f>+VLOOKUP(B38,'[5]GCI_data_platform-48'!$F$1:$G$149,2,FALSE)</f>
        <v>3.2176970380952401</v>
      </c>
      <c r="V38" s="57">
        <f>+VLOOKUP(B38,'[5]GCI_data_platform-49'!$F$1:$G$149,2,FALSE)</f>
        <v>4.2266254904761897</v>
      </c>
      <c r="W38" s="57">
        <f>+VLOOKUP(B38,'[5]GCI_data_platform-50'!$F$1:$G$149,2,FALSE)</f>
        <v>2.3329362380952401</v>
      </c>
      <c r="X38" s="57">
        <f>+VLOOKUP(B38,'[5]GCI_data_platform-51'!$F$1:$G$149,2,FALSE)</f>
        <v>3.9453831488095199</v>
      </c>
      <c r="Y38" s="57">
        <f>+VLOOKUP(B38,'[5]GCI_data_platform-52'!$F$1:$G$149,2,FALSE)</f>
        <v>3.5301654761904802</v>
      </c>
      <c r="Z38" s="57">
        <f>+VLOOKUP(B38,'[5]GCI_data_platform-53'!$F$1:$G$149,2,FALSE)</f>
        <v>4.7096166857142903</v>
      </c>
      <c r="AA38" s="57">
        <f>+VLOOKUP(B38,'[5]GCI_data_platform-54'!$F$1:$G$149,2,FALSE)</f>
        <v>4.5024962428571396</v>
      </c>
      <c r="AB38" s="57">
        <f>+VLOOKUP(B38,'[5]GCI_data_platform-55'!$F$1:$G$149,2,FALSE)</f>
        <v>4.2302903571428603</v>
      </c>
      <c r="AC38" s="57">
        <f>+VLOOKUP(B38,'[5]GCI_data_platform-56'!$F$1:$G$149,2,FALSE)</f>
        <v>5</v>
      </c>
    </row>
    <row r="39" spans="1:29" x14ac:dyDescent="0.25">
      <c r="A39" s="57" t="s">
        <v>192</v>
      </c>
      <c r="B39" s="57" t="s">
        <v>402</v>
      </c>
      <c r="C39" s="57">
        <v>30</v>
      </c>
      <c r="F39" s="57">
        <f>+VLOOKUP(B39,'[5]GCI_data_platform-33'!$F$1:$G$149,2,FALSE)</f>
        <v>3.60804524613591</v>
      </c>
      <c r="G39" s="57">
        <f>+VLOOKUP(B39,'[5]GCI_data_platform-34'!$F$1:$G$149,2,FALSE)</f>
        <v>3.54703682675926</v>
      </c>
      <c r="H39" s="57">
        <f>+VLOOKUP(B39,'[5]GCI_data_platform-35'!$F$1:$G$149,2,FALSE)</f>
        <v>3.7860547039682499</v>
      </c>
      <c r="I39" s="57">
        <f>+VLOOKUP(B39,'[5]GCI_data_platform-36'!$F$1:$G$149,2,FALSE)</f>
        <v>3.5520096674603199</v>
      </c>
      <c r="J39" s="57">
        <f>+VLOOKUP(B39,'[5]GCI_data_platform-37'!$F$1:$G$149,2,FALSE)</f>
        <v>3.2321579134920602</v>
      </c>
      <c r="K39" s="57">
        <f>+VLOOKUP(B39,'[5]GCI_data_platform-38'!$F$1:$G$149,2,FALSE)</f>
        <v>3.1482119952380998</v>
      </c>
      <c r="L39" s="57">
        <f>+VLOOKUP(B39,'[5]GCI_data_platform-39'!$F$1:$G$149,2,FALSE)</f>
        <v>3.5604469042857101</v>
      </c>
      <c r="M39" s="57">
        <f>+VLOOKUP(B39,'[5]GCI_data_platform-40'!$F$1:$G$149,2,FALSE)</f>
        <v>3.1589180484127</v>
      </c>
      <c r="N39" s="57">
        <f>+VLOOKUP(B39,'[5]GCI_data_platform-41'!$F$1:$G$149,2,FALSE)</f>
        <v>3.4098510865079401</v>
      </c>
      <c r="O39" s="57">
        <f>+VLOOKUP(B39,'[5]GCI_data_platform-42'!$F$1:$G$149,2,FALSE)</f>
        <v>3.64436827301587</v>
      </c>
      <c r="P39" s="57">
        <f>+VLOOKUP(B39,'[5]GCI_data_platform-43'!$F$1:$G$149,2,FALSE)</f>
        <v>3.5214494531746001</v>
      </c>
      <c r="Q39" s="57">
        <f>+VLOOKUP(B39,'[5]GCI_data_platform-44'!$F$1:$G$149,2,FALSE)</f>
        <v>3.3569135253968301</v>
      </c>
      <c r="R39" s="57">
        <f>+VLOOKUP(B39,'[5]GCI_data_platform-45'!$F$1:$G$149,2,FALSE)</f>
        <v>3.06986842936508</v>
      </c>
      <c r="S39" s="57">
        <f>+VLOOKUP(B39,'[5]GCI_data_platform-46'!$F$1:$G$149,2,FALSE)</f>
        <v>4.1018899666666702</v>
      </c>
      <c r="T39" s="57">
        <f>+VLOOKUP(B39,'[5]GCI_data_platform-47'!$F$1:$G$149,2,FALSE)</f>
        <v>4.4656433079365101</v>
      </c>
      <c r="U39" s="57">
        <f>+VLOOKUP(B39,'[5]GCI_data_platform-48'!$F$1:$G$149,2,FALSE)</f>
        <v>3.5331356785714298</v>
      </c>
      <c r="V39" s="57">
        <f>+VLOOKUP(B39,'[5]GCI_data_platform-49'!$F$1:$G$149,2,FALSE)</f>
        <v>3.9139481460317498</v>
      </c>
      <c r="W39" s="57">
        <f>+VLOOKUP(B39,'[5]GCI_data_platform-50'!$F$1:$G$149,2,FALSE)</f>
        <v>3.6482982301587299</v>
      </c>
      <c r="X39" s="57">
        <f>+VLOOKUP(B39,'[5]GCI_data_platform-51'!$F$1:$G$149,2,FALSE)</f>
        <v>3.7910705042658699</v>
      </c>
      <c r="Y39" s="57">
        <f>+VLOOKUP(B39,'[5]GCI_data_platform-52'!$F$1:$G$149,2,FALSE)</f>
        <v>3.5606241420634901</v>
      </c>
      <c r="Z39" s="57">
        <f>+VLOOKUP(B39,'[5]GCI_data_platform-53'!$F$1:$G$149,2,FALSE)</f>
        <v>4.3314928888888904</v>
      </c>
      <c r="AA39" s="57">
        <f>+VLOOKUP(B39,'[5]GCI_data_platform-54'!$F$1:$G$149,2,FALSE)</f>
        <v>4.4468809420634896</v>
      </c>
      <c r="AB39" s="57">
        <f>+VLOOKUP(B39,'[5]GCI_data_platform-55'!$F$1:$G$149,2,FALSE)</f>
        <v>3.9076936349206299</v>
      </c>
      <c r="AC39" s="57">
        <f>+VLOOKUP(B39,'[5]GCI_data_platform-56'!$F$1:$G$149,2,FALSE)</f>
        <v>4</v>
      </c>
    </row>
    <row r="40" spans="1:29" x14ac:dyDescent="0.25">
      <c r="A40" s="57" t="s">
        <v>193</v>
      </c>
      <c r="B40" s="57" t="s">
        <v>404</v>
      </c>
      <c r="C40" s="57">
        <v>30</v>
      </c>
      <c r="F40" s="57">
        <f>+VLOOKUP(B40,'[5]GCI_data_platform-33'!$F$1:$G$149,2,FALSE)</f>
        <v>3.32779679007895</v>
      </c>
      <c r="G40" s="57">
        <f>+VLOOKUP(B40,'[5]GCI_data_platform-34'!$F$1:$G$149,2,FALSE)</f>
        <v>3.1143582394035101</v>
      </c>
      <c r="H40" s="57">
        <f>+VLOOKUP(B40,'[5]GCI_data_platform-35'!$F$1:$G$149,2,FALSE)</f>
        <v>3.71852158496241</v>
      </c>
      <c r="I40" s="57">
        <f>+VLOOKUP(B40,'[5]GCI_data_platform-36'!$F$1:$G$149,2,FALSE)</f>
        <v>3.22935204962406</v>
      </c>
      <c r="J40" s="57">
        <f>+VLOOKUP(B40,'[5]GCI_data_platform-37'!$F$1:$G$149,2,FALSE)</f>
        <v>2.4833254503759399</v>
      </c>
      <c r="K40" s="57">
        <f>+VLOOKUP(B40,'[5]GCI_data_platform-38'!$F$1:$G$149,2,FALSE)</f>
        <v>2.7640782278195499</v>
      </c>
      <c r="L40" s="57">
        <f>+VLOOKUP(B40,'[5]GCI_data_platform-39'!$F$1:$G$149,2,FALSE)</f>
        <v>3.3533176123308301</v>
      </c>
      <c r="M40" s="57">
        <f>+VLOOKUP(B40,'[5]GCI_data_platform-40'!$F$1:$G$149,2,FALSE)</f>
        <v>3.4557561127819501</v>
      </c>
      <c r="N40" s="57">
        <f>+VLOOKUP(B40,'[5]GCI_data_platform-41'!$F$1:$G$149,2,FALSE)</f>
        <v>2.95296021052632</v>
      </c>
      <c r="O40" s="57">
        <f>+VLOOKUP(B40,'[5]GCI_data_platform-42'!$F$1:$G$149,2,FALSE)</f>
        <v>2.1473094789473701</v>
      </c>
      <c r="P40" s="57">
        <f>+VLOOKUP(B40,'[5]GCI_data_platform-43'!$F$1:$G$149,2,FALSE)</f>
        <v>3.21540429022556</v>
      </c>
      <c r="Q40" s="57">
        <f>+VLOOKUP(B40,'[5]GCI_data_platform-44'!$F$1:$G$149,2,FALSE)</f>
        <v>3.2115452924811998</v>
      </c>
      <c r="R40" s="57">
        <f>+VLOOKUP(B40,'[5]GCI_data_platform-45'!$F$1:$G$149,2,FALSE)</f>
        <v>3.1947754443609</v>
      </c>
      <c r="S40" s="57">
        <f>+VLOOKUP(B40,'[5]GCI_data_platform-46'!$F$1:$G$149,2,FALSE)</f>
        <v>3.9094805368421</v>
      </c>
      <c r="T40" s="57">
        <f>+VLOOKUP(B40,'[5]GCI_data_platform-47'!$F$1:$G$149,2,FALSE)</f>
        <v>2.6016249646616498</v>
      </c>
      <c r="U40" s="57">
        <f>+VLOOKUP(B40,'[5]GCI_data_platform-48'!$F$1:$G$149,2,FALSE)</f>
        <v>2.3357154037594001</v>
      </c>
      <c r="V40" s="57">
        <f>+VLOOKUP(B40,'[5]GCI_data_platform-49'!$F$1:$G$149,2,FALSE)</f>
        <v>3.3871466390977401</v>
      </c>
      <c r="W40" s="57">
        <f>+VLOOKUP(B40,'[5]GCI_data_platform-50'!$F$1:$G$149,2,FALSE)</f>
        <v>2.9129444195488698</v>
      </c>
      <c r="X40" s="57">
        <f>+VLOOKUP(B40,'[5]GCI_data_platform-51'!$F$1:$G$149,2,FALSE)</f>
        <v>3.96811244210526</v>
      </c>
      <c r="Y40" s="57">
        <f>+VLOOKUP(B40,'[5]GCI_data_platform-52'!$F$1:$G$149,2,FALSE)</f>
        <v>4.0881671030075202</v>
      </c>
      <c r="Z40" s="57">
        <f>+VLOOKUP(B40,'[5]GCI_data_platform-53'!$F$1:$G$149,2,FALSE)</f>
        <v>3.8082420977443601</v>
      </c>
      <c r="AA40" s="57">
        <f>+VLOOKUP(B40,'[5]GCI_data_platform-54'!$F$1:$G$149,2,FALSE)</f>
        <v>3.6254653939849599</v>
      </c>
      <c r="AB40" s="57">
        <f>+VLOOKUP(B40,'[5]GCI_data_platform-55'!$F$1:$G$149,2,FALSE)</f>
        <v>3.7785236330827101</v>
      </c>
      <c r="AC40" s="57">
        <f>+VLOOKUP(B40,'[5]GCI_data_platform-56'!$F$1:$G$149,2,FALSE)</f>
        <v>5.3</v>
      </c>
    </row>
    <row r="41" spans="1:29" x14ac:dyDescent="0.25">
      <c r="A41" s="57" t="s">
        <v>194</v>
      </c>
      <c r="B41" s="57" t="s">
        <v>405</v>
      </c>
      <c r="C41" s="57">
        <v>30</v>
      </c>
      <c r="F41" s="57">
        <f>+VLOOKUP(B41,'[5]GCI_data_platform-33'!$F$1:$G$149,2,FALSE)</f>
        <v>3.0767108607051301</v>
      </c>
      <c r="G41" s="57">
        <f>+VLOOKUP(B41,'[5]GCI_data_platform-34'!$F$1:$G$149,2,FALSE)</f>
        <v>2.96481424333333</v>
      </c>
      <c r="H41" s="57">
        <f>+VLOOKUP(B41,'[5]GCI_data_platform-35'!$F$1:$G$149,2,FALSE)</f>
        <v>3.5361790384615399</v>
      </c>
      <c r="I41" s="57">
        <f>+VLOOKUP(B41,'[5]GCI_data_platform-36'!$F$1:$G$149,2,FALSE)</f>
        <v>2.8942116615384599</v>
      </c>
      <c r="J41" s="57">
        <f>+VLOOKUP(B41,'[5]GCI_data_platform-37'!$F$1:$G$149,2,FALSE)</f>
        <v>2.8599939307692299</v>
      </c>
      <c r="K41" s="57">
        <f>+VLOOKUP(B41,'[5]GCI_data_platform-38'!$F$1:$G$149,2,FALSE)</f>
        <v>2.3230007641025598</v>
      </c>
      <c r="L41" s="57">
        <f>+VLOOKUP(B41,'[5]GCI_data_platform-39'!$F$1:$G$149,2,FALSE)</f>
        <v>3.0806519266666701</v>
      </c>
      <c r="M41" s="57">
        <f>+VLOOKUP(B41,'[5]GCI_data_platform-40'!$F$1:$G$149,2,FALSE)</f>
        <v>3.0476846128205102</v>
      </c>
      <c r="N41" s="57">
        <f>+VLOOKUP(B41,'[5]GCI_data_platform-41'!$F$1:$G$149,2,FALSE)</f>
        <v>2.36089984615385</v>
      </c>
      <c r="O41" s="57">
        <f>+VLOOKUP(B41,'[5]GCI_data_platform-42'!$F$1:$G$149,2,FALSE)</f>
        <v>2.5051136897435899</v>
      </c>
      <c r="P41" s="57">
        <f>+VLOOKUP(B41,'[5]GCI_data_platform-43'!$F$1:$G$149,2,FALSE)</f>
        <v>3.4269535897435901</v>
      </c>
      <c r="Q41" s="57">
        <f>+VLOOKUP(B41,'[5]GCI_data_platform-44'!$F$1:$G$149,2,FALSE)</f>
        <v>2.7973422846153801</v>
      </c>
      <c r="R41" s="57">
        <f>+VLOOKUP(B41,'[5]GCI_data_platform-45'!$F$1:$G$149,2,FALSE)</f>
        <v>2.9783670487179501</v>
      </c>
      <c r="S41" s="57">
        <f>+VLOOKUP(B41,'[5]GCI_data_platform-46'!$F$1:$G$149,2,FALSE)</f>
        <v>3.4050672230769199</v>
      </c>
      <c r="T41" s="57">
        <f>+VLOOKUP(B41,'[5]GCI_data_platform-47'!$F$1:$G$149,2,FALSE)</f>
        <v>4.1095665666666701</v>
      </c>
      <c r="U41" s="57">
        <f>+VLOOKUP(B41,'[5]GCI_data_platform-48'!$F$1:$G$149,2,FALSE)</f>
        <v>2.39520283846154</v>
      </c>
      <c r="V41" s="57">
        <f>+VLOOKUP(B41,'[5]GCI_data_platform-49'!$F$1:$G$149,2,FALSE)</f>
        <v>2.4580912512820499</v>
      </c>
      <c r="W41" s="57">
        <f>+VLOOKUP(B41,'[5]GCI_data_platform-50'!$F$1:$G$149,2,FALSE)</f>
        <v>3.1190250769230801</v>
      </c>
      <c r="X41" s="57">
        <f>+VLOOKUP(B41,'[5]GCI_data_platform-51'!$F$1:$G$149,2,FALSE)</f>
        <v>3.4124007128205101</v>
      </c>
      <c r="Y41" s="57">
        <f>+VLOOKUP(B41,'[5]GCI_data_platform-52'!$F$1:$G$149,2,FALSE)</f>
        <v>3.3783333333333299</v>
      </c>
      <c r="Z41" s="57">
        <f>+VLOOKUP(B41,'[5]GCI_data_platform-53'!$F$1:$G$149,2,FALSE)</f>
        <v>3.7278624666666702</v>
      </c>
      <c r="AA41" s="57">
        <f>+VLOOKUP(B41,'[5]GCI_data_platform-54'!$F$1:$G$149,2,FALSE)</f>
        <v>4.2563173435897399</v>
      </c>
      <c r="AB41" s="57">
        <f>+VLOOKUP(B41,'[5]GCI_data_platform-55'!$F$1:$G$149,2,FALSE)</f>
        <v>3.0016925589743599</v>
      </c>
      <c r="AC41" s="57">
        <f>+VLOOKUP(B41,'[5]GCI_data_platform-56'!$F$1:$G$149,2,FALSE)</f>
        <v>3</v>
      </c>
    </row>
    <row r="42" spans="1:29" x14ac:dyDescent="0.25">
      <c r="A42" s="57" t="s">
        <v>14</v>
      </c>
      <c r="B42" s="57" t="s">
        <v>83</v>
      </c>
      <c r="C42" s="57">
        <v>20</v>
      </c>
      <c r="D42" s="57">
        <v>1</v>
      </c>
      <c r="E42" s="57">
        <v>22</v>
      </c>
      <c r="F42" s="57">
        <f>+VLOOKUP(B42,'[5]GCI_data_platform-33'!$F$1:$G$149,2,FALSE)</f>
        <v>4.8953225467500001</v>
      </c>
      <c r="G42" s="57">
        <f>+VLOOKUP(B42,'[5]GCI_data_platform-34'!$F$1:$G$149,2,FALSE)</f>
        <v>4.9306772880866303</v>
      </c>
      <c r="H42" s="57">
        <f>+VLOOKUP(B42,'[5]GCI_data_platform-35'!$F$1:$G$149,2,FALSE)</f>
        <v>5.1363255661016902</v>
      </c>
      <c r="I42" s="57">
        <f>+VLOOKUP(B42,'[5]GCI_data_platform-36'!$F$1:$G$149,2,FALSE)</f>
        <v>4.8067078779661001</v>
      </c>
      <c r="J42" s="57">
        <f>+VLOOKUP(B42,'[5]GCI_data_platform-37'!$F$1:$G$149,2,FALSE)</f>
        <v>4.5382451288135597</v>
      </c>
      <c r="K42" s="57">
        <f>+VLOOKUP(B42,'[5]GCI_data_platform-38'!$F$1:$G$149,2,FALSE)</f>
        <v>3.4992372389830502</v>
      </c>
      <c r="L42" s="57">
        <f>+VLOOKUP(B42,'[5]GCI_data_platform-39'!$F$1:$G$149,2,FALSE)</f>
        <v>5.5824983848587602</v>
      </c>
      <c r="M42" s="57">
        <f>+VLOOKUP(B42,'[5]GCI_data_platform-40'!$F$1:$G$149,2,FALSE)</f>
        <v>5.5154075666666698</v>
      </c>
      <c r="N42" s="57">
        <f>+VLOOKUP(B42,'[5]GCI_data_platform-41'!$F$1:$G$149,2,FALSE)</f>
        <v>4.07874508418079</v>
      </c>
      <c r="O42" s="57">
        <f>+VLOOKUP(B42,'[5]GCI_data_platform-42'!$F$1:$G$149,2,FALSE)</f>
        <v>3.9696291299434998</v>
      </c>
      <c r="P42" s="57">
        <f>+VLOOKUP(B42,'[5]GCI_data_platform-43'!$F$1:$G$149,2,FALSE)</f>
        <v>4.33188631412429</v>
      </c>
      <c r="Q42" s="57">
        <f>+VLOOKUP(B42,'[5]GCI_data_platform-44'!$F$1:$G$149,2,FALSE)</f>
        <v>4.2814562254237298</v>
      </c>
      <c r="R42" s="57">
        <f>+VLOOKUP(B42,'[5]GCI_data_platform-45'!$F$1:$G$149,2,FALSE)</f>
        <v>4.2285363757062102</v>
      </c>
      <c r="S42" s="57">
        <f>+VLOOKUP(B42,'[5]GCI_data_platform-46'!$F$1:$G$149,2,FALSE)</f>
        <v>5.0215703672316403</v>
      </c>
      <c r="T42" s="57">
        <f>+VLOOKUP(B42,'[5]GCI_data_platform-47'!$F$1:$G$149,2,FALSE)</f>
        <v>6.4172338553672299</v>
      </c>
      <c r="U42" s="57">
        <f>+VLOOKUP(B42,'[5]GCI_data_platform-48'!$F$1:$G$149,2,FALSE)</f>
        <v>5.6080830028248601</v>
      </c>
      <c r="V42" s="57">
        <f>+VLOOKUP(B42,'[5]GCI_data_platform-49'!$F$1:$G$149,2,FALSE)</f>
        <v>6.3510686542372898</v>
      </c>
      <c r="W42" s="57">
        <f>+VLOOKUP(B42,'[5]GCI_data_platform-50'!$F$1:$G$149,2,FALSE)</f>
        <v>5.3166058672316403</v>
      </c>
      <c r="X42" s="57">
        <f>+VLOOKUP(B42,'[5]GCI_data_platform-51'!$F$1:$G$149,2,FALSE)</f>
        <v>4.7892583227401104</v>
      </c>
      <c r="Y42" s="57">
        <f>+VLOOKUP(B42,'[5]GCI_data_platform-52'!$F$1:$G$149,2,FALSE)</f>
        <v>4.8005794734463301</v>
      </c>
      <c r="Z42" s="57">
        <f>+VLOOKUP(B42,'[5]GCI_data_platform-53'!$F$1:$G$149,2,FALSE)</f>
        <v>5.4748460898305096</v>
      </c>
      <c r="AA42" s="57">
        <f>+VLOOKUP(B42,'[5]GCI_data_platform-54'!$F$1:$G$149,2,FALSE)</f>
        <v>4.9737616960451998</v>
      </c>
      <c r="AB42" s="57">
        <f>+VLOOKUP(B42,'[5]GCI_data_platform-55'!$F$1:$G$149,2,FALSE)</f>
        <v>4.2431409022598903</v>
      </c>
      <c r="AC42" s="57">
        <f>+VLOOKUP(B42,'[5]GCI_data_platform-56'!$F$1:$G$149,2,FALSE)</f>
        <v>5.7</v>
      </c>
    </row>
    <row r="43" spans="1:29" x14ac:dyDescent="0.25">
      <c r="A43" s="57" t="s">
        <v>196</v>
      </c>
      <c r="B43" s="57" t="s">
        <v>407</v>
      </c>
      <c r="C43" s="57">
        <v>30</v>
      </c>
      <c r="F43" s="57">
        <f>+VLOOKUP(B43,'[5]GCI_data_platform-33'!$F$1:$G$149,2,FALSE)</f>
        <v>3.5783726499493702</v>
      </c>
      <c r="G43" s="57">
        <f>+VLOOKUP(B43,'[5]GCI_data_platform-34'!$F$1:$G$149,2,FALSE)</f>
        <v>3.6144356849535901</v>
      </c>
      <c r="H43" s="57">
        <f>+VLOOKUP(B43,'[5]GCI_data_platform-35'!$F$1:$G$149,2,FALSE)</f>
        <v>3.6977551139240501</v>
      </c>
      <c r="I43" s="57">
        <f>+VLOOKUP(B43,'[5]GCI_data_platform-36'!$F$1:$G$149,2,FALSE)</f>
        <v>3.4867091898734199</v>
      </c>
      <c r="J43" s="57">
        <f>+VLOOKUP(B43,'[5]GCI_data_platform-37'!$F$1:$G$149,2,FALSE)</f>
        <v>3.2309903215189899</v>
      </c>
      <c r="K43" s="57">
        <f>+VLOOKUP(B43,'[5]GCI_data_platform-38'!$F$1:$G$149,2,FALSE)</f>
        <v>3.0761906835442998</v>
      </c>
      <c r="L43" s="57">
        <f>+VLOOKUP(B43,'[5]GCI_data_platform-39'!$F$1:$G$149,2,FALSE)</f>
        <v>3.13303224050633</v>
      </c>
      <c r="M43" s="57">
        <f>+VLOOKUP(B43,'[5]GCI_data_platform-40'!$F$1:$G$149,2,FALSE)</f>
        <v>2.8566782556961998</v>
      </c>
      <c r="N43" s="57">
        <f>+VLOOKUP(B43,'[5]GCI_data_platform-41'!$F$1:$G$149,2,FALSE)</f>
        <v>2.7619993848101299</v>
      </c>
      <c r="O43" s="57">
        <f>+VLOOKUP(B43,'[5]GCI_data_platform-42'!$F$1:$G$149,2,FALSE)</f>
        <v>3.5927328278481001</v>
      </c>
      <c r="P43" s="57">
        <f>+VLOOKUP(B43,'[5]GCI_data_platform-43'!$F$1:$G$149,2,FALSE)</f>
        <v>3.3734034936708901</v>
      </c>
      <c r="Q43" s="57">
        <f>+VLOOKUP(B43,'[5]GCI_data_platform-44'!$F$1:$G$149,2,FALSE)</f>
        <v>3.5640809974683498</v>
      </c>
      <c r="R43" s="57">
        <f>+VLOOKUP(B43,'[5]GCI_data_platform-45'!$F$1:$G$149,2,FALSE)</f>
        <v>2.8622106784810102</v>
      </c>
      <c r="S43" s="57">
        <f>+VLOOKUP(B43,'[5]GCI_data_platform-46'!$F$1:$G$149,2,FALSE)</f>
        <v>3.4885143594936698</v>
      </c>
      <c r="T43" s="57">
        <f>+VLOOKUP(B43,'[5]GCI_data_platform-47'!$F$1:$G$149,2,FALSE)</f>
        <v>5.3553203848101303</v>
      </c>
      <c r="U43" s="57">
        <f>+VLOOKUP(B43,'[5]GCI_data_platform-48'!$F$1:$G$149,2,FALSE)</f>
        <v>5.3899585974683504</v>
      </c>
      <c r="V43" s="57">
        <f>+VLOOKUP(B43,'[5]GCI_data_platform-49'!$F$1:$G$149,2,FALSE)</f>
        <v>5.7627200354430403</v>
      </c>
      <c r="W43" s="57">
        <f>+VLOOKUP(B43,'[5]GCI_data_platform-50'!$F$1:$G$149,2,FALSE)</f>
        <v>3.9420286303797498</v>
      </c>
      <c r="X43" s="57">
        <f>+VLOOKUP(B43,'[5]GCI_data_platform-51'!$F$1:$G$149,2,FALSE)</f>
        <v>3.47018354493671</v>
      </c>
      <c r="Y43" s="57">
        <f>+VLOOKUP(B43,'[5]GCI_data_platform-52'!$F$1:$G$149,2,FALSE)</f>
        <v>3.1635195569620298</v>
      </c>
      <c r="Z43" s="57">
        <f>+VLOOKUP(B43,'[5]GCI_data_platform-53'!$F$1:$G$149,2,FALSE)</f>
        <v>3.9596365949367098</v>
      </c>
      <c r="AA43" s="57">
        <f>+VLOOKUP(B43,'[5]GCI_data_platform-54'!$F$1:$G$149,2,FALSE)</f>
        <v>3.6533736481012702</v>
      </c>
      <c r="AB43" s="57">
        <f>+VLOOKUP(B43,'[5]GCI_data_platform-55'!$F$1:$G$149,2,FALSE)</f>
        <v>3.91437988860759</v>
      </c>
      <c r="AC43" s="57">
        <f>+VLOOKUP(B43,'[5]GCI_data_platform-56'!$F$1:$G$149,2,FALSE)</f>
        <v>4.3</v>
      </c>
    </row>
    <row r="44" spans="1:29" x14ac:dyDescent="0.25">
      <c r="A44" s="57" t="s">
        <v>197</v>
      </c>
      <c r="B44" s="57" t="s">
        <v>410</v>
      </c>
      <c r="C44" s="57">
        <v>30</v>
      </c>
      <c r="F44" s="57">
        <f>+VLOOKUP(B44,'[5]GCI_data_platform-33'!$F$1:$G$149,2,FALSE)</f>
        <v>6.0978252370657904</v>
      </c>
      <c r="G44" s="57">
        <f>+VLOOKUP(B44,'[5]GCI_data_platform-34'!$F$1:$G$149,2,FALSE)</f>
        <v>6.1055552095087702</v>
      </c>
      <c r="H44" s="57">
        <f>+VLOOKUP(B44,'[5]GCI_data_platform-35'!$F$1:$G$149,2,FALSE)</f>
        <v>6.37897552105263</v>
      </c>
      <c r="I44" s="57">
        <f>+VLOOKUP(B44,'[5]GCI_data_platform-36'!$F$1:$G$149,2,FALSE)</f>
        <v>6.24106994210526</v>
      </c>
      <c r="J44" s="57">
        <f>+VLOOKUP(B44,'[5]GCI_data_platform-37'!$F$1:$G$149,2,FALSE)</f>
        <v>6.1440973842105304</v>
      </c>
      <c r="K44" s="57">
        <f>+VLOOKUP(B44,'[5]GCI_data_platform-38'!$F$1:$G$149,2,FALSE)</f>
        <v>5.4994115473684202</v>
      </c>
      <c r="L44" s="57">
        <f>+VLOOKUP(B44,'[5]GCI_data_platform-39'!$F$1:$G$149,2,FALSE)</f>
        <v>6.6469537010526301</v>
      </c>
      <c r="M44" s="57">
        <f>+VLOOKUP(B44,'[5]GCI_data_platform-40'!$F$1:$G$149,2,FALSE)</f>
        <v>6.59396244736842</v>
      </c>
      <c r="N44" s="57">
        <f>+VLOOKUP(B44,'[5]GCI_data_platform-41'!$F$1:$G$149,2,FALSE)</f>
        <v>5.2702831105263197</v>
      </c>
      <c r="O44" s="57">
        <f>+VLOOKUP(B44,'[5]GCI_data_platform-42'!$F$1:$G$149,2,FALSE)</f>
        <v>5.1093544210526298</v>
      </c>
      <c r="P44" s="57">
        <f>+VLOOKUP(B44,'[5]GCI_data_platform-43'!$F$1:$G$149,2,FALSE)</f>
        <v>4.9516926368421101</v>
      </c>
      <c r="Q44" s="57">
        <f>+VLOOKUP(B44,'[5]GCI_data_platform-44'!$F$1:$G$149,2,FALSE)</f>
        <v>6.0723374684210496</v>
      </c>
      <c r="R44" s="57">
        <f>+VLOOKUP(B44,'[5]GCI_data_platform-45'!$F$1:$G$149,2,FALSE)</f>
        <v>5.8614990210526301</v>
      </c>
      <c r="S44" s="57">
        <f>+VLOOKUP(B44,'[5]GCI_data_platform-46'!$F$1:$G$149,2,FALSE)</f>
        <v>6.0703178684210499</v>
      </c>
      <c r="T44" s="57">
        <f>+VLOOKUP(B44,'[5]GCI_data_platform-47'!$F$1:$G$149,2,FALSE)</f>
        <v>6.6648113842105303</v>
      </c>
      <c r="U44" s="57">
        <f>+VLOOKUP(B44,'[5]GCI_data_platform-48'!$F$1:$G$149,2,FALSE)</f>
        <v>6.2828828368421101</v>
      </c>
      <c r="V44" s="57">
        <f>+VLOOKUP(B44,'[5]GCI_data_platform-49'!$F$1:$G$149,2,FALSE)</f>
        <v>6.5704515631578904</v>
      </c>
      <c r="W44" s="57">
        <f>+VLOOKUP(B44,'[5]GCI_data_platform-50'!$F$1:$G$149,2,FALSE)</f>
        <v>6.6929946684210497</v>
      </c>
      <c r="X44" s="57">
        <f>+VLOOKUP(B44,'[5]GCI_data_platform-51'!$F$1:$G$149,2,FALSE)</f>
        <v>6.0746353197368403</v>
      </c>
      <c r="Y44" s="57">
        <f>+VLOOKUP(B44,'[5]GCI_data_platform-52'!$F$1:$G$149,2,FALSE)</f>
        <v>6.44283742105263</v>
      </c>
      <c r="Z44" s="57">
        <f>+VLOOKUP(B44,'[5]GCI_data_platform-53'!$F$1:$G$149,2,FALSE)</f>
        <v>6.4274475999999998</v>
      </c>
      <c r="AA44" s="57">
        <f>+VLOOKUP(B44,'[5]GCI_data_platform-54'!$F$1:$G$149,2,FALSE)</f>
        <v>5.7690483947368403</v>
      </c>
      <c r="AB44" s="57">
        <f>+VLOOKUP(B44,'[5]GCI_data_platform-55'!$F$1:$G$149,2,FALSE)</f>
        <v>6.2092368789473698</v>
      </c>
      <c r="AC44" s="57">
        <f>+VLOOKUP(B44,'[5]GCI_data_platform-56'!$F$1:$G$149,2,FALSE)</f>
        <v>5.7</v>
      </c>
    </row>
    <row r="45" spans="1:29" x14ac:dyDescent="0.25">
      <c r="A45" s="57" t="s">
        <v>198</v>
      </c>
      <c r="B45" s="57" t="s">
        <v>411</v>
      </c>
      <c r="C45" s="57">
        <v>30</v>
      </c>
      <c r="F45" s="57">
        <f>+VLOOKUP(B45,'[5]GCI_data_platform-33'!$F$1:$G$149,2,FALSE)</f>
        <v>4.79432631122069</v>
      </c>
      <c r="G45" s="57">
        <f>+VLOOKUP(B45,'[5]GCI_data_platform-34'!$F$1:$G$149,2,FALSE)</f>
        <v>4.7187023061690603</v>
      </c>
      <c r="H45" s="57">
        <f>+VLOOKUP(B45,'[5]GCI_data_platform-35'!$F$1:$G$149,2,FALSE)</f>
        <v>5.6703569377990402</v>
      </c>
      <c r="I45" s="57">
        <f>+VLOOKUP(B45,'[5]GCI_data_platform-36'!$F$1:$G$149,2,FALSE)</f>
        <v>5.6790871124401896</v>
      </c>
      <c r="J45" s="57">
        <f>+VLOOKUP(B45,'[5]GCI_data_platform-37'!$F$1:$G$149,2,FALSE)</f>
        <v>4.8021292985645898</v>
      </c>
      <c r="K45" s="57">
        <f>+VLOOKUP(B45,'[5]GCI_data_platform-38'!$F$1:$G$149,2,FALSE)</f>
        <v>3.5848196296650698</v>
      </c>
      <c r="L45" s="57">
        <f>+VLOOKUP(B45,'[5]GCI_data_platform-39'!$F$1:$G$149,2,FALSE)</f>
        <v>5.3995893443062197</v>
      </c>
      <c r="M45" s="57">
        <f>+VLOOKUP(B45,'[5]GCI_data_platform-40'!$F$1:$G$149,2,FALSE)</f>
        <v>5.0575342598086097</v>
      </c>
      <c r="N45" s="57">
        <f>+VLOOKUP(B45,'[5]GCI_data_platform-41'!$F$1:$G$149,2,FALSE)</f>
        <v>3.8512213095693801</v>
      </c>
      <c r="O45" s="57">
        <f>+VLOOKUP(B45,'[5]GCI_data_platform-42'!$F$1:$G$149,2,FALSE)</f>
        <v>3.0267112832535901</v>
      </c>
      <c r="P45" s="57">
        <f>+VLOOKUP(B45,'[5]GCI_data_platform-43'!$F$1:$G$149,2,FALSE)</f>
        <v>2.7369440741626798</v>
      </c>
      <c r="Q45" s="57">
        <f>+VLOOKUP(B45,'[5]GCI_data_platform-44'!$F$1:$G$149,2,FALSE)</f>
        <v>4.0843623009569399</v>
      </c>
      <c r="R45" s="57">
        <f>+VLOOKUP(B45,'[5]GCI_data_platform-45'!$F$1:$G$149,2,FALSE)</f>
        <v>4.2958098406698602</v>
      </c>
      <c r="S45" s="57">
        <f>+VLOOKUP(B45,'[5]GCI_data_platform-46'!$F$1:$G$149,2,FALSE)</f>
        <v>4.2532076172248798</v>
      </c>
      <c r="T45" s="57">
        <f>+VLOOKUP(B45,'[5]GCI_data_platform-47'!$F$1:$G$149,2,FALSE)</f>
        <v>5.0921517593301404</v>
      </c>
      <c r="U45" s="57">
        <f>+VLOOKUP(B45,'[5]GCI_data_platform-48'!$F$1:$G$149,2,FALSE)</f>
        <v>4.9156072622009601</v>
      </c>
      <c r="V45" s="57">
        <f>+VLOOKUP(B45,'[5]GCI_data_platform-49'!$F$1:$G$149,2,FALSE)</f>
        <v>5.5030101578947397</v>
      </c>
      <c r="W45" s="57">
        <f>+VLOOKUP(B45,'[5]GCI_data_platform-50'!$F$1:$G$149,2,FALSE)</f>
        <v>5.2530186980861204</v>
      </c>
      <c r="X45" s="57">
        <f>+VLOOKUP(B45,'[5]GCI_data_platform-51'!$F$1:$G$149,2,FALSE)</f>
        <v>5.0211983263756004</v>
      </c>
      <c r="Y45" s="57">
        <f>+VLOOKUP(B45,'[5]GCI_data_platform-52'!$F$1:$G$149,2,FALSE)</f>
        <v>5.2231895899521499</v>
      </c>
      <c r="Z45" s="57">
        <f>+VLOOKUP(B45,'[5]GCI_data_platform-53'!$F$1:$G$149,2,FALSE)</f>
        <v>5.3008178741626804</v>
      </c>
      <c r="AA45" s="57">
        <f>+VLOOKUP(B45,'[5]GCI_data_platform-54'!$F$1:$G$149,2,FALSE)</f>
        <v>5.2804403612440201</v>
      </c>
      <c r="AB45" s="57">
        <f>+VLOOKUP(B45,'[5]GCI_data_platform-55'!$F$1:$G$149,2,FALSE)</f>
        <v>4.5155700157894696</v>
      </c>
      <c r="AC45" s="57">
        <f>+VLOOKUP(B45,'[5]GCI_data_platform-56'!$F$1:$G$149,2,FALSE)</f>
        <v>5.3</v>
      </c>
    </row>
    <row r="46" spans="1:29" x14ac:dyDescent="0.25">
      <c r="A46" s="57" t="s">
        <v>16</v>
      </c>
      <c r="B46" s="57" t="s">
        <v>85</v>
      </c>
      <c r="C46" s="57">
        <v>20</v>
      </c>
      <c r="D46" s="57">
        <v>1</v>
      </c>
      <c r="E46" s="57">
        <v>22</v>
      </c>
      <c r="F46" s="57">
        <f>+VLOOKUP(B46,'[5]GCI_data_platform-33'!$F$1:$G$149,2,FALSE)</f>
        <v>3.7244762522570101</v>
      </c>
      <c r="G46" s="57">
        <f>+VLOOKUP(B46,'[5]GCI_data_platform-34'!$F$1:$G$149,2,FALSE)</f>
        <v>3.5851016972461101</v>
      </c>
      <c r="H46" s="57">
        <f>+VLOOKUP(B46,'[5]GCI_data_platform-35'!$F$1:$G$149,2,FALSE)</f>
        <v>4.1308150336448604</v>
      </c>
      <c r="I46" s="57">
        <f>+VLOOKUP(B46,'[5]GCI_data_platform-36'!$F$1:$G$149,2,FALSE)</f>
        <v>2.6076119476635502</v>
      </c>
      <c r="J46" s="57">
        <f>+VLOOKUP(B46,'[5]GCI_data_platform-37'!$F$1:$G$149,2,FALSE)</f>
        <v>2.7927200803738299</v>
      </c>
      <c r="K46" s="57">
        <f>+VLOOKUP(B46,'[5]GCI_data_platform-38'!$F$1:$G$149,2,FALSE)</f>
        <v>2.9391743121495302</v>
      </c>
      <c r="L46" s="57">
        <f>+VLOOKUP(B46,'[5]GCI_data_platform-39'!$F$1:$G$149,2,FALSE)</f>
        <v>3.88533247775701</v>
      </c>
      <c r="M46" s="57">
        <f>+VLOOKUP(B46,'[5]GCI_data_platform-40'!$F$1:$G$149,2,FALSE)</f>
        <v>2.6476934429906498</v>
      </c>
      <c r="N46" s="57">
        <f>+VLOOKUP(B46,'[5]GCI_data_platform-41'!$F$1:$G$149,2,FALSE)</f>
        <v>3.09204845794393</v>
      </c>
      <c r="O46" s="57">
        <f>+VLOOKUP(B46,'[5]GCI_data_platform-42'!$F$1:$G$149,2,FALSE)</f>
        <v>3.22858748598131</v>
      </c>
      <c r="P46" s="57">
        <f>+VLOOKUP(B46,'[5]GCI_data_platform-43'!$F$1:$G$149,2,FALSE)</f>
        <v>3.7066825121495302</v>
      </c>
      <c r="Q46" s="57">
        <f>+VLOOKUP(B46,'[5]GCI_data_platform-44'!$F$1:$G$149,2,FALSE)</f>
        <v>3.4881531981308398</v>
      </c>
      <c r="R46" s="57">
        <f>+VLOOKUP(B46,'[5]GCI_data_platform-45'!$F$1:$G$149,2,FALSE)</f>
        <v>3.2636834186915902</v>
      </c>
      <c r="S46" s="57">
        <f>+VLOOKUP(B46,'[5]GCI_data_platform-46'!$F$1:$G$149,2,FALSE)</f>
        <v>4.1501428953271002</v>
      </c>
      <c r="T46" s="57">
        <f>+VLOOKUP(B46,'[5]GCI_data_platform-47'!$F$1:$G$149,2,FALSE)</f>
        <v>5.6306298915887796</v>
      </c>
      <c r="U46" s="57">
        <f>+VLOOKUP(B46,'[5]GCI_data_platform-48'!$F$1:$G$149,2,FALSE)</f>
        <v>4.61050705981308</v>
      </c>
      <c r="V46" s="57">
        <f>+VLOOKUP(B46,'[5]GCI_data_platform-49'!$F$1:$G$149,2,FALSE)</f>
        <v>4.9254518934579403</v>
      </c>
      <c r="W46" s="57">
        <f>+VLOOKUP(B46,'[5]GCI_data_platform-50'!$F$1:$G$149,2,FALSE)</f>
        <v>3.4708698429906502</v>
      </c>
      <c r="X46" s="57">
        <f>+VLOOKUP(B46,'[5]GCI_data_platform-51'!$F$1:$G$149,2,FALSE)</f>
        <v>4.1425999172897203</v>
      </c>
      <c r="Y46" s="57">
        <f>+VLOOKUP(B46,'[5]GCI_data_platform-52'!$F$1:$G$149,2,FALSE)</f>
        <v>4.2776673196261701</v>
      </c>
      <c r="Z46" s="57">
        <f>+VLOOKUP(B46,'[5]GCI_data_platform-53'!$F$1:$G$149,2,FALSE)</f>
        <v>4.4914245289719599</v>
      </c>
      <c r="AA46" s="57">
        <f>+VLOOKUP(B46,'[5]GCI_data_platform-54'!$F$1:$G$149,2,FALSE)</f>
        <v>4.8123128560747697</v>
      </c>
      <c r="AB46" s="57">
        <f>+VLOOKUP(B46,'[5]GCI_data_platform-55'!$F$1:$G$149,2,FALSE)</f>
        <v>3.7463926747663598</v>
      </c>
      <c r="AC46" s="57">
        <f>+VLOOKUP(B46,'[5]GCI_data_platform-56'!$F$1:$G$149,2,FALSE)</f>
        <v>3.3</v>
      </c>
    </row>
    <row r="47" spans="1:29" x14ac:dyDescent="0.25">
      <c r="A47" s="57" t="s">
        <v>142</v>
      </c>
      <c r="B47" s="57" t="s">
        <v>86</v>
      </c>
      <c r="C47" s="57">
        <v>20</v>
      </c>
      <c r="D47" s="57">
        <v>1</v>
      </c>
      <c r="E47" s="57">
        <v>22</v>
      </c>
      <c r="F47" s="57">
        <f>+VLOOKUP(B47,'[5]GCI_data_platform-33'!$F$1:$G$149,2,FALSE)</f>
        <v>4.4156406315743899</v>
      </c>
      <c r="G47" s="57">
        <f>+VLOOKUP(B47,'[5]GCI_data_platform-34'!$F$1:$G$149,2,FALSE)</f>
        <v>4.4276573628813898</v>
      </c>
      <c r="H47" s="57">
        <f>+VLOOKUP(B47,'[5]GCI_data_platform-35'!$F$1:$G$149,2,FALSE)</f>
        <v>4.3618674092024499</v>
      </c>
      <c r="I47" s="57">
        <f>+VLOOKUP(B47,'[5]GCI_data_platform-36'!$F$1:$G$149,2,FALSE)</f>
        <v>4.1905030361963203</v>
      </c>
      <c r="J47" s="57">
        <f>+VLOOKUP(B47,'[5]GCI_data_platform-37'!$F$1:$G$149,2,FALSE)</f>
        <v>4.28562422392638</v>
      </c>
      <c r="K47" s="57">
        <f>+VLOOKUP(B47,'[5]GCI_data_platform-38'!$F$1:$G$149,2,FALSE)</f>
        <v>4.0531420251533703</v>
      </c>
      <c r="L47" s="57">
        <f>+VLOOKUP(B47,'[5]GCI_data_platform-39'!$F$1:$G$149,2,FALSE)</f>
        <v>4.1186461758282196</v>
      </c>
      <c r="M47" s="57">
        <f>+VLOOKUP(B47,'[5]GCI_data_platform-40'!$F$1:$G$149,2,FALSE)</f>
        <v>3.9687524969325199</v>
      </c>
      <c r="N47" s="57">
        <f>+VLOOKUP(B47,'[5]GCI_data_platform-41'!$F$1:$G$149,2,FALSE)</f>
        <v>3.9193369840490799</v>
      </c>
      <c r="O47" s="57">
        <f>+VLOOKUP(B47,'[5]GCI_data_platform-42'!$F$1:$G$149,2,FALSE)</f>
        <v>4.3409420049079799</v>
      </c>
      <c r="P47" s="57">
        <f>+VLOOKUP(B47,'[5]GCI_data_platform-43'!$F$1:$G$149,2,FALSE)</f>
        <v>4.1689701429447803</v>
      </c>
      <c r="Q47" s="57">
        <f>+VLOOKUP(B47,'[5]GCI_data_platform-44'!$F$1:$G$149,2,FALSE)</f>
        <v>4.51486061840491</v>
      </c>
      <c r="R47" s="57">
        <f>+VLOOKUP(B47,'[5]GCI_data_platform-45'!$F$1:$G$149,2,FALSE)</f>
        <v>3.8604586116564401</v>
      </c>
      <c r="S47" s="57">
        <f>+VLOOKUP(B47,'[5]GCI_data_platform-46'!$F$1:$G$149,2,FALSE)</f>
        <v>4.5275087331288404</v>
      </c>
      <c r="T47" s="57">
        <f>+VLOOKUP(B47,'[5]GCI_data_platform-47'!$F$1:$G$149,2,FALSE)</f>
        <v>5.8803293907975496</v>
      </c>
      <c r="U47" s="57">
        <f>+VLOOKUP(B47,'[5]GCI_data_platform-48'!$F$1:$G$149,2,FALSE)</f>
        <v>5.4015292539877304</v>
      </c>
      <c r="V47" s="57">
        <f>+VLOOKUP(B47,'[5]GCI_data_platform-49'!$F$1:$G$149,2,FALSE)</f>
        <v>5.8963200159509199</v>
      </c>
      <c r="W47" s="57">
        <f>+VLOOKUP(B47,'[5]GCI_data_platform-50'!$F$1:$G$149,2,FALSE)</f>
        <v>4.63973050674847</v>
      </c>
      <c r="X47" s="57">
        <f>+VLOOKUP(B47,'[5]GCI_data_platform-51'!$F$1:$G$149,2,FALSE)</f>
        <v>4.3795904376533796</v>
      </c>
      <c r="Y47" s="57">
        <f>+VLOOKUP(B47,'[5]GCI_data_platform-52'!$F$1:$G$149,2,FALSE)</f>
        <v>4.63476414539877</v>
      </c>
      <c r="Z47" s="57">
        <f>+VLOOKUP(B47,'[5]GCI_data_platform-53'!$F$1:$G$149,2,FALSE)</f>
        <v>4.6261504515337402</v>
      </c>
      <c r="AA47" s="57">
        <f>+VLOOKUP(B47,'[5]GCI_data_platform-54'!$F$1:$G$149,2,FALSE)</f>
        <v>4.8447859251533698</v>
      </c>
      <c r="AB47" s="57">
        <f>+VLOOKUP(B47,'[5]GCI_data_platform-55'!$F$1:$G$149,2,FALSE)</f>
        <v>4.4067305429447901</v>
      </c>
      <c r="AC47" s="57">
        <f>+VLOOKUP(B47,'[5]GCI_data_platform-56'!$F$1:$G$149,2,FALSE)</f>
        <v>2.7</v>
      </c>
    </row>
    <row r="48" spans="1:29" x14ac:dyDescent="0.25">
      <c r="A48" s="57" t="s">
        <v>199</v>
      </c>
      <c r="B48" s="57" t="s">
        <v>414</v>
      </c>
      <c r="C48" s="57">
        <v>30</v>
      </c>
      <c r="F48" s="57">
        <f>+VLOOKUP(B48,'[5]GCI_data_platform-33'!$F$1:$G$149,2,FALSE)</f>
        <v>3.99989931297337</v>
      </c>
      <c r="G48" s="57">
        <f>+VLOOKUP(B48,'[5]GCI_data_platform-34'!$F$1:$G$149,2,FALSE)</f>
        <v>3.9519335932347102</v>
      </c>
      <c r="H48" s="57">
        <f>+VLOOKUP(B48,'[5]GCI_data_platform-35'!$F$1:$G$149,2,FALSE)</f>
        <v>3.4051211656804701</v>
      </c>
      <c r="I48" s="57">
        <f>+VLOOKUP(B48,'[5]GCI_data_platform-36'!$F$1:$G$149,2,FALSE)</f>
        <v>2.71416890177515</v>
      </c>
      <c r="J48" s="57">
        <f>+VLOOKUP(B48,'[5]GCI_data_platform-37'!$F$1:$G$149,2,FALSE)</f>
        <v>4.5032401420118404</v>
      </c>
      <c r="K48" s="57">
        <f>+VLOOKUP(B48,'[5]GCI_data_platform-38'!$F$1:$G$149,2,FALSE)</f>
        <v>2.8601199011834302</v>
      </c>
      <c r="L48" s="57">
        <f>+VLOOKUP(B48,'[5]GCI_data_platform-39'!$F$1:$G$149,2,FALSE)</f>
        <v>5.4711128024852096</v>
      </c>
      <c r="M48" s="57">
        <f>+VLOOKUP(B48,'[5]GCI_data_platform-40'!$F$1:$G$149,2,FALSE)</f>
        <v>3.3127285970414202</v>
      </c>
      <c r="N48" s="57">
        <f>+VLOOKUP(B48,'[5]GCI_data_platform-41'!$F$1:$G$149,2,FALSE)</f>
        <v>3.36831759053254</v>
      </c>
      <c r="O48" s="57">
        <f>+VLOOKUP(B48,'[5]GCI_data_platform-42'!$F$1:$G$149,2,FALSE)</f>
        <v>3.3737539142011799</v>
      </c>
      <c r="P48" s="57">
        <f>+VLOOKUP(B48,'[5]GCI_data_platform-43'!$F$1:$G$149,2,FALSE)</f>
        <v>4.3827103562130203</v>
      </c>
      <c r="Q48" s="57">
        <f>+VLOOKUP(B48,'[5]GCI_data_platform-44'!$F$1:$G$149,2,FALSE)</f>
        <v>3.4209444627218901</v>
      </c>
      <c r="R48" s="57">
        <f>+VLOOKUP(B48,'[5]GCI_data_platform-45'!$F$1:$G$149,2,FALSE)</f>
        <v>3.0300400999999999</v>
      </c>
      <c r="S48" s="57">
        <f>+VLOOKUP(B48,'[5]GCI_data_platform-46'!$F$1:$G$149,2,FALSE)</f>
        <v>4.6578659733727799</v>
      </c>
      <c r="T48" s="57">
        <f>+VLOOKUP(B48,'[5]GCI_data_platform-47'!$F$1:$G$149,2,FALSE)</f>
        <v>5.3751001875739703</v>
      </c>
      <c r="U48" s="57">
        <f>+VLOOKUP(B48,'[5]GCI_data_platform-48'!$F$1:$G$149,2,FALSE)</f>
        <v>5.0243083047337302</v>
      </c>
      <c r="V48" s="57">
        <f>+VLOOKUP(B48,'[5]GCI_data_platform-49'!$F$1:$G$149,2,FALSE)</f>
        <v>5.2141467792899396</v>
      </c>
      <c r="W48" s="57">
        <f>+VLOOKUP(B48,'[5]GCI_data_platform-50'!$F$1:$G$149,2,FALSE)</f>
        <v>5.1589269343195303</v>
      </c>
      <c r="X48" s="57">
        <f>+VLOOKUP(B48,'[5]GCI_data_platform-51'!$F$1:$G$149,2,FALSE)</f>
        <v>4.1437964721893499</v>
      </c>
      <c r="Y48" s="57">
        <f>+VLOOKUP(B48,'[5]GCI_data_platform-52'!$F$1:$G$149,2,FALSE)</f>
        <v>4.0064088609467499</v>
      </c>
      <c r="Z48" s="57">
        <f>+VLOOKUP(B48,'[5]GCI_data_platform-53'!$F$1:$G$149,2,FALSE)</f>
        <v>4.3733209124260402</v>
      </c>
      <c r="AA48" s="57">
        <f>+VLOOKUP(B48,'[5]GCI_data_platform-54'!$F$1:$G$149,2,FALSE)</f>
        <v>4.1117607621301797</v>
      </c>
      <c r="AB48" s="57">
        <f>+VLOOKUP(B48,'[5]GCI_data_platform-55'!$F$1:$G$149,2,FALSE)</f>
        <v>3.4396546591716</v>
      </c>
      <c r="AC48" s="57">
        <f>+VLOOKUP(B48,'[5]GCI_data_platform-56'!$F$1:$G$149,2,FALSE)</f>
        <v>7</v>
      </c>
    </row>
    <row r="49" spans="1:29" x14ac:dyDescent="0.25">
      <c r="A49" s="57" t="s">
        <v>200</v>
      </c>
      <c r="B49" s="57" t="s">
        <v>415</v>
      </c>
      <c r="C49" s="57">
        <v>30</v>
      </c>
      <c r="F49" s="57">
        <f>+VLOOKUP(B49,'[5]GCI_data_platform-33'!$F$1:$G$149,2,FALSE)</f>
        <v>5.3038888999019402</v>
      </c>
      <c r="G49" s="57">
        <f>+VLOOKUP(B49,'[5]GCI_data_platform-34'!$F$1:$G$149,2,FALSE)</f>
        <v>5.3149019795970798</v>
      </c>
      <c r="H49" s="57">
        <f>+VLOOKUP(B49,'[5]GCI_data_platform-35'!$F$1:$G$149,2,FALSE)</f>
        <v>5.84045707878788</v>
      </c>
      <c r="I49" s="57">
        <f>+VLOOKUP(B49,'[5]GCI_data_platform-36'!$F$1:$G$149,2,FALSE)</f>
        <v>5.5551162377104397</v>
      </c>
      <c r="J49" s="57">
        <f>+VLOOKUP(B49,'[5]GCI_data_platform-37'!$F$1:$G$149,2,FALSE)</f>
        <v>5.3896138794612796</v>
      </c>
      <c r="K49" s="57">
        <f>+VLOOKUP(B49,'[5]GCI_data_platform-38'!$F$1:$G$149,2,FALSE)</f>
        <v>4.39265451919192</v>
      </c>
      <c r="L49" s="57">
        <f>+VLOOKUP(B49,'[5]GCI_data_platform-39'!$F$1:$G$149,2,FALSE)</f>
        <v>5.6711089255218896</v>
      </c>
      <c r="M49" s="57">
        <f>+VLOOKUP(B49,'[5]GCI_data_platform-40'!$F$1:$G$149,2,FALSE)</f>
        <v>6.0283285946127902</v>
      </c>
      <c r="N49" s="57">
        <f>+VLOOKUP(B49,'[5]GCI_data_platform-41'!$F$1:$G$149,2,FALSE)</f>
        <v>4.6286056622895604</v>
      </c>
      <c r="O49" s="57">
        <f>+VLOOKUP(B49,'[5]GCI_data_platform-42'!$F$1:$G$149,2,FALSE)</f>
        <v>4.1763648838383798</v>
      </c>
      <c r="P49" s="57">
        <f>+VLOOKUP(B49,'[5]GCI_data_platform-43'!$F$1:$G$149,2,FALSE)</f>
        <v>3.6345380831649798</v>
      </c>
      <c r="Q49" s="57">
        <f>+VLOOKUP(B49,'[5]GCI_data_platform-44'!$F$1:$G$149,2,FALSE)</f>
        <v>5.2418766542087498</v>
      </c>
      <c r="R49" s="57">
        <f>+VLOOKUP(B49,'[5]GCI_data_platform-45'!$F$1:$G$149,2,FALSE)</f>
        <v>4.9092380747474804</v>
      </c>
      <c r="S49" s="57">
        <f>+VLOOKUP(B49,'[5]GCI_data_platform-46'!$F$1:$G$149,2,FALSE)</f>
        <v>4.9754132097643096</v>
      </c>
      <c r="T49" s="57">
        <f>+VLOOKUP(B49,'[5]GCI_data_platform-47'!$F$1:$G$149,2,FALSE)</f>
        <v>5.7442964632996603</v>
      </c>
      <c r="U49" s="57">
        <f>+VLOOKUP(B49,'[5]GCI_data_platform-48'!$F$1:$G$149,2,FALSE)</f>
        <v>5.5575034592592596</v>
      </c>
      <c r="V49" s="57">
        <f>+VLOOKUP(B49,'[5]GCI_data_platform-49'!$F$1:$G$149,2,FALSE)</f>
        <v>5.7796675508417499</v>
      </c>
      <c r="W49" s="57">
        <f>+VLOOKUP(B49,'[5]GCI_data_platform-50'!$F$1:$G$149,2,FALSE)</f>
        <v>5.9668819208754202</v>
      </c>
      <c r="X49" s="57">
        <f>+VLOOKUP(B49,'[5]GCI_data_platform-51'!$F$1:$G$149,2,FALSE)</f>
        <v>5.2708496608165003</v>
      </c>
      <c r="Y49" s="57">
        <f>+VLOOKUP(B49,'[5]GCI_data_platform-52'!$F$1:$G$149,2,FALSE)</f>
        <v>5.6651430804713803</v>
      </c>
      <c r="Z49" s="57">
        <f>+VLOOKUP(B49,'[5]GCI_data_platform-53'!$F$1:$G$149,2,FALSE)</f>
        <v>5.5427811161616196</v>
      </c>
      <c r="AA49" s="57">
        <f>+VLOOKUP(B49,'[5]GCI_data_platform-54'!$F$1:$G$149,2,FALSE)</f>
        <v>5.1695648191919199</v>
      </c>
      <c r="AB49" s="57">
        <f>+VLOOKUP(B49,'[5]GCI_data_platform-55'!$F$1:$G$149,2,FALSE)</f>
        <v>4.7938790292929303</v>
      </c>
      <c r="AC49" s="57">
        <f>+VLOOKUP(B49,'[5]GCI_data_platform-56'!$F$1:$G$149,2,FALSE)</f>
        <v>5</v>
      </c>
    </row>
    <row r="50" spans="1:29" x14ac:dyDescent="0.25">
      <c r="A50" s="57" t="s">
        <v>201</v>
      </c>
      <c r="B50" s="57" t="s">
        <v>416</v>
      </c>
      <c r="C50" s="57">
        <v>30</v>
      </c>
      <c r="F50" s="57">
        <f>+VLOOKUP(B50,'[5]GCI_data_platform-33'!$F$1:$G$149,2,FALSE)</f>
        <v>3.8891183475251698</v>
      </c>
      <c r="G50" s="57">
        <f>+VLOOKUP(B50,'[5]GCI_data_platform-34'!$F$1:$G$149,2,FALSE)</f>
        <v>3.8192881975950801</v>
      </c>
      <c r="H50" s="57">
        <f>+VLOOKUP(B50,'[5]GCI_data_platform-35'!$F$1:$G$149,2,FALSE)</f>
        <v>4.2385811275167802</v>
      </c>
      <c r="I50" s="57">
        <f>+VLOOKUP(B50,'[5]GCI_data_platform-36'!$F$1:$G$149,2,FALSE)</f>
        <v>3.88512352080537</v>
      </c>
      <c r="J50" s="57">
        <f>+VLOOKUP(B50,'[5]GCI_data_platform-37'!$F$1:$G$149,2,FALSE)</f>
        <v>3.1463357093959701</v>
      </c>
      <c r="K50" s="57">
        <f>+VLOOKUP(B50,'[5]GCI_data_platform-38'!$F$1:$G$149,2,FALSE)</f>
        <v>2.8650951550335599</v>
      </c>
      <c r="L50" s="57">
        <f>+VLOOKUP(B50,'[5]GCI_data_platform-39'!$F$1:$G$149,2,FALSE)</f>
        <v>3.2890948130201298</v>
      </c>
      <c r="M50" s="57">
        <f>+VLOOKUP(B50,'[5]GCI_data_platform-40'!$F$1:$G$149,2,FALSE)</f>
        <v>4.4055772006711402</v>
      </c>
      <c r="N50" s="57">
        <f>+VLOOKUP(B50,'[5]GCI_data_platform-41'!$F$1:$G$149,2,FALSE)</f>
        <v>2.9131214114094002</v>
      </c>
      <c r="O50" s="57">
        <f>+VLOOKUP(B50,'[5]GCI_data_platform-42'!$F$1:$G$149,2,FALSE)</f>
        <v>3.3902514604026801</v>
      </c>
      <c r="P50" s="57">
        <f>+VLOOKUP(B50,'[5]GCI_data_platform-43'!$F$1:$G$149,2,FALSE)</f>
        <v>3.4975436167785201</v>
      </c>
      <c r="Q50" s="57">
        <f>+VLOOKUP(B50,'[5]GCI_data_platform-44'!$F$1:$G$149,2,FALSE)</f>
        <v>4.0670842483221499</v>
      </c>
      <c r="R50" s="57">
        <f>+VLOOKUP(B50,'[5]GCI_data_platform-45'!$F$1:$G$149,2,FALSE)</f>
        <v>3.5243701657718098</v>
      </c>
      <c r="S50" s="57">
        <f>+VLOOKUP(B50,'[5]GCI_data_platform-46'!$F$1:$G$149,2,FALSE)</f>
        <v>4.0865115832214798</v>
      </c>
      <c r="T50" s="57">
        <f>+VLOOKUP(B50,'[5]GCI_data_platform-47'!$F$1:$G$149,2,FALSE)</f>
        <v>4.6296845919463099</v>
      </c>
      <c r="U50" s="57">
        <f>+VLOOKUP(B50,'[5]GCI_data_platform-48'!$F$1:$G$149,2,FALSE)</f>
        <v>4.2388510147650997</v>
      </c>
      <c r="V50" s="57">
        <f>+VLOOKUP(B50,'[5]GCI_data_platform-49'!$F$1:$G$149,2,FALSE)</f>
        <v>4.6201943046979901</v>
      </c>
      <c r="W50" s="57">
        <f>+VLOOKUP(B50,'[5]GCI_data_platform-50'!$F$1:$G$149,2,FALSE)</f>
        <v>4.5232793523489896</v>
      </c>
      <c r="X50" s="57">
        <f>+VLOOKUP(B50,'[5]GCI_data_platform-51'!$F$1:$G$149,2,FALSE)</f>
        <v>4.0986087973154399</v>
      </c>
      <c r="Y50" s="57">
        <f>+VLOOKUP(B50,'[5]GCI_data_platform-52'!$F$1:$G$149,2,FALSE)</f>
        <v>3.7310359798657702</v>
      </c>
      <c r="Z50" s="57">
        <f>+VLOOKUP(B50,'[5]GCI_data_platform-53'!$F$1:$G$149,2,FALSE)</f>
        <v>4.51063449328859</v>
      </c>
      <c r="AA50" s="57">
        <f>+VLOOKUP(B50,'[5]GCI_data_platform-54'!$F$1:$G$149,2,FALSE)</f>
        <v>4.36505525033557</v>
      </c>
      <c r="AB50" s="57">
        <f>+VLOOKUP(B50,'[5]GCI_data_platform-55'!$F$1:$G$149,2,FALSE)</f>
        <v>4.38903671543624</v>
      </c>
      <c r="AC50" s="57">
        <f>+VLOOKUP(B50,'[5]GCI_data_platform-56'!$F$1:$G$149,2,FALSE)</f>
        <v>6</v>
      </c>
    </row>
    <row r="51" spans="1:29" x14ac:dyDescent="0.25">
      <c r="A51" s="57" t="s">
        <v>202</v>
      </c>
      <c r="B51" s="57" t="s">
        <v>417</v>
      </c>
      <c r="C51" s="57">
        <v>30</v>
      </c>
      <c r="F51" s="57">
        <f>+VLOOKUP(B51,'[5]GCI_data_platform-33'!$F$1:$G$149,2,FALSE)</f>
        <v>3.4858548312701099</v>
      </c>
      <c r="G51" s="57">
        <f>+VLOOKUP(B51,'[5]GCI_data_platform-34'!$F$1:$G$149,2,FALSE)</f>
        <v>3.3898785301992298</v>
      </c>
      <c r="H51" s="57">
        <f>+VLOOKUP(B51,'[5]GCI_data_platform-35'!$F$1:$G$149,2,FALSE)</f>
        <v>3.8918837850574701</v>
      </c>
      <c r="I51" s="57">
        <f>+VLOOKUP(B51,'[5]GCI_data_platform-36'!$F$1:$G$149,2,FALSE)</f>
        <v>3.7001157097701101</v>
      </c>
      <c r="J51" s="57">
        <f>+VLOOKUP(B51,'[5]GCI_data_platform-37'!$F$1:$G$149,2,FALSE)</f>
        <v>2.7317910155172398</v>
      </c>
      <c r="K51" s="57">
        <f>+VLOOKUP(B51,'[5]GCI_data_platform-38'!$F$1:$G$149,2,FALSE)</f>
        <v>1.8508939965517199</v>
      </c>
      <c r="L51" s="57">
        <f>+VLOOKUP(B51,'[5]GCI_data_platform-39'!$F$1:$G$149,2,FALSE)</f>
        <v>3.56747856724138</v>
      </c>
      <c r="M51" s="57">
        <f>+VLOOKUP(B51,'[5]GCI_data_platform-40'!$F$1:$G$149,2,FALSE)</f>
        <v>3.4136115362069002</v>
      </c>
      <c r="N51" s="57">
        <f>+VLOOKUP(B51,'[5]GCI_data_platform-41'!$F$1:$G$149,2,FALSE)</f>
        <v>2.5505099103448301</v>
      </c>
      <c r="O51" s="57">
        <f>+VLOOKUP(B51,'[5]GCI_data_platform-42'!$F$1:$G$149,2,FALSE)</f>
        <v>1.9782784873563199</v>
      </c>
      <c r="P51" s="57">
        <f>+VLOOKUP(B51,'[5]GCI_data_platform-43'!$F$1:$G$149,2,FALSE)</f>
        <v>2.2497370477011498</v>
      </c>
      <c r="Q51" s="57">
        <f>+VLOOKUP(B51,'[5]GCI_data_platform-44'!$F$1:$G$149,2,FALSE)</f>
        <v>2.5188976632183899</v>
      </c>
      <c r="R51" s="57">
        <f>+VLOOKUP(B51,'[5]GCI_data_platform-45'!$F$1:$G$149,2,FALSE)</f>
        <v>2.5968466114942501</v>
      </c>
      <c r="S51" s="57">
        <f>+VLOOKUP(B51,'[5]GCI_data_platform-46'!$F$1:$G$149,2,FALSE)</f>
        <v>3.5803878522988501</v>
      </c>
      <c r="T51" s="57">
        <f>+VLOOKUP(B51,'[5]GCI_data_platform-47'!$F$1:$G$149,2,FALSE)</f>
        <v>5.2618075304597696</v>
      </c>
      <c r="U51" s="57">
        <f>+VLOOKUP(B51,'[5]GCI_data_platform-48'!$F$1:$G$149,2,FALSE)</f>
        <v>4.66160801666667</v>
      </c>
      <c r="V51" s="57">
        <f>+VLOOKUP(B51,'[5]GCI_data_platform-49'!$F$1:$G$149,2,FALSE)</f>
        <v>5.3832998994252899</v>
      </c>
      <c r="W51" s="57">
        <f>+VLOOKUP(B51,'[5]GCI_data_platform-50'!$F$1:$G$149,2,FALSE)</f>
        <v>4.0445649890804596</v>
      </c>
      <c r="X51" s="57">
        <f>+VLOOKUP(B51,'[5]GCI_data_platform-51'!$F$1:$G$149,2,FALSE)</f>
        <v>3.7737837344827598</v>
      </c>
      <c r="Y51" s="57">
        <f>+VLOOKUP(B51,'[5]GCI_data_platform-52'!$F$1:$G$149,2,FALSE)</f>
        <v>3.4830769948275901</v>
      </c>
      <c r="Z51" s="57">
        <f>+VLOOKUP(B51,'[5]GCI_data_platform-53'!$F$1:$G$149,2,FALSE)</f>
        <v>4.2692274879310297</v>
      </c>
      <c r="AA51" s="57">
        <f>+VLOOKUP(B51,'[5]GCI_data_platform-54'!$F$1:$G$149,2,FALSE)</f>
        <v>4.0099090344827601</v>
      </c>
      <c r="AB51" s="57">
        <f>+VLOOKUP(B51,'[5]GCI_data_platform-55'!$F$1:$G$149,2,FALSE)</f>
        <v>4.1588253741379297</v>
      </c>
      <c r="AC51" s="57">
        <f>+VLOOKUP(B51,'[5]GCI_data_platform-56'!$F$1:$G$149,2,FALSE)</f>
        <v>4.7</v>
      </c>
    </row>
    <row r="52" spans="1:29" x14ac:dyDescent="0.25">
      <c r="A52" s="57" t="s">
        <v>203</v>
      </c>
      <c r="B52" s="57" t="s">
        <v>422</v>
      </c>
      <c r="C52" s="57">
        <v>30</v>
      </c>
      <c r="F52" s="57">
        <f>+VLOOKUP(B52,'[5]GCI_data_platform-33'!$F$1:$G$149,2,FALSE)</f>
        <v>3.3519293693217498</v>
      </c>
      <c r="G52" s="57">
        <f>+VLOOKUP(B52,'[5]GCI_data_platform-34'!$F$1:$G$149,2,FALSE)</f>
        <v>3.1197724167633099</v>
      </c>
      <c r="H52" s="57">
        <f>+VLOOKUP(B52,'[5]GCI_data_platform-35'!$F$1:$G$149,2,FALSE)</f>
        <v>3.8312396804733702</v>
      </c>
      <c r="I52" s="57">
        <f>+VLOOKUP(B52,'[5]GCI_data_platform-36'!$F$1:$G$149,2,FALSE)</f>
        <v>2.8942682491124301</v>
      </c>
      <c r="J52" s="57">
        <f>+VLOOKUP(B52,'[5]GCI_data_platform-37'!$F$1:$G$149,2,FALSE)</f>
        <v>2.2988596650887598</v>
      </c>
      <c r="K52" s="57">
        <f>+VLOOKUP(B52,'[5]GCI_data_platform-38'!$F$1:$G$149,2,FALSE)</f>
        <v>1.9541001769230799</v>
      </c>
      <c r="L52" s="57">
        <f>+VLOOKUP(B52,'[5]GCI_data_platform-39'!$F$1:$G$149,2,FALSE)</f>
        <v>3.8728132560946702</v>
      </c>
      <c r="M52" s="57">
        <f>+VLOOKUP(B52,'[5]GCI_data_platform-40'!$F$1:$G$149,2,FALSE)</f>
        <v>3.0268887260355002</v>
      </c>
      <c r="N52" s="57">
        <f>+VLOOKUP(B52,'[5]GCI_data_platform-41'!$F$1:$G$149,2,FALSE)</f>
        <v>2.77362703491124</v>
      </c>
      <c r="O52" s="57">
        <f>+VLOOKUP(B52,'[5]GCI_data_platform-42'!$F$1:$G$149,2,FALSE)</f>
        <v>2.36860518579882</v>
      </c>
      <c r="P52" s="57">
        <f>+VLOOKUP(B52,'[5]GCI_data_platform-43'!$F$1:$G$149,2,FALSE)</f>
        <v>3.5324841917159802</v>
      </c>
      <c r="Q52" s="57">
        <f>+VLOOKUP(B52,'[5]GCI_data_platform-44'!$F$1:$G$149,2,FALSE)</f>
        <v>3.3358974816567999</v>
      </c>
      <c r="R52" s="57">
        <f>+VLOOKUP(B52,'[5]GCI_data_platform-45'!$F$1:$G$149,2,FALSE)</f>
        <v>3.4550450502958601</v>
      </c>
      <c r="S52" s="57">
        <f>+VLOOKUP(B52,'[5]GCI_data_platform-46'!$F$1:$G$149,2,FALSE)</f>
        <v>4.5428464331360896</v>
      </c>
      <c r="T52" s="57">
        <f>+VLOOKUP(B52,'[5]GCI_data_platform-47'!$F$1:$G$149,2,FALSE)</f>
        <v>4.9614943775147902</v>
      </c>
      <c r="U52" s="57">
        <f>+VLOOKUP(B52,'[5]GCI_data_platform-48'!$F$1:$G$149,2,FALSE)</f>
        <v>1.9657151408283999</v>
      </c>
      <c r="V52" s="57">
        <f>+VLOOKUP(B52,'[5]GCI_data_platform-49'!$F$1:$G$149,2,FALSE)</f>
        <v>2.3732328159763298</v>
      </c>
      <c r="W52" s="57">
        <f>+VLOOKUP(B52,'[5]GCI_data_platform-50'!$F$1:$G$149,2,FALSE)</f>
        <v>2.7960441940828402</v>
      </c>
      <c r="X52" s="57">
        <f>+VLOOKUP(B52,'[5]GCI_data_platform-51'!$F$1:$G$149,2,FALSE)</f>
        <v>4.0484002269970398</v>
      </c>
      <c r="Y52" s="57">
        <f>+VLOOKUP(B52,'[5]GCI_data_platform-52'!$F$1:$G$149,2,FALSE)</f>
        <v>3.90818933372781</v>
      </c>
      <c r="Z52" s="57">
        <f>+VLOOKUP(B52,'[5]GCI_data_platform-53'!$F$1:$G$149,2,FALSE)</f>
        <v>4.7255421289940802</v>
      </c>
      <c r="AA52" s="57">
        <f>+VLOOKUP(B52,'[5]GCI_data_platform-54'!$F$1:$G$149,2,FALSE)</f>
        <v>5.0455324940828401</v>
      </c>
      <c r="AB52" s="57">
        <f>+VLOOKUP(B52,'[5]GCI_data_platform-55'!$F$1:$G$149,2,FALSE)</f>
        <v>4.0033698579881696</v>
      </c>
      <c r="AC52" s="57">
        <f>+VLOOKUP(B52,'[5]GCI_data_platform-56'!$F$1:$G$149,2,FALSE)</f>
        <v>3.3</v>
      </c>
    </row>
    <row r="53" spans="1:29" x14ac:dyDescent="0.25">
      <c r="A53" s="57" t="s">
        <v>204</v>
      </c>
      <c r="B53" s="57" t="s">
        <v>423</v>
      </c>
      <c r="C53" s="57">
        <v>30</v>
      </c>
      <c r="F53" s="57">
        <f>+VLOOKUP(B53,'[5]GCI_data_platform-33'!$F$1:$G$149,2,FALSE)</f>
        <v>3.0601073562112102</v>
      </c>
      <c r="G53" s="57">
        <f>+VLOOKUP(B53,'[5]GCI_data_platform-34'!$F$1:$G$149,2,FALSE)</f>
        <v>2.9543738362988501</v>
      </c>
      <c r="H53" s="57">
        <f>+VLOOKUP(B53,'[5]GCI_data_platform-35'!$F$1:$G$149,2,FALSE)</f>
        <v>2.9901227517241402</v>
      </c>
      <c r="I53" s="57">
        <f>+VLOOKUP(B53,'[5]GCI_data_platform-36'!$F$1:$G$149,2,FALSE)</f>
        <v>2.22172533793103</v>
      </c>
      <c r="J53" s="57">
        <f>+VLOOKUP(B53,'[5]GCI_data_platform-37'!$F$1:$G$149,2,FALSE)</f>
        <v>2.4992834275862101</v>
      </c>
      <c r="K53" s="57">
        <f>+VLOOKUP(B53,'[5]GCI_data_platform-38'!$F$1:$G$149,2,FALSE)</f>
        <v>2.4796468862069001</v>
      </c>
      <c r="L53" s="57">
        <f>+VLOOKUP(B53,'[5]GCI_data_platform-39'!$F$1:$G$149,2,FALSE)</f>
        <v>2.1985526668965498</v>
      </c>
      <c r="M53" s="57">
        <f>+VLOOKUP(B53,'[5]GCI_data_platform-40'!$F$1:$G$149,2,FALSE)</f>
        <v>2.2388189275862098</v>
      </c>
      <c r="N53" s="57">
        <f>+VLOOKUP(B53,'[5]GCI_data_platform-41'!$F$1:$G$149,2,FALSE)</f>
        <v>2.6687577241379299</v>
      </c>
      <c r="O53" s="57">
        <f>+VLOOKUP(B53,'[5]GCI_data_platform-42'!$F$1:$G$149,2,FALSE)</f>
        <v>3.3519555379310302</v>
      </c>
      <c r="P53" s="57">
        <f>+VLOOKUP(B53,'[5]GCI_data_platform-43'!$F$1:$G$149,2,FALSE)</f>
        <v>3.69286315517241</v>
      </c>
      <c r="Q53" s="57">
        <f>+VLOOKUP(B53,'[5]GCI_data_platform-44'!$F$1:$G$149,2,FALSE)</f>
        <v>2.4902235275862101</v>
      </c>
      <c r="R53" s="57">
        <f>+VLOOKUP(B53,'[5]GCI_data_platform-45'!$F$1:$G$149,2,FALSE)</f>
        <v>2.8553500551724098</v>
      </c>
      <c r="S53" s="57">
        <f>+VLOOKUP(B53,'[5]GCI_data_platform-46'!$F$1:$G$149,2,FALSE)</f>
        <v>3.47837248275862</v>
      </c>
      <c r="T53" s="57">
        <f>+VLOOKUP(B53,'[5]GCI_data_platform-47'!$F$1:$G$149,2,FALSE)</f>
        <v>5.3035448724137897</v>
      </c>
      <c r="U53" s="57">
        <f>+VLOOKUP(B53,'[5]GCI_data_platform-48'!$F$1:$G$149,2,FALSE)</f>
        <v>3.41544619655172</v>
      </c>
      <c r="V53" s="57">
        <f>+VLOOKUP(B53,'[5]GCI_data_platform-49'!$F$1:$G$149,2,FALSE)</f>
        <v>4.1342982724137904</v>
      </c>
      <c r="W53" s="57">
        <f>+VLOOKUP(B53,'[5]GCI_data_platform-50'!$F$1:$G$149,2,FALSE)</f>
        <v>3.2180838448275901</v>
      </c>
      <c r="X53" s="57">
        <f>+VLOOKUP(B53,'[5]GCI_data_platform-51'!$F$1:$G$149,2,FALSE)</f>
        <v>3.3773079159482799</v>
      </c>
      <c r="Y53" s="57">
        <f>+VLOOKUP(B53,'[5]GCI_data_platform-52'!$F$1:$G$149,2,FALSE)</f>
        <v>3.25569439655172</v>
      </c>
      <c r="Z53" s="57">
        <f>+VLOOKUP(B53,'[5]GCI_data_platform-53'!$F$1:$G$149,2,FALSE)</f>
        <v>3.1305163551724098</v>
      </c>
      <c r="AA53" s="57">
        <f>+VLOOKUP(B53,'[5]GCI_data_platform-54'!$F$1:$G$149,2,FALSE)</f>
        <v>4.5270912827586196</v>
      </c>
      <c r="AB53" s="57">
        <f>+VLOOKUP(B53,'[5]GCI_data_platform-55'!$F$1:$G$149,2,FALSE)</f>
        <v>3.7180781034482799</v>
      </c>
      <c r="AC53" s="57">
        <f>+VLOOKUP(B53,'[5]GCI_data_platform-56'!$F$1:$G$149,2,FALSE)</f>
        <v>2.7</v>
      </c>
    </row>
    <row r="54" spans="1:29" x14ac:dyDescent="0.25">
      <c r="A54" s="57" t="s">
        <v>20</v>
      </c>
      <c r="B54" s="57" t="s">
        <v>89</v>
      </c>
      <c r="C54" s="57">
        <v>10</v>
      </c>
      <c r="D54" s="57">
        <v>1</v>
      </c>
      <c r="E54" s="57">
        <v>12</v>
      </c>
      <c r="F54" s="57">
        <f>+VLOOKUP(B54,'[5]GCI_data_platform-33'!$F$1:$G$149,2,FALSE)</f>
        <v>3.63691862994613</v>
      </c>
      <c r="G54" s="57">
        <f>+VLOOKUP(B54,'[5]GCI_data_platform-34'!$F$1:$G$149,2,FALSE)</f>
        <v>3.4933337788324099</v>
      </c>
      <c r="H54" s="57">
        <f>+VLOOKUP(B54,'[5]GCI_data_platform-35'!$F$1:$G$149,2,FALSE)</f>
        <v>3.8841473038674001</v>
      </c>
      <c r="I54" s="57">
        <f>+VLOOKUP(B54,'[5]GCI_data_platform-36'!$F$1:$G$149,2,FALSE)</f>
        <v>3.50533151933702</v>
      </c>
      <c r="J54" s="57">
        <f>+VLOOKUP(B54,'[5]GCI_data_platform-37'!$F$1:$G$149,2,FALSE)</f>
        <v>2.7474197806629799</v>
      </c>
      <c r="K54" s="57">
        <f>+VLOOKUP(B54,'[5]GCI_data_platform-38'!$F$1:$G$149,2,FALSE)</f>
        <v>3.1010882917127098</v>
      </c>
      <c r="L54" s="57">
        <f>+VLOOKUP(B54,'[5]GCI_data_platform-39'!$F$1:$G$149,2,FALSE)</f>
        <v>2.9964309832044198</v>
      </c>
      <c r="M54" s="57">
        <f>+VLOOKUP(B54,'[5]GCI_data_platform-40'!$F$1:$G$149,2,FALSE)</f>
        <v>3.4965947381215501</v>
      </c>
      <c r="N54" s="57">
        <f>+VLOOKUP(B54,'[5]GCI_data_platform-41'!$F$1:$G$149,2,FALSE)</f>
        <v>2.42670167900553</v>
      </c>
      <c r="O54" s="57">
        <f>+VLOOKUP(B54,'[5]GCI_data_platform-42'!$F$1:$G$149,2,FALSE)</f>
        <v>2.9466426906077401</v>
      </c>
      <c r="P54" s="57">
        <f>+VLOOKUP(B54,'[5]GCI_data_platform-43'!$F$1:$G$149,2,FALSE)</f>
        <v>3.7728668110497199</v>
      </c>
      <c r="Q54" s="57">
        <f>+VLOOKUP(B54,'[5]GCI_data_platform-44'!$F$1:$G$149,2,FALSE)</f>
        <v>3.6539744519337001</v>
      </c>
      <c r="R54" s="57">
        <f>+VLOOKUP(B54,'[5]GCI_data_platform-45'!$F$1:$G$149,2,FALSE)</f>
        <v>3.5846285900552499</v>
      </c>
      <c r="S54" s="57">
        <f>+VLOOKUP(B54,'[5]GCI_data_platform-46'!$F$1:$G$149,2,FALSE)</f>
        <v>4.2297703414364598</v>
      </c>
      <c r="T54" s="57">
        <f>+VLOOKUP(B54,'[5]GCI_data_platform-47'!$F$1:$G$149,2,FALSE)</f>
        <v>5.2047529331491704</v>
      </c>
      <c r="U54" s="57">
        <f>+VLOOKUP(B54,'[5]GCI_data_platform-48'!$F$1:$G$149,2,FALSE)</f>
        <v>4.0033370839779003</v>
      </c>
      <c r="V54" s="57">
        <f>+VLOOKUP(B54,'[5]GCI_data_platform-49'!$F$1:$G$149,2,FALSE)</f>
        <v>4.6361549093922703</v>
      </c>
      <c r="W54" s="57">
        <f>+VLOOKUP(B54,'[5]GCI_data_platform-50'!$F$1:$G$149,2,FALSE)</f>
        <v>2.8007779309392302</v>
      </c>
      <c r="X54" s="57">
        <f>+VLOOKUP(B54,'[5]GCI_data_platform-51'!$F$1:$G$149,2,FALSE)</f>
        <v>4.0676731832872903</v>
      </c>
      <c r="Y54" s="57">
        <f>+VLOOKUP(B54,'[5]GCI_data_platform-52'!$F$1:$G$149,2,FALSE)</f>
        <v>3.9626744999999999</v>
      </c>
      <c r="Z54" s="57">
        <f>+VLOOKUP(B54,'[5]GCI_data_platform-53'!$F$1:$G$149,2,FALSE)</f>
        <v>4.0684706337016596</v>
      </c>
      <c r="AA54" s="57">
        <f>+VLOOKUP(B54,'[5]GCI_data_platform-54'!$F$1:$G$149,2,FALSE)</f>
        <v>4.5525850756906099</v>
      </c>
      <c r="AB54" s="57">
        <f>+VLOOKUP(B54,'[5]GCI_data_platform-55'!$F$1:$G$149,2,FALSE)</f>
        <v>3.8896317569060801</v>
      </c>
      <c r="AC54" s="57">
        <f>+VLOOKUP(B54,'[5]GCI_data_platform-56'!$F$1:$G$149,2,FALSE)</f>
        <v>5.3</v>
      </c>
    </row>
    <row r="55" spans="1:29" x14ac:dyDescent="0.25">
      <c r="A55" s="57" t="s">
        <v>205</v>
      </c>
      <c r="B55" s="57" t="s">
        <v>424</v>
      </c>
      <c r="C55" s="57">
        <v>30</v>
      </c>
      <c r="F55" s="57">
        <f>+VLOOKUP(B55,'[5]GCI_data_platform-33'!$F$1:$G$149,2,FALSE)</f>
        <v>2.7462205245176601</v>
      </c>
      <c r="G55" s="57">
        <f>+VLOOKUP(B55,'[5]GCI_data_platform-34'!$F$1:$G$149,2,FALSE)</f>
        <v>2.6326924874003601</v>
      </c>
      <c r="H55" s="57">
        <f>+VLOOKUP(B55,'[5]GCI_data_platform-35'!$F$1:$G$149,2,FALSE)</f>
        <v>2.1318389706521699</v>
      </c>
      <c r="I55" s="57">
        <f>+VLOOKUP(B55,'[5]GCI_data_platform-36'!$F$1:$G$149,2,FALSE)</f>
        <v>1.98581655326087</v>
      </c>
      <c r="J55" s="57">
        <f>+VLOOKUP(B55,'[5]GCI_data_platform-37'!$F$1:$G$149,2,FALSE)</f>
        <v>2.33813125</v>
      </c>
      <c r="K55" s="57">
        <f>+VLOOKUP(B55,'[5]GCI_data_platform-38'!$F$1:$G$149,2,FALSE)</f>
        <v>1.89151342771739</v>
      </c>
      <c r="L55" s="57">
        <f>+VLOOKUP(B55,'[5]GCI_data_platform-39'!$F$1:$G$149,2,FALSE)</f>
        <v>2.96413031956522</v>
      </c>
      <c r="M55" s="57">
        <f>+VLOOKUP(B55,'[5]GCI_data_platform-40'!$F$1:$G$149,2,FALSE)</f>
        <v>2.0354572146739098</v>
      </c>
      <c r="N55" s="57">
        <f>+VLOOKUP(B55,'[5]GCI_data_platform-41'!$F$1:$G$149,2,FALSE)</f>
        <v>2.4676756603260901</v>
      </c>
      <c r="O55" s="57">
        <f>+VLOOKUP(B55,'[5]GCI_data_platform-42'!$F$1:$G$149,2,FALSE)</f>
        <v>2.4246385755434798</v>
      </c>
      <c r="P55" s="57">
        <f>+VLOOKUP(B55,'[5]GCI_data_platform-43'!$F$1:$G$149,2,FALSE)</f>
        <v>3.3728422516304302</v>
      </c>
      <c r="Q55" s="57">
        <f>+VLOOKUP(B55,'[5]GCI_data_platform-44'!$F$1:$G$149,2,FALSE)</f>
        <v>2.2321971635869602</v>
      </c>
      <c r="R55" s="57">
        <f>+VLOOKUP(B55,'[5]GCI_data_platform-45'!$F$1:$G$149,2,FALSE)</f>
        <v>2.3006305494565198</v>
      </c>
      <c r="S55" s="57">
        <f>+VLOOKUP(B55,'[5]GCI_data_platform-46'!$F$1:$G$149,2,FALSE)</f>
        <v>2.63711753586957</v>
      </c>
      <c r="T55" s="57">
        <f>+VLOOKUP(B55,'[5]GCI_data_platform-47'!$F$1:$G$149,2,FALSE)</f>
        <v>5.3193236586956498</v>
      </c>
      <c r="U55" s="57">
        <f>+VLOOKUP(B55,'[5]GCI_data_platform-48'!$F$1:$G$149,2,FALSE)</f>
        <v>2.9180265027173902</v>
      </c>
      <c r="V55" s="57">
        <f>+VLOOKUP(B55,'[5]GCI_data_platform-49'!$F$1:$G$149,2,FALSE)</f>
        <v>4.1497080548912999</v>
      </c>
      <c r="W55" s="57">
        <f>+VLOOKUP(B55,'[5]GCI_data_platform-50'!$F$1:$G$149,2,FALSE)</f>
        <v>2.96222559836957</v>
      </c>
      <c r="X55" s="57">
        <f>+VLOOKUP(B55,'[5]GCI_data_platform-51'!$F$1:$G$149,2,FALSE)</f>
        <v>3.08680463586956</v>
      </c>
      <c r="Y55" s="57">
        <f>+VLOOKUP(B55,'[5]GCI_data_platform-52'!$F$1:$G$149,2,FALSE)</f>
        <v>2.9962058467391302</v>
      </c>
      <c r="Z55" s="57">
        <f>+VLOOKUP(B55,'[5]GCI_data_platform-53'!$F$1:$G$149,2,FALSE)</f>
        <v>3.1666129206521698</v>
      </c>
      <c r="AA55" s="57">
        <f>+VLOOKUP(B55,'[5]GCI_data_platform-54'!$F$1:$G$149,2,FALSE)</f>
        <v>3.8933157288043501</v>
      </c>
      <c r="AB55" s="57">
        <f>+VLOOKUP(B55,'[5]GCI_data_platform-55'!$F$1:$G$149,2,FALSE)</f>
        <v>2.8496850505434801</v>
      </c>
      <c r="AC55" s="57">
        <f>+VLOOKUP(B55,'[5]GCI_data_platform-56'!$F$1:$G$149,2,FALSE)</f>
        <v>3</v>
      </c>
    </row>
    <row r="56" spans="1:29" x14ac:dyDescent="0.25">
      <c r="A56" s="57" t="s">
        <v>206</v>
      </c>
      <c r="B56" s="57" t="s">
        <v>425</v>
      </c>
      <c r="C56" s="57">
        <v>30</v>
      </c>
      <c r="F56" s="57">
        <f>+VLOOKUP(B56,'[5]GCI_data_platform-33'!$F$1:$G$149,2,FALSE)</f>
        <v>3.0521015036152499</v>
      </c>
      <c r="G56" s="57">
        <f>+VLOOKUP(B56,'[5]GCI_data_platform-34'!$F$1:$G$149,2,FALSE)</f>
        <v>2.8098441107896002</v>
      </c>
      <c r="H56" s="57">
        <f>+VLOOKUP(B56,'[5]GCI_data_platform-35'!$F$1:$G$149,2,FALSE)</f>
        <v>3.3781838624113498</v>
      </c>
      <c r="I56" s="57">
        <f>+VLOOKUP(B56,'[5]GCI_data_platform-36'!$F$1:$G$149,2,FALSE)</f>
        <v>3.0558821035461001</v>
      </c>
      <c r="J56" s="57">
        <f>+VLOOKUP(B56,'[5]GCI_data_platform-37'!$F$1:$G$149,2,FALSE)</f>
        <v>2.1563777446808499</v>
      </c>
      <c r="K56" s="57">
        <f>+VLOOKUP(B56,'[5]GCI_data_platform-38'!$F$1:$G$149,2,FALSE)</f>
        <v>1.8795940851063799</v>
      </c>
      <c r="L56" s="57">
        <f>+VLOOKUP(B56,'[5]GCI_data_platform-39'!$F$1:$G$149,2,FALSE)</f>
        <v>3.3190427764538999</v>
      </c>
      <c r="M56" s="57">
        <f>+VLOOKUP(B56,'[5]GCI_data_platform-40'!$F$1:$G$149,2,FALSE)</f>
        <v>2.9688681673758901</v>
      </c>
      <c r="N56" s="57">
        <f>+VLOOKUP(B56,'[5]GCI_data_platform-41'!$F$1:$G$149,2,FALSE)</f>
        <v>2.2432576893617</v>
      </c>
      <c r="O56" s="57">
        <f>+VLOOKUP(B56,'[5]GCI_data_platform-42'!$F$1:$G$149,2,FALSE)</f>
        <v>1.7871326978723401</v>
      </c>
      <c r="P56" s="57">
        <f>+VLOOKUP(B56,'[5]GCI_data_platform-43'!$F$1:$G$149,2,FALSE)</f>
        <v>3.0221812439716298</v>
      </c>
      <c r="Q56" s="57">
        <f>+VLOOKUP(B56,'[5]GCI_data_platform-44'!$F$1:$G$149,2,FALSE)</f>
        <v>3.1693153645390102</v>
      </c>
      <c r="R56" s="57">
        <f>+VLOOKUP(B56,'[5]GCI_data_platform-45'!$F$1:$G$149,2,FALSE)</f>
        <v>3.14634220425532</v>
      </c>
      <c r="S56" s="57">
        <f>+VLOOKUP(B56,'[5]GCI_data_platform-46'!$F$1:$G$149,2,FALSE)</f>
        <v>3.6608072297872298</v>
      </c>
      <c r="T56" s="57">
        <f>+VLOOKUP(B56,'[5]GCI_data_platform-47'!$F$1:$G$149,2,FALSE)</f>
        <v>4.2807055390070898</v>
      </c>
      <c r="U56" s="57">
        <f>+VLOOKUP(B56,'[5]GCI_data_platform-48'!$F$1:$G$149,2,FALSE)</f>
        <v>1.88678241276596</v>
      </c>
      <c r="V56" s="57">
        <f>+VLOOKUP(B56,'[5]GCI_data_platform-49'!$F$1:$G$149,2,FALSE)</f>
        <v>2.53612515602837</v>
      </c>
      <c r="W56" s="57">
        <f>+VLOOKUP(B56,'[5]GCI_data_platform-50'!$F$1:$G$149,2,FALSE)</f>
        <v>2.3507084893617001</v>
      </c>
      <c r="X56" s="57">
        <f>+VLOOKUP(B56,'[5]GCI_data_platform-51'!$F$1:$G$149,2,FALSE)</f>
        <v>3.7788736820922</v>
      </c>
      <c r="Y56" s="57">
        <f>+VLOOKUP(B56,'[5]GCI_data_platform-52'!$F$1:$G$149,2,FALSE)</f>
        <v>3.59456631347518</v>
      </c>
      <c r="Z56" s="57">
        <f>+VLOOKUP(B56,'[5]GCI_data_platform-53'!$F$1:$G$149,2,FALSE)</f>
        <v>4.5896529446808501</v>
      </c>
      <c r="AA56" s="57">
        <f>+VLOOKUP(B56,'[5]GCI_data_platform-54'!$F$1:$G$149,2,FALSE)</f>
        <v>4.5655643645390098</v>
      </c>
      <c r="AB56" s="57">
        <f>+VLOOKUP(B56,'[5]GCI_data_platform-55'!$F$1:$G$149,2,FALSE)</f>
        <v>3.8975068936170199</v>
      </c>
      <c r="AC56" s="57">
        <f>+VLOOKUP(B56,'[5]GCI_data_platform-56'!$F$1:$G$149,2,FALSE)</f>
        <v>3</v>
      </c>
    </row>
    <row r="57" spans="1:29" x14ac:dyDescent="0.25">
      <c r="A57" s="57" t="s">
        <v>207</v>
      </c>
      <c r="B57" s="57" t="s">
        <v>427</v>
      </c>
      <c r="C57" s="57">
        <v>30</v>
      </c>
      <c r="F57" s="57">
        <f>+VLOOKUP(B57,'[5]GCI_data_platform-33'!$F$1:$G$149,2,FALSE)</f>
        <v>5.6068356464709304</v>
      </c>
      <c r="G57" s="57">
        <f>+VLOOKUP(B57,'[5]GCI_data_platform-34'!$F$1:$G$149,2,FALSE)</f>
        <v>5.5605575191317804</v>
      </c>
      <c r="H57" s="57">
        <f>+VLOOKUP(B57,'[5]GCI_data_platform-35'!$F$1:$G$149,2,FALSE)</f>
        <v>6.1000737744186004</v>
      </c>
      <c r="I57" s="57">
        <f>+VLOOKUP(B57,'[5]GCI_data_platform-36'!$F$1:$G$149,2,FALSE)</f>
        <v>5.7429561069767399</v>
      </c>
      <c r="J57" s="57">
        <f>+VLOOKUP(B57,'[5]GCI_data_platform-37'!$F$1:$G$149,2,FALSE)</f>
        <v>5.7687785837209304</v>
      </c>
      <c r="K57" s="57">
        <f>+VLOOKUP(B57,'[5]GCI_data_platform-38'!$F$1:$G$149,2,FALSE)</f>
        <v>4.4270678232558103</v>
      </c>
      <c r="L57" s="57">
        <f>+VLOOKUP(B57,'[5]GCI_data_platform-39'!$F$1:$G$149,2,FALSE)</f>
        <v>6.1066406200000003</v>
      </c>
      <c r="M57" s="57">
        <f>+VLOOKUP(B57,'[5]GCI_data_platform-40'!$F$1:$G$149,2,FALSE)</f>
        <v>6.2854378558139503</v>
      </c>
      <c r="N57" s="57">
        <f>+VLOOKUP(B57,'[5]GCI_data_platform-41'!$F$1:$G$149,2,FALSE)</f>
        <v>4.0510546999999999</v>
      </c>
      <c r="O57" s="57">
        <f>+VLOOKUP(B57,'[5]GCI_data_platform-42'!$F$1:$G$149,2,FALSE)</f>
        <v>4.6146228162790699</v>
      </c>
      <c r="P57" s="57">
        <f>+VLOOKUP(B57,'[5]GCI_data_platform-43'!$F$1:$G$149,2,FALSE)</f>
        <v>4.9239662744186097</v>
      </c>
      <c r="Q57" s="57">
        <f>+VLOOKUP(B57,'[5]GCI_data_platform-44'!$F$1:$G$149,2,FALSE)</f>
        <v>5.8181504255813996</v>
      </c>
      <c r="R57" s="57">
        <f>+VLOOKUP(B57,'[5]GCI_data_platform-45'!$F$1:$G$149,2,FALSE)</f>
        <v>5.5912726790697702</v>
      </c>
      <c r="S57" s="57">
        <f>+VLOOKUP(B57,'[5]GCI_data_platform-46'!$F$1:$G$149,2,FALSE)</f>
        <v>5.9188262883720899</v>
      </c>
      <c r="T57" s="57">
        <f>+VLOOKUP(B57,'[5]GCI_data_platform-47'!$F$1:$G$149,2,FALSE)</f>
        <v>5.6674102953488399</v>
      </c>
      <c r="U57" s="57">
        <f>+VLOOKUP(B57,'[5]GCI_data_platform-48'!$F$1:$G$149,2,FALSE)</f>
        <v>5.6807211279069803</v>
      </c>
      <c r="V57" s="57">
        <f>+VLOOKUP(B57,'[5]GCI_data_platform-49'!$F$1:$G$149,2,FALSE)</f>
        <v>5.7632455627906998</v>
      </c>
      <c r="W57" s="57">
        <f>+VLOOKUP(B57,'[5]GCI_data_platform-50'!$F$1:$G$149,2,FALSE)</f>
        <v>6.2725299209302303</v>
      </c>
      <c r="X57" s="57">
        <f>+VLOOKUP(B57,'[5]GCI_data_platform-51'!$F$1:$G$149,2,FALSE)</f>
        <v>5.7456700284883704</v>
      </c>
      <c r="Y57" s="57">
        <f>+VLOOKUP(B57,'[5]GCI_data_platform-52'!$F$1:$G$149,2,FALSE)</f>
        <v>5.61708212790698</v>
      </c>
      <c r="Z57" s="57">
        <f>+VLOOKUP(B57,'[5]GCI_data_platform-53'!$F$1:$G$149,2,FALSE)</f>
        <v>6.1307307465116301</v>
      </c>
      <c r="AA57" s="57">
        <f>+VLOOKUP(B57,'[5]GCI_data_platform-54'!$F$1:$G$149,2,FALSE)</f>
        <v>5.3151596046511598</v>
      </c>
      <c r="AB57" s="57">
        <f>+VLOOKUP(B57,'[5]GCI_data_platform-55'!$F$1:$G$149,2,FALSE)</f>
        <v>5.6511413651162803</v>
      </c>
      <c r="AC57" s="57">
        <f>+VLOOKUP(B57,'[5]GCI_data_platform-56'!$F$1:$G$149,2,FALSE)</f>
        <v>9</v>
      </c>
    </row>
    <row r="58" spans="1:29" x14ac:dyDescent="0.25">
      <c r="A58" s="57" t="s">
        <v>208</v>
      </c>
      <c r="B58" s="57" t="s">
        <v>428</v>
      </c>
      <c r="C58" s="57">
        <v>30</v>
      </c>
      <c r="F58" s="57">
        <f>+VLOOKUP(B58,'[5]GCI_data_platform-33'!$F$1:$G$149,2,FALSE)</f>
        <v>3.6661766330405801</v>
      </c>
      <c r="G58" s="57">
        <f>+VLOOKUP(B58,'[5]GCI_data_platform-34'!$F$1:$G$149,2,FALSE)</f>
        <v>3.5692634553542799</v>
      </c>
      <c r="H58" s="57">
        <f>+VLOOKUP(B58,'[5]GCI_data_platform-35'!$F$1:$G$149,2,FALSE)</f>
        <v>3.70091498638743</v>
      </c>
      <c r="I58" s="57">
        <f>+VLOOKUP(B58,'[5]GCI_data_platform-36'!$F$1:$G$149,2,FALSE)</f>
        <v>3.8511810230366499</v>
      </c>
      <c r="J58" s="57">
        <f>+VLOOKUP(B58,'[5]GCI_data_platform-37'!$F$1:$G$149,2,FALSE)</f>
        <v>2.5827803795811501</v>
      </c>
      <c r="K58" s="57">
        <f>+VLOOKUP(B58,'[5]GCI_data_platform-38'!$F$1:$G$149,2,FALSE)</f>
        <v>1.9929754303664899</v>
      </c>
      <c r="L58" s="57">
        <f>+VLOOKUP(B58,'[5]GCI_data_platform-39'!$F$1:$G$149,2,FALSE)</f>
        <v>4.3348314161256498</v>
      </c>
      <c r="M58" s="57">
        <f>+VLOOKUP(B58,'[5]GCI_data_platform-40'!$F$1:$G$149,2,FALSE)</f>
        <v>3.8582673937172798</v>
      </c>
      <c r="N58" s="57">
        <f>+VLOOKUP(B58,'[5]GCI_data_platform-41'!$F$1:$G$149,2,FALSE)</f>
        <v>2.48924241832461</v>
      </c>
      <c r="O58" s="57">
        <f>+VLOOKUP(B58,'[5]GCI_data_platform-42'!$F$1:$G$149,2,FALSE)</f>
        <v>2.64058356806283</v>
      </c>
      <c r="P58" s="57">
        <f>+VLOOKUP(B58,'[5]GCI_data_platform-43'!$F$1:$G$149,2,FALSE)</f>
        <v>2.4414328780104699</v>
      </c>
      <c r="Q58" s="57">
        <f>+VLOOKUP(B58,'[5]GCI_data_platform-44'!$F$1:$G$149,2,FALSE)</f>
        <v>3.1183691586387399</v>
      </c>
      <c r="R58" s="57">
        <f>+VLOOKUP(B58,'[5]GCI_data_platform-45'!$F$1:$G$149,2,FALSE)</f>
        <v>2.3741158424083801</v>
      </c>
      <c r="S58" s="57">
        <f>+VLOOKUP(B58,'[5]GCI_data_platform-46'!$F$1:$G$149,2,FALSE)</f>
        <v>3.4485203675392699</v>
      </c>
      <c r="T58" s="57">
        <f>+VLOOKUP(B58,'[5]GCI_data_platform-47'!$F$1:$G$149,2,FALSE)</f>
        <v>6.4386419083769599</v>
      </c>
      <c r="U58" s="57">
        <f>+VLOOKUP(B58,'[5]GCI_data_platform-48'!$F$1:$G$149,2,FALSE)</f>
        <v>4.8565889486911002</v>
      </c>
      <c r="V58" s="57">
        <f>+VLOOKUP(B58,'[5]GCI_data_platform-49'!$F$1:$G$149,2,FALSE)</f>
        <v>5.08392282198953</v>
      </c>
      <c r="W58" s="57">
        <f>+VLOOKUP(B58,'[5]GCI_data_platform-50'!$F$1:$G$149,2,FALSE)</f>
        <v>4.2078807230366504</v>
      </c>
      <c r="X58" s="57">
        <f>+VLOOKUP(B58,'[5]GCI_data_platform-51'!$F$1:$G$149,2,FALSE)</f>
        <v>3.95691616609948</v>
      </c>
      <c r="Y58" s="57">
        <f>+VLOOKUP(B58,'[5]GCI_data_platform-52'!$F$1:$G$149,2,FALSE)</f>
        <v>3.72832900680628</v>
      </c>
      <c r="Z58" s="57">
        <f>+VLOOKUP(B58,'[5]GCI_data_platform-53'!$F$1:$G$149,2,FALSE)</f>
        <v>5.1620842198952896</v>
      </c>
      <c r="AA58" s="57">
        <f>+VLOOKUP(B58,'[5]GCI_data_platform-54'!$F$1:$G$149,2,FALSE)</f>
        <v>4.0230635832460697</v>
      </c>
      <c r="AB58" s="57">
        <f>+VLOOKUP(B58,'[5]GCI_data_platform-55'!$F$1:$G$149,2,FALSE)</f>
        <v>3.9768654984293201</v>
      </c>
      <c r="AC58" s="57">
        <f>+VLOOKUP(B58,'[5]GCI_data_platform-56'!$F$1:$G$149,2,FALSE)</f>
        <v>4.3</v>
      </c>
    </row>
    <row r="59" spans="1:29" x14ac:dyDescent="0.25">
      <c r="A59" s="57" t="s">
        <v>21</v>
      </c>
      <c r="B59" s="57" t="s">
        <v>90</v>
      </c>
      <c r="C59" s="57">
        <v>20</v>
      </c>
      <c r="D59" s="57">
        <v>1</v>
      </c>
      <c r="E59" s="57">
        <v>22</v>
      </c>
      <c r="F59" s="57">
        <f>+VLOOKUP(B59,'[5]GCI_data_platform-33'!$F$1:$G$149,2,FALSE)</f>
        <v>5.05406305084239</v>
      </c>
      <c r="G59" s="57">
        <f>+VLOOKUP(B59,'[5]GCI_data_platform-34'!$F$1:$G$149,2,FALSE)</f>
        <v>5.0470190839583298</v>
      </c>
      <c r="H59" s="57">
        <f>+VLOOKUP(B59,'[5]GCI_data_platform-35'!$F$1:$G$149,2,FALSE)</f>
        <v>5.1802276157608702</v>
      </c>
      <c r="I59" s="57">
        <f>+VLOOKUP(B59,'[5]GCI_data_platform-36'!$F$1:$G$149,2,FALSE)</f>
        <v>4.8258495103260897</v>
      </c>
      <c r="J59" s="57">
        <f>+VLOOKUP(B59,'[5]GCI_data_platform-37'!$F$1:$G$149,2,FALSE)</f>
        <v>5.1258587875000003</v>
      </c>
      <c r="K59" s="57">
        <f>+VLOOKUP(B59,'[5]GCI_data_platform-38'!$F$1:$G$149,2,FALSE)</f>
        <v>3.3326438842391299</v>
      </c>
      <c r="L59" s="57">
        <f>+VLOOKUP(B59,'[5]GCI_data_platform-39'!$F$1:$G$149,2,FALSE)</f>
        <v>6.2739853983695699</v>
      </c>
      <c r="M59" s="57">
        <f>+VLOOKUP(B59,'[5]GCI_data_platform-40'!$F$1:$G$149,2,FALSE)</f>
        <v>5.5588843766304299</v>
      </c>
      <c r="N59" s="57">
        <f>+VLOOKUP(B59,'[5]GCI_data_platform-41'!$F$1:$G$149,2,FALSE)</f>
        <v>3.6123821456521701</v>
      </c>
      <c r="O59" s="57">
        <f>+VLOOKUP(B59,'[5]GCI_data_platform-42'!$F$1:$G$149,2,FALSE)</f>
        <v>3.7690291190217402</v>
      </c>
      <c r="P59" s="57">
        <f>+VLOOKUP(B59,'[5]GCI_data_platform-43'!$F$1:$G$149,2,FALSE)</f>
        <v>3.93495645</v>
      </c>
      <c r="Q59" s="57">
        <f>+VLOOKUP(B59,'[5]GCI_data_platform-44'!$F$1:$G$149,2,FALSE)</f>
        <v>4.7156317184782601</v>
      </c>
      <c r="R59" s="57">
        <f>+VLOOKUP(B59,'[5]GCI_data_platform-45'!$F$1:$G$149,2,FALSE)</f>
        <v>4.4882294059782604</v>
      </c>
      <c r="S59" s="57">
        <f>+VLOOKUP(B59,'[5]GCI_data_platform-46'!$F$1:$G$149,2,FALSE)</f>
        <v>4.8804735619565198</v>
      </c>
      <c r="T59" s="57">
        <f>+VLOOKUP(B59,'[5]GCI_data_platform-47'!$F$1:$G$149,2,FALSE)</f>
        <v>6.6383071478260902</v>
      </c>
      <c r="U59" s="57">
        <f>+VLOOKUP(B59,'[5]GCI_data_platform-48'!$F$1:$G$149,2,FALSE)</f>
        <v>6.13135841467391</v>
      </c>
      <c r="V59" s="57">
        <f>+VLOOKUP(B59,'[5]GCI_data_platform-49'!$F$1:$G$149,2,FALSE)</f>
        <v>6.3940621326086999</v>
      </c>
      <c r="W59" s="57">
        <f>+VLOOKUP(B59,'[5]GCI_data_platform-50'!$F$1:$G$149,2,FALSE)</f>
        <v>6.1117409858695604</v>
      </c>
      <c r="X59" s="57">
        <f>+VLOOKUP(B59,'[5]GCI_data_platform-51'!$F$1:$G$149,2,FALSE)</f>
        <v>5.07519495149457</v>
      </c>
      <c r="Y59" s="57">
        <f>+VLOOKUP(B59,'[5]GCI_data_platform-52'!$F$1:$G$149,2,FALSE)</f>
        <v>5.4661137021739101</v>
      </c>
      <c r="Z59" s="57">
        <f>+VLOOKUP(B59,'[5]GCI_data_platform-53'!$F$1:$G$149,2,FALSE)</f>
        <v>4.8103029086956504</v>
      </c>
      <c r="AA59" s="57">
        <f>+VLOOKUP(B59,'[5]GCI_data_platform-54'!$F$1:$G$149,2,FALSE)</f>
        <v>5.0086889978260896</v>
      </c>
      <c r="AB59" s="57">
        <f>+VLOOKUP(B59,'[5]GCI_data_platform-55'!$F$1:$G$149,2,FALSE)</f>
        <v>4.3181128967391302</v>
      </c>
      <c r="AC59" s="57">
        <f>+VLOOKUP(B59,'[5]GCI_data_platform-56'!$F$1:$G$149,2,FALSE)</f>
        <v>6</v>
      </c>
    </row>
    <row r="60" spans="1:29" x14ac:dyDescent="0.25">
      <c r="A60" s="57" t="s">
        <v>209</v>
      </c>
      <c r="B60" s="57" t="s">
        <v>429</v>
      </c>
      <c r="C60" s="57">
        <v>30</v>
      </c>
      <c r="F60" s="57">
        <f>+VLOOKUP(B60,'[5]GCI_data_platform-33'!$F$1:$G$149,2,FALSE)</f>
        <v>3.8604843441594201</v>
      </c>
      <c r="G60" s="57">
        <f>+VLOOKUP(B60,'[5]GCI_data_platform-34'!$F$1:$G$149,2,FALSE)</f>
        <v>3.7495786552560402</v>
      </c>
      <c r="H60" s="57">
        <f>+VLOOKUP(B60,'[5]GCI_data_platform-35'!$F$1:$G$149,2,FALSE)</f>
        <v>4.3766420570048297</v>
      </c>
      <c r="I60" s="57">
        <f>+VLOOKUP(B60,'[5]GCI_data_platform-36'!$F$1:$G$149,2,FALSE)</f>
        <v>3.6785871487922699</v>
      </c>
      <c r="J60" s="57">
        <f>+VLOOKUP(B60,'[5]GCI_data_platform-37'!$F$1:$G$149,2,FALSE)</f>
        <v>2.7835331642512098</v>
      </c>
      <c r="K60" s="57">
        <f>+VLOOKUP(B60,'[5]GCI_data_platform-38'!$F$1:$G$149,2,FALSE)</f>
        <v>2.17670527826087</v>
      </c>
      <c r="L60" s="57">
        <f>+VLOOKUP(B60,'[5]GCI_data_platform-39'!$F$1:$G$149,2,FALSE)</f>
        <v>3.2240326813526599</v>
      </c>
      <c r="M60" s="57">
        <f>+VLOOKUP(B60,'[5]GCI_data_platform-40'!$F$1:$G$149,2,FALSE)</f>
        <v>4.7436933671497599</v>
      </c>
      <c r="N60" s="57">
        <f>+VLOOKUP(B60,'[5]GCI_data_platform-41'!$F$1:$G$149,2,FALSE)</f>
        <v>2.7908479555555599</v>
      </c>
      <c r="O60" s="57">
        <f>+VLOOKUP(B60,'[5]GCI_data_platform-42'!$F$1:$G$149,2,FALSE)</f>
        <v>2.95863943671498</v>
      </c>
      <c r="P60" s="57">
        <f>+VLOOKUP(B60,'[5]GCI_data_platform-43'!$F$1:$G$149,2,FALSE)</f>
        <v>3.08139188502415</v>
      </c>
      <c r="Q60" s="57">
        <f>+VLOOKUP(B60,'[5]GCI_data_platform-44'!$F$1:$G$149,2,FALSE)</f>
        <v>3.8448692057970999</v>
      </c>
      <c r="R60" s="57">
        <f>+VLOOKUP(B60,'[5]GCI_data_platform-45'!$F$1:$G$149,2,FALSE)</f>
        <v>3.75148761352657</v>
      </c>
      <c r="S60" s="57">
        <f>+VLOOKUP(B60,'[5]GCI_data_platform-46'!$F$1:$G$149,2,FALSE)</f>
        <v>4.2429984618357501</v>
      </c>
      <c r="T60" s="57">
        <f>+VLOOKUP(B60,'[5]GCI_data_platform-47'!$F$1:$G$149,2,FALSE)</f>
        <v>4.7323093603864699</v>
      </c>
      <c r="U60" s="57">
        <f>+VLOOKUP(B60,'[5]GCI_data_platform-48'!$F$1:$G$149,2,FALSE)</f>
        <v>4.6500079371980698</v>
      </c>
      <c r="V60" s="57">
        <f>+VLOOKUP(B60,'[5]GCI_data_platform-49'!$F$1:$G$149,2,FALSE)</f>
        <v>4.7757444309178698</v>
      </c>
      <c r="W60" s="57">
        <f>+VLOOKUP(B60,'[5]GCI_data_platform-50'!$F$1:$G$149,2,FALSE)</f>
        <v>3.9727296000000001</v>
      </c>
      <c r="X60" s="57">
        <f>+VLOOKUP(B60,'[5]GCI_data_platform-51'!$F$1:$G$149,2,FALSE)</f>
        <v>4.1932014108695599</v>
      </c>
      <c r="Y60" s="57">
        <f>+VLOOKUP(B60,'[5]GCI_data_platform-52'!$F$1:$G$149,2,FALSE)</f>
        <v>3.7476344859903401</v>
      </c>
      <c r="Z60" s="57">
        <f>+VLOOKUP(B60,'[5]GCI_data_platform-53'!$F$1:$G$149,2,FALSE)</f>
        <v>4.9281817826087</v>
      </c>
      <c r="AA60" s="57">
        <f>+VLOOKUP(B60,'[5]GCI_data_platform-54'!$F$1:$G$149,2,FALSE)</f>
        <v>4.5969016376811602</v>
      </c>
      <c r="AB60" s="57">
        <f>+VLOOKUP(B60,'[5]GCI_data_platform-55'!$F$1:$G$149,2,FALSE)</f>
        <v>4.4299899227053103</v>
      </c>
      <c r="AC60" s="57">
        <f>+VLOOKUP(B60,'[5]GCI_data_platform-56'!$F$1:$G$149,2,FALSE)</f>
        <v>6</v>
      </c>
    </row>
    <row r="61" spans="1:29" x14ac:dyDescent="0.25">
      <c r="A61" s="57" t="s">
        <v>210</v>
      </c>
      <c r="B61" s="57" t="s">
        <v>430</v>
      </c>
      <c r="C61" s="57">
        <v>30</v>
      </c>
      <c r="F61" s="57">
        <f>+VLOOKUP(B61,'[5]GCI_data_platform-33'!$F$1:$G$149,2,FALSE)</f>
        <v>3.96729490815</v>
      </c>
      <c r="G61" s="57">
        <f>+VLOOKUP(B61,'[5]GCI_data_platform-34'!$F$1:$G$149,2,FALSE)</f>
        <v>3.8451621106285701</v>
      </c>
      <c r="H61" s="57">
        <f>+VLOOKUP(B61,'[5]GCI_data_platform-35'!$F$1:$G$149,2,FALSE)</f>
        <v>4.0661850857142898</v>
      </c>
      <c r="I61" s="57">
        <f>+VLOOKUP(B61,'[5]GCI_data_platform-36'!$F$1:$G$149,2,FALSE)</f>
        <v>3.90362760571429</v>
      </c>
      <c r="J61" s="57">
        <f>+VLOOKUP(B61,'[5]GCI_data_platform-37'!$F$1:$G$149,2,FALSE)</f>
        <v>3.3846537371428602</v>
      </c>
      <c r="K61" s="57">
        <f>+VLOOKUP(B61,'[5]GCI_data_platform-38'!$F$1:$G$149,2,FALSE)</f>
        <v>3.2305953771428602</v>
      </c>
      <c r="L61" s="57">
        <f>+VLOOKUP(B61,'[5]GCI_data_platform-39'!$F$1:$G$149,2,FALSE)</f>
        <v>3.3114458777142901</v>
      </c>
      <c r="M61" s="57">
        <f>+VLOOKUP(B61,'[5]GCI_data_platform-40'!$F$1:$G$149,2,FALSE)</f>
        <v>3.6574901542857101</v>
      </c>
      <c r="N61" s="57">
        <f>+VLOOKUP(B61,'[5]GCI_data_platform-41'!$F$1:$G$149,2,FALSE)</f>
        <v>3.7119124742857101</v>
      </c>
      <c r="O61" s="57">
        <f>+VLOOKUP(B61,'[5]GCI_data_platform-42'!$F$1:$G$149,2,FALSE)</f>
        <v>3.7893999771428599</v>
      </c>
      <c r="P61" s="57">
        <f>+VLOOKUP(B61,'[5]GCI_data_platform-43'!$F$1:$G$149,2,FALSE)</f>
        <v>3.9299566285714298</v>
      </c>
      <c r="Q61" s="57">
        <f>+VLOOKUP(B61,'[5]GCI_data_platform-44'!$F$1:$G$149,2,FALSE)</f>
        <v>4.0770734514285696</v>
      </c>
      <c r="R61" s="57">
        <f>+VLOOKUP(B61,'[5]GCI_data_platform-45'!$F$1:$G$149,2,FALSE)</f>
        <v>3.7461549828571399</v>
      </c>
      <c r="S61" s="57">
        <f>+VLOOKUP(B61,'[5]GCI_data_platform-46'!$F$1:$G$149,2,FALSE)</f>
        <v>4.18643829142857</v>
      </c>
      <c r="T61" s="57">
        <f>+VLOOKUP(B61,'[5]GCI_data_platform-47'!$F$1:$G$149,2,FALSE)</f>
        <v>4.5643188171428601</v>
      </c>
      <c r="U61" s="57">
        <f>+VLOOKUP(B61,'[5]GCI_data_platform-48'!$F$1:$G$149,2,FALSE)</f>
        <v>4.3794302914285703</v>
      </c>
      <c r="V61" s="57">
        <f>+VLOOKUP(B61,'[5]GCI_data_platform-49'!$F$1:$G$149,2,FALSE)</f>
        <v>4.1315719885714302</v>
      </c>
      <c r="W61" s="57">
        <f>+VLOOKUP(B61,'[5]GCI_data_platform-50'!$F$1:$G$149,2,FALSE)</f>
        <v>4.0223068342857102</v>
      </c>
      <c r="X61" s="57">
        <f>+VLOOKUP(B61,'[5]GCI_data_platform-51'!$F$1:$G$149,2,FALSE)</f>
        <v>4.3336933007142902</v>
      </c>
      <c r="Y61" s="57">
        <f>+VLOOKUP(B61,'[5]GCI_data_platform-52'!$F$1:$G$149,2,FALSE)</f>
        <v>4.0307105085714303</v>
      </c>
      <c r="Z61" s="57">
        <f>+VLOOKUP(B61,'[5]GCI_data_platform-53'!$F$1:$G$149,2,FALSE)</f>
        <v>4.6230431542857104</v>
      </c>
      <c r="AA61" s="57">
        <f>+VLOOKUP(B61,'[5]GCI_data_platform-54'!$F$1:$G$149,2,FALSE)</f>
        <v>4.79293535428571</v>
      </c>
      <c r="AB61" s="57">
        <f>+VLOOKUP(B61,'[5]GCI_data_platform-55'!$F$1:$G$149,2,FALSE)</f>
        <v>4.5307258628571399</v>
      </c>
      <c r="AC61" s="57">
        <f>+VLOOKUP(B61,'[5]GCI_data_platform-56'!$F$1:$G$149,2,FALSE)</f>
        <v>6</v>
      </c>
    </row>
    <row r="62" spans="1:29" x14ac:dyDescent="0.25">
      <c r="A62" s="57" t="s">
        <v>431</v>
      </c>
      <c r="B62" s="57" t="s">
        <v>432</v>
      </c>
      <c r="C62" s="57">
        <v>30</v>
      </c>
      <c r="F62" s="57">
        <f>+VLOOKUP(B62,'[5]GCI_data_platform-33'!$F$1:$G$149,2,FALSE)</f>
        <v>3.6824712884509601</v>
      </c>
      <c r="G62" s="57">
        <f>+VLOOKUP(B62,'[5]GCI_data_platform-34'!$F$1:$G$149,2,FALSE)</f>
        <v>3.6530929256482501</v>
      </c>
      <c r="H62" s="57">
        <f>+VLOOKUP(B62,'[5]GCI_data_platform-35'!$F$1:$G$149,2,FALSE)</f>
        <v>4.3081376966005704</v>
      </c>
      <c r="I62" s="57">
        <f>+VLOOKUP(B62,'[5]GCI_data_platform-36'!$F$1:$G$149,2,FALSE)</f>
        <v>2.7709679793201101</v>
      </c>
      <c r="J62" s="57">
        <f>+VLOOKUP(B62,'[5]GCI_data_platform-37'!$F$1:$G$149,2,FALSE)</f>
        <v>3.1589306216713902</v>
      </c>
      <c r="K62" s="57">
        <f>+VLOOKUP(B62,'[5]GCI_data_platform-38'!$F$1:$G$149,2,FALSE)</f>
        <v>3.33300059235127</v>
      </c>
      <c r="L62" s="57">
        <f>+VLOOKUP(B62,'[5]GCI_data_platform-39'!$F$1:$G$149,2,FALSE)</f>
        <v>3.8419007774504199</v>
      </c>
      <c r="M62" s="57">
        <f>+VLOOKUP(B62,'[5]GCI_data_platform-40'!$F$1:$G$149,2,FALSE)</f>
        <v>3.6705135484419298</v>
      </c>
      <c r="N62" s="57">
        <f>+VLOOKUP(B62,'[5]GCI_data_platform-41'!$F$1:$G$149,2,FALSE)</f>
        <v>3.3583895481586401</v>
      </c>
      <c r="O62" s="57">
        <f>+VLOOKUP(B62,'[5]GCI_data_platform-42'!$F$1:$G$149,2,FALSE)</f>
        <v>3.16257296175637</v>
      </c>
      <c r="P62" s="57">
        <f>+VLOOKUP(B62,'[5]GCI_data_platform-43'!$F$1:$G$149,2,FALSE)</f>
        <v>2.84018112082153</v>
      </c>
      <c r="Q62" s="57">
        <f>+VLOOKUP(B62,'[5]GCI_data_platform-44'!$F$1:$G$149,2,FALSE)</f>
        <v>3.42114558668555</v>
      </c>
      <c r="R62" s="57">
        <f>+VLOOKUP(B62,'[5]GCI_data_platform-45'!$F$1:$G$149,2,FALSE)</f>
        <v>2.7336884885269099</v>
      </c>
      <c r="S62" s="57">
        <f>+VLOOKUP(B62,'[5]GCI_data_platform-46'!$F$1:$G$149,2,FALSE)</f>
        <v>3.4502419705382401</v>
      </c>
      <c r="T62" s="57">
        <f>+VLOOKUP(B62,'[5]GCI_data_platform-47'!$F$1:$G$149,2,FALSE)</f>
        <v>4.6118706106232299</v>
      </c>
      <c r="U62" s="57">
        <f>+VLOOKUP(B62,'[5]GCI_data_platform-48'!$F$1:$G$149,2,FALSE)</f>
        <v>4.2265962021246501</v>
      </c>
      <c r="V62" s="57">
        <f>+VLOOKUP(B62,'[5]GCI_data_platform-49'!$F$1:$G$149,2,FALSE)</f>
        <v>4.4080555922096298</v>
      </c>
      <c r="W62" s="57">
        <f>+VLOOKUP(B62,'[5]GCI_data_platform-50'!$F$1:$G$149,2,FALSE)</f>
        <v>4.30983199348442</v>
      </c>
      <c r="X62" s="57">
        <f>+VLOOKUP(B62,'[5]GCI_data_platform-51'!$F$1:$G$149,2,FALSE)</f>
        <v>3.7706063768590599</v>
      </c>
      <c r="Y62" s="57">
        <f>+VLOOKUP(B62,'[5]GCI_data_platform-52'!$F$1:$G$149,2,FALSE)</f>
        <v>3.7892514674220998</v>
      </c>
      <c r="Z62" s="57">
        <f>+VLOOKUP(B62,'[5]GCI_data_platform-53'!$F$1:$G$149,2,FALSE)</f>
        <v>4.0318434958923497</v>
      </c>
      <c r="AA62" s="57">
        <f>+VLOOKUP(B62,'[5]GCI_data_platform-54'!$F$1:$G$149,2,FALSE)</f>
        <v>4.0370555512747899</v>
      </c>
      <c r="AB62" s="57">
        <f>+VLOOKUP(B62,'[5]GCI_data_platform-55'!$F$1:$G$149,2,FALSE)</f>
        <v>3.7189460980170002</v>
      </c>
      <c r="AC62" s="57">
        <f>+VLOOKUP(B62,'[5]GCI_data_platform-56'!$F$1:$G$149,2,FALSE)</f>
        <v>3.7</v>
      </c>
    </row>
    <row r="63" spans="1:29" x14ac:dyDescent="0.25">
      <c r="A63" s="57" t="s">
        <v>213</v>
      </c>
      <c r="B63" s="57" t="s">
        <v>434</v>
      </c>
      <c r="C63" s="57">
        <v>30</v>
      </c>
      <c r="F63" s="57">
        <f>+VLOOKUP(B63,'[5]GCI_data_platform-33'!$F$1:$G$149,2,FALSE)</f>
        <v>5.2689584951196604</v>
      </c>
      <c r="G63" s="57">
        <f>+VLOOKUP(B63,'[5]GCI_data_platform-34'!$F$1:$G$149,2,FALSE)</f>
        <v>5.2661687849458696</v>
      </c>
      <c r="H63" s="57">
        <f>+VLOOKUP(B63,'[5]GCI_data_platform-35'!$F$1:$G$149,2,FALSE)</f>
        <v>5.7234319025640996</v>
      </c>
      <c r="I63" s="57">
        <f>+VLOOKUP(B63,'[5]GCI_data_platform-36'!$F$1:$G$149,2,FALSE)</f>
        <v>5.4473437965812002</v>
      </c>
      <c r="J63" s="57">
        <f>+VLOOKUP(B63,'[5]GCI_data_platform-37'!$F$1:$G$149,2,FALSE)</f>
        <v>5.5646734051282101</v>
      </c>
      <c r="K63" s="57">
        <f>+VLOOKUP(B63,'[5]GCI_data_platform-38'!$F$1:$G$149,2,FALSE)</f>
        <v>3.9398570427350399</v>
      </c>
      <c r="L63" s="57">
        <f>+VLOOKUP(B63,'[5]GCI_data_platform-39'!$F$1:$G$149,2,FALSE)</f>
        <v>6.1388483620512799</v>
      </c>
      <c r="M63" s="57">
        <f>+VLOOKUP(B63,'[5]GCI_data_platform-40'!$F$1:$G$149,2,FALSE)</f>
        <v>6.3515474170940198</v>
      </c>
      <c r="N63" s="57">
        <f>+VLOOKUP(B63,'[5]GCI_data_platform-41'!$F$1:$G$149,2,FALSE)</f>
        <v>4.1248691794871801</v>
      </c>
      <c r="O63" s="57">
        <f>+VLOOKUP(B63,'[5]GCI_data_platform-42'!$F$1:$G$149,2,FALSE)</f>
        <v>3.4337629333333299</v>
      </c>
      <c r="P63" s="57">
        <f>+VLOOKUP(B63,'[5]GCI_data_platform-43'!$F$1:$G$149,2,FALSE)</f>
        <v>3.9494719025640999</v>
      </c>
      <c r="Q63" s="57">
        <f>+VLOOKUP(B63,'[5]GCI_data_platform-44'!$F$1:$G$149,2,FALSE)</f>
        <v>4.8480063931623896</v>
      </c>
      <c r="R63" s="57">
        <f>+VLOOKUP(B63,'[5]GCI_data_platform-45'!$F$1:$G$149,2,FALSE)</f>
        <v>4.5644866256410301</v>
      </c>
      <c r="S63" s="57">
        <f>+VLOOKUP(B63,'[5]GCI_data_platform-46'!$F$1:$G$149,2,FALSE)</f>
        <v>4.9594414461538499</v>
      </c>
      <c r="T63" s="57">
        <f>+VLOOKUP(B63,'[5]GCI_data_platform-47'!$F$1:$G$149,2,FALSE)</f>
        <v>6.0966241247863202</v>
      </c>
      <c r="U63" s="57">
        <f>+VLOOKUP(B63,'[5]GCI_data_platform-48'!$F$1:$G$149,2,FALSE)</f>
        <v>5.4822551948717901</v>
      </c>
      <c r="V63" s="57">
        <f>+VLOOKUP(B63,'[5]GCI_data_platform-49'!$F$1:$G$149,2,FALSE)</f>
        <v>5.8879882854700902</v>
      </c>
      <c r="W63" s="57">
        <f>+VLOOKUP(B63,'[5]GCI_data_platform-50'!$F$1:$G$149,2,FALSE)</f>
        <v>6.1160909111111099</v>
      </c>
      <c r="X63" s="57">
        <f>+VLOOKUP(B63,'[5]GCI_data_platform-51'!$F$1:$G$149,2,FALSE)</f>
        <v>5.2773276256410302</v>
      </c>
      <c r="Y63" s="57">
        <f>+VLOOKUP(B63,'[5]GCI_data_platform-52'!$F$1:$G$149,2,FALSE)</f>
        <v>5.4194107965812002</v>
      </c>
      <c r="Z63" s="57">
        <f>+VLOOKUP(B63,'[5]GCI_data_platform-53'!$F$1:$G$149,2,FALSE)</f>
        <v>4.8137109333333301</v>
      </c>
      <c r="AA63" s="57">
        <f>+VLOOKUP(B63,'[5]GCI_data_platform-54'!$F$1:$G$149,2,FALSE)</f>
        <v>5.0060245333333304</v>
      </c>
      <c r="AB63" s="57">
        <f>+VLOOKUP(B63,'[5]GCI_data_platform-55'!$F$1:$G$149,2,FALSE)</f>
        <v>4.7412423521367497</v>
      </c>
      <c r="AC63" s="57">
        <f>+VLOOKUP(B63,'[5]GCI_data_platform-56'!$F$1:$G$149,2,FALSE)</f>
        <v>8.3000000000000007</v>
      </c>
    </row>
    <row r="64" spans="1:29" x14ac:dyDescent="0.25">
      <c r="A64" s="57" t="s">
        <v>214</v>
      </c>
      <c r="B64" s="57" t="s">
        <v>437</v>
      </c>
      <c r="C64" s="57">
        <v>30</v>
      </c>
      <c r="F64" s="57">
        <f>+VLOOKUP(B64,'[5]GCI_data_platform-33'!$F$1:$G$149,2,FALSE)</f>
        <v>4.5612594720743198</v>
      </c>
      <c r="G64" s="57">
        <f>+VLOOKUP(B64,'[5]GCI_data_platform-34'!$F$1:$G$149,2,FALSE)</f>
        <v>4.4184963080360404</v>
      </c>
      <c r="H64" s="57">
        <f>+VLOOKUP(B64,'[5]GCI_data_platform-35'!$F$1:$G$149,2,FALSE)</f>
        <v>4.9831478432432403</v>
      </c>
      <c r="I64" s="57">
        <f>+VLOOKUP(B64,'[5]GCI_data_platform-36'!$F$1:$G$149,2,FALSE)</f>
        <v>4.6499965189189201</v>
      </c>
      <c r="J64" s="57">
        <f>+VLOOKUP(B64,'[5]GCI_data_platform-37'!$F$1:$G$149,2,FALSE)</f>
        <v>4.5122404891891899</v>
      </c>
      <c r="K64" s="57">
        <f>+VLOOKUP(B64,'[5]GCI_data_platform-38'!$F$1:$G$149,2,FALSE)</f>
        <v>3.0374175648648598</v>
      </c>
      <c r="L64" s="57">
        <f>+VLOOKUP(B64,'[5]GCI_data_platform-39'!$F$1:$G$149,2,FALSE)</f>
        <v>5.3892439270270298</v>
      </c>
      <c r="M64" s="57">
        <f>+VLOOKUP(B64,'[5]GCI_data_platform-40'!$F$1:$G$149,2,FALSE)</f>
        <v>5.7656644594594599</v>
      </c>
      <c r="N64" s="57">
        <f>+VLOOKUP(B64,'[5]GCI_data_platform-41'!$F$1:$G$149,2,FALSE)</f>
        <v>3.3202123081081099</v>
      </c>
      <c r="O64" s="57">
        <f>+VLOOKUP(B64,'[5]GCI_data_platform-42'!$F$1:$G$149,2,FALSE)</f>
        <v>3.1222625486486502</v>
      </c>
      <c r="P64" s="57">
        <f>+VLOOKUP(B64,'[5]GCI_data_platform-43'!$F$1:$G$149,2,FALSE)</f>
        <v>3.02544797567568</v>
      </c>
      <c r="Q64" s="57">
        <f>+VLOOKUP(B64,'[5]GCI_data_platform-44'!$F$1:$G$149,2,FALSE)</f>
        <v>4.2001096918918899</v>
      </c>
      <c r="R64" s="57">
        <f>+VLOOKUP(B64,'[5]GCI_data_platform-45'!$F$1:$G$149,2,FALSE)</f>
        <v>4.0980989405405399</v>
      </c>
      <c r="S64" s="57">
        <f>+VLOOKUP(B64,'[5]GCI_data_platform-46'!$F$1:$G$149,2,FALSE)</f>
        <v>4.06558494054054</v>
      </c>
      <c r="T64" s="57">
        <f>+VLOOKUP(B64,'[5]GCI_data_platform-47'!$F$1:$G$149,2,FALSE)</f>
        <v>3.8573796540540499</v>
      </c>
      <c r="U64" s="57">
        <f>+VLOOKUP(B64,'[5]GCI_data_platform-48'!$F$1:$G$149,2,FALSE)</f>
        <v>5.1211160081081104</v>
      </c>
      <c r="V64" s="57">
        <f>+VLOOKUP(B64,'[5]GCI_data_platform-49'!$F$1:$G$149,2,FALSE)</f>
        <v>5.2016227162162201</v>
      </c>
      <c r="W64" s="57">
        <f>+VLOOKUP(B64,'[5]GCI_data_platform-50'!$F$1:$G$149,2,FALSE)</f>
        <v>4.4685920540540502</v>
      </c>
      <c r="X64" s="57">
        <f>+VLOOKUP(B64,'[5]GCI_data_platform-51'!$F$1:$G$149,2,FALSE)</f>
        <v>4.9895489641891899</v>
      </c>
      <c r="Y64" s="57">
        <f>+VLOOKUP(B64,'[5]GCI_data_platform-52'!$F$1:$G$149,2,FALSE)</f>
        <v>4.8832928729729703</v>
      </c>
      <c r="Z64" s="57">
        <f>+VLOOKUP(B64,'[5]GCI_data_platform-53'!$F$1:$G$149,2,FALSE)</f>
        <v>5.29205127027027</v>
      </c>
      <c r="AA64" s="57">
        <f>+VLOOKUP(B64,'[5]GCI_data_platform-54'!$F$1:$G$149,2,FALSE)</f>
        <v>4.5673292405405403</v>
      </c>
      <c r="AB64" s="57">
        <f>+VLOOKUP(B64,'[5]GCI_data_platform-55'!$F$1:$G$149,2,FALSE)</f>
        <v>4.5438397108108104</v>
      </c>
      <c r="AC64" s="57">
        <f>+VLOOKUP(B64,'[5]GCI_data_platform-56'!$F$1:$G$149,2,FALSE)</f>
        <v>8.3000000000000007</v>
      </c>
    </row>
    <row r="65" spans="1:29" x14ac:dyDescent="0.25">
      <c r="A65" s="57" t="s">
        <v>215</v>
      </c>
      <c r="B65" s="57" t="s">
        <v>438</v>
      </c>
      <c r="C65" s="57">
        <v>30</v>
      </c>
      <c r="F65" s="57">
        <f>+VLOOKUP(B65,'[5]GCI_data_platform-33'!$F$1:$G$149,2,FALSE)</f>
        <v>3.49978569208576</v>
      </c>
      <c r="G65" s="57">
        <f>+VLOOKUP(B65,'[5]GCI_data_platform-34'!$F$1:$G$149,2,FALSE)</f>
        <v>3.4112390351356598</v>
      </c>
      <c r="H65" s="57">
        <f>+VLOOKUP(B65,'[5]GCI_data_platform-35'!$F$1:$G$149,2,FALSE)</f>
        <v>4.2628414924418596</v>
      </c>
      <c r="I65" s="57">
        <f>+VLOOKUP(B65,'[5]GCI_data_platform-36'!$F$1:$G$149,2,FALSE)</f>
        <v>3.72469664883721</v>
      </c>
      <c r="J65" s="57">
        <f>+VLOOKUP(B65,'[5]GCI_data_platform-37'!$F$1:$G$149,2,FALSE)</f>
        <v>2.8439181488372101</v>
      </c>
      <c r="K65" s="57">
        <f>+VLOOKUP(B65,'[5]GCI_data_platform-38'!$F$1:$G$149,2,FALSE)</f>
        <v>1.81644520581395</v>
      </c>
      <c r="L65" s="57">
        <f>+VLOOKUP(B65,'[5]GCI_data_platform-39'!$F$1:$G$149,2,FALSE)</f>
        <v>3.8393383304651199</v>
      </c>
      <c r="M65" s="57">
        <f>+VLOOKUP(B65,'[5]GCI_data_platform-40'!$F$1:$G$149,2,FALSE)</f>
        <v>3.7148075529069802</v>
      </c>
      <c r="N65" s="57">
        <f>+VLOOKUP(B65,'[5]GCI_data_platform-41'!$F$1:$G$149,2,FALSE)</f>
        <v>2.3709079598837199</v>
      </c>
      <c r="O65" s="57">
        <f>+VLOOKUP(B65,'[5]GCI_data_platform-42'!$F$1:$G$149,2,FALSE)</f>
        <v>2.0226114372092998</v>
      </c>
      <c r="P65" s="57">
        <f>+VLOOKUP(B65,'[5]GCI_data_platform-43'!$F$1:$G$149,2,FALSE)</f>
        <v>2.1579402337209301</v>
      </c>
      <c r="Q65" s="57">
        <f>+VLOOKUP(B65,'[5]GCI_data_platform-44'!$F$1:$G$149,2,FALSE)</f>
        <v>2.3301960267441899</v>
      </c>
      <c r="R65" s="57">
        <f>+VLOOKUP(B65,'[5]GCI_data_platform-45'!$F$1:$G$149,2,FALSE)</f>
        <v>2.4869883511627902</v>
      </c>
      <c r="S65" s="57">
        <f>+VLOOKUP(B65,'[5]GCI_data_platform-46'!$F$1:$G$149,2,FALSE)</f>
        <v>3.0261720011627902</v>
      </c>
      <c r="T65" s="57">
        <f>+VLOOKUP(B65,'[5]GCI_data_platform-47'!$F$1:$G$149,2,FALSE)</f>
        <v>5.6619793517441899</v>
      </c>
      <c r="U65" s="57">
        <f>+VLOOKUP(B65,'[5]GCI_data_platform-48'!$F$1:$G$149,2,FALSE)</f>
        <v>4.4993542284883699</v>
      </c>
      <c r="V65" s="57">
        <f>+VLOOKUP(B65,'[5]GCI_data_platform-49'!$F$1:$G$149,2,FALSE)</f>
        <v>3.5960708633720899</v>
      </c>
      <c r="W65" s="57">
        <f>+VLOOKUP(B65,'[5]GCI_data_platform-50'!$F$1:$G$149,2,FALSE)</f>
        <v>5.0100437017441903</v>
      </c>
      <c r="X65" s="57">
        <f>+VLOOKUP(B65,'[5]GCI_data_platform-51'!$F$1:$G$149,2,FALSE)</f>
        <v>3.7654256629360501</v>
      </c>
      <c r="Y65" s="57">
        <f>+VLOOKUP(B65,'[5]GCI_data_platform-52'!$F$1:$G$149,2,FALSE)</f>
        <v>3.6272926255814002</v>
      </c>
      <c r="Z65" s="57">
        <f>+VLOOKUP(B65,'[5]GCI_data_platform-53'!$F$1:$G$149,2,FALSE)</f>
        <v>3.9901824901162799</v>
      </c>
      <c r="AA65" s="57">
        <f>+VLOOKUP(B65,'[5]GCI_data_platform-54'!$F$1:$G$149,2,FALSE)</f>
        <v>3.7691535697674401</v>
      </c>
      <c r="AB65" s="57">
        <f>+VLOOKUP(B65,'[5]GCI_data_platform-55'!$F$1:$G$149,2,FALSE)</f>
        <v>3.25489874127907</v>
      </c>
      <c r="AC65" s="57">
        <f>+VLOOKUP(B65,'[5]GCI_data_platform-56'!$F$1:$G$149,2,FALSE)</f>
        <v>6</v>
      </c>
    </row>
    <row r="66" spans="1:29" x14ac:dyDescent="0.25">
      <c r="A66" s="57" t="s">
        <v>22</v>
      </c>
      <c r="B66" s="57" t="s">
        <v>91</v>
      </c>
      <c r="C66" s="57">
        <v>10</v>
      </c>
      <c r="D66" s="57">
        <v>1</v>
      </c>
      <c r="E66" s="57">
        <v>11</v>
      </c>
      <c r="F66" s="57">
        <f>+VLOOKUP(B66,'[5]GCI_data_platform-33'!$F$1:$G$149,2,FALSE)</f>
        <v>3.6647916576856598</v>
      </c>
      <c r="G66" s="57">
        <f>+VLOOKUP(B66,'[5]GCI_data_platform-34'!$F$1:$G$149,2,FALSE)</f>
        <v>3.4993460668652001</v>
      </c>
      <c r="H66" s="57">
        <f>+VLOOKUP(B66,'[5]GCI_data_platform-35'!$F$1:$G$149,2,FALSE)</f>
        <v>4.3101362639705902</v>
      </c>
      <c r="I66" s="57">
        <f>+VLOOKUP(B66,'[5]GCI_data_platform-36'!$F$1:$G$149,2,FALSE)</f>
        <v>3.5120068345588198</v>
      </c>
      <c r="J66" s="57">
        <f>+VLOOKUP(B66,'[5]GCI_data_platform-37'!$F$1:$G$149,2,FALSE)</f>
        <v>2.9793624441176498</v>
      </c>
      <c r="K66" s="57">
        <f>+VLOOKUP(B66,'[5]GCI_data_platform-38'!$F$1:$G$149,2,FALSE)</f>
        <v>2.2052054882352898</v>
      </c>
      <c r="L66" s="57">
        <f>+VLOOKUP(B66,'[5]GCI_data_platform-39'!$F$1:$G$149,2,FALSE)</f>
        <v>3.7306017002941201</v>
      </c>
      <c r="M66" s="57">
        <f>+VLOOKUP(B66,'[5]GCI_data_platform-40'!$F$1:$G$149,2,FALSE)</f>
        <v>4.4311746911764702</v>
      </c>
      <c r="N66" s="57">
        <f>+VLOOKUP(B66,'[5]GCI_data_platform-41'!$F$1:$G$149,2,FALSE)</f>
        <v>2.6489988183823501</v>
      </c>
      <c r="O66" s="57">
        <f>+VLOOKUP(B66,'[5]GCI_data_platform-42'!$F$1:$G$149,2,FALSE)</f>
        <v>2.4979150470588198</v>
      </c>
      <c r="P66" s="57">
        <f>+VLOOKUP(B66,'[5]GCI_data_platform-43'!$F$1:$G$149,2,FALSE)</f>
        <v>2.80571007279412</v>
      </c>
      <c r="Q66" s="57">
        <f>+VLOOKUP(B66,'[5]GCI_data_platform-44'!$F$1:$G$149,2,FALSE)</f>
        <v>3.3923955352941202</v>
      </c>
      <c r="R66" s="57">
        <f>+VLOOKUP(B66,'[5]GCI_data_platform-45'!$F$1:$G$149,2,FALSE)</f>
        <v>3.3511014595588202</v>
      </c>
      <c r="S66" s="57">
        <f>+VLOOKUP(B66,'[5]GCI_data_platform-46'!$F$1:$G$149,2,FALSE)</f>
        <v>3.8018100941176498</v>
      </c>
      <c r="T66" s="57">
        <f>+VLOOKUP(B66,'[5]GCI_data_platform-47'!$F$1:$G$149,2,FALSE)</f>
        <v>5.9725011522058802</v>
      </c>
      <c r="U66" s="57">
        <f>+VLOOKUP(B66,'[5]GCI_data_platform-48'!$F$1:$G$149,2,FALSE)</f>
        <v>2.3132300323529398</v>
      </c>
      <c r="V66" s="57">
        <f>+VLOOKUP(B66,'[5]GCI_data_platform-49'!$F$1:$G$149,2,FALSE)</f>
        <v>3.1467240095588198</v>
      </c>
      <c r="W66" s="57">
        <f>+VLOOKUP(B66,'[5]GCI_data_platform-50'!$F$1:$G$149,2,FALSE)</f>
        <v>3.6517080301470601</v>
      </c>
      <c r="X66" s="57">
        <f>+VLOOKUP(B66,'[5]GCI_data_platform-51'!$F$1:$G$149,2,FALSE)</f>
        <v>4.1611284301470599</v>
      </c>
      <c r="Y66" s="57">
        <f>+VLOOKUP(B66,'[5]GCI_data_platform-52'!$F$1:$G$149,2,FALSE)</f>
        <v>3.68777422720588</v>
      </c>
      <c r="Z66" s="57">
        <f>+VLOOKUP(B66,'[5]GCI_data_platform-53'!$F$1:$G$149,2,FALSE)</f>
        <v>5.2959275485294102</v>
      </c>
      <c r="AA66" s="57">
        <f>+VLOOKUP(B66,'[5]GCI_data_platform-54'!$F$1:$G$149,2,FALSE)</f>
        <v>4.6178581441176503</v>
      </c>
      <c r="AB66" s="57">
        <f>+VLOOKUP(B66,'[5]GCI_data_platform-55'!$F$1:$G$149,2,FALSE)</f>
        <v>4.4441448397058796</v>
      </c>
      <c r="AC66" s="57">
        <f>+VLOOKUP(B66,'[5]GCI_data_platform-56'!$F$1:$G$149,2,FALSE)</f>
        <v>5.3</v>
      </c>
    </row>
    <row r="67" spans="1:29" x14ac:dyDescent="0.25">
      <c r="A67" s="57" t="s">
        <v>216</v>
      </c>
      <c r="B67" s="57" t="s">
        <v>439</v>
      </c>
      <c r="C67" s="57">
        <v>30</v>
      </c>
      <c r="F67" s="57">
        <f>+VLOOKUP(B67,'[5]GCI_data_platform-33'!$F$1:$G$149,2,FALSE)</f>
        <v>5.2544221423495596</v>
      </c>
      <c r="G67" s="57">
        <f>+VLOOKUP(B67,'[5]GCI_data_platform-34'!$F$1:$G$149,2,FALSE)</f>
        <v>5.1587189728008802</v>
      </c>
      <c r="H67" s="57">
        <f>+VLOOKUP(B67,'[5]GCI_data_platform-35'!$F$1:$G$149,2,FALSE)</f>
        <v>5.8144369168141603</v>
      </c>
      <c r="I67" s="57">
        <f>+VLOOKUP(B67,'[5]GCI_data_platform-36'!$F$1:$G$149,2,FALSE)</f>
        <v>5.7334508464601797</v>
      </c>
      <c r="J67" s="57">
        <f>+VLOOKUP(B67,'[5]GCI_data_platform-37'!$F$1:$G$149,2,FALSE)</f>
        <v>5.3877961778761101</v>
      </c>
      <c r="K67" s="57">
        <f>+VLOOKUP(B67,'[5]GCI_data_platform-38'!$F$1:$G$149,2,FALSE)</f>
        <v>3.80274782212389</v>
      </c>
      <c r="L67" s="57">
        <f>+VLOOKUP(B67,'[5]GCI_data_platform-39'!$F$1:$G$149,2,FALSE)</f>
        <v>6.1290862689380496</v>
      </c>
      <c r="M67" s="57">
        <f>+VLOOKUP(B67,'[5]GCI_data_platform-40'!$F$1:$G$149,2,FALSE)</f>
        <v>5.9617747420354004</v>
      </c>
      <c r="N67" s="57">
        <f>+VLOOKUP(B67,'[5]GCI_data_platform-41'!$F$1:$G$149,2,FALSE)</f>
        <v>4.7996318641592897</v>
      </c>
      <c r="O67" s="57">
        <f>+VLOOKUP(B67,'[5]GCI_data_platform-42'!$F$1:$G$149,2,FALSE)</f>
        <v>3.46199965840708</v>
      </c>
      <c r="P67" s="57">
        <f>+VLOOKUP(B67,'[5]GCI_data_platform-43'!$F$1:$G$149,2,FALSE)</f>
        <v>3.3921174831858401</v>
      </c>
      <c r="Q67" s="57">
        <f>+VLOOKUP(B67,'[5]GCI_data_platform-44'!$F$1:$G$149,2,FALSE)</f>
        <v>4.7094174238938002</v>
      </c>
      <c r="R67" s="57">
        <f>+VLOOKUP(B67,'[5]GCI_data_platform-45'!$F$1:$G$149,2,FALSE)</f>
        <v>4.0786704092920401</v>
      </c>
      <c r="S67" s="57">
        <f>+VLOOKUP(B67,'[5]GCI_data_platform-46'!$F$1:$G$149,2,FALSE)</f>
        <v>5.1749387703539798</v>
      </c>
      <c r="T67" s="57">
        <f>+VLOOKUP(B67,'[5]GCI_data_platform-47'!$F$1:$G$149,2,FALSE)</f>
        <v>5.1967181752212399</v>
      </c>
      <c r="U67" s="57">
        <f>+VLOOKUP(B67,'[5]GCI_data_platform-48'!$F$1:$G$149,2,FALSE)</f>
        <v>5.2195398641592901</v>
      </c>
      <c r="V67" s="57">
        <f>+VLOOKUP(B67,'[5]GCI_data_platform-49'!$F$1:$G$149,2,FALSE)</f>
        <v>5.2420714619469004</v>
      </c>
      <c r="W67" s="57">
        <f>+VLOOKUP(B67,'[5]GCI_data_platform-50'!$F$1:$G$149,2,FALSE)</f>
        <v>5.7635818141592896</v>
      </c>
      <c r="X67" s="57">
        <f>+VLOOKUP(B67,'[5]GCI_data_platform-51'!$F$1:$G$149,2,FALSE)</f>
        <v>5.5415316509955703</v>
      </c>
      <c r="Y67" s="57">
        <f>+VLOOKUP(B67,'[5]GCI_data_platform-52'!$F$1:$G$149,2,FALSE)</f>
        <v>5.8096780889380497</v>
      </c>
      <c r="Z67" s="57">
        <f>+VLOOKUP(B67,'[5]GCI_data_platform-53'!$F$1:$G$149,2,FALSE)</f>
        <v>5.5073398641592899</v>
      </c>
      <c r="AA67" s="57">
        <f>+VLOOKUP(B67,'[5]GCI_data_platform-54'!$F$1:$G$149,2,FALSE)</f>
        <v>5.2554374836283202</v>
      </c>
      <c r="AB67" s="57">
        <f>+VLOOKUP(B67,'[5]GCI_data_platform-55'!$F$1:$G$149,2,FALSE)</f>
        <v>5.1307635044247801</v>
      </c>
      <c r="AC67" s="57">
        <f>+VLOOKUP(B67,'[5]GCI_data_platform-56'!$F$1:$G$149,2,FALSE)</f>
        <v>7</v>
      </c>
    </row>
    <row r="68" spans="1:29" x14ac:dyDescent="0.25">
      <c r="A68" s="57" t="s">
        <v>217</v>
      </c>
      <c r="B68" s="57" t="s">
        <v>440</v>
      </c>
      <c r="C68" s="57">
        <v>30</v>
      </c>
      <c r="F68" s="57">
        <f>+VLOOKUP(B68,'[5]GCI_data_platform-33'!$F$1:$G$149,2,FALSE)</f>
        <v>4.59772368375</v>
      </c>
      <c r="G68" s="57">
        <f>+VLOOKUP(B68,'[5]GCI_data_platform-34'!$F$1:$G$149,2,FALSE)</f>
        <v>4.6677891200000001</v>
      </c>
      <c r="H68" s="57">
        <f>+VLOOKUP(B68,'[5]GCI_data_platform-35'!$F$1:$G$149,2,FALSE)</f>
        <v>5.3273659999999996</v>
      </c>
      <c r="I68" s="57">
        <f>+VLOOKUP(B68,'[5]GCI_data_platform-36'!$F$1:$G$149,2,FALSE)</f>
        <v>4.5616659999999998</v>
      </c>
      <c r="J68" s="57">
        <f>+VLOOKUP(B68,'[5]GCI_data_platform-37'!$F$1:$G$149,2,FALSE)</f>
        <v>3.8896660000000001</v>
      </c>
      <c r="K68" s="57">
        <f>+VLOOKUP(B68,'[5]GCI_data_platform-38'!$F$1:$G$149,2,FALSE)</f>
        <v>3.539501</v>
      </c>
      <c r="L68" s="57">
        <f>+VLOOKUP(B68,'[5]GCI_data_platform-39'!$F$1:$G$149,2,FALSE)</f>
        <v>4.9360989999999996</v>
      </c>
      <c r="M68" s="57">
        <f>+VLOOKUP(B68,'[5]GCI_data_platform-40'!$F$1:$G$149,2,FALSE)</f>
        <v>4.4336840000000004</v>
      </c>
      <c r="N68" s="57">
        <f>+VLOOKUP(B68,'[5]GCI_data_platform-41'!$F$1:$G$149,2,FALSE)</f>
        <v>3.7784119999999999</v>
      </c>
      <c r="O68" s="57">
        <f>+VLOOKUP(B68,'[5]GCI_data_platform-42'!$F$1:$G$149,2,FALSE)</f>
        <v>3.7540460000000002</v>
      </c>
      <c r="P68" s="57">
        <f>+VLOOKUP(B68,'[5]GCI_data_platform-43'!$F$1:$G$149,2,FALSE)</f>
        <v>3.8210419999999998</v>
      </c>
      <c r="Q68" s="57">
        <f>+VLOOKUP(B68,'[5]GCI_data_platform-44'!$F$1:$G$149,2,FALSE)</f>
        <v>4.3473879999999996</v>
      </c>
      <c r="R68" s="57">
        <f>+VLOOKUP(B68,'[5]GCI_data_platform-45'!$F$1:$G$149,2,FALSE)</f>
        <v>4.3591179999999996</v>
      </c>
      <c r="S68" s="57">
        <f>+VLOOKUP(B68,'[5]GCI_data_platform-46'!$F$1:$G$149,2,FALSE)</f>
        <v>4.5307890000000004</v>
      </c>
      <c r="T68" s="57">
        <f>+VLOOKUP(B68,'[5]GCI_data_platform-47'!$F$1:$G$149,2,FALSE)</f>
        <v>5.7673579999999998</v>
      </c>
      <c r="U68" s="57">
        <f>+VLOOKUP(B68,'[5]GCI_data_platform-48'!$F$1:$G$149,2,FALSE)</f>
        <v>5.8740639999999997</v>
      </c>
      <c r="V68" s="57">
        <f>+VLOOKUP(B68,'[5]GCI_data_platform-49'!$F$1:$G$149,2,FALSE)</f>
        <v>6.3329449999999996</v>
      </c>
      <c r="W68" s="57">
        <f>+VLOOKUP(B68,'[5]GCI_data_platform-50'!$F$1:$G$149,2,FALSE)</f>
        <v>5.531765</v>
      </c>
      <c r="X68" s="57">
        <f>+VLOOKUP(B68,'[5]GCI_data_platform-51'!$F$1:$G$149,2,FALSE)</f>
        <v>4.3875273750000003</v>
      </c>
      <c r="Y68" s="57">
        <f>+VLOOKUP(B68,'[5]GCI_data_platform-52'!$F$1:$G$149,2,FALSE)</f>
        <v>4.4177840000000002</v>
      </c>
      <c r="Z68" s="57">
        <f>+VLOOKUP(B68,'[5]GCI_data_platform-53'!$F$1:$G$149,2,FALSE)</f>
        <v>4.852582</v>
      </c>
      <c r="AA68" s="57">
        <f>+VLOOKUP(B68,'[5]GCI_data_platform-54'!$F$1:$G$149,2,FALSE)</f>
        <v>4.1926550000000002</v>
      </c>
      <c r="AB68" s="57">
        <f>+VLOOKUP(B68,'[5]GCI_data_platform-55'!$F$1:$G$149,2,FALSE)</f>
        <v>4.8038460000000001</v>
      </c>
      <c r="AC68" s="57">
        <f>+VLOOKUP(B68,'[5]GCI_data_platform-56'!$F$1:$G$149,2,FALSE)</f>
        <v>4.3</v>
      </c>
    </row>
    <row r="69" spans="1:29" x14ac:dyDescent="0.25">
      <c r="A69" s="57" t="s">
        <v>218</v>
      </c>
      <c r="B69" s="57" t="s">
        <v>441</v>
      </c>
      <c r="C69" s="57">
        <v>30</v>
      </c>
      <c r="F69" s="57">
        <f>+VLOOKUP(B69,'[5]GCI_data_platform-33'!$F$1:$G$149,2,FALSE)</f>
        <v>4.0920757549017903</v>
      </c>
      <c r="G69" s="57">
        <f>+VLOOKUP(B69,'[5]GCI_data_platform-34'!$F$1:$G$149,2,FALSE)</f>
        <v>3.96832033738889</v>
      </c>
      <c r="H69" s="57">
        <f>+VLOOKUP(B69,'[5]GCI_data_platform-35'!$F$1:$G$149,2,FALSE)</f>
        <v>4.2569527642857103</v>
      </c>
      <c r="I69" s="57">
        <f>+VLOOKUP(B69,'[5]GCI_data_platform-36'!$F$1:$G$149,2,FALSE)</f>
        <v>3.6212604023809498</v>
      </c>
      <c r="J69" s="57">
        <f>+VLOOKUP(B69,'[5]GCI_data_platform-37'!$F$1:$G$149,2,FALSE)</f>
        <v>3.2706514452381001</v>
      </c>
      <c r="K69" s="57">
        <f>+VLOOKUP(B69,'[5]GCI_data_platform-38'!$F$1:$G$149,2,FALSE)</f>
        <v>3.7661839809523801</v>
      </c>
      <c r="L69" s="57">
        <f>+VLOOKUP(B69,'[5]GCI_data_platform-39'!$F$1:$G$149,2,FALSE)</f>
        <v>4.0579151261904798</v>
      </c>
      <c r="M69" s="57">
        <f>+VLOOKUP(B69,'[5]GCI_data_platform-40'!$F$1:$G$149,2,FALSE)</f>
        <v>3.3869923261904802</v>
      </c>
      <c r="N69" s="57">
        <f>+VLOOKUP(B69,'[5]GCI_data_platform-41'!$F$1:$G$149,2,FALSE)</f>
        <v>3.0100423071428599</v>
      </c>
      <c r="O69" s="57">
        <f>+VLOOKUP(B69,'[5]GCI_data_platform-42'!$F$1:$G$149,2,FALSE)</f>
        <v>3.8414729785714301</v>
      </c>
      <c r="P69" s="57">
        <f>+VLOOKUP(B69,'[5]GCI_data_platform-43'!$F$1:$G$149,2,FALSE)</f>
        <v>3.6634561333333302</v>
      </c>
      <c r="Q69" s="57">
        <f>+VLOOKUP(B69,'[5]GCI_data_platform-44'!$F$1:$G$149,2,FALSE)</f>
        <v>3.9328224785714299</v>
      </c>
      <c r="R69" s="57">
        <f>+VLOOKUP(B69,'[5]GCI_data_platform-45'!$F$1:$G$149,2,FALSE)</f>
        <v>3.5661945261904799</v>
      </c>
      <c r="S69" s="57">
        <f>+VLOOKUP(B69,'[5]GCI_data_platform-46'!$F$1:$G$149,2,FALSE)</f>
        <v>4.7211763428571398</v>
      </c>
      <c r="T69" s="57">
        <f>+VLOOKUP(B69,'[5]GCI_data_platform-47'!$F$1:$G$149,2,FALSE)</f>
        <v>5.5413401714285699</v>
      </c>
      <c r="U69" s="57">
        <f>+VLOOKUP(B69,'[5]GCI_data_platform-48'!$F$1:$G$149,2,FALSE)</f>
        <v>5.1969135023809496</v>
      </c>
      <c r="V69" s="57">
        <f>+VLOOKUP(B69,'[5]GCI_data_platform-49'!$F$1:$G$149,2,FALSE)</f>
        <v>5.1533192619047599</v>
      </c>
      <c r="W69" s="57">
        <f>+VLOOKUP(B69,'[5]GCI_data_platform-50'!$F$1:$G$149,2,FALSE)</f>
        <v>3.9274445999999998</v>
      </c>
      <c r="X69" s="57">
        <f>+VLOOKUP(B69,'[5]GCI_data_platform-51'!$F$1:$G$149,2,FALSE)</f>
        <v>4.4633420074404802</v>
      </c>
      <c r="Y69" s="57">
        <f>+VLOOKUP(B69,'[5]GCI_data_platform-52'!$F$1:$G$149,2,FALSE)</f>
        <v>4.1130140619047602</v>
      </c>
      <c r="Z69" s="57">
        <f>+VLOOKUP(B69,'[5]GCI_data_platform-53'!$F$1:$G$149,2,FALSE)</f>
        <v>4.5794020904761901</v>
      </c>
      <c r="AA69" s="57">
        <f>+VLOOKUP(B69,'[5]GCI_data_platform-54'!$F$1:$G$149,2,FALSE)</f>
        <v>4.78256813571429</v>
      </c>
      <c r="AB69" s="57">
        <f>+VLOOKUP(B69,'[5]GCI_data_platform-55'!$F$1:$G$149,2,FALSE)</f>
        <v>4.0927095857142897</v>
      </c>
      <c r="AC69" s="57">
        <f>+VLOOKUP(B69,'[5]GCI_data_platform-56'!$F$1:$G$149,2,FALSE)</f>
        <v>8</v>
      </c>
    </row>
    <row r="70" spans="1:29" x14ac:dyDescent="0.25">
      <c r="A70" s="57" t="s">
        <v>219</v>
      </c>
      <c r="B70" s="57" t="s">
        <v>442</v>
      </c>
      <c r="C70" s="57">
        <v>30</v>
      </c>
      <c r="F70" s="57">
        <f>+VLOOKUP(B70,'[5]GCI_data_platform-33'!$F$1:$G$149,2,FALSE)</f>
        <v>3.62399466743868</v>
      </c>
      <c r="G70" s="57">
        <f>+VLOOKUP(B70,'[5]GCI_data_platform-34'!$F$1:$G$149,2,FALSE)</f>
        <v>3.49339642623899</v>
      </c>
      <c r="H70" s="57">
        <f>+VLOOKUP(B70,'[5]GCI_data_platform-35'!$F$1:$G$149,2,FALSE)</f>
        <v>3.9115148943396201</v>
      </c>
      <c r="I70" s="57">
        <f>+VLOOKUP(B70,'[5]GCI_data_platform-36'!$F$1:$G$149,2,FALSE)</f>
        <v>3.4472399811320802</v>
      </c>
      <c r="J70" s="57">
        <f>+VLOOKUP(B70,'[5]GCI_data_platform-37'!$F$1:$G$149,2,FALSE)</f>
        <v>3.0159717056603799</v>
      </c>
      <c r="K70" s="57">
        <f>+VLOOKUP(B70,'[5]GCI_data_platform-38'!$F$1:$G$149,2,FALSE)</f>
        <v>2.74610806037736</v>
      </c>
      <c r="L70" s="57">
        <f>+VLOOKUP(B70,'[5]GCI_data_platform-39'!$F$1:$G$149,2,FALSE)</f>
        <v>3.1706405328301899</v>
      </c>
      <c r="M70" s="57">
        <f>+VLOOKUP(B70,'[5]GCI_data_platform-40'!$F$1:$G$149,2,FALSE)</f>
        <v>3.9705263245282998</v>
      </c>
      <c r="N70" s="57">
        <f>+VLOOKUP(B70,'[5]GCI_data_platform-41'!$F$1:$G$149,2,FALSE)</f>
        <v>2.7560677320754698</v>
      </c>
      <c r="O70" s="57">
        <f>+VLOOKUP(B70,'[5]GCI_data_platform-42'!$F$1:$G$149,2,FALSE)</f>
        <v>3.3093756000000001</v>
      </c>
      <c r="P70" s="57">
        <f>+VLOOKUP(B70,'[5]GCI_data_platform-43'!$F$1:$G$149,2,FALSE)</f>
        <v>3.58903186415094</v>
      </c>
      <c r="Q70" s="57">
        <f>+VLOOKUP(B70,'[5]GCI_data_platform-44'!$F$1:$G$149,2,FALSE)</f>
        <v>3.88949117358491</v>
      </c>
      <c r="R70" s="57">
        <f>+VLOOKUP(B70,'[5]GCI_data_platform-45'!$F$1:$G$149,2,FALSE)</f>
        <v>3.6624582000000001</v>
      </c>
      <c r="S70" s="57">
        <f>+VLOOKUP(B70,'[5]GCI_data_platform-46'!$F$1:$G$149,2,FALSE)</f>
        <v>3.9330631094339599</v>
      </c>
      <c r="T70" s="57">
        <f>+VLOOKUP(B70,'[5]GCI_data_platform-47'!$F$1:$G$149,2,FALSE)</f>
        <v>3.5723715509434002</v>
      </c>
      <c r="U70" s="57">
        <f>+VLOOKUP(B70,'[5]GCI_data_platform-48'!$F$1:$G$149,2,FALSE)</f>
        <v>3.3684591245283002</v>
      </c>
      <c r="V70" s="57">
        <f>+VLOOKUP(B70,'[5]GCI_data_platform-49'!$F$1:$G$149,2,FALSE)</f>
        <v>4.1447267622641499</v>
      </c>
      <c r="W70" s="57">
        <f>+VLOOKUP(B70,'[5]GCI_data_platform-50'!$F$1:$G$149,2,FALSE)</f>
        <v>3.6851269245283</v>
      </c>
      <c r="X70" s="57">
        <f>+VLOOKUP(B70,'[5]GCI_data_platform-51'!$F$1:$G$149,2,FALSE)</f>
        <v>4.0157893910377398</v>
      </c>
      <c r="Y70" s="57">
        <f>+VLOOKUP(B70,'[5]GCI_data_platform-52'!$F$1:$G$149,2,FALSE)</f>
        <v>3.8073413358490602</v>
      </c>
      <c r="Z70" s="57">
        <f>+VLOOKUP(B70,'[5]GCI_data_platform-53'!$F$1:$G$149,2,FALSE)</f>
        <v>4.4253543924528298</v>
      </c>
      <c r="AA70" s="57">
        <f>+VLOOKUP(B70,'[5]GCI_data_platform-54'!$F$1:$G$149,2,FALSE)</f>
        <v>4.5060329018867904</v>
      </c>
      <c r="AB70" s="57">
        <f>+VLOOKUP(B70,'[5]GCI_data_platform-55'!$F$1:$G$149,2,FALSE)</f>
        <v>3.96556249056604</v>
      </c>
      <c r="AC70" s="57">
        <f>+VLOOKUP(B70,'[5]GCI_data_platform-56'!$F$1:$G$149,2,FALSE)</f>
        <v>5</v>
      </c>
    </row>
    <row r="71" spans="1:29" x14ac:dyDescent="0.25">
      <c r="A71" s="57" t="s">
        <v>445</v>
      </c>
      <c r="B71" s="57" t="s">
        <v>446</v>
      </c>
      <c r="C71" s="57">
        <v>30</v>
      </c>
      <c r="F71" s="57">
        <f>+VLOOKUP(B71,'[5]GCI_data_platform-33'!$F$1:$G$149,2,FALSE)</f>
        <v>3.8422223002262599</v>
      </c>
      <c r="G71" s="57">
        <f>+VLOOKUP(B71,'[5]GCI_data_platform-34'!$F$1:$G$149,2,FALSE)</f>
        <v>3.8116529136163901</v>
      </c>
      <c r="H71" s="57">
        <f>+VLOOKUP(B71,'[5]GCI_data_platform-35'!$F$1:$G$149,2,FALSE)</f>
        <v>4.5473146458100597</v>
      </c>
      <c r="I71" s="57">
        <f>+VLOOKUP(B71,'[5]GCI_data_platform-36'!$F$1:$G$149,2,FALSE)</f>
        <v>4.0252839653631298</v>
      </c>
      <c r="J71" s="57">
        <f>+VLOOKUP(B71,'[5]GCI_data_platform-37'!$F$1:$G$149,2,FALSE)</f>
        <v>3.3159925608938599</v>
      </c>
      <c r="K71" s="57">
        <f>+VLOOKUP(B71,'[5]GCI_data_platform-38'!$F$1:$G$149,2,FALSE)</f>
        <v>2.2127505620111698</v>
      </c>
      <c r="L71" s="57">
        <f>+VLOOKUP(B71,'[5]GCI_data_platform-39'!$F$1:$G$149,2,FALSE)</f>
        <v>4.3523503506145298</v>
      </c>
      <c r="M71" s="57">
        <f>+VLOOKUP(B71,'[5]GCI_data_platform-40'!$F$1:$G$149,2,FALSE)</f>
        <v>3.5418673553072599</v>
      </c>
      <c r="N71" s="57">
        <f>+VLOOKUP(B71,'[5]GCI_data_platform-41'!$F$1:$G$149,2,FALSE)</f>
        <v>2.9578190256983201</v>
      </c>
      <c r="O71" s="57">
        <f>+VLOOKUP(B71,'[5]GCI_data_platform-42'!$F$1:$G$149,2,FALSE)</f>
        <v>3.0439137999999999</v>
      </c>
      <c r="P71" s="57">
        <f>+VLOOKUP(B71,'[5]GCI_data_platform-43'!$F$1:$G$149,2,FALSE)</f>
        <v>3.2462520592178801</v>
      </c>
      <c r="Q71" s="57">
        <f>+VLOOKUP(B71,'[5]GCI_data_platform-44'!$F$1:$G$149,2,FALSE)</f>
        <v>3.5283372078212301</v>
      </c>
      <c r="R71" s="57">
        <f>+VLOOKUP(B71,'[5]GCI_data_platform-45'!$F$1:$G$149,2,FALSE)</f>
        <v>3.0492625106145299</v>
      </c>
      <c r="S71" s="57">
        <f>+VLOOKUP(B71,'[5]GCI_data_platform-46'!$F$1:$G$149,2,FALSE)</f>
        <v>3.3953366569832402</v>
      </c>
      <c r="T71" s="57">
        <f>+VLOOKUP(B71,'[5]GCI_data_platform-47'!$F$1:$G$149,2,FALSE)</f>
        <v>4.9429845128491596</v>
      </c>
      <c r="U71" s="57">
        <f>+VLOOKUP(B71,'[5]GCI_data_platform-48'!$F$1:$G$149,2,FALSE)</f>
        <v>4.8815730804469304</v>
      </c>
      <c r="V71" s="57">
        <f>+VLOOKUP(B71,'[5]GCI_data_platform-49'!$F$1:$G$149,2,FALSE)</f>
        <v>4.97717898100559</v>
      </c>
      <c r="W71" s="57">
        <f>+VLOOKUP(B71,'[5]GCI_data_platform-50'!$F$1:$G$149,2,FALSE)</f>
        <v>4.7534581743016799</v>
      </c>
      <c r="X71" s="57">
        <f>+VLOOKUP(B71,'[5]GCI_data_platform-51'!$F$1:$G$149,2,FALSE)</f>
        <v>3.93393046005587</v>
      </c>
      <c r="Y71" s="57">
        <f>+VLOOKUP(B71,'[5]GCI_data_platform-52'!$F$1:$G$149,2,FALSE)</f>
        <v>3.8072784357541898</v>
      </c>
      <c r="Z71" s="57">
        <f>+VLOOKUP(B71,'[5]GCI_data_platform-53'!$F$1:$G$149,2,FALSE)</f>
        <v>4.28602949162011</v>
      </c>
      <c r="AA71" s="57">
        <f>+VLOOKUP(B71,'[5]GCI_data_platform-54'!$F$1:$G$149,2,FALSE)</f>
        <v>3.8999670513966498</v>
      </c>
      <c r="AB71" s="57">
        <f>+VLOOKUP(B71,'[5]GCI_data_platform-55'!$F$1:$G$149,2,FALSE)</f>
        <v>3.4563333944134098</v>
      </c>
      <c r="AC71" s="57">
        <f>+VLOOKUP(B71,'[5]GCI_data_platform-56'!$F$1:$G$149,2,FALSE)</f>
        <v>6</v>
      </c>
    </row>
    <row r="72" spans="1:29" x14ac:dyDescent="0.25">
      <c r="A72" s="57" t="s">
        <v>221</v>
      </c>
      <c r="B72" s="57" t="s">
        <v>449</v>
      </c>
      <c r="C72" s="57">
        <v>30</v>
      </c>
      <c r="F72" s="57">
        <f>+VLOOKUP(B72,'[5]GCI_data_platform-33'!$F$1:$G$149,2,FALSE)</f>
        <v>4.2056041417263499</v>
      </c>
      <c r="G72" s="57">
        <f>+VLOOKUP(B72,'[5]GCI_data_platform-34'!$F$1:$G$149,2,FALSE)</f>
        <v>4.2002002095765798</v>
      </c>
      <c r="H72" s="57">
        <f>+VLOOKUP(B72,'[5]GCI_data_platform-35'!$F$1:$G$149,2,FALSE)</f>
        <v>5.0176145081081103</v>
      </c>
      <c r="I72" s="57">
        <f>+VLOOKUP(B72,'[5]GCI_data_platform-36'!$F$1:$G$149,2,FALSE)</f>
        <v>3.7910764567567599</v>
      </c>
      <c r="J72" s="57">
        <f>+VLOOKUP(B72,'[5]GCI_data_platform-37'!$F$1:$G$149,2,FALSE)</f>
        <v>3.5487157378378398</v>
      </c>
      <c r="K72" s="57">
        <f>+VLOOKUP(B72,'[5]GCI_data_platform-38'!$F$1:$G$149,2,FALSE)</f>
        <v>3.17559055135135</v>
      </c>
      <c r="L72" s="57">
        <f>+VLOOKUP(B72,'[5]GCI_data_platform-39'!$F$1:$G$149,2,FALSE)</f>
        <v>4.4469710756756804</v>
      </c>
      <c r="M72" s="57">
        <f>+VLOOKUP(B72,'[5]GCI_data_platform-40'!$F$1:$G$149,2,FALSE)</f>
        <v>4.9549906135135098</v>
      </c>
      <c r="N72" s="57">
        <f>+VLOOKUP(B72,'[5]GCI_data_platform-41'!$F$1:$G$149,2,FALSE)</f>
        <v>2.7517227810810798</v>
      </c>
      <c r="O72" s="57">
        <f>+VLOOKUP(B72,'[5]GCI_data_platform-42'!$F$1:$G$149,2,FALSE)</f>
        <v>2.7976471432432399</v>
      </c>
      <c r="P72" s="57">
        <f>+VLOOKUP(B72,'[5]GCI_data_platform-43'!$F$1:$G$149,2,FALSE)</f>
        <v>2.1900312540540501</v>
      </c>
      <c r="Q72" s="57">
        <f>+VLOOKUP(B72,'[5]GCI_data_platform-44'!$F$1:$G$149,2,FALSE)</f>
        <v>3.7791393594594598</v>
      </c>
      <c r="R72" s="57">
        <f>+VLOOKUP(B72,'[5]GCI_data_platform-45'!$F$1:$G$149,2,FALSE)</f>
        <v>3.7503915540540498</v>
      </c>
      <c r="S72" s="57">
        <f>+VLOOKUP(B72,'[5]GCI_data_platform-46'!$F$1:$G$149,2,FALSE)</f>
        <v>3.6774892945945901</v>
      </c>
      <c r="T72" s="57">
        <f>+VLOOKUP(B72,'[5]GCI_data_platform-47'!$F$1:$G$149,2,FALSE)</f>
        <v>5.71328816756757</v>
      </c>
      <c r="U72" s="57">
        <f>+VLOOKUP(B72,'[5]GCI_data_platform-48'!$F$1:$G$149,2,FALSE)</f>
        <v>5.9196387432432402</v>
      </c>
      <c r="V72" s="57">
        <f>+VLOOKUP(B72,'[5]GCI_data_platform-49'!$F$1:$G$149,2,FALSE)</f>
        <v>5.9132045027027003</v>
      </c>
      <c r="W72" s="57">
        <f>+VLOOKUP(B72,'[5]GCI_data_platform-50'!$F$1:$G$149,2,FALSE)</f>
        <v>4.7585766540540497</v>
      </c>
      <c r="X72" s="57">
        <f>+VLOOKUP(B72,'[5]GCI_data_platform-51'!$F$1:$G$149,2,FALSE)</f>
        <v>4.2218159381756797</v>
      </c>
      <c r="Y72" s="57">
        <f>+VLOOKUP(B72,'[5]GCI_data_platform-52'!$F$1:$G$149,2,FALSE)</f>
        <v>3.94787549459459</v>
      </c>
      <c r="Z72" s="57">
        <f>+VLOOKUP(B72,'[5]GCI_data_platform-53'!$F$1:$G$149,2,FALSE)</f>
        <v>4.8518444243243204</v>
      </c>
      <c r="AA72" s="57">
        <f>+VLOOKUP(B72,'[5]GCI_data_platform-54'!$F$1:$G$149,2,FALSE)</f>
        <v>4.0603603000000001</v>
      </c>
      <c r="AB72" s="57">
        <f>+VLOOKUP(B72,'[5]GCI_data_platform-55'!$F$1:$G$149,2,FALSE)</f>
        <v>4.2908208027026999</v>
      </c>
      <c r="AC72" s="57">
        <f>+VLOOKUP(B72,'[5]GCI_data_platform-56'!$F$1:$G$149,2,FALSE)</f>
        <v>6.3</v>
      </c>
    </row>
    <row r="73" spans="1:29" x14ac:dyDescent="0.25">
      <c r="A73" s="57" t="s">
        <v>222</v>
      </c>
      <c r="B73" s="57" t="s">
        <v>450</v>
      </c>
      <c r="C73" s="57">
        <v>30</v>
      </c>
      <c r="F73" s="57">
        <f>+VLOOKUP(B73,'[5]GCI_data_platform-33'!$F$1:$G$149,2,FALSE)</f>
        <v>3.05417405744062</v>
      </c>
      <c r="G73" s="57">
        <f>+VLOOKUP(B73,'[5]GCI_data_platform-34'!$F$1:$G$149,2,FALSE)</f>
        <v>2.8409951089833299</v>
      </c>
      <c r="H73" s="57">
        <f>+VLOOKUP(B73,'[5]GCI_data_platform-35'!$F$1:$G$149,2,FALSE)</f>
        <v>2.8970118249999999</v>
      </c>
      <c r="I73" s="57">
        <f>+VLOOKUP(B73,'[5]GCI_data_platform-36'!$F$1:$G$149,2,FALSE)</f>
        <v>2.3316740425</v>
      </c>
      <c r="J73" s="57">
        <f>+VLOOKUP(B73,'[5]GCI_data_platform-37'!$F$1:$G$149,2,FALSE)</f>
        <v>2.3666735550000002</v>
      </c>
      <c r="K73" s="57">
        <f>+VLOOKUP(B73,'[5]GCI_data_platform-38'!$F$1:$G$149,2,FALSE)</f>
        <v>2.0125405275000001</v>
      </c>
      <c r="L73" s="57">
        <f>+VLOOKUP(B73,'[5]GCI_data_platform-39'!$F$1:$G$149,2,FALSE)</f>
        <v>2.5971903635000002</v>
      </c>
      <c r="M73" s="57">
        <f>+VLOOKUP(B73,'[5]GCI_data_platform-40'!$F$1:$G$149,2,FALSE)</f>
        <v>2.1904905824999998</v>
      </c>
      <c r="N73" s="57">
        <f>+VLOOKUP(B73,'[5]GCI_data_platform-41'!$F$1:$G$149,2,FALSE)</f>
        <v>2.35990118</v>
      </c>
      <c r="O73" s="57">
        <f>+VLOOKUP(B73,'[5]GCI_data_platform-42'!$F$1:$G$149,2,FALSE)</f>
        <v>2.3562866124999999</v>
      </c>
      <c r="P73" s="57">
        <f>+VLOOKUP(B73,'[5]GCI_data_platform-43'!$F$1:$G$149,2,FALSE)</f>
        <v>3.1715341750000001</v>
      </c>
      <c r="Q73" s="57">
        <f>+VLOOKUP(B73,'[5]GCI_data_platform-44'!$F$1:$G$149,2,FALSE)</f>
        <v>2.6451432425000001</v>
      </c>
      <c r="R73" s="57">
        <f>+VLOOKUP(B73,'[5]GCI_data_platform-45'!$F$1:$G$149,2,FALSE)</f>
        <v>2.51333077</v>
      </c>
      <c r="S73" s="57">
        <f>+VLOOKUP(B73,'[5]GCI_data_platform-46'!$F$1:$G$149,2,FALSE)</f>
        <v>3.8221741749999998</v>
      </c>
      <c r="T73" s="57">
        <f>+VLOOKUP(B73,'[5]GCI_data_platform-47'!$F$1:$G$149,2,FALSE)</f>
        <v>4.7004777674999998</v>
      </c>
      <c r="U73" s="57">
        <f>+VLOOKUP(B73,'[5]GCI_data_platform-48'!$F$1:$G$149,2,FALSE)</f>
        <v>4.2140434574999999</v>
      </c>
      <c r="V73" s="57">
        <f>+VLOOKUP(B73,'[5]GCI_data_platform-49'!$F$1:$G$149,2,FALSE)</f>
        <v>4.1049821800000004</v>
      </c>
      <c r="W73" s="57">
        <f>+VLOOKUP(B73,'[5]GCI_data_platform-50'!$F$1:$G$149,2,FALSE)</f>
        <v>2.956703885</v>
      </c>
      <c r="X73" s="57">
        <f>+VLOOKUP(B73,'[5]GCI_data_platform-51'!$F$1:$G$149,2,FALSE)</f>
        <v>3.6937109028125001</v>
      </c>
      <c r="Y73" s="57">
        <f>+VLOOKUP(B73,'[5]GCI_data_platform-52'!$F$1:$G$149,2,FALSE)</f>
        <v>3.1855430375</v>
      </c>
      <c r="Z73" s="57">
        <f>+VLOOKUP(B73,'[5]GCI_data_platform-53'!$F$1:$G$149,2,FALSE)</f>
        <v>3.7854849824999999</v>
      </c>
      <c r="AA73" s="57">
        <f>+VLOOKUP(B73,'[5]GCI_data_platform-54'!$F$1:$G$149,2,FALSE)</f>
        <v>3.93268971</v>
      </c>
      <c r="AB73" s="57">
        <f>+VLOOKUP(B73,'[5]GCI_data_platform-55'!$F$1:$G$149,2,FALSE)</f>
        <v>3.4693403799999998</v>
      </c>
      <c r="AC73" s="57">
        <f>+VLOOKUP(B73,'[5]GCI_data_platform-56'!$F$1:$G$149,2,FALSE)</f>
        <v>7.7</v>
      </c>
    </row>
    <row r="74" spans="1:29" x14ac:dyDescent="0.25">
      <c r="A74" s="57" t="s">
        <v>223</v>
      </c>
      <c r="B74" s="57" t="s">
        <v>451</v>
      </c>
      <c r="C74" s="57">
        <v>30</v>
      </c>
      <c r="F74" s="57">
        <f>+VLOOKUP(B74,'[5]GCI_data_platform-33'!$F$1:$G$149,2,FALSE)</f>
        <v>4.0033390449999997</v>
      </c>
      <c r="G74" s="57">
        <f>+VLOOKUP(B74,'[5]GCI_data_platform-34'!$F$1:$G$149,2,FALSE)</f>
        <v>4.05363247666667</v>
      </c>
      <c r="H74" s="57">
        <f>+VLOOKUP(B74,'[5]GCI_data_platform-35'!$F$1:$G$149,2,FALSE)</f>
        <v>3.9230849999999999</v>
      </c>
      <c r="I74" s="57">
        <f>+VLOOKUP(B74,'[5]GCI_data_platform-36'!$F$1:$G$149,2,FALSE)</f>
        <v>3.7741730000000002</v>
      </c>
      <c r="J74" s="57">
        <f>+VLOOKUP(B74,'[5]GCI_data_platform-37'!$F$1:$G$149,2,FALSE)</f>
        <v>3.6991079999999998</v>
      </c>
      <c r="K74" s="57">
        <f>+VLOOKUP(B74,'[5]GCI_data_platform-38'!$F$1:$G$149,2,FALSE)</f>
        <v>4.1765499999999998</v>
      </c>
      <c r="L74" s="57">
        <f>+VLOOKUP(B74,'[5]GCI_data_platform-39'!$F$1:$G$149,2,FALSE)</f>
        <v>3.6573682000000001</v>
      </c>
      <c r="M74" s="57">
        <f>+VLOOKUP(B74,'[5]GCI_data_platform-40'!$F$1:$G$149,2,FALSE)</f>
        <v>4.0560450000000001</v>
      </c>
      <c r="N74" s="57">
        <f>+VLOOKUP(B74,'[5]GCI_data_platform-41'!$F$1:$G$149,2,FALSE)</f>
        <v>3.5058910000000001</v>
      </c>
      <c r="O74" s="57">
        <f>+VLOOKUP(B74,'[5]GCI_data_platform-42'!$F$1:$G$149,2,FALSE)</f>
        <v>4.6947890000000001</v>
      </c>
      <c r="P74" s="57">
        <f>+VLOOKUP(B74,'[5]GCI_data_platform-43'!$F$1:$G$149,2,FALSE)</f>
        <v>3.6554259999999998</v>
      </c>
      <c r="Q74" s="57">
        <f>+VLOOKUP(B74,'[5]GCI_data_platform-44'!$F$1:$G$149,2,FALSE)</f>
        <v>4.4778089999999997</v>
      </c>
      <c r="R74" s="57">
        <f>+VLOOKUP(B74,'[5]GCI_data_platform-45'!$F$1:$G$149,2,FALSE)</f>
        <v>2.9033500000000001</v>
      </c>
      <c r="S74" s="57">
        <f>+VLOOKUP(B74,'[5]GCI_data_platform-46'!$F$1:$G$149,2,FALSE)</f>
        <v>3.7597429999999998</v>
      </c>
      <c r="T74" s="57">
        <f>+VLOOKUP(B74,'[5]GCI_data_platform-47'!$F$1:$G$149,2,FALSE)</f>
        <v>5.5035170000000004</v>
      </c>
      <c r="U74" s="57">
        <f>+VLOOKUP(B74,'[5]GCI_data_platform-48'!$F$1:$G$149,2,FALSE)</f>
        <v>5.0024290000000002</v>
      </c>
      <c r="V74" s="57">
        <f>+VLOOKUP(B74,'[5]GCI_data_platform-49'!$F$1:$G$149,2,FALSE)</f>
        <v>4.7014399999999998</v>
      </c>
      <c r="W74" s="57">
        <f>+VLOOKUP(B74,'[5]GCI_data_platform-50'!$F$1:$G$149,2,FALSE)</f>
        <v>4.2773389999999996</v>
      </c>
      <c r="X74" s="57">
        <f>+VLOOKUP(B74,'[5]GCI_data_platform-51'!$F$1:$G$149,2,FALSE)</f>
        <v>3.8524587499999998</v>
      </c>
      <c r="Y74" s="57">
        <f>+VLOOKUP(B74,'[5]GCI_data_platform-52'!$F$1:$G$149,2,FALSE)</f>
        <v>4.0541219999999996</v>
      </c>
      <c r="Z74" s="57">
        <f>+VLOOKUP(B74,'[5]GCI_data_platform-53'!$F$1:$G$149,2,FALSE)</f>
        <v>3.7242419999999998</v>
      </c>
      <c r="AA74" s="57">
        <f>+VLOOKUP(B74,'[5]GCI_data_platform-54'!$F$1:$G$149,2,FALSE)</f>
        <v>4.7237410000000004</v>
      </c>
      <c r="AB74" s="57">
        <f>+VLOOKUP(B74,'[5]GCI_data_platform-55'!$F$1:$G$149,2,FALSE)</f>
        <v>4.1351990000000001</v>
      </c>
      <c r="AC74" s="57">
        <f>+VLOOKUP(B74,'[5]GCI_data_platform-56'!$F$1:$G$149,2,FALSE)</f>
        <v>1.7</v>
      </c>
    </row>
    <row r="75" spans="1:29" x14ac:dyDescent="0.25">
      <c r="A75" s="57" t="s">
        <v>24</v>
      </c>
      <c r="B75" s="57" t="s">
        <v>93</v>
      </c>
      <c r="C75" s="57">
        <v>20</v>
      </c>
      <c r="D75" s="57">
        <v>1</v>
      </c>
      <c r="E75" s="57">
        <v>22</v>
      </c>
      <c r="F75" s="57">
        <f>+VLOOKUP(B75,'[5]GCI_data_platform-33'!$F$1:$G$149,2,FALSE)</f>
        <v>4.0776398838846202</v>
      </c>
      <c r="G75" s="57">
        <f>+VLOOKUP(B75,'[5]GCI_data_platform-34'!$F$1:$G$149,2,FALSE)</f>
        <v>4.0046383426153804</v>
      </c>
      <c r="H75" s="57">
        <f>+VLOOKUP(B75,'[5]GCI_data_platform-35'!$F$1:$G$149,2,FALSE)</f>
        <v>4.3445212820512804</v>
      </c>
      <c r="I75" s="57">
        <f>+VLOOKUP(B75,'[5]GCI_data_platform-36'!$F$1:$G$149,2,FALSE)</f>
        <v>3.95645173333333</v>
      </c>
      <c r="J75" s="57">
        <f>+VLOOKUP(B75,'[5]GCI_data_platform-37'!$F$1:$G$149,2,FALSE)</f>
        <v>3.3358472769230798</v>
      </c>
      <c r="K75" s="57">
        <f>+VLOOKUP(B75,'[5]GCI_data_platform-38'!$F$1:$G$149,2,FALSE)</f>
        <v>2.5464448717948698</v>
      </c>
      <c r="L75" s="57">
        <f>+VLOOKUP(B75,'[5]GCI_data_platform-39'!$F$1:$G$149,2,FALSE)</f>
        <v>4.43977647384615</v>
      </c>
      <c r="M75" s="57">
        <f>+VLOOKUP(B75,'[5]GCI_data_platform-40'!$F$1:$G$149,2,FALSE)</f>
        <v>3.9113603230769201</v>
      </c>
      <c r="N75" s="57">
        <f>+VLOOKUP(B75,'[5]GCI_data_platform-41'!$F$1:$G$149,2,FALSE)</f>
        <v>3.1487031692307701</v>
      </c>
      <c r="O75" s="57">
        <f>+VLOOKUP(B75,'[5]GCI_data_platform-42'!$F$1:$G$149,2,FALSE)</f>
        <v>2.9792819128205101</v>
      </c>
      <c r="P75" s="57">
        <f>+VLOOKUP(B75,'[5]GCI_data_platform-43'!$F$1:$G$149,2,FALSE)</f>
        <v>3.4026549282051302</v>
      </c>
      <c r="Q75" s="57">
        <f>+VLOOKUP(B75,'[5]GCI_data_platform-44'!$F$1:$G$149,2,FALSE)</f>
        <v>2.9993445230769198</v>
      </c>
      <c r="R75" s="57">
        <f>+VLOOKUP(B75,'[5]GCI_data_platform-45'!$F$1:$G$149,2,FALSE)</f>
        <v>3.1355518102564099</v>
      </c>
      <c r="S75" s="57">
        <f>+VLOOKUP(B75,'[5]GCI_data_platform-46'!$F$1:$G$149,2,FALSE)</f>
        <v>4.4825380564102604</v>
      </c>
      <c r="T75" s="57">
        <f>+VLOOKUP(B75,'[5]GCI_data_platform-47'!$F$1:$G$149,2,FALSE)</f>
        <v>6.18871578461538</v>
      </c>
      <c r="U75" s="57">
        <f>+VLOOKUP(B75,'[5]GCI_data_platform-48'!$F$1:$G$149,2,FALSE)</f>
        <v>5.4413289230769202</v>
      </c>
      <c r="V75" s="57">
        <f>+VLOOKUP(B75,'[5]GCI_data_platform-49'!$F$1:$G$149,2,FALSE)</f>
        <v>5.7428187948717904</v>
      </c>
      <c r="W75" s="57">
        <f>+VLOOKUP(B75,'[5]GCI_data_platform-50'!$F$1:$G$149,2,FALSE)</f>
        <v>4.3768621538461501</v>
      </c>
      <c r="X75" s="57">
        <f>+VLOOKUP(B75,'[5]GCI_data_platform-51'!$F$1:$G$149,2,FALSE)</f>
        <v>4.2966445076923101</v>
      </c>
      <c r="Y75" s="57">
        <f>+VLOOKUP(B75,'[5]GCI_data_platform-52'!$F$1:$G$149,2,FALSE)</f>
        <v>4.0721207641025599</v>
      </c>
      <c r="Z75" s="57">
        <f>+VLOOKUP(B75,'[5]GCI_data_platform-53'!$F$1:$G$149,2,FALSE)</f>
        <v>4.9651805128205098</v>
      </c>
      <c r="AA75" s="57">
        <f>+VLOOKUP(B75,'[5]GCI_data_platform-54'!$F$1:$G$149,2,FALSE)</f>
        <v>4.7857492256410303</v>
      </c>
      <c r="AB75" s="57">
        <f>+VLOOKUP(B75,'[5]GCI_data_platform-55'!$F$1:$G$149,2,FALSE)</f>
        <v>3.9137432666666698</v>
      </c>
      <c r="AC75" s="57">
        <f>+VLOOKUP(B75,'[5]GCI_data_platform-56'!$F$1:$G$149,2,FALSE)</f>
        <v>5.7</v>
      </c>
    </row>
    <row r="76" spans="1:29" x14ac:dyDescent="0.25">
      <c r="A76" s="57" t="s">
        <v>224</v>
      </c>
      <c r="B76" s="57" t="s">
        <v>452</v>
      </c>
      <c r="C76" s="57">
        <v>30</v>
      </c>
      <c r="F76" s="57">
        <f>+VLOOKUP(B76,'[5]GCI_data_platform-33'!$F$1:$G$149,2,FALSE)</f>
        <v>2.9827653348603902</v>
      </c>
      <c r="G76" s="57">
        <f>+VLOOKUP(B76,'[5]GCI_data_platform-34'!$F$1:$G$149,2,FALSE)</f>
        <v>2.7871794258095202</v>
      </c>
      <c r="H76" s="57">
        <f>+VLOOKUP(B76,'[5]GCI_data_platform-35'!$F$1:$G$149,2,FALSE)</f>
        <v>3.9237465974025998</v>
      </c>
      <c r="I76" s="57">
        <f>+VLOOKUP(B76,'[5]GCI_data_platform-36'!$F$1:$G$149,2,FALSE)</f>
        <v>2.40592598181818</v>
      </c>
      <c r="J76" s="57">
        <f>+VLOOKUP(B76,'[5]GCI_data_platform-37'!$F$1:$G$149,2,FALSE)</f>
        <v>2.2171118571428599</v>
      </c>
      <c r="K76" s="57">
        <f>+VLOOKUP(B76,'[5]GCI_data_platform-38'!$F$1:$G$149,2,FALSE)</f>
        <v>1.39838258701299</v>
      </c>
      <c r="L76" s="57">
        <f>+VLOOKUP(B76,'[5]GCI_data_platform-39'!$F$1:$G$149,2,FALSE)</f>
        <v>2.4930238914285701</v>
      </c>
      <c r="M76" s="57">
        <f>+VLOOKUP(B76,'[5]GCI_data_platform-40'!$F$1:$G$149,2,FALSE)</f>
        <v>2.3134696805194799</v>
      </c>
      <c r="N76" s="57">
        <f>+VLOOKUP(B76,'[5]GCI_data_platform-41'!$F$1:$G$149,2,FALSE)</f>
        <v>1.7467155272727299</v>
      </c>
      <c r="O76" s="57">
        <f>+VLOOKUP(B76,'[5]GCI_data_platform-42'!$F$1:$G$149,2,FALSE)</f>
        <v>1.81218114545455</v>
      </c>
      <c r="P76" s="57">
        <f>+VLOOKUP(B76,'[5]GCI_data_platform-43'!$F$1:$G$149,2,FALSE)</f>
        <v>2.92449972727273</v>
      </c>
      <c r="Q76" s="57">
        <f>+VLOOKUP(B76,'[5]GCI_data_platform-44'!$F$1:$G$149,2,FALSE)</f>
        <v>2.7167864285714298</v>
      </c>
      <c r="R76" s="57">
        <f>+VLOOKUP(B76,'[5]GCI_data_platform-45'!$F$1:$G$149,2,FALSE)</f>
        <v>2.2672181116883099</v>
      </c>
      <c r="S76" s="57">
        <f>+VLOOKUP(B76,'[5]GCI_data_platform-46'!$F$1:$G$149,2,FALSE)</f>
        <v>3.2757964207792201</v>
      </c>
      <c r="T76" s="57">
        <f>+VLOOKUP(B76,'[5]GCI_data_platform-47'!$F$1:$G$149,2,FALSE)</f>
        <v>3.2195991012987002</v>
      </c>
      <c r="U76" s="57">
        <f>+VLOOKUP(B76,'[5]GCI_data_platform-48'!$F$1:$G$149,2,FALSE)</f>
        <v>4.2162493584415603</v>
      </c>
      <c r="V76" s="57">
        <f>+VLOOKUP(B76,'[5]GCI_data_platform-49'!$F$1:$G$149,2,FALSE)</f>
        <v>4.8124771792207799</v>
      </c>
      <c r="W76" s="57">
        <f>+VLOOKUP(B76,'[5]GCI_data_platform-50'!$F$1:$G$149,2,FALSE)</f>
        <v>3.1617903116883102</v>
      </c>
      <c r="X76" s="57">
        <f>+VLOOKUP(B76,'[5]GCI_data_platform-51'!$F$1:$G$149,2,FALSE)</f>
        <v>3.5695230620129901</v>
      </c>
      <c r="Y76" s="57">
        <f>+VLOOKUP(B76,'[5]GCI_data_platform-52'!$F$1:$G$149,2,FALSE)</f>
        <v>3.1917782675324702</v>
      </c>
      <c r="Z76" s="57">
        <f>+VLOOKUP(B76,'[5]GCI_data_platform-53'!$F$1:$G$149,2,FALSE)</f>
        <v>4.2058686129870102</v>
      </c>
      <c r="AA76" s="57">
        <f>+VLOOKUP(B76,'[5]GCI_data_platform-54'!$F$1:$G$149,2,FALSE)</f>
        <v>3.8669987038960998</v>
      </c>
      <c r="AB76" s="57">
        <f>+VLOOKUP(B76,'[5]GCI_data_platform-55'!$F$1:$G$149,2,FALSE)</f>
        <v>3.7162041090909099</v>
      </c>
      <c r="AC76" s="57">
        <f>+VLOOKUP(B76,'[5]GCI_data_platform-56'!$F$1:$G$149,2,FALSE)</f>
        <v>5</v>
      </c>
    </row>
    <row r="77" spans="1:29" x14ac:dyDescent="0.25">
      <c r="A77" s="57" t="s">
        <v>25</v>
      </c>
      <c r="B77" s="57" t="s">
        <v>94</v>
      </c>
      <c r="C77" s="57">
        <v>20</v>
      </c>
      <c r="D77" s="57">
        <v>1</v>
      </c>
      <c r="E77" s="57">
        <v>22</v>
      </c>
      <c r="F77" s="57">
        <f>+VLOOKUP(B77,'[5]GCI_data_platform-33'!$F$1:$G$149,2,FALSE)</f>
        <v>3.61254994136022</v>
      </c>
      <c r="G77" s="57">
        <f>+VLOOKUP(B77,'[5]GCI_data_platform-34'!$F$1:$G$149,2,FALSE)</f>
        <v>3.5878509185430101</v>
      </c>
      <c r="H77" s="57">
        <f>+VLOOKUP(B77,'[5]GCI_data_platform-35'!$F$1:$G$149,2,FALSE)</f>
        <v>3.2756078349462401</v>
      </c>
      <c r="I77" s="57">
        <f>+VLOOKUP(B77,'[5]GCI_data_platform-36'!$F$1:$G$149,2,FALSE)</f>
        <v>3.2557799075268798</v>
      </c>
      <c r="J77" s="57">
        <f>+VLOOKUP(B77,'[5]GCI_data_platform-37'!$F$1:$G$149,2,FALSE)</f>
        <v>3.2562346602150498</v>
      </c>
      <c r="K77" s="57">
        <f>+VLOOKUP(B77,'[5]GCI_data_platform-38'!$F$1:$G$149,2,FALSE)</f>
        <v>3.1334492903225799</v>
      </c>
      <c r="L77" s="57">
        <f>+VLOOKUP(B77,'[5]GCI_data_platform-39'!$F$1:$G$149,2,FALSE)</f>
        <v>4.0180070707526898</v>
      </c>
      <c r="M77" s="57">
        <f>+VLOOKUP(B77,'[5]GCI_data_platform-40'!$F$1:$G$149,2,FALSE)</f>
        <v>3.4898262026881701</v>
      </c>
      <c r="N77" s="57">
        <f>+VLOOKUP(B77,'[5]GCI_data_platform-41'!$F$1:$G$149,2,FALSE)</f>
        <v>3.20129860268817</v>
      </c>
      <c r="O77" s="57">
        <f>+VLOOKUP(B77,'[5]GCI_data_platform-42'!$F$1:$G$149,2,FALSE)</f>
        <v>3.2693412999999998</v>
      </c>
      <c r="P77" s="57">
        <f>+VLOOKUP(B77,'[5]GCI_data_platform-43'!$F$1:$G$149,2,FALSE)</f>
        <v>3.7809636419354802</v>
      </c>
      <c r="Q77" s="57">
        <f>+VLOOKUP(B77,'[5]GCI_data_platform-44'!$F$1:$G$149,2,FALSE)</f>
        <v>3.58277276666667</v>
      </c>
      <c r="R77" s="57">
        <f>+VLOOKUP(B77,'[5]GCI_data_platform-45'!$F$1:$G$149,2,FALSE)</f>
        <v>3.3967033118279599</v>
      </c>
      <c r="S77" s="57">
        <f>+VLOOKUP(B77,'[5]GCI_data_platform-46'!$F$1:$G$149,2,FALSE)</f>
        <v>3.7033995763440899</v>
      </c>
      <c r="T77" s="57">
        <f>+VLOOKUP(B77,'[5]GCI_data_platform-47'!$F$1:$G$149,2,FALSE)</f>
        <v>5.3518125645161296</v>
      </c>
      <c r="U77" s="57">
        <f>+VLOOKUP(B77,'[5]GCI_data_platform-48'!$F$1:$G$149,2,FALSE)</f>
        <v>3.4574139548387102</v>
      </c>
      <c r="V77" s="57">
        <f>+VLOOKUP(B77,'[5]GCI_data_platform-49'!$F$1:$G$149,2,FALSE)</f>
        <v>4.5469333758064501</v>
      </c>
      <c r="W77" s="57">
        <f>+VLOOKUP(B77,'[5]GCI_data_platform-50'!$F$1:$G$149,2,FALSE)</f>
        <v>3.8791489225806499</v>
      </c>
      <c r="X77" s="57">
        <f>+VLOOKUP(B77,'[5]GCI_data_platform-51'!$F$1:$G$149,2,FALSE)</f>
        <v>3.6866470098118298</v>
      </c>
      <c r="Y77" s="57">
        <f>+VLOOKUP(B77,'[5]GCI_data_platform-52'!$F$1:$G$149,2,FALSE)</f>
        <v>3.6647563704301098</v>
      </c>
      <c r="Z77" s="57">
        <f>+VLOOKUP(B77,'[5]GCI_data_platform-53'!$F$1:$G$149,2,FALSE)</f>
        <v>3.2564020344086</v>
      </c>
      <c r="AA77" s="57">
        <f>+VLOOKUP(B77,'[5]GCI_data_platform-54'!$F$1:$G$149,2,FALSE)</f>
        <v>4.0845847467741896</v>
      </c>
      <c r="AB77" s="57">
        <f>+VLOOKUP(B77,'[5]GCI_data_platform-55'!$F$1:$G$149,2,FALSE)</f>
        <v>3.4931638155914002</v>
      </c>
      <c r="AC77" s="57">
        <f>+VLOOKUP(B77,'[5]GCI_data_platform-56'!$F$1:$G$149,2,FALSE)</f>
        <v>5</v>
      </c>
    </row>
    <row r="78" spans="1:29" x14ac:dyDescent="0.25">
      <c r="A78" s="57" t="s">
        <v>225</v>
      </c>
      <c r="B78" s="57" t="s">
        <v>453</v>
      </c>
      <c r="C78" s="57">
        <v>30</v>
      </c>
      <c r="F78" s="57">
        <f>+VLOOKUP(B78,'[5]GCI_data_platform-33'!$F$1:$G$149,2,FALSE)</f>
        <v>3.79554367758108</v>
      </c>
      <c r="G78" s="57">
        <f>+VLOOKUP(B78,'[5]GCI_data_platform-34'!$F$1:$G$149,2,FALSE)</f>
        <v>3.7814142270900901</v>
      </c>
      <c r="H78" s="57">
        <f>+VLOOKUP(B78,'[5]GCI_data_platform-35'!$F$1:$G$149,2,FALSE)</f>
        <v>3.7618943756756802</v>
      </c>
      <c r="I78" s="57">
        <f>+VLOOKUP(B78,'[5]GCI_data_platform-36'!$F$1:$G$149,2,FALSE)</f>
        <v>3.7144813459459498</v>
      </c>
      <c r="J78" s="57">
        <f>+VLOOKUP(B78,'[5]GCI_data_platform-37'!$F$1:$G$149,2,FALSE)</f>
        <v>3.64118273243243</v>
      </c>
      <c r="K78" s="57">
        <f>+VLOOKUP(B78,'[5]GCI_data_platform-38'!$F$1:$G$149,2,FALSE)</f>
        <v>3.2811039540540499</v>
      </c>
      <c r="L78" s="57">
        <f>+VLOOKUP(B78,'[5]GCI_data_platform-39'!$F$1:$G$149,2,FALSE)</f>
        <v>3.3566366751351402</v>
      </c>
      <c r="M78" s="57">
        <f>+VLOOKUP(B78,'[5]GCI_data_platform-40'!$F$1:$G$149,2,FALSE)</f>
        <v>3.4272727540540502</v>
      </c>
      <c r="N78" s="57">
        <f>+VLOOKUP(B78,'[5]GCI_data_platform-41'!$F$1:$G$149,2,FALSE)</f>
        <v>3.3769175756756802</v>
      </c>
      <c r="O78" s="57">
        <f>+VLOOKUP(B78,'[5]GCI_data_platform-42'!$F$1:$G$149,2,FALSE)</f>
        <v>3.8609936054054099</v>
      </c>
      <c r="P78" s="57">
        <f>+VLOOKUP(B78,'[5]GCI_data_platform-43'!$F$1:$G$149,2,FALSE)</f>
        <v>4.1450483</v>
      </c>
      <c r="Q78" s="57">
        <f>+VLOOKUP(B78,'[5]GCI_data_platform-44'!$F$1:$G$149,2,FALSE)</f>
        <v>3.7680701108108101</v>
      </c>
      <c r="R78" s="57">
        <f>+VLOOKUP(B78,'[5]GCI_data_platform-45'!$F$1:$G$149,2,FALSE)</f>
        <v>3.6540053324324302</v>
      </c>
      <c r="S78" s="57">
        <f>+VLOOKUP(B78,'[5]GCI_data_platform-46'!$F$1:$G$149,2,FALSE)</f>
        <v>4.2645496324324297</v>
      </c>
      <c r="T78" s="57">
        <f>+VLOOKUP(B78,'[5]GCI_data_platform-47'!$F$1:$G$149,2,FALSE)</f>
        <v>5.0473830135135103</v>
      </c>
      <c r="U78" s="57">
        <f>+VLOOKUP(B78,'[5]GCI_data_platform-48'!$F$1:$G$149,2,FALSE)</f>
        <v>4.1578318891891897</v>
      </c>
      <c r="V78" s="57">
        <f>+VLOOKUP(B78,'[5]GCI_data_platform-49'!$F$1:$G$149,2,FALSE)</f>
        <v>4.7152941243243198</v>
      </c>
      <c r="W78" s="57">
        <f>+VLOOKUP(B78,'[5]GCI_data_platform-50'!$F$1:$G$149,2,FALSE)</f>
        <v>3.65566999189189</v>
      </c>
      <c r="X78" s="57">
        <f>+VLOOKUP(B78,'[5]GCI_data_platform-51'!$F$1:$G$149,2,FALSE)</f>
        <v>3.8379320290540502</v>
      </c>
      <c r="Y78" s="57">
        <f>+VLOOKUP(B78,'[5]GCI_data_platform-52'!$F$1:$G$149,2,FALSE)</f>
        <v>3.8112096243243201</v>
      </c>
      <c r="Z78" s="57">
        <f>+VLOOKUP(B78,'[5]GCI_data_platform-53'!$F$1:$G$149,2,FALSE)</f>
        <v>4.0388174567567603</v>
      </c>
      <c r="AA78" s="57">
        <f>+VLOOKUP(B78,'[5]GCI_data_platform-54'!$F$1:$G$149,2,FALSE)</f>
        <v>4.2759212162162203</v>
      </c>
      <c r="AB78" s="57">
        <f>+VLOOKUP(B78,'[5]GCI_data_platform-55'!$F$1:$G$149,2,FALSE)</f>
        <v>3.9238790621621602</v>
      </c>
      <c r="AC78" s="57">
        <f>+VLOOKUP(B78,'[5]GCI_data_platform-56'!$F$1:$G$149,2,FALSE)</f>
        <v>3.7</v>
      </c>
    </row>
    <row r="79" spans="1:29" x14ac:dyDescent="0.25">
      <c r="A79" s="57" t="s">
        <v>226</v>
      </c>
      <c r="B79" s="57" t="s">
        <v>454</v>
      </c>
      <c r="C79" s="57">
        <v>30</v>
      </c>
      <c r="F79" s="57">
        <f>+VLOOKUP(B79,'[5]GCI_data_platform-33'!$F$1:$G$149,2,FALSE)</f>
        <v>3.21956810527778</v>
      </c>
      <c r="G79" s="57">
        <f>+VLOOKUP(B79,'[5]GCI_data_platform-34'!$F$1:$G$149,2,FALSE)</f>
        <v>3.2285079811111101</v>
      </c>
      <c r="H79" s="57">
        <f>+VLOOKUP(B79,'[5]GCI_data_platform-35'!$F$1:$G$149,2,FALSE)</f>
        <v>3.4422110666666699</v>
      </c>
      <c r="I79" s="57">
        <f>+VLOOKUP(B79,'[5]GCI_data_platform-36'!$F$1:$G$149,2,FALSE)</f>
        <v>2.173384</v>
      </c>
      <c r="J79" s="57">
        <f>+VLOOKUP(B79,'[5]GCI_data_platform-37'!$F$1:$G$149,2,FALSE)</f>
        <v>2.43601466666667</v>
      </c>
      <c r="K79" s="57">
        <f>+VLOOKUP(B79,'[5]GCI_data_platform-38'!$F$1:$G$149,2,FALSE)</f>
        <v>3.0520290000000001</v>
      </c>
      <c r="L79" s="57">
        <f>+VLOOKUP(B79,'[5]GCI_data_platform-39'!$F$1:$G$149,2,FALSE)</f>
        <v>3.34433346666667</v>
      </c>
      <c r="M79" s="57">
        <f>+VLOOKUP(B79,'[5]GCI_data_platform-40'!$F$1:$G$149,2,FALSE)</f>
        <v>3.2005264666666702</v>
      </c>
      <c r="N79" s="57">
        <f>+VLOOKUP(B79,'[5]GCI_data_platform-41'!$F$1:$G$149,2,FALSE)</f>
        <v>2.8971580000000001</v>
      </c>
      <c r="O79" s="57">
        <f>+VLOOKUP(B79,'[5]GCI_data_platform-42'!$F$1:$G$149,2,FALSE)</f>
        <v>2.8040529333333302</v>
      </c>
      <c r="P79" s="57">
        <f>+VLOOKUP(B79,'[5]GCI_data_platform-43'!$F$1:$G$149,2,FALSE)</f>
        <v>2.8602734000000001</v>
      </c>
      <c r="Q79" s="57">
        <f>+VLOOKUP(B79,'[5]GCI_data_platform-44'!$F$1:$G$149,2,FALSE)</f>
        <v>2.8915639333333298</v>
      </c>
      <c r="R79" s="57">
        <f>+VLOOKUP(B79,'[5]GCI_data_platform-45'!$F$1:$G$149,2,FALSE)</f>
        <v>2.88809846666667</v>
      </c>
      <c r="S79" s="57">
        <f>+VLOOKUP(B79,'[5]GCI_data_platform-46'!$F$1:$G$149,2,FALSE)</f>
        <v>3.53066193333333</v>
      </c>
      <c r="T79" s="57">
        <f>+VLOOKUP(B79,'[5]GCI_data_platform-47'!$F$1:$G$149,2,FALSE)</f>
        <v>4.0664768000000002</v>
      </c>
      <c r="U79" s="57">
        <f>+VLOOKUP(B79,'[5]GCI_data_platform-48'!$F$1:$G$149,2,FALSE)</f>
        <v>4.2722579333333304</v>
      </c>
      <c r="V79" s="57">
        <f>+VLOOKUP(B79,'[5]GCI_data_platform-49'!$F$1:$G$149,2,FALSE)</f>
        <v>5.4658947333333296</v>
      </c>
      <c r="W79" s="57">
        <f>+VLOOKUP(B79,'[5]GCI_data_platform-50'!$F$1:$G$149,2,FALSE)</f>
        <v>2.736863</v>
      </c>
      <c r="X79" s="57">
        <f>+VLOOKUP(B79,'[5]GCI_data_platform-51'!$F$1:$G$149,2,FALSE)</f>
        <v>3.1927484777777799</v>
      </c>
      <c r="Y79" s="57">
        <f>+VLOOKUP(B79,'[5]GCI_data_platform-52'!$F$1:$G$149,2,FALSE)</f>
        <v>3.6342882666666698</v>
      </c>
      <c r="Z79" s="57">
        <f>+VLOOKUP(B79,'[5]GCI_data_platform-53'!$F$1:$G$149,2,FALSE)</f>
        <v>2.5532962000000001</v>
      </c>
      <c r="AA79" s="57">
        <f>+VLOOKUP(B79,'[5]GCI_data_platform-54'!$F$1:$G$149,2,FALSE)</f>
        <v>3.0617737333333301</v>
      </c>
      <c r="AB79" s="57">
        <f>+VLOOKUP(B79,'[5]GCI_data_platform-55'!$F$1:$G$149,2,FALSE)</f>
        <v>2.6385561333333301</v>
      </c>
      <c r="AC79" s="57">
        <f>+VLOOKUP(B79,'[5]GCI_data_platform-56'!$F$1:$G$149,2,FALSE)</f>
        <v>0</v>
      </c>
    </row>
    <row r="80" spans="1:29" x14ac:dyDescent="0.25">
      <c r="A80" s="57" t="s">
        <v>227</v>
      </c>
      <c r="B80" s="57" t="s">
        <v>457</v>
      </c>
      <c r="C80" s="57">
        <v>30</v>
      </c>
      <c r="F80" s="57">
        <f>+VLOOKUP(B80,'[5]GCI_data_platform-33'!$F$1:$G$149,2,FALSE)</f>
        <v>4.0446325881989802</v>
      </c>
      <c r="G80" s="57">
        <f>+VLOOKUP(B80,'[5]GCI_data_platform-34'!$F$1:$G$149,2,FALSE)</f>
        <v>3.92624737627211</v>
      </c>
      <c r="H80" s="57">
        <f>+VLOOKUP(B80,'[5]GCI_data_platform-35'!$F$1:$G$149,2,FALSE)</f>
        <v>4.2434303030612197</v>
      </c>
      <c r="I80" s="57">
        <f>+VLOOKUP(B80,'[5]GCI_data_platform-36'!$F$1:$G$149,2,FALSE)</f>
        <v>3.7429814918367299</v>
      </c>
      <c r="J80" s="57">
        <f>+VLOOKUP(B80,'[5]GCI_data_platform-37'!$F$1:$G$149,2,FALSE)</f>
        <v>3.2269983795918402</v>
      </c>
      <c r="K80" s="57">
        <f>+VLOOKUP(B80,'[5]GCI_data_platform-38'!$F$1:$G$149,2,FALSE)</f>
        <v>2.4022381826530599</v>
      </c>
      <c r="L80" s="57">
        <f>+VLOOKUP(B80,'[5]GCI_data_platform-39'!$F$1:$G$149,2,FALSE)</f>
        <v>4.58001074897959</v>
      </c>
      <c r="M80" s="57">
        <f>+VLOOKUP(B80,'[5]GCI_data_platform-40'!$F$1:$G$149,2,FALSE)</f>
        <v>3.7094312071428601</v>
      </c>
      <c r="N80" s="57">
        <f>+VLOOKUP(B80,'[5]GCI_data_platform-41'!$F$1:$G$149,2,FALSE)</f>
        <v>3.1498200928571398</v>
      </c>
      <c r="O80" s="57">
        <f>+VLOOKUP(B80,'[5]GCI_data_platform-42'!$F$1:$G$149,2,FALSE)</f>
        <v>2.8882787561224501</v>
      </c>
      <c r="P80" s="57">
        <f>+VLOOKUP(B80,'[5]GCI_data_platform-43'!$F$1:$G$149,2,FALSE)</f>
        <v>3.0471203795918398</v>
      </c>
      <c r="Q80" s="57">
        <f>+VLOOKUP(B80,'[5]GCI_data_platform-44'!$F$1:$G$149,2,FALSE)</f>
        <v>3.36450295306122</v>
      </c>
      <c r="R80" s="57">
        <f>+VLOOKUP(B80,'[5]GCI_data_platform-45'!$F$1:$G$149,2,FALSE)</f>
        <v>3.2324950234693901</v>
      </c>
      <c r="S80" s="57">
        <f>+VLOOKUP(B80,'[5]GCI_data_platform-46'!$F$1:$G$149,2,FALSE)</f>
        <v>4.6549359816326499</v>
      </c>
      <c r="T80" s="57">
        <f>+VLOOKUP(B80,'[5]GCI_data_platform-47'!$F$1:$G$149,2,FALSE)</f>
        <v>6.2625758969387704</v>
      </c>
      <c r="U80" s="57">
        <f>+VLOOKUP(B80,'[5]GCI_data_platform-48'!$F$1:$G$149,2,FALSE)</f>
        <v>5.1252555836734697</v>
      </c>
      <c r="V80" s="57">
        <f>+VLOOKUP(B80,'[5]GCI_data_platform-49'!$F$1:$G$149,2,FALSE)</f>
        <v>5.5121070785714297</v>
      </c>
      <c r="W80" s="57">
        <f>+VLOOKUP(B80,'[5]GCI_data_platform-50'!$F$1:$G$149,2,FALSE)</f>
        <v>4.2378540122448998</v>
      </c>
      <c r="X80" s="57">
        <f>+VLOOKUP(B80,'[5]GCI_data_platform-51'!$F$1:$G$149,2,FALSE)</f>
        <v>4.3997882239795896</v>
      </c>
      <c r="Y80" s="57">
        <f>+VLOOKUP(B80,'[5]GCI_data_platform-52'!$F$1:$G$149,2,FALSE)</f>
        <v>4.2627453234693897</v>
      </c>
      <c r="Z80" s="57">
        <f>+VLOOKUP(B80,'[5]GCI_data_platform-53'!$F$1:$G$149,2,FALSE)</f>
        <v>4.8605534867346902</v>
      </c>
      <c r="AA80" s="57">
        <f>+VLOOKUP(B80,'[5]GCI_data_platform-54'!$F$1:$G$149,2,FALSE)</f>
        <v>4.9947505989795902</v>
      </c>
      <c r="AB80" s="57">
        <f>+VLOOKUP(B80,'[5]GCI_data_platform-55'!$F$1:$G$149,2,FALSE)</f>
        <v>3.8720204122449</v>
      </c>
      <c r="AC80" s="57">
        <f>+VLOOKUP(B80,'[5]GCI_data_platform-56'!$F$1:$G$149,2,FALSE)</f>
        <v>5.7</v>
      </c>
    </row>
    <row r="81" spans="1:29" x14ac:dyDescent="0.25">
      <c r="A81" s="57" t="s">
        <v>26</v>
      </c>
      <c r="B81" s="57" t="s">
        <v>95</v>
      </c>
      <c r="C81" s="57">
        <v>20</v>
      </c>
      <c r="D81" s="57">
        <v>1</v>
      </c>
      <c r="E81" s="57">
        <v>21</v>
      </c>
      <c r="F81" s="57">
        <f>+VLOOKUP(B81,'[5]GCI_data_platform-33'!$F$1:$G$149,2,FALSE)</f>
        <v>5.5904232965919096</v>
      </c>
      <c r="G81" s="57">
        <f>+VLOOKUP(B81,'[5]GCI_data_platform-34'!$F$1:$G$149,2,FALSE)</f>
        <v>5.6071201901862704</v>
      </c>
      <c r="H81" s="57">
        <f>+VLOOKUP(B81,'[5]GCI_data_platform-35'!$F$1:$G$149,2,FALSE)</f>
        <v>6.0252078441176504</v>
      </c>
      <c r="I81" s="57">
        <f>+VLOOKUP(B81,'[5]GCI_data_platform-36'!$F$1:$G$149,2,FALSE)</f>
        <v>5.9439212499999998</v>
      </c>
      <c r="J81" s="57">
        <f>+VLOOKUP(B81,'[5]GCI_data_platform-37'!$F$1:$G$149,2,FALSE)</f>
        <v>5.9629608970588199</v>
      </c>
      <c r="K81" s="57">
        <f>+VLOOKUP(B81,'[5]GCI_data_platform-38'!$F$1:$G$149,2,FALSE)</f>
        <v>5.2657647235294096</v>
      </c>
      <c r="L81" s="57">
        <f>+VLOOKUP(B81,'[5]GCI_data_platform-39'!$F$1:$G$149,2,FALSE)</f>
        <v>6.2402332364705897</v>
      </c>
      <c r="M81" s="57">
        <f>+VLOOKUP(B81,'[5]GCI_data_platform-40'!$F$1:$G$149,2,FALSE)</f>
        <v>5.6626800735294101</v>
      </c>
      <c r="N81" s="57">
        <f>+VLOOKUP(B81,'[5]GCI_data_platform-41'!$F$1:$G$149,2,FALSE)</f>
        <v>4.4404037882352902</v>
      </c>
      <c r="O81" s="57">
        <f>+VLOOKUP(B81,'[5]GCI_data_platform-42'!$F$1:$G$149,2,FALSE)</f>
        <v>4.3514541352941203</v>
      </c>
      <c r="P81" s="57">
        <f>+VLOOKUP(B81,'[5]GCI_data_platform-43'!$F$1:$G$149,2,FALSE)</f>
        <v>4.2177687205882304</v>
      </c>
      <c r="Q81" s="57">
        <f>+VLOOKUP(B81,'[5]GCI_data_platform-44'!$F$1:$G$149,2,FALSE)</f>
        <v>5.2049424264705904</v>
      </c>
      <c r="R81" s="57">
        <f>+VLOOKUP(B81,'[5]GCI_data_platform-45'!$F$1:$G$149,2,FALSE)</f>
        <v>5.1568819000000001</v>
      </c>
      <c r="S81" s="57">
        <f>+VLOOKUP(B81,'[5]GCI_data_platform-46'!$F$1:$G$149,2,FALSE)</f>
        <v>5.5076020764705902</v>
      </c>
      <c r="T81" s="57">
        <f>+VLOOKUP(B81,'[5]GCI_data_platform-47'!$F$1:$G$149,2,FALSE)</f>
        <v>6.3195467647058798</v>
      </c>
      <c r="U81" s="57">
        <f>+VLOOKUP(B81,'[5]GCI_data_platform-48'!$F$1:$G$149,2,FALSE)</f>
        <v>6.2500421294117601</v>
      </c>
      <c r="V81" s="57">
        <f>+VLOOKUP(B81,'[5]GCI_data_platform-49'!$F$1:$G$149,2,FALSE)</f>
        <v>6.5123096352941197</v>
      </c>
      <c r="W81" s="57">
        <f>+VLOOKUP(B81,'[5]GCI_data_platform-50'!$F$1:$G$149,2,FALSE)</f>
        <v>6.0190237499999997</v>
      </c>
      <c r="X81" s="57">
        <f>+VLOOKUP(B81,'[5]GCI_data_platform-51'!$F$1:$G$149,2,FALSE)</f>
        <v>5.5403326158088202</v>
      </c>
      <c r="Y81" s="57">
        <f>+VLOOKUP(B81,'[5]GCI_data_platform-52'!$F$1:$G$149,2,FALSE)</f>
        <v>5.9206340970588203</v>
      </c>
      <c r="Z81" s="57">
        <f>+VLOOKUP(B81,'[5]GCI_data_platform-53'!$F$1:$G$149,2,FALSE)</f>
        <v>6.1181814470588201</v>
      </c>
      <c r="AA81" s="57">
        <f>+VLOOKUP(B81,'[5]GCI_data_platform-54'!$F$1:$G$149,2,FALSE)</f>
        <v>5.4894690382352902</v>
      </c>
      <c r="AB81" s="57">
        <f>+VLOOKUP(B81,'[5]GCI_data_platform-55'!$F$1:$G$149,2,FALSE)</f>
        <v>5.4524740529411799</v>
      </c>
      <c r="AC81" s="57">
        <f>+VLOOKUP(B81,'[5]GCI_data_platform-56'!$F$1:$G$149,2,FALSE)</f>
        <v>4.3</v>
      </c>
    </row>
    <row r="82" spans="1:29" x14ac:dyDescent="0.25">
      <c r="A82" s="57" t="s">
        <v>460</v>
      </c>
      <c r="B82" s="57" t="s">
        <v>96</v>
      </c>
      <c r="C82" s="57">
        <v>20</v>
      </c>
      <c r="D82" s="57">
        <v>1</v>
      </c>
      <c r="E82" s="57">
        <v>22</v>
      </c>
      <c r="F82" s="57">
        <f>+VLOOKUP(B82,'[5]GCI_data_platform-33'!$F$1:$G$149,2,FALSE)</f>
        <v>4.04770256236257</v>
      </c>
      <c r="G82" s="57">
        <f>+VLOOKUP(B82,'[5]GCI_data_platform-34'!$F$1:$G$149,2,FALSE)</f>
        <v>3.9862855619025299</v>
      </c>
      <c r="H82" s="57">
        <f>+VLOOKUP(B82,'[5]GCI_data_platform-35'!$F$1:$G$149,2,FALSE)</f>
        <v>4.4618598561403502</v>
      </c>
      <c r="I82" s="57">
        <f>+VLOOKUP(B82,'[5]GCI_data_platform-36'!$F$1:$G$149,2,FALSE)</f>
        <v>3.9107756052631601</v>
      </c>
      <c r="J82" s="57">
        <f>+VLOOKUP(B82,'[5]GCI_data_platform-37'!$F$1:$G$149,2,FALSE)</f>
        <v>3.8379132514619898</v>
      </c>
      <c r="K82" s="57">
        <f>+VLOOKUP(B82,'[5]GCI_data_platform-38'!$F$1:$G$149,2,FALSE)</f>
        <v>3.0371283760233898</v>
      </c>
      <c r="L82" s="57">
        <f>+VLOOKUP(B82,'[5]GCI_data_platform-39'!$F$1:$G$149,2,FALSE)</f>
        <v>4.6181985280701801</v>
      </c>
      <c r="M82" s="57">
        <f>+VLOOKUP(B82,'[5]GCI_data_platform-40'!$F$1:$G$149,2,FALSE)</f>
        <v>3.1743911467836301</v>
      </c>
      <c r="N82" s="57">
        <f>+VLOOKUP(B82,'[5]GCI_data_platform-41'!$F$1:$G$149,2,FALSE)</f>
        <v>3.39735605146199</v>
      </c>
      <c r="O82" s="57">
        <f>+VLOOKUP(B82,'[5]GCI_data_platform-42'!$F$1:$G$149,2,FALSE)</f>
        <v>3.6121929549707601</v>
      </c>
      <c r="P82" s="57">
        <f>+VLOOKUP(B82,'[5]GCI_data_platform-43'!$F$1:$G$149,2,FALSE)</f>
        <v>3.8084136830409401</v>
      </c>
      <c r="Q82" s="57">
        <f>+VLOOKUP(B82,'[5]GCI_data_platform-44'!$F$1:$G$149,2,FALSE)</f>
        <v>3.46463743625731</v>
      </c>
      <c r="R82" s="57">
        <f>+VLOOKUP(B82,'[5]GCI_data_platform-45'!$F$1:$G$149,2,FALSE)</f>
        <v>2.9259050929824602</v>
      </c>
      <c r="S82" s="57">
        <f>+VLOOKUP(B82,'[5]GCI_data_platform-46'!$F$1:$G$149,2,FALSE)</f>
        <v>4.4155674280701804</v>
      </c>
      <c r="T82" s="57">
        <f>+VLOOKUP(B82,'[5]GCI_data_platform-47'!$F$1:$G$149,2,FALSE)</f>
        <v>5.6890358058479498</v>
      </c>
      <c r="U82" s="57">
        <f>+VLOOKUP(B82,'[5]GCI_data_platform-48'!$F$1:$G$149,2,FALSE)</f>
        <v>4.9102771380116996</v>
      </c>
      <c r="V82" s="57">
        <f>+VLOOKUP(B82,'[5]GCI_data_platform-49'!$F$1:$G$149,2,FALSE)</f>
        <v>4.5666878397660797</v>
      </c>
      <c r="W82" s="57">
        <f>+VLOOKUP(B82,'[5]GCI_data_platform-50'!$F$1:$G$149,2,FALSE)</f>
        <v>4.3978621508771898</v>
      </c>
      <c r="X82" s="57">
        <f>+VLOOKUP(B82,'[5]GCI_data_platform-51'!$F$1:$G$149,2,FALSE)</f>
        <v>4.2319535637426897</v>
      </c>
      <c r="Y82" s="57">
        <f>+VLOOKUP(B82,'[5]GCI_data_platform-52'!$F$1:$G$149,2,FALSE)</f>
        <v>3.9193016122806998</v>
      </c>
      <c r="Z82" s="57">
        <f>+VLOOKUP(B82,'[5]GCI_data_platform-53'!$F$1:$G$149,2,FALSE)</f>
        <v>4.6890035964912302</v>
      </c>
      <c r="AA82" s="57">
        <f>+VLOOKUP(B82,'[5]GCI_data_platform-54'!$F$1:$G$149,2,FALSE)</f>
        <v>4.2937102461988301</v>
      </c>
      <c r="AB82" s="57">
        <f>+VLOOKUP(B82,'[5]GCI_data_platform-55'!$F$1:$G$149,2,FALSE)</f>
        <v>3.9957082181286601</v>
      </c>
      <c r="AC82" s="57">
        <f>+VLOOKUP(B82,'[5]GCI_data_platform-56'!$F$1:$G$149,2,FALSE)</f>
        <v>7</v>
      </c>
    </row>
    <row r="83" spans="1:29" x14ac:dyDescent="0.25">
      <c r="A83" s="57" t="s">
        <v>228</v>
      </c>
      <c r="B83" s="57" t="s">
        <v>461</v>
      </c>
      <c r="C83" s="57">
        <v>30</v>
      </c>
      <c r="F83" s="57">
        <f>+VLOOKUP(B83,'[5]GCI_data_platform-33'!$F$1:$G$149,2,FALSE)</f>
        <v>3.09471348032229</v>
      </c>
      <c r="G83" s="57">
        <f>+VLOOKUP(B83,'[5]GCI_data_platform-34'!$F$1:$G$149,2,FALSE)</f>
        <v>2.9143029072637199</v>
      </c>
      <c r="H83" s="57">
        <f>+VLOOKUP(B83,'[5]GCI_data_platform-35'!$F$1:$G$149,2,FALSE)</f>
        <v>2.9481298353413701</v>
      </c>
      <c r="I83" s="57">
        <f>+VLOOKUP(B83,'[5]GCI_data_platform-36'!$F$1:$G$149,2,FALSE)</f>
        <v>2.90948957188755</v>
      </c>
      <c r="J83" s="57">
        <f>+VLOOKUP(B83,'[5]GCI_data_platform-37'!$F$1:$G$149,2,FALSE)</f>
        <v>2.2563044843373499</v>
      </c>
      <c r="K83" s="57">
        <f>+VLOOKUP(B83,'[5]GCI_data_platform-38'!$F$1:$G$149,2,FALSE)</f>
        <v>2.0280785742971901</v>
      </c>
      <c r="L83" s="57">
        <f>+VLOOKUP(B83,'[5]GCI_data_platform-39'!$F$1:$G$149,2,FALSE)</f>
        <v>3.0003251673895601</v>
      </c>
      <c r="M83" s="57">
        <f>+VLOOKUP(B83,'[5]GCI_data_platform-40'!$F$1:$G$149,2,FALSE)</f>
        <v>2.1403731510040198</v>
      </c>
      <c r="N83" s="57">
        <f>+VLOOKUP(B83,'[5]GCI_data_platform-41'!$F$1:$G$149,2,FALSE)</f>
        <v>2.8717459566265102</v>
      </c>
      <c r="O83" s="57">
        <f>+VLOOKUP(B83,'[5]GCI_data_platform-42'!$F$1:$G$149,2,FALSE)</f>
        <v>2.4060800048192799</v>
      </c>
      <c r="P83" s="57">
        <f>+VLOOKUP(B83,'[5]GCI_data_platform-43'!$F$1:$G$149,2,FALSE)</f>
        <v>3.3132403927710801</v>
      </c>
      <c r="Q83" s="57">
        <f>+VLOOKUP(B83,'[5]GCI_data_platform-44'!$F$1:$G$149,2,FALSE)</f>
        <v>2.9365498080321299</v>
      </c>
      <c r="R83" s="57">
        <f>+VLOOKUP(B83,'[5]GCI_data_platform-45'!$F$1:$G$149,2,FALSE)</f>
        <v>2.7986172827309201</v>
      </c>
      <c r="S83" s="57">
        <f>+VLOOKUP(B83,'[5]GCI_data_platform-46'!$F$1:$G$149,2,FALSE)</f>
        <v>2.9774694032128499</v>
      </c>
      <c r="T83" s="57">
        <f>+VLOOKUP(B83,'[5]GCI_data_platform-47'!$F$1:$G$149,2,FALSE)</f>
        <v>4.78946757108434</v>
      </c>
      <c r="U83" s="57">
        <f>+VLOOKUP(B83,'[5]GCI_data_platform-48'!$F$1:$G$149,2,FALSE)</f>
        <v>3.53072459518072</v>
      </c>
      <c r="V83" s="57">
        <f>+VLOOKUP(B83,'[5]GCI_data_platform-49'!$F$1:$G$149,2,FALSE)</f>
        <v>4.1735570305220904</v>
      </c>
      <c r="W83" s="57">
        <f>+VLOOKUP(B83,'[5]GCI_data_platform-50'!$F$1:$G$149,2,FALSE)</f>
        <v>2.7685619285140599</v>
      </c>
      <c r="X83" s="57">
        <f>+VLOOKUP(B83,'[5]GCI_data_platform-51'!$F$1:$G$149,2,FALSE)</f>
        <v>3.6359451994979901</v>
      </c>
      <c r="Y83" s="57">
        <f>+VLOOKUP(B83,'[5]GCI_data_platform-52'!$F$1:$G$149,2,FALSE)</f>
        <v>3.21786548674699</v>
      </c>
      <c r="Z83" s="57">
        <f>+VLOOKUP(B83,'[5]GCI_data_platform-53'!$F$1:$G$149,2,FALSE)</f>
        <v>3.9424837293172699</v>
      </c>
      <c r="AA83" s="57">
        <f>+VLOOKUP(B83,'[5]GCI_data_platform-54'!$F$1:$G$149,2,FALSE)</f>
        <v>4.3852840634538204</v>
      </c>
      <c r="AB83" s="57">
        <f>+VLOOKUP(B83,'[5]GCI_data_platform-55'!$F$1:$G$149,2,FALSE)</f>
        <v>3.4683318562248999</v>
      </c>
      <c r="AC83" s="57">
        <f>+VLOOKUP(B83,'[5]GCI_data_platform-56'!$F$1:$G$149,2,FALSE)</f>
        <v>5.7</v>
      </c>
    </row>
    <row r="84" spans="1:29" x14ac:dyDescent="0.25">
      <c r="A84" s="57" t="s">
        <v>229</v>
      </c>
      <c r="B84" s="57" t="s">
        <v>462</v>
      </c>
      <c r="C84" s="57">
        <v>30</v>
      </c>
      <c r="F84" s="57">
        <f>+VLOOKUP(B84,'[5]GCI_data_platform-33'!$F$1:$G$149,2,FALSE)</f>
        <v>3.80882893945043</v>
      </c>
      <c r="G84" s="57">
        <f>+VLOOKUP(B84,'[5]GCI_data_platform-34'!$F$1:$G$149,2,FALSE)</f>
        <v>3.7124903413936798</v>
      </c>
      <c r="H84" s="57">
        <f>+VLOOKUP(B84,'[5]GCI_data_platform-35'!$F$1:$G$149,2,FALSE)</f>
        <v>3.8266272129310299</v>
      </c>
      <c r="I84" s="57">
        <f>+VLOOKUP(B84,'[5]GCI_data_platform-36'!$F$1:$G$149,2,FALSE)</f>
        <v>3.3997645155172398</v>
      </c>
      <c r="J84" s="57">
        <f>+VLOOKUP(B84,'[5]GCI_data_platform-37'!$F$1:$G$149,2,FALSE)</f>
        <v>3.1470134922413799</v>
      </c>
      <c r="K84" s="57">
        <f>+VLOOKUP(B84,'[5]GCI_data_platform-38'!$F$1:$G$149,2,FALSE)</f>
        <v>2.8052343396551702</v>
      </c>
      <c r="L84" s="57">
        <f>+VLOOKUP(B84,'[5]GCI_data_platform-39'!$F$1:$G$149,2,FALSE)</f>
        <v>3.3402204908620701</v>
      </c>
      <c r="M84" s="57">
        <f>+VLOOKUP(B84,'[5]GCI_data_platform-40'!$F$1:$G$149,2,FALSE)</f>
        <v>3.9762803224137899</v>
      </c>
      <c r="N84" s="57">
        <f>+VLOOKUP(B84,'[5]GCI_data_platform-41'!$F$1:$G$149,2,FALSE)</f>
        <v>2.8482491129310299</v>
      </c>
      <c r="O84" s="57">
        <f>+VLOOKUP(B84,'[5]GCI_data_platform-42'!$F$1:$G$149,2,FALSE)</f>
        <v>2.95846383103448</v>
      </c>
      <c r="P84" s="57">
        <f>+VLOOKUP(B84,'[5]GCI_data_platform-43'!$F$1:$G$149,2,FALSE)</f>
        <v>3.7011467163793101</v>
      </c>
      <c r="Q84" s="57">
        <f>+VLOOKUP(B84,'[5]GCI_data_platform-44'!$F$1:$G$149,2,FALSE)</f>
        <v>3.8931791232758601</v>
      </c>
      <c r="R84" s="57">
        <f>+VLOOKUP(B84,'[5]GCI_data_platform-45'!$F$1:$G$149,2,FALSE)</f>
        <v>3.8778206094827601</v>
      </c>
      <c r="S84" s="57">
        <f>+VLOOKUP(B84,'[5]GCI_data_platform-46'!$F$1:$G$149,2,FALSE)</f>
        <v>3.85285708706897</v>
      </c>
      <c r="T84" s="57">
        <f>+VLOOKUP(B84,'[5]GCI_data_platform-47'!$F$1:$G$149,2,FALSE)</f>
        <v>5.6814185422413797</v>
      </c>
      <c r="U84" s="57">
        <f>+VLOOKUP(B84,'[5]GCI_data_platform-48'!$F$1:$G$149,2,FALSE)</f>
        <v>3.8630760612068999</v>
      </c>
      <c r="V84" s="57">
        <f>+VLOOKUP(B84,'[5]GCI_data_platform-49'!$F$1:$G$149,2,FALSE)</f>
        <v>5.36411544655172</v>
      </c>
      <c r="W84" s="57">
        <f>+VLOOKUP(B84,'[5]GCI_data_platform-50'!$F$1:$G$149,2,FALSE)</f>
        <v>3.9380476612069</v>
      </c>
      <c r="X84" s="57">
        <f>+VLOOKUP(B84,'[5]GCI_data_platform-51'!$F$1:$G$149,2,FALSE)</f>
        <v>4.0978447336206898</v>
      </c>
      <c r="Y84" s="57">
        <f>+VLOOKUP(B84,'[5]GCI_data_platform-52'!$F$1:$G$149,2,FALSE)</f>
        <v>3.7683885827586199</v>
      </c>
      <c r="Z84" s="57">
        <f>+VLOOKUP(B84,'[5]GCI_data_platform-53'!$F$1:$G$149,2,FALSE)</f>
        <v>4.7041503241379301</v>
      </c>
      <c r="AA84" s="57">
        <f>+VLOOKUP(B84,'[5]GCI_data_platform-54'!$F$1:$G$149,2,FALSE)</f>
        <v>4.4617699577586203</v>
      </c>
      <c r="AB84" s="57">
        <f>+VLOOKUP(B84,'[5]GCI_data_platform-55'!$F$1:$G$149,2,FALSE)</f>
        <v>4.3632832560344799</v>
      </c>
      <c r="AC84" s="57">
        <f>+VLOOKUP(B84,'[5]GCI_data_platform-56'!$F$1:$G$149,2,FALSE)</f>
        <v>5.3</v>
      </c>
    </row>
    <row r="85" spans="1:29" x14ac:dyDescent="0.25">
      <c r="A85" s="57" t="s">
        <v>230</v>
      </c>
      <c r="B85" s="57" t="s">
        <v>463</v>
      </c>
      <c r="C85" s="57">
        <v>30</v>
      </c>
      <c r="F85" s="57">
        <f>+VLOOKUP(B85,'[5]GCI_data_platform-33'!$F$1:$G$149,2,FALSE)</f>
        <v>4.8494473286824302</v>
      </c>
      <c r="G85" s="57">
        <f>+VLOOKUP(B85,'[5]GCI_data_platform-34'!$F$1:$G$149,2,FALSE)</f>
        <v>4.7101552443243202</v>
      </c>
      <c r="H85" s="57">
        <f>+VLOOKUP(B85,'[5]GCI_data_platform-35'!$F$1:$G$149,2,FALSE)</f>
        <v>5.1998029108108099</v>
      </c>
      <c r="I85" s="57">
        <f>+VLOOKUP(B85,'[5]GCI_data_platform-36'!$F$1:$G$149,2,FALSE)</f>
        <v>4.8144195891891899</v>
      </c>
      <c r="J85" s="57">
        <f>+VLOOKUP(B85,'[5]GCI_data_platform-37'!$F$1:$G$149,2,FALSE)</f>
        <v>4.2304451108108099</v>
      </c>
      <c r="K85" s="57">
        <f>+VLOOKUP(B85,'[5]GCI_data_platform-38'!$F$1:$G$149,2,FALSE)</f>
        <v>4.34733631891892</v>
      </c>
      <c r="L85" s="57">
        <f>+VLOOKUP(B85,'[5]GCI_data_platform-39'!$F$1:$G$149,2,FALSE)</f>
        <v>4.6962660983783797</v>
      </c>
      <c r="M85" s="57">
        <f>+VLOOKUP(B85,'[5]GCI_data_platform-40'!$F$1:$G$149,2,FALSE)</f>
        <v>4.5477408459459499</v>
      </c>
      <c r="N85" s="57">
        <f>+VLOOKUP(B85,'[5]GCI_data_platform-41'!$F$1:$G$149,2,FALSE)</f>
        <v>4.0479086135135098</v>
      </c>
      <c r="O85" s="57">
        <f>+VLOOKUP(B85,'[5]GCI_data_platform-42'!$F$1:$G$149,2,FALSE)</f>
        <v>4.3297257945945899</v>
      </c>
      <c r="P85" s="57">
        <f>+VLOOKUP(B85,'[5]GCI_data_platform-43'!$F$1:$G$149,2,FALSE)</f>
        <v>4.6264977702702703</v>
      </c>
      <c r="Q85" s="57">
        <f>+VLOOKUP(B85,'[5]GCI_data_platform-44'!$F$1:$G$149,2,FALSE)</f>
        <v>5.0796540729729696</v>
      </c>
      <c r="R85" s="57">
        <f>+VLOOKUP(B85,'[5]GCI_data_platform-45'!$F$1:$G$149,2,FALSE)</f>
        <v>4.7146380810810804</v>
      </c>
      <c r="S85" s="57">
        <f>+VLOOKUP(B85,'[5]GCI_data_platform-46'!$F$1:$G$149,2,FALSE)</f>
        <v>5.0062692972973002</v>
      </c>
      <c r="T85" s="57">
        <f>+VLOOKUP(B85,'[5]GCI_data_platform-47'!$F$1:$G$149,2,FALSE)</f>
        <v>5.3030906189189198</v>
      </c>
      <c r="U85" s="57">
        <f>+VLOOKUP(B85,'[5]GCI_data_platform-48'!$F$1:$G$149,2,FALSE)</f>
        <v>4.5910663648648704</v>
      </c>
      <c r="V85" s="57">
        <f>+VLOOKUP(B85,'[5]GCI_data_platform-49'!$F$1:$G$149,2,FALSE)</f>
        <v>5.2161098297297297</v>
      </c>
      <c r="W85" s="57">
        <f>+VLOOKUP(B85,'[5]GCI_data_platform-50'!$F$1:$G$149,2,FALSE)</f>
        <v>4.9120138891891898</v>
      </c>
      <c r="X85" s="57">
        <f>+VLOOKUP(B85,'[5]GCI_data_platform-51'!$F$1:$G$149,2,FALSE)</f>
        <v>5.2673235817567603</v>
      </c>
      <c r="Y85" s="57">
        <f>+VLOOKUP(B85,'[5]GCI_data_platform-52'!$F$1:$G$149,2,FALSE)</f>
        <v>5.0059083189189204</v>
      </c>
      <c r="Z85" s="57">
        <f>+VLOOKUP(B85,'[5]GCI_data_platform-53'!$F$1:$G$149,2,FALSE)</f>
        <v>5.44684047297297</v>
      </c>
      <c r="AA85" s="57">
        <f>+VLOOKUP(B85,'[5]GCI_data_platform-54'!$F$1:$G$149,2,FALSE)</f>
        <v>5.34983224594595</v>
      </c>
      <c r="AB85" s="57">
        <f>+VLOOKUP(B85,'[5]GCI_data_platform-55'!$F$1:$G$149,2,FALSE)</f>
        <v>5.0982826594594597</v>
      </c>
      <c r="AC85" s="57">
        <f>+VLOOKUP(B85,'[5]GCI_data_platform-56'!$F$1:$G$149,2,FALSE)</f>
        <v>8.6999999999999993</v>
      </c>
    </row>
    <row r="86" spans="1:29" x14ac:dyDescent="0.25">
      <c r="A86" s="57" t="s">
        <v>231</v>
      </c>
      <c r="B86" s="57" t="s">
        <v>464</v>
      </c>
      <c r="C86" s="57">
        <v>30</v>
      </c>
      <c r="F86" s="57">
        <f>+VLOOKUP(B86,'[5]GCI_data_platform-33'!$F$1:$G$149,2,FALSE)</f>
        <v>3.0239606727512802</v>
      </c>
      <c r="G86" s="57">
        <f>+VLOOKUP(B86,'[5]GCI_data_platform-34'!$F$1:$G$149,2,FALSE)</f>
        <v>2.8871763742551</v>
      </c>
      <c r="H86" s="57">
        <f>+VLOOKUP(B86,'[5]GCI_data_platform-35'!$F$1:$G$149,2,FALSE)</f>
        <v>3.2650212622449</v>
      </c>
      <c r="I86" s="57">
        <f>+VLOOKUP(B86,'[5]GCI_data_platform-36'!$F$1:$G$149,2,FALSE)</f>
        <v>2.7009822469387799</v>
      </c>
      <c r="J86" s="57">
        <f>+VLOOKUP(B86,'[5]GCI_data_platform-37'!$F$1:$G$149,2,FALSE)</f>
        <v>2.2867655540816298</v>
      </c>
      <c r="K86" s="57">
        <f>+VLOOKUP(B86,'[5]GCI_data_platform-38'!$F$1:$G$149,2,FALSE)</f>
        <v>2.2819542275510201</v>
      </c>
      <c r="L86" s="57">
        <f>+VLOOKUP(B86,'[5]GCI_data_platform-39'!$F$1:$G$149,2,FALSE)</f>
        <v>2.2798345616326499</v>
      </c>
      <c r="M86" s="57">
        <f>+VLOOKUP(B86,'[5]GCI_data_platform-40'!$F$1:$G$149,2,FALSE)</f>
        <v>2.62939697653061</v>
      </c>
      <c r="N86" s="57">
        <f>+VLOOKUP(B86,'[5]GCI_data_platform-41'!$F$1:$G$149,2,FALSE)</f>
        <v>2.46438400714286</v>
      </c>
      <c r="O86" s="57">
        <f>+VLOOKUP(B86,'[5]GCI_data_platform-42'!$F$1:$G$149,2,FALSE)</f>
        <v>2.8426054275510202</v>
      </c>
      <c r="P86" s="57">
        <f>+VLOOKUP(B86,'[5]GCI_data_platform-43'!$F$1:$G$149,2,FALSE)</f>
        <v>3.3512844163265298</v>
      </c>
      <c r="Q86" s="57">
        <f>+VLOOKUP(B86,'[5]GCI_data_platform-44'!$F$1:$G$149,2,FALSE)</f>
        <v>3.1485000918367301</v>
      </c>
      <c r="R86" s="57">
        <f>+VLOOKUP(B86,'[5]GCI_data_platform-45'!$F$1:$G$149,2,FALSE)</f>
        <v>3.31207615918367</v>
      </c>
      <c r="S86" s="57">
        <f>+VLOOKUP(B86,'[5]GCI_data_platform-46'!$F$1:$G$149,2,FALSE)</f>
        <v>3.43471700102041</v>
      </c>
      <c r="T86" s="57">
        <f>+VLOOKUP(B86,'[5]GCI_data_platform-47'!$F$1:$G$149,2,FALSE)</f>
        <v>2.8628570255102002</v>
      </c>
      <c r="U86" s="57">
        <f>+VLOOKUP(B86,'[5]GCI_data_platform-48'!$F$1:$G$149,2,FALSE)</f>
        <v>3.2692603204081601</v>
      </c>
      <c r="V86" s="57">
        <f>+VLOOKUP(B86,'[5]GCI_data_platform-49'!$F$1:$G$149,2,FALSE)</f>
        <v>3.6451068969387799</v>
      </c>
      <c r="W86" s="57">
        <f>+VLOOKUP(B86,'[5]GCI_data_platform-50'!$F$1:$G$149,2,FALSE)</f>
        <v>3.46795597857143</v>
      </c>
      <c r="X86" s="57">
        <f>+VLOOKUP(B86,'[5]GCI_data_platform-51'!$F$1:$G$149,2,FALSE)</f>
        <v>3.4343135682398001</v>
      </c>
      <c r="Y86" s="57">
        <f>+VLOOKUP(B86,'[5]GCI_data_platform-52'!$F$1:$G$149,2,FALSE)</f>
        <v>3.4612611897959198</v>
      </c>
      <c r="Z86" s="57">
        <f>+VLOOKUP(B86,'[5]GCI_data_platform-53'!$F$1:$G$149,2,FALSE)</f>
        <v>3.1431525377551002</v>
      </c>
      <c r="AA86" s="57">
        <f>+VLOOKUP(B86,'[5]GCI_data_platform-54'!$F$1:$G$149,2,FALSE)</f>
        <v>3.5790081377551002</v>
      </c>
      <c r="AB86" s="57">
        <f>+VLOOKUP(B86,'[5]GCI_data_platform-55'!$F$1:$G$149,2,FALSE)</f>
        <v>3.6873031112244901</v>
      </c>
      <c r="AC86" s="57">
        <f>+VLOOKUP(B86,'[5]GCI_data_platform-56'!$F$1:$G$149,2,FALSE)</f>
        <v>3.7</v>
      </c>
    </row>
    <row r="87" spans="1:29" x14ac:dyDescent="0.25">
      <c r="A87" s="57" t="s">
        <v>29</v>
      </c>
      <c r="B87" s="57" t="s">
        <v>98</v>
      </c>
      <c r="C87" s="57">
        <v>20</v>
      </c>
      <c r="D87" s="57">
        <v>1</v>
      </c>
      <c r="E87" s="57">
        <v>21</v>
      </c>
      <c r="F87" s="57">
        <f>+VLOOKUP(B87,'[5]GCI_data_platform-33'!$F$1:$G$149,2,FALSE)</f>
        <v>4.6068722230999999</v>
      </c>
      <c r="G87" s="57">
        <f>+VLOOKUP(B87,'[5]GCI_data_platform-34'!$F$1:$G$149,2,FALSE)</f>
        <v>4.5671784691333297</v>
      </c>
      <c r="H87" s="57">
        <f>+VLOOKUP(B87,'[5]GCI_data_platform-35'!$F$1:$G$149,2,FALSE)</f>
        <v>5.5317717499999999</v>
      </c>
      <c r="I87" s="57">
        <f>+VLOOKUP(B87,'[5]GCI_data_platform-36'!$F$1:$G$149,2,FALSE)</f>
        <v>4.8765673899999999</v>
      </c>
      <c r="J87" s="57">
        <f>+VLOOKUP(B87,'[5]GCI_data_platform-37'!$F$1:$G$149,2,FALSE)</f>
        <v>4.3246681799999998</v>
      </c>
      <c r="K87" s="57">
        <f>+VLOOKUP(B87,'[5]GCI_data_platform-38'!$F$1:$G$149,2,FALSE)</f>
        <v>3.3985584900000001</v>
      </c>
      <c r="L87" s="57">
        <f>+VLOOKUP(B87,'[5]GCI_data_platform-39'!$F$1:$G$149,2,FALSE)</f>
        <v>4.1794790759999998</v>
      </c>
      <c r="M87" s="57">
        <f>+VLOOKUP(B87,'[5]GCI_data_platform-40'!$F$1:$G$149,2,FALSE)</f>
        <v>4.7822054400000003</v>
      </c>
      <c r="N87" s="57">
        <f>+VLOOKUP(B87,'[5]GCI_data_platform-41'!$F$1:$G$149,2,FALSE)</f>
        <v>3.19141846</v>
      </c>
      <c r="O87" s="57">
        <f>+VLOOKUP(B87,'[5]GCI_data_platform-42'!$F$1:$G$149,2,FALSE)</f>
        <v>3.80071549</v>
      </c>
      <c r="P87" s="57">
        <f>+VLOOKUP(B87,'[5]GCI_data_platform-43'!$F$1:$G$149,2,FALSE)</f>
        <v>3.3656634900000002</v>
      </c>
      <c r="Q87" s="57">
        <f>+VLOOKUP(B87,'[5]GCI_data_platform-44'!$F$1:$G$149,2,FALSE)</f>
        <v>4.1873751800000001</v>
      </c>
      <c r="R87" s="57">
        <f>+VLOOKUP(B87,'[5]GCI_data_platform-45'!$F$1:$G$149,2,FALSE)</f>
        <v>3.68490137</v>
      </c>
      <c r="S87" s="57">
        <f>+VLOOKUP(B87,'[5]GCI_data_platform-46'!$F$1:$G$149,2,FALSE)</f>
        <v>4.2446876800000002</v>
      </c>
      <c r="T87" s="57">
        <f>+VLOOKUP(B87,'[5]GCI_data_platform-47'!$F$1:$G$149,2,FALSE)</f>
        <v>5.8353207600000001</v>
      </c>
      <c r="U87" s="57">
        <f>+VLOOKUP(B87,'[5]GCI_data_platform-48'!$F$1:$G$149,2,FALSE)</f>
        <v>5.7686897100000003</v>
      </c>
      <c r="V87" s="57">
        <f>+VLOOKUP(B87,'[5]GCI_data_platform-49'!$F$1:$G$149,2,FALSE)</f>
        <v>5.9588825500000002</v>
      </c>
      <c r="W87" s="57">
        <f>+VLOOKUP(B87,'[5]GCI_data_platform-50'!$F$1:$G$149,2,FALSE)</f>
        <v>5.2829984799999998</v>
      </c>
      <c r="X87" s="57">
        <f>+VLOOKUP(B87,'[5]GCI_data_platform-51'!$F$1:$G$149,2,FALSE)</f>
        <v>4.7259534849999998</v>
      </c>
      <c r="Y87" s="57">
        <f>+VLOOKUP(B87,'[5]GCI_data_platform-52'!$F$1:$G$149,2,FALSE)</f>
        <v>4.4318328500000002</v>
      </c>
      <c r="Z87" s="57">
        <f>+VLOOKUP(B87,'[5]GCI_data_platform-53'!$F$1:$G$149,2,FALSE)</f>
        <v>5.8871844600000003</v>
      </c>
      <c r="AA87" s="57">
        <f>+VLOOKUP(B87,'[5]GCI_data_platform-54'!$F$1:$G$149,2,FALSE)</f>
        <v>4.6151560399999996</v>
      </c>
      <c r="AB87" s="57">
        <f>+VLOOKUP(B87,'[5]GCI_data_platform-55'!$F$1:$G$149,2,FALSE)</f>
        <v>5.1579559799999997</v>
      </c>
      <c r="AC87" s="57">
        <f>+VLOOKUP(B87,'[5]GCI_data_platform-56'!$F$1:$G$149,2,FALSE)</f>
        <v>5.7</v>
      </c>
    </row>
    <row r="88" spans="1:29" x14ac:dyDescent="0.25">
      <c r="A88" s="57" t="s">
        <v>232</v>
      </c>
      <c r="B88" s="57" t="s">
        <v>466</v>
      </c>
      <c r="C88" s="57">
        <v>30</v>
      </c>
      <c r="F88" s="57">
        <f>+VLOOKUP(B88,'[5]GCI_data_platform-33'!$F$1:$G$149,2,FALSE)</f>
        <v>2.9467985989705898</v>
      </c>
      <c r="G88" s="57">
        <f>+VLOOKUP(B88,'[5]GCI_data_platform-34'!$F$1:$G$149,2,FALSE)</f>
        <v>2.9644297250980398</v>
      </c>
      <c r="H88" s="57">
        <f>+VLOOKUP(B88,'[5]GCI_data_platform-35'!$F$1:$G$149,2,FALSE)</f>
        <v>2.7712928529411802</v>
      </c>
      <c r="I88" s="57">
        <f>+VLOOKUP(B88,'[5]GCI_data_platform-36'!$F$1:$G$149,2,FALSE)</f>
        <v>2.5267013823529401</v>
      </c>
      <c r="J88" s="57">
        <f>+VLOOKUP(B88,'[5]GCI_data_platform-37'!$F$1:$G$149,2,FALSE)</f>
        <v>2.4086302058823499</v>
      </c>
      <c r="K88" s="57">
        <f>+VLOOKUP(B88,'[5]GCI_data_platform-38'!$F$1:$G$149,2,FALSE)</f>
        <v>2.3297613235294099</v>
      </c>
      <c r="L88" s="57">
        <f>+VLOOKUP(B88,'[5]GCI_data_platform-39'!$F$1:$G$149,2,FALSE)</f>
        <v>2.5596534058823499</v>
      </c>
      <c r="M88" s="57">
        <f>+VLOOKUP(B88,'[5]GCI_data_platform-40'!$F$1:$G$149,2,FALSE)</f>
        <v>2.4152353235294099</v>
      </c>
      <c r="N88" s="57">
        <f>+VLOOKUP(B88,'[5]GCI_data_platform-41'!$F$1:$G$149,2,FALSE)</f>
        <v>2.08820458823529</v>
      </c>
      <c r="O88" s="57">
        <f>+VLOOKUP(B88,'[5]GCI_data_platform-42'!$F$1:$G$149,2,FALSE)</f>
        <v>2.28206132352941</v>
      </c>
      <c r="P88" s="57">
        <f>+VLOOKUP(B88,'[5]GCI_data_platform-43'!$F$1:$G$149,2,FALSE)</f>
        <v>3.3421530294117598</v>
      </c>
      <c r="Q88" s="57">
        <f>+VLOOKUP(B88,'[5]GCI_data_platform-44'!$F$1:$G$149,2,FALSE)</f>
        <v>2.7953254411764701</v>
      </c>
      <c r="R88" s="57">
        <f>+VLOOKUP(B88,'[5]GCI_data_platform-45'!$F$1:$G$149,2,FALSE)</f>
        <v>2.82069873529412</v>
      </c>
      <c r="S88" s="57">
        <f>+VLOOKUP(B88,'[5]GCI_data_platform-46'!$F$1:$G$149,2,FALSE)</f>
        <v>2.8473174999999999</v>
      </c>
      <c r="T88" s="57">
        <f>+VLOOKUP(B88,'[5]GCI_data_platform-47'!$F$1:$G$149,2,FALSE)</f>
        <v>4.8452458235294102</v>
      </c>
      <c r="U88" s="57">
        <f>+VLOOKUP(B88,'[5]GCI_data_platform-48'!$F$1:$G$149,2,FALSE)</f>
        <v>5.32762305882353</v>
      </c>
      <c r="V88" s="57">
        <f>+VLOOKUP(B88,'[5]GCI_data_platform-49'!$F$1:$G$149,2,FALSE)</f>
        <v>5.3835009117647097</v>
      </c>
      <c r="W88" s="57">
        <f>+VLOOKUP(B88,'[5]GCI_data_platform-50'!$F$1:$G$149,2,FALSE)</f>
        <v>2.96552402941176</v>
      </c>
      <c r="X88" s="57">
        <f>+VLOOKUP(B88,'[5]GCI_data_platform-51'!$F$1:$G$149,2,FALSE)</f>
        <v>2.8939052205882398</v>
      </c>
      <c r="Y88" s="57">
        <f>+VLOOKUP(B88,'[5]GCI_data_platform-52'!$F$1:$G$149,2,FALSE)</f>
        <v>2.76491132352941</v>
      </c>
      <c r="Z88" s="57">
        <f>+VLOOKUP(B88,'[5]GCI_data_platform-53'!$F$1:$G$149,2,FALSE)</f>
        <v>2.7041956470588202</v>
      </c>
      <c r="AA88" s="57">
        <f>+VLOOKUP(B88,'[5]GCI_data_platform-54'!$F$1:$G$149,2,FALSE)</f>
        <v>3.2388592941176499</v>
      </c>
      <c r="AB88" s="57">
        <f>+VLOOKUP(B88,'[5]GCI_data_platform-55'!$F$1:$G$149,2,FALSE)</f>
        <v>2.92854152941177</v>
      </c>
      <c r="AC88" s="57">
        <f>+VLOOKUP(B88,'[5]GCI_data_platform-56'!$F$1:$G$149,2,FALSE)</f>
        <v>3.7</v>
      </c>
    </row>
    <row r="89" spans="1:29" x14ac:dyDescent="0.25">
      <c r="A89" s="57" t="s">
        <v>30</v>
      </c>
      <c r="B89" s="57" t="s">
        <v>99</v>
      </c>
      <c r="C89" s="57">
        <v>20</v>
      </c>
      <c r="D89" s="57">
        <v>1</v>
      </c>
      <c r="E89" s="57">
        <v>21</v>
      </c>
      <c r="F89" s="57">
        <f>+VLOOKUP(B89,'[5]GCI_data_platform-33'!$F$1:$G$149,2,FALSE)</f>
        <v>4.5836914566562497</v>
      </c>
      <c r="G89" s="57">
        <f>+VLOOKUP(B89,'[5]GCI_data_platform-34'!$F$1:$G$149,2,FALSE)</f>
        <v>4.47833582970833</v>
      </c>
      <c r="H89" s="57">
        <f>+VLOOKUP(B89,'[5]GCI_data_platform-35'!$F$1:$G$149,2,FALSE)</f>
        <v>5.0797594458333304</v>
      </c>
      <c r="I89" s="57">
        <f>+VLOOKUP(B89,'[5]GCI_data_platform-36'!$F$1:$G$149,2,FALSE)</f>
        <v>4.0038736333333302</v>
      </c>
      <c r="J89" s="57">
        <f>+VLOOKUP(B89,'[5]GCI_data_platform-37'!$F$1:$G$149,2,FALSE)</f>
        <v>3.8009509750000001</v>
      </c>
      <c r="K89" s="57">
        <f>+VLOOKUP(B89,'[5]GCI_data_platform-38'!$F$1:$G$149,2,FALSE)</f>
        <v>3.0632787458333302</v>
      </c>
      <c r="L89" s="57">
        <f>+VLOOKUP(B89,'[5]GCI_data_platform-39'!$F$1:$G$149,2,FALSE)</f>
        <v>4.6386029741666697</v>
      </c>
      <c r="M89" s="57">
        <f>+VLOOKUP(B89,'[5]GCI_data_platform-40'!$F$1:$G$149,2,FALSE)</f>
        <v>5.0008736833333298</v>
      </c>
      <c r="N89" s="57">
        <f>+VLOOKUP(B89,'[5]GCI_data_platform-41'!$F$1:$G$149,2,FALSE)</f>
        <v>3.1225150958333301</v>
      </c>
      <c r="O89" s="57">
        <f>+VLOOKUP(B89,'[5]GCI_data_platform-42'!$F$1:$G$149,2,FALSE)</f>
        <v>3.55754797916667</v>
      </c>
      <c r="P89" s="57">
        <f>+VLOOKUP(B89,'[5]GCI_data_platform-43'!$F$1:$G$149,2,FALSE)</f>
        <v>3.8473302041666702</v>
      </c>
      <c r="Q89" s="57">
        <f>+VLOOKUP(B89,'[5]GCI_data_platform-44'!$F$1:$G$149,2,FALSE)</f>
        <v>4.8470837291666697</v>
      </c>
      <c r="R89" s="57">
        <f>+VLOOKUP(B89,'[5]GCI_data_platform-45'!$F$1:$G$149,2,FALSE)</f>
        <v>4.3951895624999997</v>
      </c>
      <c r="S89" s="57">
        <f>+VLOOKUP(B89,'[5]GCI_data_platform-46'!$F$1:$G$149,2,FALSE)</f>
        <v>4.5451160416666703</v>
      </c>
      <c r="T89" s="57">
        <f>+VLOOKUP(B89,'[5]GCI_data_platform-47'!$F$1:$G$149,2,FALSE)</f>
        <v>6.3184701916666697</v>
      </c>
      <c r="U89" s="57">
        <f>+VLOOKUP(B89,'[5]GCI_data_platform-48'!$F$1:$G$149,2,FALSE)</f>
        <v>5.1684978958333296</v>
      </c>
      <c r="V89" s="57">
        <f>+VLOOKUP(B89,'[5]GCI_data_platform-49'!$F$1:$G$149,2,FALSE)</f>
        <v>6.1053258791666698</v>
      </c>
      <c r="W89" s="57">
        <f>+VLOOKUP(B89,'[5]GCI_data_platform-50'!$F$1:$G$149,2,FALSE)</f>
        <v>4.5521974291666698</v>
      </c>
      <c r="X89" s="57">
        <f>+VLOOKUP(B89,'[5]GCI_data_platform-51'!$F$1:$G$149,2,FALSE)</f>
        <v>4.8997583374999998</v>
      </c>
      <c r="Y89" s="57">
        <f>+VLOOKUP(B89,'[5]GCI_data_platform-52'!$F$1:$G$149,2,FALSE)</f>
        <v>4.4640041916666702</v>
      </c>
      <c r="Z89" s="57">
        <f>+VLOOKUP(B89,'[5]GCI_data_platform-53'!$F$1:$G$149,2,FALSE)</f>
        <v>5.5250383083333299</v>
      </c>
      <c r="AA89" s="57">
        <f>+VLOOKUP(B89,'[5]GCI_data_platform-54'!$F$1:$G$149,2,FALSE)</f>
        <v>5.0427702041666702</v>
      </c>
      <c r="AB89" s="57">
        <f>+VLOOKUP(B89,'[5]GCI_data_platform-55'!$F$1:$G$149,2,FALSE)</f>
        <v>5.1542414208333298</v>
      </c>
      <c r="AC89" s="57">
        <f>+VLOOKUP(B89,'[5]GCI_data_platform-56'!$F$1:$G$149,2,FALSE)</f>
        <v>7.7</v>
      </c>
    </row>
    <row r="90" spans="1:29" x14ac:dyDescent="0.25">
      <c r="A90" s="57" t="s">
        <v>233</v>
      </c>
      <c r="B90" s="57" t="s">
        <v>467</v>
      </c>
      <c r="C90" s="57">
        <v>30</v>
      </c>
      <c r="F90" s="57">
        <f>+VLOOKUP(B90,'[5]GCI_data_platform-33'!$F$1:$G$149,2,FALSE)</f>
        <v>3.5565826659795099</v>
      </c>
      <c r="G90" s="57">
        <f>+VLOOKUP(B90,'[5]GCI_data_platform-34'!$F$1:$G$149,2,FALSE)</f>
        <v>3.3501414330813799</v>
      </c>
      <c r="H90" s="57">
        <f>+VLOOKUP(B90,'[5]GCI_data_platform-35'!$F$1:$G$149,2,FALSE)</f>
        <v>4.1921843729096997</v>
      </c>
      <c r="I90" s="57">
        <f>+VLOOKUP(B90,'[5]GCI_data_platform-36'!$F$1:$G$149,2,FALSE)</f>
        <v>3.5921854595317702</v>
      </c>
      <c r="J90" s="57">
        <f>+VLOOKUP(B90,'[5]GCI_data_platform-37'!$F$1:$G$149,2,FALSE)</f>
        <v>2.7293924558528402</v>
      </c>
      <c r="K90" s="57">
        <f>+VLOOKUP(B90,'[5]GCI_data_platform-38'!$F$1:$G$149,2,FALSE)</f>
        <v>2.32087855986622</v>
      </c>
      <c r="L90" s="57">
        <f>+VLOOKUP(B90,'[5]GCI_data_platform-39'!$F$1:$G$149,2,FALSE)</f>
        <v>3.5932662674916398</v>
      </c>
      <c r="M90" s="57">
        <f>+VLOOKUP(B90,'[5]GCI_data_platform-40'!$F$1:$G$149,2,FALSE)</f>
        <v>3.3480613622073601</v>
      </c>
      <c r="N90" s="57">
        <f>+VLOOKUP(B90,'[5]GCI_data_platform-41'!$F$1:$G$149,2,FALSE)</f>
        <v>2.9053848428093598</v>
      </c>
      <c r="O90" s="57">
        <f>+VLOOKUP(B90,'[5]GCI_data_platform-42'!$F$1:$G$149,2,FALSE)</f>
        <v>3.0322436946488298</v>
      </c>
      <c r="P90" s="57">
        <f>+VLOOKUP(B90,'[5]GCI_data_platform-43'!$F$1:$G$149,2,FALSE)</f>
        <v>3.01975854749164</v>
      </c>
      <c r="Q90" s="57">
        <f>+VLOOKUP(B90,'[5]GCI_data_platform-44'!$F$1:$G$149,2,FALSE)</f>
        <v>3.35113382842809</v>
      </c>
      <c r="R90" s="57">
        <f>+VLOOKUP(B90,'[5]GCI_data_platform-45'!$F$1:$G$149,2,FALSE)</f>
        <v>3.3352384418060201</v>
      </c>
      <c r="S90" s="57">
        <f>+VLOOKUP(B90,'[5]GCI_data_platform-46'!$F$1:$G$149,2,FALSE)</f>
        <v>4.1784654755852797</v>
      </c>
      <c r="T90" s="57">
        <f>+VLOOKUP(B90,'[5]GCI_data_platform-47'!$F$1:$G$149,2,FALSE)</f>
        <v>4.8151403548495004</v>
      </c>
      <c r="U90" s="57">
        <f>+VLOOKUP(B90,'[5]GCI_data_platform-48'!$F$1:$G$149,2,FALSE)</f>
        <v>2.79561460434783</v>
      </c>
      <c r="V90" s="57">
        <f>+VLOOKUP(B90,'[5]GCI_data_platform-49'!$F$1:$G$149,2,FALSE)</f>
        <v>2.8843935003344501</v>
      </c>
      <c r="W90" s="57">
        <f>+VLOOKUP(B90,'[5]GCI_data_platform-50'!$F$1:$G$149,2,FALSE)</f>
        <v>2.9738604836120399</v>
      </c>
      <c r="X90" s="57">
        <f>+VLOOKUP(B90,'[5]GCI_data_platform-51'!$F$1:$G$149,2,FALSE)</f>
        <v>4.1759063646739101</v>
      </c>
      <c r="Y90" s="57">
        <f>+VLOOKUP(B90,'[5]GCI_data_platform-52'!$F$1:$G$149,2,FALSE)</f>
        <v>3.7461787354515099</v>
      </c>
      <c r="Z90" s="57">
        <f>+VLOOKUP(B90,'[5]GCI_data_platform-53'!$F$1:$G$149,2,FALSE)</f>
        <v>4.9986365789297702</v>
      </c>
      <c r="AA90" s="57">
        <f>+VLOOKUP(B90,'[5]GCI_data_platform-54'!$F$1:$G$149,2,FALSE)</f>
        <v>4.4694182535117104</v>
      </c>
      <c r="AB90" s="57">
        <f>+VLOOKUP(B90,'[5]GCI_data_platform-55'!$F$1:$G$149,2,FALSE)</f>
        <v>4.3544811431438104</v>
      </c>
      <c r="AC90" s="57">
        <f>+VLOOKUP(B90,'[5]GCI_data_platform-56'!$F$1:$G$149,2,FALSE)</f>
        <v>6</v>
      </c>
    </row>
    <row r="91" spans="1:29" x14ac:dyDescent="0.25">
      <c r="A91" s="57" t="s">
        <v>234</v>
      </c>
      <c r="B91" s="57" t="s">
        <v>469</v>
      </c>
      <c r="C91" s="57">
        <v>30</v>
      </c>
      <c r="F91" s="57">
        <f>+VLOOKUP(B91,'[5]GCI_data_platform-33'!$F$1:$G$149,2,FALSE)</f>
        <v>3.2415634918632499</v>
      </c>
      <c r="G91" s="57">
        <f>+VLOOKUP(B91,'[5]GCI_data_platform-34'!$F$1:$G$149,2,FALSE)</f>
        <v>3.08590948202849</v>
      </c>
      <c r="H91" s="57">
        <f>+VLOOKUP(B91,'[5]GCI_data_platform-35'!$F$1:$G$149,2,FALSE)</f>
        <v>3.1717327418803398</v>
      </c>
      <c r="I91" s="57">
        <f>+VLOOKUP(B91,'[5]GCI_data_platform-36'!$F$1:$G$149,2,FALSE)</f>
        <v>2.7088831965811999</v>
      </c>
      <c r="J91" s="57">
        <f>+VLOOKUP(B91,'[5]GCI_data_platform-37'!$F$1:$G$149,2,FALSE)</f>
        <v>2.3825508683760699</v>
      </c>
      <c r="K91" s="57">
        <f>+VLOOKUP(B91,'[5]GCI_data_platform-38'!$F$1:$G$149,2,FALSE)</f>
        <v>2.1448389692307699</v>
      </c>
      <c r="L91" s="57">
        <f>+VLOOKUP(B91,'[5]GCI_data_platform-39'!$F$1:$G$149,2,FALSE)</f>
        <v>3.1565847955555602</v>
      </c>
      <c r="M91" s="57">
        <f>+VLOOKUP(B91,'[5]GCI_data_platform-40'!$F$1:$G$149,2,FALSE)</f>
        <v>1.9229715162393199</v>
      </c>
      <c r="N91" s="57">
        <f>+VLOOKUP(B91,'[5]GCI_data_platform-41'!$F$1:$G$149,2,FALSE)</f>
        <v>2.2982642512820499</v>
      </c>
      <c r="O91" s="57">
        <f>+VLOOKUP(B91,'[5]GCI_data_platform-42'!$F$1:$G$149,2,FALSE)</f>
        <v>2.6294620273504301</v>
      </c>
      <c r="P91" s="57">
        <f>+VLOOKUP(B91,'[5]GCI_data_platform-43'!$F$1:$G$149,2,FALSE)</f>
        <v>2.8418791692307699</v>
      </c>
      <c r="Q91" s="57">
        <f>+VLOOKUP(B91,'[5]GCI_data_platform-44'!$F$1:$G$149,2,FALSE)</f>
        <v>2.6487388461538499</v>
      </c>
      <c r="R91" s="57">
        <f>+VLOOKUP(B91,'[5]GCI_data_platform-45'!$F$1:$G$149,2,FALSE)</f>
        <v>2.47523661367521</v>
      </c>
      <c r="S91" s="57">
        <f>+VLOOKUP(B91,'[5]GCI_data_platform-46'!$F$1:$G$149,2,FALSE)</f>
        <v>4.00753466666667</v>
      </c>
      <c r="T91" s="57">
        <f>+VLOOKUP(B91,'[5]GCI_data_platform-47'!$F$1:$G$149,2,FALSE)</f>
        <v>6.4403100666666697</v>
      </c>
      <c r="U91" s="57">
        <f>+VLOOKUP(B91,'[5]GCI_data_platform-48'!$F$1:$G$149,2,FALSE)</f>
        <v>5.0050940341880299</v>
      </c>
      <c r="V91" s="57">
        <f>+VLOOKUP(B91,'[5]GCI_data_platform-49'!$F$1:$G$149,2,FALSE)</f>
        <v>4.7920312461538499</v>
      </c>
      <c r="W91" s="57">
        <f>+VLOOKUP(B91,'[5]GCI_data_platform-50'!$F$1:$G$149,2,FALSE)</f>
        <v>3.0409039487179501</v>
      </c>
      <c r="X91" s="57">
        <f>+VLOOKUP(B91,'[5]GCI_data_platform-51'!$F$1:$G$149,2,FALSE)</f>
        <v>3.7085255213675201</v>
      </c>
      <c r="Y91" s="57">
        <f>+VLOOKUP(B91,'[5]GCI_data_platform-52'!$F$1:$G$149,2,FALSE)</f>
        <v>3.4072933692307701</v>
      </c>
      <c r="Z91" s="57">
        <f>+VLOOKUP(B91,'[5]GCI_data_platform-53'!$F$1:$G$149,2,FALSE)</f>
        <v>4.09566834529915</v>
      </c>
      <c r="AA91" s="57">
        <f>+VLOOKUP(B91,'[5]GCI_data_platform-54'!$F$1:$G$149,2,FALSE)</f>
        <v>4.2322519555555598</v>
      </c>
      <c r="AB91" s="57">
        <f>+VLOOKUP(B91,'[5]GCI_data_platform-55'!$F$1:$G$149,2,FALSE)</f>
        <v>3.5311103931623902</v>
      </c>
      <c r="AC91" s="57">
        <f>+VLOOKUP(B91,'[5]GCI_data_platform-56'!$F$1:$G$149,2,FALSE)</f>
        <v>5.3</v>
      </c>
    </row>
    <row r="92" spans="1:29" x14ac:dyDescent="0.25">
      <c r="A92" s="57" t="s">
        <v>31</v>
      </c>
      <c r="B92" s="57" t="s">
        <v>100</v>
      </c>
      <c r="C92" s="57">
        <v>20</v>
      </c>
      <c r="D92" s="57">
        <v>1</v>
      </c>
      <c r="E92" s="57">
        <v>22</v>
      </c>
      <c r="F92" s="57">
        <f>+VLOOKUP(B92,'[5]GCI_data_platform-33'!$F$1:$G$149,2,FALSE)</f>
        <v>3.34230268761404</v>
      </c>
      <c r="G92" s="57">
        <f>+VLOOKUP(B92,'[5]GCI_data_platform-34'!$F$1:$G$149,2,FALSE)</f>
        <v>3.2241186599960998</v>
      </c>
      <c r="H92" s="57">
        <f>+VLOOKUP(B92,'[5]GCI_data_platform-35'!$F$1:$G$149,2,FALSE)</f>
        <v>3.5568545976608199</v>
      </c>
      <c r="I92" s="57">
        <f>+VLOOKUP(B92,'[5]GCI_data_platform-36'!$F$1:$G$149,2,FALSE)</f>
        <v>2.4861041134502901</v>
      </c>
      <c r="J92" s="57">
        <f>+VLOOKUP(B92,'[5]GCI_data_platform-37'!$F$1:$G$149,2,FALSE)</f>
        <v>2.4118186842105298</v>
      </c>
      <c r="K92" s="57">
        <f>+VLOOKUP(B92,'[5]GCI_data_platform-38'!$F$1:$G$149,2,FALSE)</f>
        <v>2.0647765877193001</v>
      </c>
      <c r="L92" s="57">
        <f>+VLOOKUP(B92,'[5]GCI_data_platform-39'!$F$1:$G$149,2,FALSE)</f>
        <v>3.4709668190643299</v>
      </c>
      <c r="M92" s="57">
        <f>+VLOOKUP(B92,'[5]GCI_data_platform-40'!$F$1:$G$149,2,FALSE)</f>
        <v>2.8650853058479502</v>
      </c>
      <c r="N92" s="57">
        <f>+VLOOKUP(B92,'[5]GCI_data_platform-41'!$F$1:$G$149,2,FALSE)</f>
        <v>2.29452714210526</v>
      </c>
      <c r="O92" s="57">
        <f>+VLOOKUP(B92,'[5]GCI_data_platform-42'!$F$1:$G$149,2,FALSE)</f>
        <v>2.1651925643274899</v>
      </c>
      <c r="P92" s="57">
        <f>+VLOOKUP(B92,'[5]GCI_data_platform-43'!$F$1:$G$149,2,FALSE)</f>
        <v>2.8652147578947398</v>
      </c>
      <c r="Q92" s="57">
        <f>+VLOOKUP(B92,'[5]GCI_data_platform-44'!$F$1:$G$149,2,FALSE)</f>
        <v>3.1645924368421099</v>
      </c>
      <c r="R92" s="57">
        <f>+VLOOKUP(B92,'[5]GCI_data_platform-45'!$F$1:$G$149,2,FALSE)</f>
        <v>2.60046354269006</v>
      </c>
      <c r="S92" s="57">
        <f>+VLOOKUP(B92,'[5]GCI_data_platform-46'!$F$1:$G$149,2,FALSE)</f>
        <v>3.7486298052631599</v>
      </c>
      <c r="T92" s="57">
        <f>+VLOOKUP(B92,'[5]GCI_data_platform-47'!$F$1:$G$149,2,FALSE)</f>
        <v>5.8398630497076001</v>
      </c>
      <c r="U92" s="57">
        <f>+VLOOKUP(B92,'[5]GCI_data_platform-48'!$F$1:$G$149,2,FALSE)</f>
        <v>4.7411317853801203</v>
      </c>
      <c r="V92" s="57">
        <f>+VLOOKUP(B92,'[5]GCI_data_platform-49'!$F$1:$G$149,2,FALSE)</f>
        <v>4.8230235286549696</v>
      </c>
      <c r="W92" s="57">
        <f>+VLOOKUP(B92,'[5]GCI_data_platform-50'!$F$1:$G$149,2,FALSE)</f>
        <v>3.72735492163743</v>
      </c>
      <c r="X92" s="57">
        <f>+VLOOKUP(B92,'[5]GCI_data_platform-51'!$F$1:$G$149,2,FALSE)</f>
        <v>3.6968547704678398</v>
      </c>
      <c r="Y92" s="57">
        <f>+VLOOKUP(B92,'[5]GCI_data_platform-52'!$F$1:$G$149,2,FALSE)</f>
        <v>3.4506319081871299</v>
      </c>
      <c r="Z92" s="57">
        <f>+VLOOKUP(B92,'[5]GCI_data_platform-53'!$F$1:$G$149,2,FALSE)</f>
        <v>3.3716237304093601</v>
      </c>
      <c r="AA92" s="57">
        <f>+VLOOKUP(B92,'[5]GCI_data_platform-54'!$F$1:$G$149,2,FALSE)</f>
        <v>3.7757656777777799</v>
      </c>
      <c r="AB92" s="57">
        <f>+VLOOKUP(B92,'[5]GCI_data_platform-55'!$F$1:$G$149,2,FALSE)</f>
        <v>3.6049211228070202</v>
      </c>
      <c r="AC92" s="57">
        <f>+VLOOKUP(B92,'[5]GCI_data_platform-56'!$F$1:$G$149,2,FALSE)</f>
        <v>6.7</v>
      </c>
    </row>
    <row r="93" spans="1:29" x14ac:dyDescent="0.25">
      <c r="A93" s="57" t="s">
        <v>32</v>
      </c>
      <c r="B93" s="57" t="s">
        <v>101</v>
      </c>
      <c r="C93" s="57">
        <v>20</v>
      </c>
      <c r="D93" s="57">
        <v>1</v>
      </c>
      <c r="E93" s="57">
        <v>21</v>
      </c>
      <c r="F93" s="57">
        <f>+VLOOKUP(B93,'[5]GCI_data_platform-33'!$F$1:$G$149,2,FALSE)</f>
        <v>4.15681422971429</v>
      </c>
      <c r="G93" s="57">
        <f>+VLOOKUP(B93,'[5]GCI_data_platform-34'!$F$1:$G$149,2,FALSE)</f>
        <v>4.1335571052034599</v>
      </c>
      <c r="H93" s="57">
        <f>+VLOOKUP(B93,'[5]GCI_data_platform-35'!$F$1:$G$149,2,FALSE)</f>
        <v>4.2246742415584402</v>
      </c>
      <c r="I93" s="57">
        <f>+VLOOKUP(B93,'[5]GCI_data_platform-36'!$F$1:$G$149,2,FALSE)</f>
        <v>3.6002254805194802</v>
      </c>
      <c r="J93" s="57">
        <f>+VLOOKUP(B93,'[5]GCI_data_platform-37'!$F$1:$G$149,2,FALSE)</f>
        <v>4.0803654675324701</v>
      </c>
      <c r="K93" s="57">
        <f>+VLOOKUP(B93,'[5]GCI_data_platform-38'!$F$1:$G$149,2,FALSE)</f>
        <v>3.58835014025974</v>
      </c>
      <c r="L93" s="57">
        <f>+VLOOKUP(B93,'[5]GCI_data_platform-39'!$F$1:$G$149,2,FALSE)</f>
        <v>4.1018413958441604</v>
      </c>
      <c r="M93" s="57">
        <f>+VLOOKUP(B93,'[5]GCI_data_platform-40'!$F$1:$G$149,2,FALSE)</f>
        <v>3.6420396493506502</v>
      </c>
      <c r="N93" s="57">
        <f>+VLOOKUP(B93,'[5]GCI_data_platform-41'!$F$1:$G$149,2,FALSE)</f>
        <v>3.7785329532467502</v>
      </c>
      <c r="O93" s="57">
        <f>+VLOOKUP(B93,'[5]GCI_data_platform-42'!$F$1:$G$149,2,FALSE)</f>
        <v>3.5696267870129899</v>
      </c>
      <c r="P93" s="57">
        <f>+VLOOKUP(B93,'[5]GCI_data_platform-43'!$F$1:$G$149,2,FALSE)</f>
        <v>3.5900171896103901</v>
      </c>
      <c r="Q93" s="57">
        <f>+VLOOKUP(B93,'[5]GCI_data_platform-44'!$F$1:$G$149,2,FALSE)</f>
        <v>3.8769672129870099</v>
      </c>
      <c r="R93" s="57">
        <f>+VLOOKUP(B93,'[5]GCI_data_platform-45'!$F$1:$G$149,2,FALSE)</f>
        <v>3.5388250181818202</v>
      </c>
      <c r="S93" s="57">
        <f>+VLOOKUP(B93,'[5]GCI_data_platform-46'!$F$1:$G$149,2,FALSE)</f>
        <v>4.5307166727272703</v>
      </c>
      <c r="T93" s="57">
        <f>+VLOOKUP(B93,'[5]GCI_data_platform-47'!$F$1:$G$149,2,FALSE)</f>
        <v>6.0570998961039004</v>
      </c>
      <c r="U93" s="57">
        <f>+VLOOKUP(B93,'[5]GCI_data_platform-48'!$F$1:$G$149,2,FALSE)</f>
        <v>5.1551449740259701</v>
      </c>
      <c r="V93" s="57">
        <f>+VLOOKUP(B93,'[5]GCI_data_platform-49'!$F$1:$G$149,2,FALSE)</f>
        <v>4.92122293766234</v>
      </c>
      <c r="W93" s="57">
        <f>+VLOOKUP(B93,'[5]GCI_data_platform-50'!$F$1:$G$149,2,FALSE)</f>
        <v>4.6514321636363603</v>
      </c>
      <c r="X93" s="57">
        <f>+VLOOKUP(B93,'[5]GCI_data_platform-51'!$F$1:$G$149,2,FALSE)</f>
        <v>4.2265856032467504</v>
      </c>
      <c r="Y93" s="57">
        <f>+VLOOKUP(B93,'[5]GCI_data_platform-52'!$F$1:$G$149,2,FALSE)</f>
        <v>4.0859211038960996</v>
      </c>
      <c r="Z93" s="57">
        <f>+VLOOKUP(B93,'[5]GCI_data_platform-53'!$F$1:$G$149,2,FALSE)</f>
        <v>4.2270122675324702</v>
      </c>
      <c r="AA93" s="57">
        <f>+VLOOKUP(B93,'[5]GCI_data_platform-54'!$F$1:$G$149,2,FALSE)</f>
        <v>4.3229628987012996</v>
      </c>
      <c r="AB93" s="57">
        <f>+VLOOKUP(B93,'[5]GCI_data_platform-55'!$F$1:$G$149,2,FALSE)</f>
        <v>4.1390252441558397</v>
      </c>
      <c r="AC93" s="57">
        <f>+VLOOKUP(B93,'[5]GCI_data_platform-56'!$F$1:$G$149,2,FALSE)</f>
        <v>6.3</v>
      </c>
    </row>
    <row r="94" spans="1:29" x14ac:dyDescent="0.25">
      <c r="A94" s="57" t="s">
        <v>235</v>
      </c>
      <c r="B94" s="57" t="s">
        <v>472</v>
      </c>
      <c r="C94" s="57">
        <v>30</v>
      </c>
      <c r="F94" s="57">
        <f>+VLOOKUP(B94,'[5]GCI_data_platform-33'!$F$1:$G$149,2,FALSE)</f>
        <v>4.1165967078032804</v>
      </c>
      <c r="G94" s="57">
        <f>+VLOOKUP(B94,'[5]GCI_data_platform-34'!$F$1:$G$149,2,FALSE)</f>
        <v>4.0698483552131197</v>
      </c>
      <c r="H94" s="57">
        <f>+VLOOKUP(B94,'[5]GCI_data_platform-35'!$F$1:$G$149,2,FALSE)</f>
        <v>4.8101639868852502</v>
      </c>
      <c r="I94" s="57">
        <f>+VLOOKUP(B94,'[5]GCI_data_platform-36'!$F$1:$G$149,2,FALSE)</f>
        <v>3.2899902360655702</v>
      </c>
      <c r="J94" s="57">
        <f>+VLOOKUP(B94,'[5]GCI_data_platform-37'!$F$1:$G$149,2,FALSE)</f>
        <v>3.7564292131147501</v>
      </c>
      <c r="K94" s="57">
        <f>+VLOOKUP(B94,'[5]GCI_data_platform-38'!$F$1:$G$149,2,FALSE)</f>
        <v>3.0794860131147499</v>
      </c>
      <c r="L94" s="57">
        <f>+VLOOKUP(B94,'[5]GCI_data_platform-39'!$F$1:$G$149,2,FALSE)</f>
        <v>4.3130715337704899</v>
      </c>
      <c r="M94" s="57">
        <f>+VLOOKUP(B94,'[5]GCI_data_platform-40'!$F$1:$G$149,2,FALSE)</f>
        <v>3.3906919901639299</v>
      </c>
      <c r="N94" s="57">
        <f>+VLOOKUP(B94,'[5]GCI_data_platform-41'!$F$1:$G$149,2,FALSE)</f>
        <v>3.41691607213115</v>
      </c>
      <c r="O94" s="57">
        <f>+VLOOKUP(B94,'[5]GCI_data_platform-42'!$F$1:$G$149,2,FALSE)</f>
        <v>3.5097593049180298</v>
      </c>
      <c r="P94" s="57">
        <f>+VLOOKUP(B94,'[5]GCI_data_platform-43'!$F$1:$G$149,2,FALSE)</f>
        <v>3.54061874754098</v>
      </c>
      <c r="Q94" s="57">
        <f>+VLOOKUP(B94,'[5]GCI_data_platform-44'!$F$1:$G$149,2,FALSE)</f>
        <v>3.6868040918032801</v>
      </c>
      <c r="R94" s="57">
        <f>+VLOOKUP(B94,'[5]GCI_data_platform-45'!$F$1:$G$149,2,FALSE)</f>
        <v>3.4109472721311498</v>
      </c>
      <c r="S94" s="57">
        <f>+VLOOKUP(B94,'[5]GCI_data_platform-46'!$F$1:$G$149,2,FALSE)</f>
        <v>4.1855687737704903</v>
      </c>
      <c r="T94" s="57">
        <f>+VLOOKUP(B94,'[5]GCI_data_platform-47'!$F$1:$G$149,2,FALSE)</f>
        <v>5.3432367573770501</v>
      </c>
      <c r="U94" s="57">
        <f>+VLOOKUP(B94,'[5]GCI_data_platform-48'!$F$1:$G$149,2,FALSE)</f>
        <v>5.2721675868852502</v>
      </c>
      <c r="V94" s="57">
        <f>+VLOOKUP(B94,'[5]GCI_data_platform-49'!$F$1:$G$149,2,FALSE)</f>
        <v>5.74167640983607</v>
      </c>
      <c r="W94" s="57">
        <f>+VLOOKUP(B94,'[5]GCI_data_platform-50'!$F$1:$G$149,2,FALSE)</f>
        <v>4.6786383803278699</v>
      </c>
      <c r="X94" s="57">
        <f>+VLOOKUP(B94,'[5]GCI_data_platform-51'!$F$1:$G$149,2,FALSE)</f>
        <v>4.2568417655737703</v>
      </c>
      <c r="Y94" s="57">
        <f>+VLOOKUP(B94,'[5]GCI_data_platform-52'!$F$1:$G$149,2,FALSE)</f>
        <v>4.04350975409836</v>
      </c>
      <c r="Z94" s="57">
        <f>+VLOOKUP(B94,'[5]GCI_data_platform-53'!$F$1:$G$149,2,FALSE)</f>
        <v>4.7148919737704897</v>
      </c>
      <c r="AA94" s="57">
        <f>+VLOOKUP(B94,'[5]GCI_data_platform-54'!$F$1:$G$149,2,FALSE)</f>
        <v>4.9190456459016403</v>
      </c>
      <c r="AB94" s="57">
        <f>+VLOOKUP(B94,'[5]GCI_data_platform-55'!$F$1:$G$149,2,FALSE)</f>
        <v>4.2467574885245902</v>
      </c>
      <c r="AC94" s="57">
        <f>+VLOOKUP(B94,'[5]GCI_data_platform-56'!$F$1:$G$149,2,FALSE)</f>
        <v>5</v>
      </c>
    </row>
    <row r="95" spans="1:29" x14ac:dyDescent="0.25">
      <c r="A95" s="57" t="s">
        <v>236</v>
      </c>
      <c r="B95" s="57" t="s">
        <v>473</v>
      </c>
      <c r="C95" s="57">
        <v>30</v>
      </c>
      <c r="F95" s="57">
        <f>+VLOOKUP(B95,'[5]GCI_data_platform-33'!$F$1:$G$149,2,FALSE)</f>
        <v>3.2973380911264001</v>
      </c>
      <c r="G95" s="57">
        <f>+VLOOKUP(B95,'[5]GCI_data_platform-34'!$F$1:$G$149,2,FALSE)</f>
        <v>3.1569459867640499</v>
      </c>
      <c r="H95" s="57">
        <f>+VLOOKUP(B95,'[5]GCI_data_platform-35'!$F$1:$G$149,2,FALSE)</f>
        <v>3.4595834702247199</v>
      </c>
      <c r="I95" s="57">
        <f>+VLOOKUP(B95,'[5]GCI_data_platform-36'!$F$1:$G$149,2,FALSE)</f>
        <v>2.6779062483146099</v>
      </c>
      <c r="J95" s="57">
        <f>+VLOOKUP(B95,'[5]GCI_data_platform-37'!$F$1:$G$149,2,FALSE)</f>
        <v>2.3578953617977501</v>
      </c>
      <c r="K95" s="57">
        <f>+VLOOKUP(B95,'[5]GCI_data_platform-38'!$F$1:$G$149,2,FALSE)</f>
        <v>2.3401343516853901</v>
      </c>
      <c r="L95" s="57">
        <f>+VLOOKUP(B95,'[5]GCI_data_platform-39'!$F$1:$G$149,2,FALSE)</f>
        <v>3.1665791498876401</v>
      </c>
      <c r="M95" s="57">
        <f>+VLOOKUP(B95,'[5]GCI_data_platform-40'!$F$1:$G$149,2,FALSE)</f>
        <v>2.5561016438202202</v>
      </c>
      <c r="N95" s="57">
        <f>+VLOOKUP(B95,'[5]GCI_data_platform-41'!$F$1:$G$149,2,FALSE)</f>
        <v>2.74139093876405</v>
      </c>
      <c r="O95" s="57">
        <f>+VLOOKUP(B95,'[5]GCI_data_platform-42'!$F$1:$G$149,2,FALSE)</f>
        <v>2.6476077657303398</v>
      </c>
      <c r="P95" s="57">
        <f>+VLOOKUP(B95,'[5]GCI_data_platform-43'!$F$1:$G$149,2,FALSE)</f>
        <v>3.4357699387640399</v>
      </c>
      <c r="Q95" s="57">
        <f>+VLOOKUP(B95,'[5]GCI_data_platform-44'!$F$1:$G$149,2,FALSE)</f>
        <v>3.2514304876404498</v>
      </c>
      <c r="R95" s="57">
        <f>+VLOOKUP(B95,'[5]GCI_data_platform-45'!$F$1:$G$149,2,FALSE)</f>
        <v>2.86037510842697</v>
      </c>
      <c r="S95" s="57">
        <f>+VLOOKUP(B95,'[5]GCI_data_platform-46'!$F$1:$G$149,2,FALSE)</f>
        <v>3.9757596646067399</v>
      </c>
      <c r="T95" s="57">
        <f>+VLOOKUP(B95,'[5]GCI_data_platform-47'!$F$1:$G$149,2,FALSE)</f>
        <v>5.1058091151685403</v>
      </c>
      <c r="U95" s="57">
        <f>+VLOOKUP(B95,'[5]GCI_data_platform-48'!$F$1:$G$149,2,FALSE)</f>
        <v>3.9458800382022501</v>
      </c>
      <c r="V95" s="57">
        <f>+VLOOKUP(B95,'[5]GCI_data_platform-49'!$F$1:$G$149,2,FALSE)</f>
        <v>4.1089931595505602</v>
      </c>
      <c r="W95" s="57">
        <f>+VLOOKUP(B95,'[5]GCI_data_platform-50'!$F$1:$G$149,2,FALSE)</f>
        <v>3.1642551488763999</v>
      </c>
      <c r="X95" s="57">
        <f>+VLOOKUP(B95,'[5]GCI_data_platform-51'!$F$1:$G$149,2,FALSE)</f>
        <v>3.7185144042134799</v>
      </c>
      <c r="Y95" s="57">
        <f>+VLOOKUP(B95,'[5]GCI_data_platform-52'!$F$1:$G$149,2,FALSE)</f>
        <v>3.3449973112359501</v>
      </c>
      <c r="Z95" s="57">
        <f>+VLOOKUP(B95,'[5]GCI_data_platform-53'!$F$1:$G$149,2,FALSE)</f>
        <v>3.9774008292134799</v>
      </c>
      <c r="AA95" s="57">
        <f>+VLOOKUP(B95,'[5]GCI_data_platform-54'!$F$1:$G$149,2,FALSE)</f>
        <v>4.0891836382022504</v>
      </c>
      <c r="AB95" s="57">
        <f>+VLOOKUP(B95,'[5]GCI_data_platform-55'!$F$1:$G$149,2,FALSE)</f>
        <v>3.70154152134831</v>
      </c>
      <c r="AC95" s="57">
        <f>+VLOOKUP(B95,'[5]GCI_data_platform-56'!$F$1:$G$149,2,FALSE)</f>
        <v>6</v>
      </c>
    </row>
    <row r="96" spans="1:29" x14ac:dyDescent="0.25">
      <c r="A96" s="57" t="s">
        <v>237</v>
      </c>
      <c r="B96" s="57" t="s">
        <v>474</v>
      </c>
      <c r="C96" s="57">
        <v>30</v>
      </c>
      <c r="F96" s="57">
        <f>+VLOOKUP(B96,'[5]GCI_data_platform-33'!$F$1:$G$149,2,FALSE)</f>
        <v>2.8031395691666701</v>
      </c>
      <c r="G96" s="57">
        <f>+VLOOKUP(B96,'[5]GCI_data_platform-34'!$F$1:$G$149,2,FALSE)</f>
        <v>2.6478888700000001</v>
      </c>
      <c r="H96" s="57">
        <f>+VLOOKUP(B96,'[5]GCI_data_platform-35'!$F$1:$G$149,2,FALSE)</f>
        <v>2.5091800000000002</v>
      </c>
      <c r="I96" s="57">
        <f>+VLOOKUP(B96,'[5]GCI_data_platform-36'!$F$1:$G$149,2,FALSE)</f>
        <v>2.7042380000000001</v>
      </c>
      <c r="J96" s="57">
        <f>+VLOOKUP(B96,'[5]GCI_data_platform-37'!$F$1:$G$149,2,FALSE)</f>
        <v>2.2941099999999999</v>
      </c>
      <c r="K96" s="57">
        <f>+VLOOKUP(B96,'[5]GCI_data_platform-38'!$F$1:$G$149,2,FALSE)</f>
        <v>3.1151049999999998</v>
      </c>
      <c r="L96" s="57">
        <f>+VLOOKUP(B96,'[5]GCI_data_platform-39'!$F$1:$G$149,2,FALSE)</f>
        <v>2.2666908000000001</v>
      </c>
      <c r="M96" s="57">
        <f>+VLOOKUP(B96,'[5]GCI_data_platform-40'!$F$1:$G$149,2,FALSE)</f>
        <v>2.838139</v>
      </c>
      <c r="N96" s="57">
        <f>+VLOOKUP(B96,'[5]GCI_data_platform-41'!$F$1:$G$149,2,FALSE)</f>
        <v>2.2403569999999999</v>
      </c>
      <c r="O96" s="57">
        <f>+VLOOKUP(B96,'[5]GCI_data_platform-42'!$F$1:$G$149,2,FALSE)</f>
        <v>2.9070649999999998</v>
      </c>
      <c r="P96" s="57">
        <f>+VLOOKUP(B96,'[5]GCI_data_platform-43'!$F$1:$G$149,2,FALSE)</f>
        <v>2.7092510000000001</v>
      </c>
      <c r="Q96" s="57">
        <f>+VLOOKUP(B96,'[5]GCI_data_platform-44'!$F$1:$G$149,2,FALSE)</f>
        <v>2.626703</v>
      </c>
      <c r="R96" s="57">
        <f>+VLOOKUP(B96,'[5]GCI_data_platform-45'!$F$1:$G$149,2,FALSE)</f>
        <v>2.2276060000000002</v>
      </c>
      <c r="S96" s="57">
        <f>+VLOOKUP(B96,'[5]GCI_data_platform-46'!$F$1:$G$149,2,FALSE)</f>
        <v>2.8930250000000002</v>
      </c>
      <c r="T96" s="57">
        <f>+VLOOKUP(B96,'[5]GCI_data_platform-47'!$F$1:$G$149,2,FALSE)</f>
        <v>2.712952</v>
      </c>
      <c r="U96" s="57">
        <f>+VLOOKUP(B96,'[5]GCI_data_platform-48'!$F$1:$G$149,2,FALSE)</f>
        <v>2.9771570000000001</v>
      </c>
      <c r="V96" s="57">
        <f>+VLOOKUP(B96,'[5]GCI_data_platform-49'!$F$1:$G$149,2,FALSE)</f>
        <v>2.913929</v>
      </c>
      <c r="W96" s="57">
        <f>+VLOOKUP(B96,'[5]GCI_data_platform-50'!$F$1:$G$149,2,FALSE)</f>
        <v>2.9744890000000002</v>
      </c>
      <c r="X96" s="57">
        <f>+VLOOKUP(B96,'[5]GCI_data_platform-51'!$F$1:$G$149,2,FALSE)</f>
        <v>3.2688916666666699</v>
      </c>
      <c r="Y96" s="57">
        <f>+VLOOKUP(B96,'[5]GCI_data_platform-52'!$F$1:$G$149,2,FALSE)</f>
        <v>3.3238129999999999</v>
      </c>
      <c r="Z96" s="57">
        <f>+VLOOKUP(B96,'[5]GCI_data_platform-53'!$F$1:$G$149,2,FALSE)</f>
        <v>2.290365</v>
      </c>
      <c r="AA96" s="57">
        <f>+VLOOKUP(B96,'[5]GCI_data_platform-54'!$F$1:$G$149,2,FALSE)</f>
        <v>4.3859209999999997</v>
      </c>
      <c r="AB96" s="57">
        <f>+VLOOKUP(B96,'[5]GCI_data_platform-55'!$F$1:$G$149,2,FALSE)</f>
        <v>2.9656250000000002</v>
      </c>
      <c r="AC96" s="57">
        <f>+VLOOKUP(B96,'[5]GCI_data_platform-56'!$F$1:$G$149,2,FALSE)</f>
        <v>0</v>
      </c>
    </row>
    <row r="97" spans="1:29" x14ac:dyDescent="0.25">
      <c r="A97" s="57" t="s">
        <v>33</v>
      </c>
      <c r="B97" s="57" t="s">
        <v>102</v>
      </c>
      <c r="C97" s="57">
        <v>20</v>
      </c>
      <c r="D97" s="57">
        <v>1</v>
      </c>
      <c r="E97" s="57">
        <v>22</v>
      </c>
      <c r="F97" s="57">
        <f>+VLOOKUP(B97,'[5]GCI_data_platform-33'!$F$1:$G$149,2,FALSE)</f>
        <v>4.2192597313338496</v>
      </c>
      <c r="G97" s="57">
        <f>+VLOOKUP(B97,'[5]GCI_data_platform-34'!$F$1:$G$149,2,FALSE)</f>
        <v>4.1515120349979302</v>
      </c>
      <c r="H97" s="57">
        <f>+VLOOKUP(B97,'[5]GCI_data_platform-35'!$F$1:$G$149,2,FALSE)</f>
        <v>5.0886238422360304</v>
      </c>
      <c r="I97" s="57">
        <f>+VLOOKUP(B97,'[5]GCI_data_platform-36'!$F$1:$G$149,2,FALSE)</f>
        <v>4.3153742571428602</v>
      </c>
      <c r="J97" s="57">
        <f>+VLOOKUP(B97,'[5]GCI_data_platform-37'!$F$1:$G$149,2,FALSE)</f>
        <v>3.2303761913043498</v>
      </c>
      <c r="K97" s="57">
        <f>+VLOOKUP(B97,'[5]GCI_data_platform-38'!$F$1:$G$149,2,FALSE)</f>
        <v>3.3065561540372701</v>
      </c>
      <c r="L97" s="57">
        <f>+VLOOKUP(B97,'[5]GCI_data_platform-39'!$F$1:$G$149,2,FALSE)</f>
        <v>4.0827959073291904</v>
      </c>
      <c r="M97" s="57">
        <f>+VLOOKUP(B97,'[5]GCI_data_platform-40'!$F$1:$G$149,2,FALSE)</f>
        <v>4.7098689850931699</v>
      </c>
      <c r="N97" s="57">
        <f>+VLOOKUP(B97,'[5]GCI_data_platform-41'!$F$1:$G$149,2,FALSE)</f>
        <v>2.9049694633540399</v>
      </c>
      <c r="O97" s="57">
        <f>+VLOOKUP(B97,'[5]GCI_data_platform-42'!$F$1:$G$149,2,FALSE)</f>
        <v>3.3088270260869601</v>
      </c>
      <c r="P97" s="57">
        <f>+VLOOKUP(B97,'[5]GCI_data_platform-43'!$F$1:$G$149,2,FALSE)</f>
        <v>3.5259946745341599</v>
      </c>
      <c r="Q97" s="57">
        <f>+VLOOKUP(B97,'[5]GCI_data_platform-44'!$F$1:$G$149,2,FALSE)</f>
        <v>4.54176525838509</v>
      </c>
      <c r="R97" s="57">
        <f>+VLOOKUP(B97,'[5]GCI_data_platform-45'!$F$1:$G$149,2,FALSE)</f>
        <v>3.9266382583850898</v>
      </c>
      <c r="S97" s="57">
        <f>+VLOOKUP(B97,'[5]GCI_data_platform-46'!$F$1:$G$149,2,FALSE)</f>
        <v>4.0256473813664604</v>
      </c>
      <c r="T97" s="57">
        <f>+VLOOKUP(B97,'[5]GCI_data_platform-47'!$F$1:$G$149,2,FALSE)</f>
        <v>6.02360883726708</v>
      </c>
      <c r="U97" s="57">
        <f>+VLOOKUP(B97,'[5]GCI_data_platform-48'!$F$1:$G$149,2,FALSE)</f>
        <v>3.8545032322981401</v>
      </c>
      <c r="V97" s="57">
        <f>+VLOOKUP(B97,'[5]GCI_data_platform-49'!$F$1:$G$149,2,FALSE)</f>
        <v>4.9385528795031099</v>
      </c>
      <c r="W97" s="57">
        <f>+VLOOKUP(B97,'[5]GCI_data_platform-50'!$F$1:$G$149,2,FALSE)</f>
        <v>4.0376671826086996</v>
      </c>
      <c r="X97" s="57">
        <f>+VLOOKUP(B97,'[5]GCI_data_platform-51'!$F$1:$G$149,2,FALSE)</f>
        <v>4.4225028203416104</v>
      </c>
      <c r="Y97" s="57">
        <f>+VLOOKUP(B97,'[5]GCI_data_platform-52'!$F$1:$G$149,2,FALSE)</f>
        <v>4.1689295913043498</v>
      </c>
      <c r="Z97" s="57">
        <f>+VLOOKUP(B97,'[5]GCI_data_platform-53'!$F$1:$G$149,2,FALSE)</f>
        <v>5.3753263689441004</v>
      </c>
      <c r="AA97" s="57">
        <f>+VLOOKUP(B97,'[5]GCI_data_platform-54'!$F$1:$G$149,2,FALSE)</f>
        <v>4.4276431590062097</v>
      </c>
      <c r="AB97" s="57">
        <f>+VLOOKUP(B97,'[5]GCI_data_platform-55'!$F$1:$G$149,2,FALSE)</f>
        <v>4.7213346695652199</v>
      </c>
      <c r="AC97" s="57">
        <f>+VLOOKUP(B97,'[5]GCI_data_platform-56'!$F$1:$G$149,2,FALSE)</f>
        <v>5.3</v>
      </c>
    </row>
    <row r="98" spans="1:29" x14ac:dyDescent="0.25">
      <c r="A98" s="57" t="s">
        <v>238</v>
      </c>
      <c r="B98" s="57" t="s">
        <v>475</v>
      </c>
      <c r="C98" s="57">
        <v>30</v>
      </c>
      <c r="F98" s="57">
        <f>+VLOOKUP(B98,'[5]GCI_data_platform-33'!$F$1:$G$149,2,FALSE)</f>
        <v>3.1949478393750002</v>
      </c>
      <c r="G98" s="57">
        <f>+VLOOKUP(B98,'[5]GCI_data_platform-34'!$F$1:$G$149,2,FALSE)</f>
        <v>3.0831903691666702</v>
      </c>
      <c r="H98" s="57">
        <f>+VLOOKUP(B98,'[5]GCI_data_platform-35'!$F$1:$G$149,2,FALSE)</f>
        <v>3.4607516999999999</v>
      </c>
      <c r="I98" s="57">
        <f>+VLOOKUP(B98,'[5]GCI_data_platform-36'!$F$1:$G$149,2,FALSE)</f>
        <v>2.8544567500000002</v>
      </c>
      <c r="J98" s="57">
        <f>+VLOOKUP(B98,'[5]GCI_data_platform-37'!$F$1:$G$149,2,FALSE)</f>
        <v>2.8243016500000002</v>
      </c>
      <c r="K98" s="57">
        <f>+VLOOKUP(B98,'[5]GCI_data_platform-38'!$F$1:$G$149,2,FALSE)</f>
        <v>1.76316165</v>
      </c>
      <c r="L98" s="57">
        <f>+VLOOKUP(B98,'[5]GCI_data_platform-39'!$F$1:$G$149,2,FALSE)</f>
        <v>2.8348785200000002</v>
      </c>
      <c r="M98" s="57">
        <f>+VLOOKUP(B98,'[5]GCI_data_platform-40'!$F$1:$G$149,2,FALSE)</f>
        <v>3.2997727000000001</v>
      </c>
      <c r="N98" s="57">
        <f>+VLOOKUP(B98,'[5]GCI_data_platform-41'!$F$1:$G$149,2,FALSE)</f>
        <v>2.69035475</v>
      </c>
      <c r="O98" s="57">
        <f>+VLOOKUP(B98,'[5]GCI_data_platform-42'!$F$1:$G$149,2,FALSE)</f>
        <v>2.6956072</v>
      </c>
      <c r="P98" s="57">
        <f>+VLOOKUP(B98,'[5]GCI_data_platform-43'!$F$1:$G$149,2,FALSE)</f>
        <v>3.0878027499999998</v>
      </c>
      <c r="Q98" s="57">
        <f>+VLOOKUP(B98,'[5]GCI_data_platform-44'!$F$1:$G$149,2,FALSE)</f>
        <v>2.8989159999999998</v>
      </c>
      <c r="R98" s="57">
        <f>+VLOOKUP(B98,'[5]GCI_data_platform-45'!$F$1:$G$149,2,FALSE)</f>
        <v>3.038691</v>
      </c>
      <c r="S98" s="57">
        <f>+VLOOKUP(B98,'[5]GCI_data_platform-46'!$F$1:$G$149,2,FALSE)</f>
        <v>3.7021136000000001</v>
      </c>
      <c r="T98" s="57">
        <f>+VLOOKUP(B98,'[5]GCI_data_platform-47'!$F$1:$G$149,2,FALSE)</f>
        <v>3.9724024</v>
      </c>
      <c r="U98" s="57">
        <f>+VLOOKUP(B98,'[5]GCI_data_platform-48'!$F$1:$G$149,2,FALSE)</f>
        <v>3.2559463000000002</v>
      </c>
      <c r="V98" s="57">
        <f>+VLOOKUP(B98,'[5]GCI_data_platform-49'!$F$1:$G$149,2,FALSE)</f>
        <v>3.5030260499999999</v>
      </c>
      <c r="W98" s="57">
        <f>+VLOOKUP(B98,'[5]GCI_data_platform-50'!$F$1:$G$149,2,FALSE)</f>
        <v>3.682604</v>
      </c>
      <c r="X98" s="57">
        <f>+VLOOKUP(B98,'[5]GCI_data_platform-51'!$F$1:$G$149,2,FALSE)</f>
        <v>3.5302202500000002</v>
      </c>
      <c r="Y98" s="57">
        <f>+VLOOKUP(B98,'[5]GCI_data_platform-52'!$F$1:$G$149,2,FALSE)</f>
        <v>3.2220645000000001</v>
      </c>
      <c r="Z98" s="57">
        <f>+VLOOKUP(B98,'[5]GCI_data_platform-53'!$F$1:$G$149,2,FALSE)</f>
        <v>3.8155537000000002</v>
      </c>
      <c r="AA98" s="57">
        <f>+VLOOKUP(B98,'[5]GCI_data_platform-54'!$F$1:$G$149,2,FALSE)</f>
        <v>3.9003771500000002</v>
      </c>
      <c r="AB98" s="57">
        <f>+VLOOKUP(B98,'[5]GCI_data_platform-55'!$F$1:$G$149,2,FALSE)</f>
        <v>3.45757315</v>
      </c>
      <c r="AC98" s="57">
        <f>+VLOOKUP(B98,'[5]GCI_data_platform-56'!$F$1:$G$149,2,FALSE)</f>
        <v>5.3</v>
      </c>
    </row>
    <row r="99" spans="1:29" x14ac:dyDescent="0.25">
      <c r="A99" s="57" t="s">
        <v>239</v>
      </c>
      <c r="B99" s="57" t="s">
        <v>476</v>
      </c>
      <c r="C99" s="57">
        <v>30</v>
      </c>
      <c r="F99" s="57">
        <f>+VLOOKUP(B99,'[5]GCI_data_platform-33'!$F$1:$G$149,2,FALSE)</f>
        <v>5.6176836646834296</v>
      </c>
      <c r="G99" s="57">
        <f>+VLOOKUP(B99,'[5]GCI_data_platform-34'!$F$1:$G$149,2,FALSE)</f>
        <v>5.6319350369349097</v>
      </c>
      <c r="H99" s="57">
        <f>+VLOOKUP(B99,'[5]GCI_data_platform-35'!$F$1:$G$149,2,FALSE)</f>
        <v>5.9663551704142002</v>
      </c>
      <c r="I99" s="57">
        <f>+VLOOKUP(B99,'[5]GCI_data_platform-36'!$F$1:$G$149,2,FALSE)</f>
        <v>5.7477019278106498</v>
      </c>
      <c r="J99" s="57">
        <f>+VLOOKUP(B99,'[5]GCI_data_platform-37'!$F$1:$G$149,2,FALSE)</f>
        <v>5.8009326153846104</v>
      </c>
      <c r="K99" s="57">
        <f>+VLOOKUP(B99,'[5]GCI_data_platform-38'!$F$1:$G$149,2,FALSE)</f>
        <v>5.31055263550296</v>
      </c>
      <c r="L99" s="57">
        <f>+VLOOKUP(B99,'[5]GCI_data_platform-39'!$F$1:$G$149,2,FALSE)</f>
        <v>6.0854385992899402</v>
      </c>
      <c r="M99" s="57">
        <f>+VLOOKUP(B99,'[5]GCI_data_platform-40'!$F$1:$G$149,2,FALSE)</f>
        <v>6.1776896236686403</v>
      </c>
      <c r="N99" s="57">
        <f>+VLOOKUP(B99,'[5]GCI_data_platform-41'!$F$1:$G$149,2,FALSE)</f>
        <v>5.1155078745562097</v>
      </c>
      <c r="O99" s="57">
        <f>+VLOOKUP(B99,'[5]GCI_data_platform-42'!$F$1:$G$149,2,FALSE)</f>
        <v>4.5021929846153803</v>
      </c>
      <c r="P99" s="57">
        <f>+VLOOKUP(B99,'[5]GCI_data_platform-43'!$F$1:$G$149,2,FALSE)</f>
        <v>3.9923175609467498</v>
      </c>
      <c r="Q99" s="57">
        <f>+VLOOKUP(B99,'[5]GCI_data_platform-44'!$F$1:$G$149,2,FALSE)</f>
        <v>5.5558116662721897</v>
      </c>
      <c r="R99" s="57">
        <f>+VLOOKUP(B99,'[5]GCI_data_platform-45'!$F$1:$G$149,2,FALSE)</f>
        <v>5.3510719704141998</v>
      </c>
      <c r="S99" s="57">
        <f>+VLOOKUP(B99,'[5]GCI_data_platform-46'!$F$1:$G$149,2,FALSE)</f>
        <v>5.1823768769230796</v>
      </c>
      <c r="T99" s="57">
        <f>+VLOOKUP(B99,'[5]GCI_data_platform-47'!$F$1:$G$149,2,FALSE)</f>
        <v>6.0796084816568001</v>
      </c>
      <c r="U99" s="57">
        <f>+VLOOKUP(B99,'[5]GCI_data_platform-48'!$F$1:$G$149,2,FALSE)</f>
        <v>5.4655635171597599</v>
      </c>
      <c r="V99" s="57">
        <f>+VLOOKUP(B99,'[5]GCI_data_platform-49'!$F$1:$G$149,2,FALSE)</f>
        <v>6.2401915479289896</v>
      </c>
      <c r="W99" s="57">
        <f>+VLOOKUP(B99,'[5]GCI_data_platform-50'!$F$1:$G$149,2,FALSE)</f>
        <v>6.0968105230769201</v>
      </c>
      <c r="X99" s="57">
        <f>+VLOOKUP(B99,'[5]GCI_data_platform-51'!$F$1:$G$149,2,FALSE)</f>
        <v>5.5749295479289902</v>
      </c>
      <c r="Y99" s="57">
        <f>+VLOOKUP(B99,'[5]GCI_data_platform-52'!$F$1:$G$149,2,FALSE)</f>
        <v>6.0094329325443798</v>
      </c>
      <c r="Z99" s="57">
        <f>+VLOOKUP(B99,'[5]GCI_data_platform-53'!$F$1:$G$149,2,FALSE)</f>
        <v>5.9061448449704104</v>
      </c>
      <c r="AA99" s="57">
        <f>+VLOOKUP(B99,'[5]GCI_data_platform-54'!$F$1:$G$149,2,FALSE)</f>
        <v>5.4797602213017704</v>
      </c>
      <c r="AB99" s="57">
        <f>+VLOOKUP(B99,'[5]GCI_data_platform-55'!$F$1:$G$149,2,FALSE)</f>
        <v>5.3557995869822497</v>
      </c>
      <c r="AC99" s="57">
        <f>+VLOOKUP(B99,'[5]GCI_data_platform-56'!$F$1:$G$149,2,FALSE)</f>
        <v>4.7</v>
      </c>
    </row>
    <row r="100" spans="1:29" x14ac:dyDescent="0.25">
      <c r="A100" s="57" t="s">
        <v>240</v>
      </c>
      <c r="B100" s="57" t="s">
        <v>479</v>
      </c>
      <c r="C100" s="57">
        <v>30</v>
      </c>
      <c r="F100" s="57">
        <f>+VLOOKUP(B100,'[5]GCI_data_platform-33'!$F$1:$G$149,2,FALSE)</f>
        <v>6.0711785989986398</v>
      </c>
      <c r="G100" s="57">
        <f>+VLOOKUP(B100,'[5]GCI_data_platform-34'!$F$1:$G$149,2,FALSE)</f>
        <v>5.9649222666449297</v>
      </c>
      <c r="H100" s="57">
        <f>+VLOOKUP(B100,'[5]GCI_data_platform-35'!$F$1:$G$149,2,FALSE)</f>
        <v>5.9394053989130402</v>
      </c>
      <c r="I100" s="57">
        <f>+VLOOKUP(B100,'[5]GCI_data_platform-36'!$F$1:$G$149,2,FALSE)</f>
        <v>6.0369254858695696</v>
      </c>
      <c r="J100" s="57">
        <f>+VLOOKUP(B100,'[5]GCI_data_platform-37'!$F$1:$G$149,2,FALSE)</f>
        <v>6.53423801847826</v>
      </c>
      <c r="K100" s="57">
        <f>+VLOOKUP(B100,'[5]GCI_data_platform-38'!$F$1:$G$149,2,FALSE)</f>
        <v>5.6264627913043501</v>
      </c>
      <c r="L100" s="57">
        <f>+VLOOKUP(B100,'[5]GCI_data_platform-39'!$F$1:$G$149,2,FALSE)</f>
        <v>6.6916881756521702</v>
      </c>
      <c r="M100" s="57">
        <f>+VLOOKUP(B100,'[5]GCI_data_platform-40'!$F$1:$G$149,2,FALSE)</f>
        <v>6.6782794836956496</v>
      </c>
      <c r="N100" s="57">
        <f>+VLOOKUP(B100,'[5]GCI_data_platform-41'!$F$1:$G$149,2,FALSE)</f>
        <v>5.3110008478260902</v>
      </c>
      <c r="O100" s="57">
        <f>+VLOOKUP(B100,'[5]GCI_data_platform-42'!$F$1:$G$149,2,FALSE)</f>
        <v>4.8465664510869599</v>
      </c>
      <c r="P100" s="57">
        <f>+VLOOKUP(B100,'[5]GCI_data_platform-43'!$F$1:$G$149,2,FALSE)</f>
        <v>4.2931933956521702</v>
      </c>
      <c r="Q100" s="57">
        <f>+VLOOKUP(B100,'[5]GCI_data_platform-44'!$F$1:$G$149,2,FALSE)</f>
        <v>5.7627097684782598</v>
      </c>
      <c r="R100" s="57">
        <f>+VLOOKUP(B100,'[5]GCI_data_platform-45'!$F$1:$G$149,2,FALSE)</f>
        <v>5.5562823326087001</v>
      </c>
      <c r="S100" s="57">
        <f>+VLOOKUP(B100,'[5]GCI_data_platform-46'!$F$1:$G$149,2,FALSE)</f>
        <v>5.8769240967391303</v>
      </c>
      <c r="T100" s="57">
        <f>+VLOOKUP(B100,'[5]GCI_data_platform-47'!$F$1:$G$149,2,FALSE)</f>
        <v>6.39509850869565</v>
      </c>
      <c r="U100" s="57">
        <f>+VLOOKUP(B100,'[5]GCI_data_platform-48'!$F$1:$G$149,2,FALSE)</f>
        <v>5.8378343902173899</v>
      </c>
      <c r="V100" s="57">
        <f>+VLOOKUP(B100,'[5]GCI_data_platform-49'!$F$1:$G$149,2,FALSE)</f>
        <v>6.55827404565217</v>
      </c>
      <c r="W100" s="57">
        <f>+VLOOKUP(B100,'[5]GCI_data_platform-50'!$F$1:$G$149,2,FALSE)</f>
        <v>6.4359698641304304</v>
      </c>
      <c r="X100" s="57">
        <f>+VLOOKUP(B100,'[5]GCI_data_platform-51'!$F$1:$G$149,2,FALSE)</f>
        <v>6.3899475960597796</v>
      </c>
      <c r="Y100" s="57">
        <f>+VLOOKUP(B100,'[5]GCI_data_platform-52'!$F$1:$G$149,2,FALSE)</f>
        <v>6.5654474130434801</v>
      </c>
      <c r="Z100" s="57">
        <f>+VLOOKUP(B100,'[5]GCI_data_platform-53'!$F$1:$G$149,2,FALSE)</f>
        <v>6.2432573847826101</v>
      </c>
      <c r="AA100" s="57">
        <f>+VLOOKUP(B100,'[5]GCI_data_platform-54'!$F$1:$G$149,2,FALSE)</f>
        <v>5.9189397369565198</v>
      </c>
      <c r="AB100" s="57">
        <f>+VLOOKUP(B100,'[5]GCI_data_platform-55'!$F$1:$G$149,2,FALSE)</f>
        <v>5.8755939945652198</v>
      </c>
      <c r="AC100" s="57">
        <f>+VLOOKUP(B100,'[5]GCI_data_platform-56'!$F$1:$G$149,2,FALSE)</f>
        <v>9.6999999999999993</v>
      </c>
    </row>
    <row r="101" spans="1:29" x14ac:dyDescent="0.25">
      <c r="A101" s="57" t="s">
        <v>241</v>
      </c>
      <c r="B101" s="57" t="s">
        <v>480</v>
      </c>
      <c r="C101" s="57">
        <v>30</v>
      </c>
      <c r="F101" s="57">
        <f>+VLOOKUP(B101,'[5]GCI_data_platform-33'!$F$1:$G$149,2,FALSE)</f>
        <v>3.5202171311138701</v>
      </c>
      <c r="G101" s="57">
        <f>+VLOOKUP(B101,'[5]GCI_data_platform-34'!$F$1:$G$149,2,FALSE)</f>
        <v>3.4236433225068499</v>
      </c>
      <c r="H101" s="57">
        <f>+VLOOKUP(B101,'[5]GCI_data_platform-35'!$F$1:$G$149,2,FALSE)</f>
        <v>3.3341427143835598</v>
      </c>
      <c r="I101" s="57">
        <f>+VLOOKUP(B101,'[5]GCI_data_platform-36'!$F$1:$G$149,2,FALSE)</f>
        <v>3.5195195438356199</v>
      </c>
      <c r="J101" s="57">
        <f>+VLOOKUP(B101,'[5]GCI_data_platform-37'!$F$1:$G$149,2,FALSE)</f>
        <v>2.8922160513698598</v>
      </c>
      <c r="K101" s="57">
        <f>+VLOOKUP(B101,'[5]GCI_data_platform-38'!$F$1:$G$149,2,FALSE)</f>
        <v>2.83694404178082</v>
      </c>
      <c r="L101" s="57">
        <f>+VLOOKUP(B101,'[5]GCI_data_platform-39'!$F$1:$G$149,2,FALSE)</f>
        <v>3.63241766136986</v>
      </c>
      <c r="M101" s="57">
        <f>+VLOOKUP(B101,'[5]GCI_data_platform-40'!$F$1:$G$149,2,FALSE)</f>
        <v>2.6374404027397298</v>
      </c>
      <c r="N101" s="57">
        <f>+VLOOKUP(B101,'[5]GCI_data_platform-41'!$F$1:$G$149,2,FALSE)</f>
        <v>3.1537113232876699</v>
      </c>
      <c r="O101" s="57">
        <f>+VLOOKUP(B101,'[5]GCI_data_platform-42'!$F$1:$G$149,2,FALSE)</f>
        <v>3.4374669116438401</v>
      </c>
      <c r="P101" s="57">
        <f>+VLOOKUP(B101,'[5]GCI_data_platform-43'!$F$1:$G$149,2,FALSE)</f>
        <v>3.6058514123287702</v>
      </c>
      <c r="Q101" s="57">
        <f>+VLOOKUP(B101,'[5]GCI_data_platform-44'!$F$1:$G$149,2,FALSE)</f>
        <v>3.4383019356164399</v>
      </c>
      <c r="R101" s="57">
        <f>+VLOOKUP(B101,'[5]GCI_data_platform-45'!$F$1:$G$149,2,FALSE)</f>
        <v>3.1179572356164398</v>
      </c>
      <c r="S101" s="57">
        <f>+VLOOKUP(B101,'[5]GCI_data_platform-46'!$F$1:$G$149,2,FALSE)</f>
        <v>3.89621812328767</v>
      </c>
      <c r="T101" s="57">
        <f>+VLOOKUP(B101,'[5]GCI_data_platform-47'!$F$1:$G$149,2,FALSE)</f>
        <v>4.4787306958904098</v>
      </c>
      <c r="U101" s="57">
        <f>+VLOOKUP(B101,'[5]GCI_data_platform-48'!$F$1:$G$149,2,FALSE)</f>
        <v>4.1379402513698604</v>
      </c>
      <c r="V101" s="57">
        <f>+VLOOKUP(B101,'[5]GCI_data_platform-49'!$F$1:$G$149,2,FALSE)</f>
        <v>4.3237431239725996</v>
      </c>
      <c r="W101" s="57">
        <f>+VLOOKUP(B101,'[5]GCI_data_platform-50'!$F$1:$G$149,2,FALSE)</f>
        <v>3.8876687958904101</v>
      </c>
      <c r="X101" s="57">
        <f>+VLOOKUP(B101,'[5]GCI_data_platform-51'!$F$1:$G$149,2,FALSE)</f>
        <v>3.80993855693493</v>
      </c>
      <c r="Y101" s="57">
        <f>+VLOOKUP(B101,'[5]GCI_data_platform-52'!$F$1:$G$149,2,FALSE)</f>
        <v>3.69768821917808</v>
      </c>
      <c r="Z101" s="57">
        <f>+VLOOKUP(B101,'[5]GCI_data_platform-53'!$F$1:$G$149,2,FALSE)</f>
        <v>4.1242635123287696</v>
      </c>
      <c r="AA101" s="57">
        <f>+VLOOKUP(B101,'[5]GCI_data_platform-54'!$F$1:$G$149,2,FALSE)</f>
        <v>3.97996993150685</v>
      </c>
      <c r="AB101" s="57">
        <f>+VLOOKUP(B101,'[5]GCI_data_platform-55'!$F$1:$G$149,2,FALSE)</f>
        <v>3.5845221349315102</v>
      </c>
      <c r="AC101" s="57">
        <f>+VLOOKUP(B101,'[5]GCI_data_platform-56'!$F$1:$G$149,2,FALSE)</f>
        <v>5</v>
      </c>
    </row>
    <row r="102" spans="1:29" x14ac:dyDescent="0.25">
      <c r="A102" s="57" t="s">
        <v>243</v>
      </c>
      <c r="B102" s="57" t="s">
        <v>482</v>
      </c>
      <c r="C102" s="57">
        <v>30</v>
      </c>
      <c r="F102" s="57">
        <f>+VLOOKUP(B102,'[5]GCI_data_platform-33'!$F$1:$G$149,2,FALSE)</f>
        <v>3.0789021512770001</v>
      </c>
      <c r="G102" s="57">
        <f>+VLOOKUP(B102,'[5]GCI_data_platform-34'!$F$1:$G$149,2,FALSE)</f>
        <v>2.8838998024851299</v>
      </c>
      <c r="H102" s="57">
        <f>+VLOOKUP(B102,'[5]GCI_data_platform-35'!$F$1:$G$149,2,FALSE)</f>
        <v>3.44022641314554</v>
      </c>
      <c r="I102" s="57">
        <f>+VLOOKUP(B102,'[5]GCI_data_platform-36'!$F$1:$G$149,2,FALSE)</f>
        <v>2.7897051370892001</v>
      </c>
      <c r="J102" s="57">
        <f>+VLOOKUP(B102,'[5]GCI_data_platform-37'!$F$1:$G$149,2,FALSE)</f>
        <v>1.8567560563380301</v>
      </c>
      <c r="K102" s="57">
        <f>+VLOOKUP(B102,'[5]GCI_data_platform-38'!$F$1:$G$149,2,FALSE)</f>
        <v>2.1053672525821598</v>
      </c>
      <c r="L102" s="57">
        <f>+VLOOKUP(B102,'[5]GCI_data_platform-39'!$F$1:$G$149,2,FALSE)</f>
        <v>2.5708282627229999</v>
      </c>
      <c r="M102" s="57">
        <f>+VLOOKUP(B102,'[5]GCI_data_platform-40'!$F$1:$G$149,2,FALSE)</f>
        <v>3.2095634901408499</v>
      </c>
      <c r="N102" s="57">
        <f>+VLOOKUP(B102,'[5]GCI_data_platform-41'!$F$1:$G$149,2,FALSE)</f>
        <v>2.1586133830985901</v>
      </c>
      <c r="O102" s="57">
        <f>+VLOOKUP(B102,'[5]GCI_data_platform-42'!$F$1:$G$149,2,FALSE)</f>
        <v>2.38358654929577</v>
      </c>
      <c r="P102" s="57">
        <f>+VLOOKUP(B102,'[5]GCI_data_platform-43'!$F$1:$G$149,2,FALSE)</f>
        <v>3.5453612497652598</v>
      </c>
      <c r="Q102" s="57">
        <f>+VLOOKUP(B102,'[5]GCI_data_platform-44'!$F$1:$G$149,2,FALSE)</f>
        <v>3.6017115765258199</v>
      </c>
      <c r="R102" s="57">
        <f>+VLOOKUP(B102,'[5]GCI_data_platform-45'!$F$1:$G$149,2,FALSE)</f>
        <v>3.2177261417840399</v>
      </c>
      <c r="S102" s="57">
        <f>+VLOOKUP(B102,'[5]GCI_data_platform-46'!$F$1:$G$149,2,FALSE)</f>
        <v>3.6941810638497699</v>
      </c>
      <c r="T102" s="57">
        <f>+VLOOKUP(B102,'[5]GCI_data_platform-47'!$F$1:$G$149,2,FALSE)</f>
        <v>2.8949686140845099</v>
      </c>
      <c r="U102" s="57">
        <f>+VLOOKUP(B102,'[5]GCI_data_platform-48'!$F$1:$G$149,2,FALSE)</f>
        <v>2.9356988347417801</v>
      </c>
      <c r="V102" s="57">
        <f>+VLOOKUP(B102,'[5]GCI_data_platform-49'!$F$1:$G$149,2,FALSE)</f>
        <v>3.4172750394366198</v>
      </c>
      <c r="W102" s="57">
        <f>+VLOOKUP(B102,'[5]GCI_data_platform-50'!$F$1:$G$149,2,FALSE)</f>
        <v>2.9355005032863901</v>
      </c>
      <c r="X102" s="57">
        <f>+VLOOKUP(B102,'[5]GCI_data_platform-51'!$F$1:$G$149,2,FALSE)</f>
        <v>3.6639091976525799</v>
      </c>
      <c r="Y102" s="57">
        <f>+VLOOKUP(B102,'[5]GCI_data_platform-52'!$F$1:$G$149,2,FALSE)</f>
        <v>3.2429493154929601</v>
      </c>
      <c r="Z102" s="57">
        <f>+VLOOKUP(B102,'[5]GCI_data_platform-53'!$F$1:$G$149,2,FALSE)</f>
        <v>4.00903463286385</v>
      </c>
      <c r="AA102" s="57">
        <f>+VLOOKUP(B102,'[5]GCI_data_platform-54'!$F$1:$G$149,2,FALSE)</f>
        <v>4.1495254910798103</v>
      </c>
      <c r="AB102" s="57">
        <f>+VLOOKUP(B102,'[5]GCI_data_platform-55'!$F$1:$G$149,2,FALSE)</f>
        <v>3.76091619530516</v>
      </c>
      <c r="AC102" s="57">
        <f>+VLOOKUP(B102,'[5]GCI_data_platform-56'!$F$1:$G$149,2,FALSE)</f>
        <v>5.7</v>
      </c>
    </row>
    <row r="103" spans="1:29" x14ac:dyDescent="0.25">
      <c r="A103" s="57" t="s">
        <v>244</v>
      </c>
      <c r="B103" s="57" t="s">
        <v>485</v>
      </c>
      <c r="C103" s="57">
        <v>30</v>
      </c>
      <c r="F103" s="57">
        <f>+VLOOKUP(B103,'[5]GCI_data_platform-33'!$F$1:$G$149,2,FALSE)</f>
        <v>5.7023644954230797</v>
      </c>
      <c r="G103" s="57">
        <f>+VLOOKUP(B103,'[5]GCI_data_platform-34'!$F$1:$G$149,2,FALSE)</f>
        <v>5.6169032202960398</v>
      </c>
      <c r="H103" s="57">
        <f>+VLOOKUP(B103,'[5]GCI_data_platform-35'!$F$1:$G$149,2,FALSE)</f>
        <v>5.9630561034965002</v>
      </c>
      <c r="I103" s="57">
        <f>+VLOOKUP(B103,'[5]GCI_data_platform-36'!$F$1:$G$149,2,FALSE)</f>
        <v>5.5240900881118904</v>
      </c>
      <c r="J103" s="57">
        <f>+VLOOKUP(B103,'[5]GCI_data_platform-37'!$F$1:$G$149,2,FALSE)</f>
        <v>5.84457678181818</v>
      </c>
      <c r="K103" s="57">
        <f>+VLOOKUP(B103,'[5]GCI_data_platform-38'!$F$1:$G$149,2,FALSE)</f>
        <v>5.6690572377622397</v>
      </c>
      <c r="L103" s="57">
        <f>+VLOOKUP(B103,'[5]GCI_data_platform-39'!$F$1:$G$149,2,FALSE)</f>
        <v>6.29155553006993</v>
      </c>
      <c r="M103" s="57">
        <f>+VLOOKUP(B103,'[5]GCI_data_platform-40'!$F$1:$G$149,2,FALSE)</f>
        <v>6.25452167762238</v>
      </c>
      <c r="N103" s="57">
        <f>+VLOOKUP(B103,'[5]GCI_data_platform-41'!$F$1:$G$149,2,FALSE)</f>
        <v>4.9901543958041996</v>
      </c>
      <c r="O103" s="57">
        <f>+VLOOKUP(B103,'[5]GCI_data_platform-42'!$F$1:$G$149,2,FALSE)</f>
        <v>4.5730679209790202</v>
      </c>
      <c r="P103" s="57">
        <f>+VLOOKUP(B103,'[5]GCI_data_platform-43'!$F$1:$G$149,2,FALSE)</f>
        <v>3.5705866853146899</v>
      </c>
      <c r="Q103" s="57">
        <f>+VLOOKUP(B103,'[5]GCI_data_platform-44'!$F$1:$G$149,2,FALSE)</f>
        <v>5.5854258748251704</v>
      </c>
      <c r="R103" s="57">
        <f>+VLOOKUP(B103,'[5]GCI_data_platform-45'!$F$1:$G$149,2,FALSE)</f>
        <v>5.1126467048951003</v>
      </c>
      <c r="S103" s="57">
        <f>+VLOOKUP(B103,'[5]GCI_data_platform-46'!$F$1:$G$149,2,FALSE)</f>
        <v>5.0957071258741298</v>
      </c>
      <c r="T103" s="57">
        <f>+VLOOKUP(B103,'[5]GCI_data_platform-47'!$F$1:$G$149,2,FALSE)</f>
        <v>5.7468149069930101</v>
      </c>
      <c r="U103" s="57">
        <f>+VLOOKUP(B103,'[5]GCI_data_platform-48'!$F$1:$G$149,2,FALSE)</f>
        <v>5.6648120804195798</v>
      </c>
      <c r="V103" s="57">
        <f>+VLOOKUP(B103,'[5]GCI_data_platform-49'!$F$1:$G$149,2,FALSE)</f>
        <v>6.2359950699300697</v>
      </c>
      <c r="W103" s="57">
        <f>+VLOOKUP(B103,'[5]GCI_data_platform-50'!$F$1:$G$149,2,FALSE)</f>
        <v>6.0439536258741304</v>
      </c>
      <c r="X103" s="57">
        <f>+VLOOKUP(B103,'[5]GCI_data_platform-51'!$F$1:$G$149,2,FALSE)</f>
        <v>5.9587483208042</v>
      </c>
      <c r="Y103" s="57">
        <f>+VLOOKUP(B103,'[5]GCI_data_platform-52'!$F$1:$G$149,2,FALSE)</f>
        <v>6.1899300132867099</v>
      </c>
      <c r="Z103" s="57">
        <f>+VLOOKUP(B103,'[5]GCI_data_platform-53'!$F$1:$G$149,2,FALSE)</f>
        <v>6.1331228671328697</v>
      </c>
      <c r="AA103" s="57">
        <f>+VLOOKUP(B103,'[5]GCI_data_platform-54'!$F$1:$G$149,2,FALSE)</f>
        <v>5.8935772181818198</v>
      </c>
      <c r="AB103" s="57">
        <f>+VLOOKUP(B103,'[5]GCI_data_platform-55'!$F$1:$G$149,2,FALSE)</f>
        <v>5.8635664279720299</v>
      </c>
      <c r="AC103" s="57">
        <f>+VLOOKUP(B103,'[5]GCI_data_platform-56'!$F$1:$G$149,2,FALSE)</f>
        <v>6.7</v>
      </c>
    </row>
    <row r="104" spans="1:29" x14ac:dyDescent="0.25">
      <c r="A104" s="57" t="s">
        <v>245</v>
      </c>
      <c r="B104" s="57" t="s">
        <v>486</v>
      </c>
      <c r="C104" s="57">
        <v>30</v>
      </c>
      <c r="F104" s="57">
        <f>+VLOOKUP(B104,'[5]GCI_data_platform-33'!$F$1:$G$149,2,FALSE)</f>
        <v>5.3923794599999999</v>
      </c>
      <c r="G104" s="57">
        <f>+VLOOKUP(B104,'[5]GCI_data_platform-34'!$F$1:$G$149,2,FALSE)</f>
        <v>5.4496604466666696</v>
      </c>
      <c r="H104" s="57">
        <f>+VLOOKUP(B104,'[5]GCI_data_platform-35'!$F$1:$G$149,2,FALSE)</f>
        <v>5.6024570000000002</v>
      </c>
      <c r="I104" s="57">
        <f>+VLOOKUP(B104,'[5]GCI_data_platform-36'!$F$1:$G$149,2,FALSE)</f>
        <v>5.2050070000000002</v>
      </c>
      <c r="J104" s="57">
        <f>+VLOOKUP(B104,'[5]GCI_data_platform-37'!$F$1:$G$149,2,FALSE)</f>
        <v>5.4232680000000002</v>
      </c>
      <c r="K104" s="57">
        <f>+VLOOKUP(B104,'[5]GCI_data_platform-38'!$F$1:$G$149,2,FALSE)</f>
        <v>5.1364020000000004</v>
      </c>
      <c r="L104" s="57">
        <f>+VLOOKUP(B104,'[5]GCI_data_platform-39'!$F$1:$G$149,2,FALSE)</f>
        <v>5.7886430000000004</v>
      </c>
      <c r="M104" s="57">
        <f>+VLOOKUP(B104,'[5]GCI_data_platform-40'!$F$1:$G$149,2,FALSE)</f>
        <v>5.2820729999999996</v>
      </c>
      <c r="N104" s="57">
        <f>+VLOOKUP(B104,'[5]GCI_data_platform-41'!$F$1:$G$149,2,FALSE)</f>
        <v>4.6323109999999996</v>
      </c>
      <c r="O104" s="57">
        <f>+VLOOKUP(B104,'[5]GCI_data_platform-42'!$F$1:$G$149,2,FALSE)</f>
        <v>5.4061620000000001</v>
      </c>
      <c r="P104" s="57">
        <f>+VLOOKUP(B104,'[5]GCI_data_platform-43'!$F$1:$G$149,2,FALSE)</f>
        <v>4.7130039999999997</v>
      </c>
      <c r="Q104" s="57">
        <f>+VLOOKUP(B104,'[5]GCI_data_platform-44'!$F$1:$G$149,2,FALSE)</f>
        <v>5.239655</v>
      </c>
      <c r="R104" s="57">
        <f>+VLOOKUP(B104,'[5]GCI_data_platform-45'!$F$1:$G$149,2,FALSE)</f>
        <v>4.6525160000000003</v>
      </c>
      <c r="S104" s="57">
        <f>+VLOOKUP(B104,'[5]GCI_data_platform-46'!$F$1:$G$149,2,FALSE)</f>
        <v>4.9991950000000003</v>
      </c>
      <c r="T104" s="57">
        <f>+VLOOKUP(B104,'[5]GCI_data_platform-47'!$F$1:$G$149,2,FALSE)</f>
        <v>6.6388350000000003</v>
      </c>
      <c r="U104" s="57">
        <f>+VLOOKUP(B104,'[5]GCI_data_platform-48'!$F$1:$G$149,2,FALSE)</f>
        <v>6.2543420000000003</v>
      </c>
      <c r="V104" s="57">
        <f>+VLOOKUP(B104,'[5]GCI_data_platform-49'!$F$1:$G$149,2,FALSE)</f>
        <v>6.805161</v>
      </c>
      <c r="W104" s="57">
        <f>+VLOOKUP(B104,'[5]GCI_data_platform-50'!$F$1:$G$149,2,FALSE)</f>
        <v>5.7800320000000003</v>
      </c>
      <c r="X104" s="57">
        <f>+VLOOKUP(B104,'[5]GCI_data_platform-51'!$F$1:$G$149,2,FALSE)</f>
        <v>5.2205364999999997</v>
      </c>
      <c r="Y104" s="57">
        <f>+VLOOKUP(B104,'[5]GCI_data_platform-52'!$F$1:$G$149,2,FALSE)</f>
        <v>5.4503259999999996</v>
      </c>
      <c r="Z104" s="57">
        <f>+VLOOKUP(B104,'[5]GCI_data_platform-53'!$F$1:$G$149,2,FALSE)</f>
        <v>5.6037119999999998</v>
      </c>
      <c r="AA104" s="57">
        <f>+VLOOKUP(B104,'[5]GCI_data_platform-54'!$F$1:$G$149,2,FALSE)</f>
        <v>5.0263390000000001</v>
      </c>
      <c r="AB104" s="57">
        <f>+VLOOKUP(B104,'[5]GCI_data_platform-55'!$F$1:$G$149,2,FALSE)</f>
        <v>5.3329370000000003</v>
      </c>
      <c r="AC104" s="57">
        <f>+VLOOKUP(B104,'[5]GCI_data_platform-56'!$F$1:$G$149,2,FALSE)</f>
        <v>5</v>
      </c>
    </row>
    <row r="105" spans="1:29" x14ac:dyDescent="0.25">
      <c r="A105" s="57" t="s">
        <v>246</v>
      </c>
      <c r="B105" s="57" t="s">
        <v>487</v>
      </c>
      <c r="C105" s="57">
        <v>30</v>
      </c>
      <c r="F105" s="57">
        <f>+VLOOKUP(B105,'[5]GCI_data_platform-33'!$F$1:$G$149,2,FALSE)</f>
        <v>3.2340878148750001</v>
      </c>
      <c r="G105" s="57">
        <f>+VLOOKUP(B105,'[5]GCI_data_platform-34'!$F$1:$G$149,2,FALSE)</f>
        <v>3.00458356115278</v>
      </c>
      <c r="H105" s="57">
        <f>+VLOOKUP(B105,'[5]GCI_data_platform-35'!$F$1:$G$149,2,FALSE)</f>
        <v>3.3437723875000001</v>
      </c>
      <c r="I105" s="57">
        <f>+VLOOKUP(B105,'[5]GCI_data_platform-36'!$F$1:$G$149,2,FALSE)</f>
        <v>2.90042505833333</v>
      </c>
      <c r="J105" s="57">
        <f>+VLOOKUP(B105,'[5]GCI_data_platform-37'!$F$1:$G$149,2,FALSE)</f>
        <v>2.7322606958333302</v>
      </c>
      <c r="K105" s="57">
        <f>+VLOOKUP(B105,'[5]GCI_data_platform-38'!$F$1:$G$149,2,FALSE)</f>
        <v>2.2263380833333302</v>
      </c>
      <c r="L105" s="57">
        <f>+VLOOKUP(B105,'[5]GCI_data_platform-39'!$F$1:$G$149,2,FALSE)</f>
        <v>2.8983830291666699</v>
      </c>
      <c r="M105" s="57">
        <f>+VLOOKUP(B105,'[5]GCI_data_platform-40'!$F$1:$G$149,2,FALSE)</f>
        <v>4.0615170333333301</v>
      </c>
      <c r="N105" s="57">
        <f>+VLOOKUP(B105,'[5]GCI_data_platform-41'!$F$1:$G$149,2,FALSE)</f>
        <v>2.33974809166667</v>
      </c>
      <c r="O105" s="57">
        <f>+VLOOKUP(B105,'[5]GCI_data_platform-42'!$F$1:$G$149,2,FALSE)</f>
        <v>2.5008614333333301</v>
      </c>
      <c r="P105" s="57">
        <f>+VLOOKUP(B105,'[5]GCI_data_platform-43'!$F$1:$G$149,2,FALSE)</f>
        <v>3.3891554458333299</v>
      </c>
      <c r="Q105" s="57">
        <f>+VLOOKUP(B105,'[5]GCI_data_platform-44'!$F$1:$G$149,2,FALSE)</f>
        <v>3.14835597916667</v>
      </c>
      <c r="R105" s="57">
        <f>+VLOOKUP(B105,'[5]GCI_data_platform-45'!$F$1:$G$149,2,FALSE)</f>
        <v>3.0026474749999998</v>
      </c>
      <c r="S105" s="57">
        <f>+VLOOKUP(B105,'[5]GCI_data_platform-46'!$F$1:$G$149,2,FALSE)</f>
        <v>3.6715508083333299</v>
      </c>
      <c r="T105" s="57">
        <f>+VLOOKUP(B105,'[5]GCI_data_platform-47'!$F$1:$G$149,2,FALSE)</f>
        <v>2.7351769749999999</v>
      </c>
      <c r="U105" s="57">
        <f>+VLOOKUP(B105,'[5]GCI_data_platform-48'!$F$1:$G$149,2,FALSE)</f>
        <v>2.8150788874999999</v>
      </c>
      <c r="V105" s="57">
        <f>+VLOOKUP(B105,'[5]GCI_data_platform-49'!$F$1:$G$149,2,FALSE)</f>
        <v>3.10815329583333</v>
      </c>
      <c r="W105" s="57">
        <f>+VLOOKUP(B105,'[5]GCI_data_platform-50'!$F$1:$G$149,2,FALSE)</f>
        <v>2.8007393791666702</v>
      </c>
      <c r="X105" s="57">
        <f>+VLOOKUP(B105,'[5]GCI_data_platform-51'!$F$1:$G$149,2,FALSE)</f>
        <v>3.92260057604167</v>
      </c>
      <c r="Y105" s="57">
        <f>+VLOOKUP(B105,'[5]GCI_data_platform-52'!$F$1:$G$149,2,FALSE)</f>
        <v>3.51767752916667</v>
      </c>
      <c r="Z105" s="57">
        <f>+VLOOKUP(B105,'[5]GCI_data_platform-53'!$F$1:$G$149,2,FALSE)</f>
        <v>4.4015201041666696</v>
      </c>
      <c r="AA105" s="57">
        <f>+VLOOKUP(B105,'[5]GCI_data_platform-54'!$F$1:$G$149,2,FALSE)</f>
        <v>3.9985168416666701</v>
      </c>
      <c r="AB105" s="57">
        <f>+VLOOKUP(B105,'[5]GCI_data_platform-55'!$F$1:$G$149,2,FALSE)</f>
        <v>4.1300575458333304</v>
      </c>
      <c r="AC105" s="57">
        <f>+VLOOKUP(B105,'[5]GCI_data_platform-56'!$F$1:$G$149,2,FALSE)</f>
        <v>6.3</v>
      </c>
    </row>
    <row r="106" spans="1:29" x14ac:dyDescent="0.25">
      <c r="A106" s="57" t="s">
        <v>247</v>
      </c>
      <c r="B106" s="57" t="s">
        <v>489</v>
      </c>
      <c r="C106" s="57">
        <v>30</v>
      </c>
      <c r="F106" s="57">
        <f>+VLOOKUP(B106,'[5]GCI_data_platform-33'!$F$1:$G$149,2,FALSE)</f>
        <v>3.9729741409239598</v>
      </c>
      <c r="G106" s="57">
        <f>+VLOOKUP(B106,'[5]GCI_data_platform-34'!$F$1:$G$149,2,FALSE)</f>
        <v>3.8551820960735101</v>
      </c>
      <c r="H106" s="57">
        <f>+VLOOKUP(B106,'[5]GCI_data_platform-35'!$F$1:$G$149,2,FALSE)</f>
        <v>4.8369497676806104</v>
      </c>
      <c r="I106" s="57">
        <f>+VLOOKUP(B106,'[5]GCI_data_platform-36'!$F$1:$G$149,2,FALSE)</f>
        <v>4.6335795730038001</v>
      </c>
      <c r="J106" s="57">
        <f>+VLOOKUP(B106,'[5]GCI_data_platform-37'!$F$1:$G$149,2,FALSE)</f>
        <v>3.0162821673003801</v>
      </c>
      <c r="K106" s="57">
        <f>+VLOOKUP(B106,'[5]GCI_data_platform-38'!$F$1:$G$149,2,FALSE)</f>
        <v>2.40701088250951</v>
      </c>
      <c r="L106" s="57">
        <f>+VLOOKUP(B106,'[5]GCI_data_platform-39'!$F$1:$G$149,2,FALSE)</f>
        <v>3.9970734529277601</v>
      </c>
      <c r="M106" s="57">
        <f>+VLOOKUP(B106,'[5]GCI_data_platform-40'!$F$1:$G$149,2,FALSE)</f>
        <v>2.69664686920152</v>
      </c>
      <c r="N106" s="57">
        <f>+VLOOKUP(B106,'[5]GCI_data_platform-41'!$F$1:$G$149,2,FALSE)</f>
        <v>2.9046592988593201</v>
      </c>
      <c r="O106" s="57">
        <f>+VLOOKUP(B106,'[5]GCI_data_platform-42'!$F$1:$G$149,2,FALSE)</f>
        <v>3.7236337741444898</v>
      </c>
      <c r="P106" s="57">
        <f>+VLOOKUP(B106,'[5]GCI_data_platform-43'!$F$1:$G$149,2,FALSE)</f>
        <v>4.0505068133079796</v>
      </c>
      <c r="Q106" s="57">
        <f>+VLOOKUP(B106,'[5]GCI_data_platform-44'!$F$1:$G$149,2,FALSE)</f>
        <v>3.8636253171102699</v>
      </c>
      <c r="R106" s="57">
        <f>+VLOOKUP(B106,'[5]GCI_data_platform-45'!$F$1:$G$149,2,FALSE)</f>
        <v>3.6014128593155901</v>
      </c>
      <c r="S106" s="57">
        <f>+VLOOKUP(B106,'[5]GCI_data_platform-46'!$F$1:$G$149,2,FALSE)</f>
        <v>4.6807370665399199</v>
      </c>
      <c r="T106" s="57">
        <f>+VLOOKUP(B106,'[5]GCI_data_platform-47'!$F$1:$G$149,2,FALSE)</f>
        <v>5.3381684212927798</v>
      </c>
      <c r="U106" s="57">
        <f>+VLOOKUP(B106,'[5]GCI_data_platform-48'!$F$1:$G$149,2,FALSE)</f>
        <v>3.6775672984790901</v>
      </c>
      <c r="V106" s="57">
        <f>+VLOOKUP(B106,'[5]GCI_data_platform-49'!$F$1:$G$149,2,FALSE)</f>
        <v>4.60240766844107</v>
      </c>
      <c r="W106" s="57">
        <f>+VLOOKUP(B106,'[5]GCI_data_platform-50'!$F$1:$G$149,2,FALSE)</f>
        <v>4.7098260513307997</v>
      </c>
      <c r="X106" s="57">
        <f>+VLOOKUP(B106,'[5]GCI_data_platform-51'!$F$1:$G$149,2,FALSE)</f>
        <v>4.3263502754752796</v>
      </c>
      <c r="Y106" s="57">
        <f>+VLOOKUP(B106,'[5]GCI_data_platform-52'!$F$1:$G$149,2,FALSE)</f>
        <v>3.9586565133079898</v>
      </c>
      <c r="Z106" s="57">
        <f>+VLOOKUP(B106,'[5]GCI_data_platform-53'!$F$1:$G$149,2,FALSE)</f>
        <v>5.3025582034220502</v>
      </c>
      <c r="AA106" s="57">
        <f>+VLOOKUP(B106,'[5]GCI_data_platform-54'!$F$1:$G$149,2,FALSE)</f>
        <v>4.5577622015209096</v>
      </c>
      <c r="AB106" s="57">
        <f>+VLOOKUP(B106,'[5]GCI_data_platform-55'!$F$1:$G$149,2,FALSE)</f>
        <v>4.7358557456273802</v>
      </c>
      <c r="AC106" s="57">
        <f>+VLOOKUP(B106,'[5]GCI_data_platform-56'!$F$1:$G$149,2,FALSE)</f>
        <v>5.3</v>
      </c>
    </row>
    <row r="107" spans="1:29" x14ac:dyDescent="0.25">
      <c r="A107" s="57" t="s">
        <v>249</v>
      </c>
      <c r="B107" s="57" t="s">
        <v>491</v>
      </c>
      <c r="C107" s="57">
        <v>30</v>
      </c>
      <c r="F107" s="57">
        <f>+VLOOKUP(B107,'[5]GCI_data_platform-33'!$F$1:$G$149,2,FALSE)</f>
        <v>2.9058807821884098</v>
      </c>
      <c r="G107" s="57">
        <f>+VLOOKUP(B107,'[5]GCI_data_platform-34'!$F$1:$G$149,2,FALSE)</f>
        <v>2.7097288999227098</v>
      </c>
      <c r="H107" s="57">
        <f>+VLOOKUP(B107,'[5]GCI_data_platform-35'!$F$1:$G$149,2,FALSE)</f>
        <v>3.0627770028985499</v>
      </c>
      <c r="I107" s="57">
        <f>+VLOOKUP(B107,'[5]GCI_data_platform-36'!$F$1:$G$149,2,FALSE)</f>
        <v>2.3081686724637702</v>
      </c>
      <c r="J107" s="57">
        <f>+VLOOKUP(B107,'[5]GCI_data_platform-37'!$F$1:$G$149,2,FALSE)</f>
        <v>1.9778057942028999</v>
      </c>
      <c r="K107" s="57">
        <f>+VLOOKUP(B107,'[5]GCI_data_platform-38'!$F$1:$G$149,2,FALSE)</f>
        <v>1.54768657101449</v>
      </c>
      <c r="L107" s="57">
        <f>+VLOOKUP(B107,'[5]GCI_data_platform-39'!$F$1:$G$149,2,FALSE)</f>
        <v>2.8286965849275401</v>
      </c>
      <c r="M107" s="57">
        <f>+VLOOKUP(B107,'[5]GCI_data_platform-40'!$F$1:$G$149,2,FALSE)</f>
        <v>1.7134469420289899</v>
      </c>
      <c r="N107" s="57">
        <f>+VLOOKUP(B107,'[5]GCI_data_platform-41'!$F$1:$G$149,2,FALSE)</f>
        <v>2.0509390637681202</v>
      </c>
      <c r="O107" s="57">
        <f>+VLOOKUP(B107,'[5]GCI_data_platform-42'!$F$1:$G$149,2,FALSE)</f>
        <v>1.95426822028986</v>
      </c>
      <c r="P107" s="57">
        <f>+VLOOKUP(B107,'[5]GCI_data_platform-43'!$F$1:$G$149,2,FALSE)</f>
        <v>3.7914228550724598</v>
      </c>
      <c r="Q107" s="57">
        <f>+VLOOKUP(B107,'[5]GCI_data_platform-44'!$F$1:$G$149,2,FALSE)</f>
        <v>2.4727242782608698</v>
      </c>
      <c r="R107" s="57">
        <f>+VLOOKUP(B107,'[5]GCI_data_platform-45'!$F$1:$G$149,2,FALSE)</f>
        <v>3.0945611246376798</v>
      </c>
      <c r="S107" s="57">
        <f>+VLOOKUP(B107,'[5]GCI_data_platform-46'!$F$1:$G$149,2,FALSE)</f>
        <v>3.9585465884058002</v>
      </c>
      <c r="T107" s="57">
        <f>+VLOOKUP(B107,'[5]GCI_data_platform-47'!$F$1:$G$149,2,FALSE)</f>
        <v>4.9798440057970996</v>
      </c>
      <c r="U107" s="57">
        <f>+VLOOKUP(B107,'[5]GCI_data_platform-48'!$F$1:$G$149,2,FALSE)</f>
        <v>3.4263414289855101</v>
      </c>
      <c r="V107" s="57">
        <f>+VLOOKUP(B107,'[5]GCI_data_platform-49'!$F$1:$G$149,2,FALSE)</f>
        <v>4.1206917536231904</v>
      </c>
      <c r="W107" s="57">
        <f>+VLOOKUP(B107,'[5]GCI_data_platform-50'!$F$1:$G$149,2,FALSE)</f>
        <v>2.2044948405797098</v>
      </c>
      <c r="X107" s="57">
        <f>+VLOOKUP(B107,'[5]GCI_data_platform-51'!$F$1:$G$149,2,FALSE)</f>
        <v>3.4943364289855099</v>
      </c>
      <c r="Y107" s="57">
        <f>+VLOOKUP(B107,'[5]GCI_data_platform-52'!$F$1:$G$149,2,FALSE)</f>
        <v>2.9600497159420298</v>
      </c>
      <c r="Z107" s="57">
        <f>+VLOOKUP(B107,'[5]GCI_data_platform-53'!$F$1:$G$149,2,FALSE)</f>
        <v>3.9968421768115898</v>
      </c>
      <c r="AA107" s="57">
        <f>+VLOOKUP(B107,'[5]GCI_data_platform-54'!$F$1:$G$149,2,FALSE)</f>
        <v>4.1718410608695704</v>
      </c>
      <c r="AB107" s="57">
        <f>+VLOOKUP(B107,'[5]GCI_data_platform-55'!$F$1:$G$149,2,FALSE)</f>
        <v>3.5258093304347802</v>
      </c>
      <c r="AC107" s="57">
        <f>+VLOOKUP(B107,'[5]GCI_data_platform-56'!$F$1:$G$149,2,FALSE)</f>
        <v>5.7</v>
      </c>
    </row>
    <row r="108" spans="1:29" x14ac:dyDescent="0.25">
      <c r="A108" s="57" t="s">
        <v>250</v>
      </c>
      <c r="B108" s="57" t="s">
        <v>492</v>
      </c>
      <c r="C108" s="57">
        <v>30</v>
      </c>
      <c r="F108" s="57">
        <f>+VLOOKUP(B108,'[5]GCI_data_platform-33'!$F$1:$G$149,2,FALSE)</f>
        <v>3.3556090277384301</v>
      </c>
      <c r="G108" s="57">
        <f>+VLOOKUP(B108,'[5]GCI_data_platform-34'!$F$1:$G$149,2,FALSE)</f>
        <v>3.0761615526481498</v>
      </c>
      <c r="H108" s="57">
        <f>+VLOOKUP(B108,'[5]GCI_data_platform-35'!$F$1:$G$149,2,FALSE)</f>
        <v>3.7011147703703702</v>
      </c>
      <c r="I108" s="57">
        <f>+VLOOKUP(B108,'[5]GCI_data_platform-36'!$F$1:$G$149,2,FALSE)</f>
        <v>2.7999675728395101</v>
      </c>
      <c r="J108" s="57">
        <f>+VLOOKUP(B108,'[5]GCI_data_platform-37'!$F$1:$G$149,2,FALSE)</f>
        <v>2.5741304901234598</v>
      </c>
      <c r="K108" s="57">
        <f>+VLOOKUP(B108,'[5]GCI_data_platform-38'!$F$1:$G$149,2,FALSE)</f>
        <v>1.9531036425925901</v>
      </c>
      <c r="L108" s="57">
        <f>+VLOOKUP(B108,'[5]GCI_data_platform-39'!$F$1:$G$149,2,FALSE)</f>
        <v>3.6625275040740699</v>
      </c>
      <c r="M108" s="57">
        <f>+VLOOKUP(B108,'[5]GCI_data_platform-40'!$F$1:$G$149,2,FALSE)</f>
        <v>2.5384613074074101</v>
      </c>
      <c r="N108" s="57">
        <f>+VLOOKUP(B108,'[5]GCI_data_platform-41'!$F$1:$G$149,2,FALSE)</f>
        <v>2.9100625135802498</v>
      </c>
      <c r="O108" s="57">
        <f>+VLOOKUP(B108,'[5]GCI_data_platform-42'!$F$1:$G$149,2,FALSE)</f>
        <v>2.8982411790123499</v>
      </c>
      <c r="P108" s="57">
        <f>+VLOOKUP(B108,'[5]GCI_data_platform-43'!$F$1:$G$149,2,FALSE)</f>
        <v>2.9357690586419798</v>
      </c>
      <c r="Q108" s="57">
        <f>+VLOOKUP(B108,'[5]GCI_data_platform-44'!$F$1:$G$149,2,FALSE)</f>
        <v>3.19266956172839</v>
      </c>
      <c r="R108" s="57">
        <f>+VLOOKUP(B108,'[5]GCI_data_platform-45'!$F$1:$G$149,2,FALSE)</f>
        <v>3.0008387111111099</v>
      </c>
      <c r="S108" s="57">
        <f>+VLOOKUP(B108,'[5]GCI_data_platform-46'!$F$1:$G$149,2,FALSE)</f>
        <v>3.9161849092592602</v>
      </c>
      <c r="T108" s="57">
        <f>+VLOOKUP(B108,'[5]GCI_data_platform-47'!$F$1:$G$149,2,FALSE)</f>
        <v>3.9845311598765401</v>
      </c>
      <c r="U108" s="57">
        <f>+VLOOKUP(B108,'[5]GCI_data_platform-48'!$F$1:$G$149,2,FALSE)</f>
        <v>3.1645982845679002</v>
      </c>
      <c r="V108" s="57">
        <f>+VLOOKUP(B108,'[5]GCI_data_platform-49'!$F$1:$G$149,2,FALSE)</f>
        <v>3.4118948740740702</v>
      </c>
      <c r="W108" s="57">
        <f>+VLOOKUP(B108,'[5]GCI_data_platform-50'!$F$1:$G$149,2,FALSE)</f>
        <v>2.7875846895061702</v>
      </c>
      <c r="X108" s="57">
        <f>+VLOOKUP(B108,'[5]GCI_data_platform-51'!$F$1:$G$149,2,FALSE)</f>
        <v>4.1939514530092596</v>
      </c>
      <c r="Y108" s="57">
        <f>+VLOOKUP(B108,'[5]GCI_data_platform-52'!$F$1:$G$149,2,FALSE)</f>
        <v>3.4781439660493798</v>
      </c>
      <c r="Z108" s="57">
        <f>+VLOOKUP(B108,'[5]GCI_data_platform-53'!$F$1:$G$149,2,FALSE)</f>
        <v>4.8795120506172802</v>
      </c>
      <c r="AA108" s="57">
        <f>+VLOOKUP(B108,'[5]GCI_data_platform-54'!$F$1:$G$149,2,FALSE)</f>
        <v>4.9833543876543196</v>
      </c>
      <c r="AB108" s="57">
        <f>+VLOOKUP(B108,'[5]GCI_data_platform-55'!$F$1:$G$149,2,FALSE)</f>
        <v>4.1561693216049402</v>
      </c>
      <c r="AC108" s="57">
        <f>+VLOOKUP(B108,'[5]GCI_data_platform-56'!$F$1:$G$149,2,FALSE)</f>
        <v>7.7</v>
      </c>
    </row>
    <row r="109" spans="1:29" x14ac:dyDescent="0.25">
      <c r="A109" s="57" t="s">
        <v>251</v>
      </c>
      <c r="B109" s="57" t="s">
        <v>493</v>
      </c>
      <c r="C109" s="57">
        <v>30</v>
      </c>
      <c r="F109" s="57">
        <f>+VLOOKUP(B109,'[5]GCI_data_platform-33'!$F$1:$G$149,2,FALSE)</f>
        <v>3.7564407727378901</v>
      </c>
      <c r="G109" s="57">
        <f>+VLOOKUP(B109,'[5]GCI_data_platform-34'!$F$1:$G$149,2,FALSE)</f>
        <v>3.5904870869251102</v>
      </c>
      <c r="H109" s="57">
        <f>+VLOOKUP(B109,'[5]GCI_data_platform-35'!$F$1:$G$149,2,FALSE)</f>
        <v>4.34527261585903</v>
      </c>
      <c r="I109" s="57">
        <f>+VLOOKUP(B109,'[5]GCI_data_platform-36'!$F$1:$G$149,2,FALSE)</f>
        <v>3.5905698105726902</v>
      </c>
      <c r="J109" s="57">
        <f>+VLOOKUP(B109,'[5]GCI_data_platform-37'!$F$1:$G$149,2,FALSE)</f>
        <v>3.14030504669604</v>
      </c>
      <c r="K109" s="57">
        <f>+VLOOKUP(B109,'[5]GCI_data_platform-38'!$F$1:$G$149,2,FALSE)</f>
        <v>2.5010937048458199</v>
      </c>
      <c r="L109" s="57">
        <f>+VLOOKUP(B109,'[5]GCI_data_platform-39'!$F$1:$G$149,2,FALSE)</f>
        <v>3.3115512160352401</v>
      </c>
      <c r="M109" s="57">
        <f>+VLOOKUP(B109,'[5]GCI_data_platform-40'!$F$1:$G$149,2,FALSE)</f>
        <v>3.16607705726872</v>
      </c>
      <c r="N109" s="57">
        <f>+VLOOKUP(B109,'[5]GCI_data_platform-41'!$F$1:$G$149,2,FALSE)</f>
        <v>3.0341979779735699</v>
      </c>
      <c r="O109" s="57">
        <f>+VLOOKUP(B109,'[5]GCI_data_platform-42'!$F$1:$G$149,2,FALSE)</f>
        <v>3.3404005066079301</v>
      </c>
      <c r="P109" s="57">
        <f>+VLOOKUP(B109,'[5]GCI_data_platform-43'!$F$1:$G$149,2,FALSE)</f>
        <v>3.1964228519823799</v>
      </c>
      <c r="Q109" s="57">
        <f>+VLOOKUP(B109,'[5]GCI_data_platform-44'!$F$1:$G$149,2,FALSE)</f>
        <v>3.6058669462555102</v>
      </c>
      <c r="R109" s="57">
        <f>+VLOOKUP(B109,'[5]GCI_data_platform-45'!$F$1:$G$149,2,FALSE)</f>
        <v>3.4819266519823802</v>
      </c>
      <c r="S109" s="57">
        <f>+VLOOKUP(B109,'[5]GCI_data_platform-46'!$F$1:$G$149,2,FALSE)</f>
        <v>3.8959485207048501</v>
      </c>
      <c r="T109" s="57">
        <f>+VLOOKUP(B109,'[5]GCI_data_platform-47'!$F$1:$G$149,2,FALSE)</f>
        <v>4.4180798916299597</v>
      </c>
      <c r="U109" s="57">
        <f>+VLOOKUP(B109,'[5]GCI_data_platform-48'!$F$1:$G$149,2,FALSE)</f>
        <v>4.1248242343612302</v>
      </c>
      <c r="V109" s="57">
        <f>+VLOOKUP(B109,'[5]GCI_data_platform-49'!$F$1:$G$149,2,FALSE)</f>
        <v>4.7706004616740101</v>
      </c>
      <c r="W109" s="57">
        <f>+VLOOKUP(B109,'[5]GCI_data_platform-50'!$F$1:$G$149,2,FALSE)</f>
        <v>3.7671480185021999</v>
      </c>
      <c r="X109" s="57">
        <f>+VLOOKUP(B109,'[5]GCI_data_platform-51'!$F$1:$G$149,2,FALSE)</f>
        <v>4.2543018301762103</v>
      </c>
      <c r="Y109" s="57">
        <f>+VLOOKUP(B109,'[5]GCI_data_platform-52'!$F$1:$G$149,2,FALSE)</f>
        <v>3.97814495066079</v>
      </c>
      <c r="Z109" s="57">
        <f>+VLOOKUP(B109,'[5]GCI_data_platform-53'!$F$1:$G$149,2,FALSE)</f>
        <v>5.2235603973568301</v>
      </c>
      <c r="AA109" s="57">
        <f>+VLOOKUP(B109,'[5]GCI_data_platform-54'!$F$1:$G$149,2,FALSE)</f>
        <v>4.8189975700440497</v>
      </c>
      <c r="AB109" s="57">
        <f>+VLOOKUP(B109,'[5]GCI_data_platform-55'!$F$1:$G$149,2,FALSE)</f>
        <v>4.4992768713656401</v>
      </c>
      <c r="AC109" s="57">
        <f>+VLOOKUP(B109,'[5]GCI_data_platform-56'!$F$1:$G$149,2,FALSE)</f>
        <v>4.3</v>
      </c>
    </row>
    <row r="110" spans="1:29" x14ac:dyDescent="0.25">
      <c r="A110" s="57" t="s">
        <v>252</v>
      </c>
      <c r="B110" s="57" t="s">
        <v>494</v>
      </c>
      <c r="C110" s="57">
        <v>30</v>
      </c>
      <c r="F110" s="57">
        <f>+VLOOKUP(B110,'[5]GCI_data_platform-33'!$F$1:$G$149,2,FALSE)</f>
        <v>4.0124199293363496</v>
      </c>
      <c r="G110" s="57">
        <f>+VLOOKUP(B110,'[5]GCI_data_platform-34'!$F$1:$G$149,2,FALSE)</f>
        <v>3.9312900418727899</v>
      </c>
      <c r="H110" s="57">
        <f>+VLOOKUP(B110,'[5]GCI_data_platform-35'!$F$1:$G$149,2,FALSE)</f>
        <v>4.2915842140096601</v>
      </c>
      <c r="I110" s="57">
        <f>+VLOOKUP(B110,'[5]GCI_data_platform-36'!$F$1:$G$149,2,FALSE)</f>
        <v>3.6532823463768098</v>
      </c>
      <c r="J110" s="57">
        <f>+VLOOKUP(B110,'[5]GCI_data_platform-37'!$F$1:$G$149,2,FALSE)</f>
        <v>3.7410845555555601</v>
      </c>
      <c r="K110" s="57">
        <f>+VLOOKUP(B110,'[5]GCI_data_platform-38'!$F$1:$G$149,2,FALSE)</f>
        <v>2.3509036787439599</v>
      </c>
      <c r="L110" s="57">
        <f>+VLOOKUP(B110,'[5]GCI_data_platform-39'!$F$1:$G$149,2,FALSE)</f>
        <v>4.7587621416425101</v>
      </c>
      <c r="M110" s="57">
        <f>+VLOOKUP(B110,'[5]GCI_data_platform-40'!$F$1:$G$149,2,FALSE)</f>
        <v>4.0904133483091796</v>
      </c>
      <c r="N110" s="57">
        <f>+VLOOKUP(B110,'[5]GCI_data_platform-41'!$F$1:$G$149,2,FALSE)</f>
        <v>3.1277226468599002</v>
      </c>
      <c r="O110" s="57">
        <f>+VLOOKUP(B110,'[5]GCI_data_platform-42'!$F$1:$G$149,2,FALSE)</f>
        <v>2.8946758560386501</v>
      </c>
      <c r="P110" s="57">
        <f>+VLOOKUP(B110,'[5]GCI_data_platform-43'!$F$1:$G$149,2,FALSE)</f>
        <v>2.6638035357487899</v>
      </c>
      <c r="Q110" s="57">
        <f>+VLOOKUP(B110,'[5]GCI_data_platform-44'!$F$1:$G$149,2,FALSE)</f>
        <v>2.9517382753623198</v>
      </c>
      <c r="R110" s="57">
        <f>+VLOOKUP(B110,'[5]GCI_data_platform-45'!$F$1:$G$149,2,FALSE)</f>
        <v>2.9351831705314</v>
      </c>
      <c r="S110" s="57">
        <f>+VLOOKUP(B110,'[5]GCI_data_platform-46'!$F$1:$G$149,2,FALSE)</f>
        <v>3.5857979144927499</v>
      </c>
      <c r="T110" s="57">
        <f>+VLOOKUP(B110,'[5]GCI_data_platform-47'!$F$1:$G$149,2,FALSE)</f>
        <v>6.1779147743961396</v>
      </c>
      <c r="U110" s="57">
        <f>+VLOOKUP(B110,'[5]GCI_data_platform-48'!$F$1:$G$149,2,FALSE)</f>
        <v>5.4050520454106303</v>
      </c>
      <c r="V110" s="57">
        <f>+VLOOKUP(B110,'[5]GCI_data_platform-49'!$F$1:$G$149,2,FALSE)</f>
        <v>5.7240496357487904</v>
      </c>
      <c r="W110" s="57">
        <f>+VLOOKUP(B110,'[5]GCI_data_platform-50'!$F$1:$G$149,2,FALSE)</f>
        <v>4.0746185227053102</v>
      </c>
      <c r="X110" s="57">
        <f>+VLOOKUP(B110,'[5]GCI_data_platform-51'!$F$1:$G$149,2,FALSE)</f>
        <v>4.2558095917270498</v>
      </c>
      <c r="Y110" s="57">
        <f>+VLOOKUP(B110,'[5]GCI_data_platform-52'!$F$1:$G$149,2,FALSE)</f>
        <v>4.0754153188405802</v>
      </c>
      <c r="Z110" s="57">
        <f>+VLOOKUP(B110,'[5]GCI_data_platform-53'!$F$1:$G$149,2,FALSE)</f>
        <v>4.9698449830917903</v>
      </c>
      <c r="AA110" s="57">
        <f>+VLOOKUP(B110,'[5]GCI_data_platform-54'!$F$1:$G$149,2,FALSE)</f>
        <v>4.3058591173913001</v>
      </c>
      <c r="AB110" s="57">
        <f>+VLOOKUP(B110,'[5]GCI_data_platform-55'!$F$1:$G$149,2,FALSE)</f>
        <v>3.8691113579710099</v>
      </c>
      <c r="AC110" s="57">
        <f>+VLOOKUP(B110,'[5]GCI_data_platform-56'!$F$1:$G$149,2,FALSE)</f>
        <v>6</v>
      </c>
    </row>
    <row r="111" spans="1:29" x14ac:dyDescent="0.25">
      <c r="A111" s="57" t="s">
        <v>253</v>
      </c>
      <c r="B111" s="57" t="s">
        <v>495</v>
      </c>
      <c r="C111" s="57">
        <v>30</v>
      </c>
      <c r="F111" s="57">
        <f>+VLOOKUP(B111,'[5]GCI_data_platform-33'!$F$1:$G$149,2,FALSE)</f>
        <v>4.3177515124244197</v>
      </c>
      <c r="G111" s="57">
        <f>+VLOOKUP(B111,'[5]GCI_data_platform-34'!$F$1:$G$149,2,FALSE)</f>
        <v>4.2732582774186003</v>
      </c>
      <c r="H111" s="57">
        <f>+VLOOKUP(B111,'[5]GCI_data_platform-35'!$F$1:$G$149,2,FALSE)</f>
        <v>4.8460992790697697</v>
      </c>
      <c r="I111" s="57">
        <f>+VLOOKUP(B111,'[5]GCI_data_platform-36'!$F$1:$G$149,2,FALSE)</f>
        <v>4.4975095186046499</v>
      </c>
      <c r="J111" s="57">
        <f>+VLOOKUP(B111,'[5]GCI_data_platform-37'!$F$1:$G$149,2,FALSE)</f>
        <v>3.9145010744186002</v>
      </c>
      <c r="K111" s="57">
        <f>+VLOOKUP(B111,'[5]GCI_data_platform-38'!$F$1:$G$149,2,FALSE)</f>
        <v>2.82466928372093</v>
      </c>
      <c r="L111" s="57">
        <f>+VLOOKUP(B111,'[5]GCI_data_platform-39'!$F$1:$G$149,2,FALSE)</f>
        <v>5.1621255013953498</v>
      </c>
      <c r="M111" s="57">
        <f>+VLOOKUP(B111,'[5]GCI_data_platform-40'!$F$1:$G$149,2,FALSE)</f>
        <v>4.1777851674418596</v>
      </c>
      <c r="N111" s="57">
        <f>+VLOOKUP(B111,'[5]GCI_data_platform-41'!$F$1:$G$149,2,FALSE)</f>
        <v>3.0521999441860501</v>
      </c>
      <c r="O111" s="57">
        <f>+VLOOKUP(B111,'[5]GCI_data_platform-42'!$F$1:$G$149,2,FALSE)</f>
        <v>2.4325554023255802</v>
      </c>
      <c r="P111" s="57">
        <f>+VLOOKUP(B111,'[5]GCI_data_platform-43'!$F$1:$G$149,2,FALSE)</f>
        <v>2.6813340325581398</v>
      </c>
      <c r="Q111" s="57">
        <f>+VLOOKUP(B111,'[5]GCI_data_platform-44'!$F$1:$G$149,2,FALSE)</f>
        <v>2.90792993488372</v>
      </c>
      <c r="R111" s="57">
        <f>+VLOOKUP(B111,'[5]GCI_data_platform-45'!$F$1:$G$149,2,FALSE)</f>
        <v>3.2665909813953502</v>
      </c>
      <c r="S111" s="57">
        <f>+VLOOKUP(B111,'[5]GCI_data_platform-46'!$F$1:$G$149,2,FALSE)</f>
        <v>4.0549304744186001</v>
      </c>
      <c r="T111" s="57">
        <f>+VLOOKUP(B111,'[5]GCI_data_platform-47'!$F$1:$G$149,2,FALSE)</f>
        <v>6.5383126976744199</v>
      </c>
      <c r="U111" s="57">
        <f>+VLOOKUP(B111,'[5]GCI_data_platform-48'!$F$1:$G$149,2,FALSE)</f>
        <v>5.9462408511627904</v>
      </c>
      <c r="V111" s="57">
        <f>+VLOOKUP(B111,'[5]GCI_data_platform-49'!$F$1:$G$149,2,FALSE)</f>
        <v>6.2106053720930197</v>
      </c>
      <c r="W111" s="57">
        <f>+VLOOKUP(B111,'[5]GCI_data_platform-50'!$F$1:$G$149,2,FALSE)</f>
        <v>5.2473584953488404</v>
      </c>
      <c r="X111" s="57">
        <f>+VLOOKUP(B111,'[5]GCI_data_platform-51'!$F$1:$G$149,2,FALSE)</f>
        <v>4.45123121744186</v>
      </c>
      <c r="Y111" s="57">
        <f>+VLOOKUP(B111,'[5]GCI_data_platform-52'!$F$1:$G$149,2,FALSE)</f>
        <v>4.3933681232558097</v>
      </c>
      <c r="Z111" s="57">
        <f>+VLOOKUP(B111,'[5]GCI_data_platform-53'!$F$1:$G$149,2,FALSE)</f>
        <v>4.7958401186046498</v>
      </c>
      <c r="AA111" s="57">
        <f>+VLOOKUP(B111,'[5]GCI_data_platform-54'!$F$1:$G$149,2,FALSE)</f>
        <v>4.4009389604651199</v>
      </c>
      <c r="AB111" s="57">
        <f>+VLOOKUP(B111,'[5]GCI_data_platform-55'!$F$1:$G$149,2,FALSE)</f>
        <v>4.2395981674418604</v>
      </c>
      <c r="AC111" s="57">
        <f>+VLOOKUP(B111,'[5]GCI_data_platform-56'!$F$1:$G$149,2,FALSE)</f>
        <v>6</v>
      </c>
    </row>
    <row r="112" spans="1:29" x14ac:dyDescent="0.25">
      <c r="A112" s="57" t="s">
        <v>320</v>
      </c>
      <c r="B112" s="57" t="s">
        <v>496</v>
      </c>
      <c r="C112" s="57">
        <v>30</v>
      </c>
      <c r="F112" s="57">
        <f>+VLOOKUP(B112,'[5]GCI_data_platform-33'!$F$1:$G$149,2,FALSE)</f>
        <v>4.7009207761484397</v>
      </c>
      <c r="G112" s="57">
        <f>+VLOOKUP(B112,'[5]GCI_data_platform-34'!$F$1:$G$149,2,FALSE)</f>
        <v>4.53275208239062</v>
      </c>
      <c r="H112" s="57">
        <f>+VLOOKUP(B112,'[5]GCI_data_platform-35'!$F$1:$G$149,2,FALSE)</f>
        <v>5.9602252968749996</v>
      </c>
      <c r="I112" s="57">
        <f>+VLOOKUP(B112,'[5]GCI_data_platform-36'!$F$1:$G$149,2,FALSE)</f>
        <v>5.9284557179687498</v>
      </c>
      <c r="J112" s="57">
        <f>+VLOOKUP(B112,'[5]GCI_data_platform-37'!$F$1:$G$149,2,FALSE)</f>
        <v>3.9056530703124999</v>
      </c>
      <c r="K112" s="57">
        <f>+VLOOKUP(B112,'[5]GCI_data_platform-38'!$F$1:$G$149,2,FALSE)</f>
        <v>3.0173146046874999</v>
      </c>
      <c r="L112" s="57">
        <f>+VLOOKUP(B112,'[5]GCI_data_platform-39'!$F$1:$G$149,2,FALSE)</f>
        <v>4.7940256237499996</v>
      </c>
      <c r="M112" s="57">
        <f>+VLOOKUP(B112,'[5]GCI_data_platform-40'!$F$1:$G$149,2,FALSE)</f>
        <v>4.6599965976562503</v>
      </c>
      <c r="N112" s="57">
        <f>+VLOOKUP(B112,'[5]GCI_data_platform-41'!$F$1:$G$149,2,FALSE)</f>
        <v>2.9930523273437499</v>
      </c>
      <c r="O112" s="57">
        <f>+VLOOKUP(B112,'[5]GCI_data_platform-42'!$F$1:$G$149,2,FALSE)</f>
        <v>3.0318000265624998</v>
      </c>
      <c r="P112" s="57">
        <f>+VLOOKUP(B112,'[5]GCI_data_platform-43'!$F$1:$G$149,2,FALSE)</f>
        <v>2.9016832984374998</v>
      </c>
      <c r="Q112" s="57">
        <f>+VLOOKUP(B112,'[5]GCI_data_platform-44'!$F$1:$G$149,2,FALSE)</f>
        <v>5.1643049257812503</v>
      </c>
      <c r="R112" s="57">
        <f>+VLOOKUP(B112,'[5]GCI_data_platform-45'!$F$1:$G$149,2,FALSE)</f>
        <v>4.7917727281250002</v>
      </c>
      <c r="S112" s="57">
        <f>+VLOOKUP(B112,'[5]GCI_data_platform-46'!$F$1:$G$149,2,FALSE)</f>
        <v>4.3021578609375002</v>
      </c>
      <c r="T112" s="57">
        <f>+VLOOKUP(B112,'[5]GCI_data_platform-47'!$F$1:$G$149,2,FALSE)</f>
        <v>5.9872403078124998</v>
      </c>
      <c r="U112" s="57">
        <f>+VLOOKUP(B112,'[5]GCI_data_platform-48'!$F$1:$G$149,2,FALSE)</f>
        <v>3.6636695359375002</v>
      </c>
      <c r="V112" s="57">
        <f>+VLOOKUP(B112,'[5]GCI_data_platform-49'!$F$1:$G$149,2,FALSE)</f>
        <v>5.35127711015625</v>
      </c>
      <c r="W112" s="57">
        <f>+VLOOKUP(B112,'[5]GCI_data_platform-50'!$F$1:$G$149,2,FALSE)</f>
        <v>4.7721822914062502</v>
      </c>
      <c r="X112" s="57">
        <f>+VLOOKUP(B112,'[5]GCI_data_platform-51'!$F$1:$G$149,2,FALSE)</f>
        <v>5.2054268574218696</v>
      </c>
      <c r="Y112" s="57">
        <f>+VLOOKUP(B112,'[5]GCI_data_platform-52'!$F$1:$G$149,2,FALSE)</f>
        <v>4.7776708406250004</v>
      </c>
      <c r="Z112" s="57">
        <f>+VLOOKUP(B112,'[5]GCI_data_platform-53'!$F$1:$G$149,2,FALSE)</f>
        <v>5.9712286367187497</v>
      </c>
      <c r="AA112" s="57">
        <f>+VLOOKUP(B112,'[5]GCI_data_platform-54'!$F$1:$G$149,2,FALSE)</f>
        <v>5.3686784750000003</v>
      </c>
      <c r="AB112" s="57">
        <f>+VLOOKUP(B112,'[5]GCI_data_platform-55'!$F$1:$G$149,2,FALSE)</f>
        <v>5.9928243851562497</v>
      </c>
      <c r="AC112" s="57">
        <f>+VLOOKUP(B112,'[5]GCI_data_platform-56'!$F$1:$G$149,2,FALSE)</f>
        <v>7</v>
      </c>
    </row>
    <row r="113" spans="1:29" x14ac:dyDescent="0.25">
      <c r="A113" s="57" t="s">
        <v>34</v>
      </c>
      <c r="B113" s="57" t="s">
        <v>103</v>
      </c>
      <c r="C113" s="57">
        <v>20</v>
      </c>
      <c r="D113" s="57">
        <v>1</v>
      </c>
      <c r="E113" s="57">
        <v>22</v>
      </c>
      <c r="F113" s="57">
        <f>+VLOOKUP(B113,'[5]GCI_data_platform-33'!$F$1:$G$149,2,FALSE)</f>
        <v>5.9454938045371204</v>
      </c>
      <c r="G113" s="57">
        <f>+VLOOKUP(B113,'[5]GCI_data_platform-34'!$F$1:$G$149,2,FALSE)</f>
        <v>6.02454719742504</v>
      </c>
      <c r="H113" s="57">
        <f>+VLOOKUP(B113,'[5]GCI_data_platform-35'!$F$1:$G$149,2,FALSE)</f>
        <v>5.9791496305676901</v>
      </c>
      <c r="I113" s="57">
        <f>+VLOOKUP(B113,'[5]GCI_data_platform-36'!$F$1:$G$149,2,FALSE)</f>
        <v>5.9835596209607003</v>
      </c>
      <c r="J113" s="57">
        <f>+VLOOKUP(B113,'[5]GCI_data_platform-37'!$F$1:$G$149,2,FALSE)</f>
        <v>6.2574969882096099</v>
      </c>
      <c r="K113" s="57">
        <f>+VLOOKUP(B113,'[5]GCI_data_platform-38'!$F$1:$G$149,2,FALSE)</f>
        <v>6.1391563231441104</v>
      </c>
      <c r="L113" s="57">
        <f>+VLOOKUP(B113,'[5]GCI_data_platform-39'!$F$1:$G$149,2,FALSE)</f>
        <v>6.5066237201746704</v>
      </c>
      <c r="M113" s="57">
        <f>+VLOOKUP(B113,'[5]GCI_data_platform-40'!$F$1:$G$149,2,FALSE)</f>
        <v>6.0804058694323198</v>
      </c>
      <c r="N113" s="57">
        <f>+VLOOKUP(B113,'[5]GCI_data_platform-41'!$F$1:$G$149,2,FALSE)</f>
        <v>5.1833259205240196</v>
      </c>
      <c r="O113" s="57">
        <f>+VLOOKUP(B113,'[5]GCI_data_platform-42'!$F$1:$G$149,2,FALSE)</f>
        <v>6.0019633209606997</v>
      </c>
      <c r="P113" s="57">
        <f>+VLOOKUP(B113,'[5]GCI_data_platform-43'!$F$1:$G$149,2,FALSE)</f>
        <v>5.2026338240174699</v>
      </c>
      <c r="Q113" s="57">
        <f>+VLOOKUP(B113,'[5]GCI_data_platform-44'!$F$1:$G$149,2,FALSE)</f>
        <v>5.4328858703056797</v>
      </c>
      <c r="R113" s="57">
        <f>+VLOOKUP(B113,'[5]GCI_data_platform-45'!$F$1:$G$149,2,FALSE)</f>
        <v>5.2447283489082999</v>
      </c>
      <c r="S113" s="57">
        <f>+VLOOKUP(B113,'[5]GCI_data_platform-46'!$F$1:$G$149,2,FALSE)</f>
        <v>5.8179203218340598</v>
      </c>
      <c r="T113" s="57">
        <f>+VLOOKUP(B113,'[5]GCI_data_platform-47'!$F$1:$G$149,2,FALSE)</f>
        <v>6.68866357816594</v>
      </c>
      <c r="U113" s="57">
        <f>+VLOOKUP(B113,'[5]GCI_data_platform-48'!$F$1:$G$149,2,FALSE)</f>
        <v>6.80356452401747</v>
      </c>
      <c r="V113" s="57">
        <f>+VLOOKUP(B113,'[5]GCI_data_platform-49'!$F$1:$G$149,2,FALSE)</f>
        <v>6.8613643170305698</v>
      </c>
      <c r="W113" s="57">
        <f>+VLOOKUP(B113,'[5]GCI_data_platform-50'!$F$1:$G$149,2,FALSE)</f>
        <v>6.3229347157205202</v>
      </c>
      <c r="X113" s="57">
        <f>+VLOOKUP(B113,'[5]GCI_data_platform-51'!$F$1:$G$149,2,FALSE)</f>
        <v>5.7083336258733599</v>
      </c>
      <c r="Y113" s="57">
        <f>+VLOOKUP(B113,'[5]GCI_data_platform-52'!$F$1:$G$149,2,FALSE)</f>
        <v>6.0177676205240198</v>
      </c>
      <c r="Z113" s="57">
        <f>+VLOOKUP(B113,'[5]GCI_data_platform-53'!$F$1:$G$149,2,FALSE)</f>
        <v>6.0759116205240202</v>
      </c>
      <c r="AA113" s="57">
        <f>+VLOOKUP(B113,'[5]GCI_data_platform-54'!$F$1:$G$149,2,FALSE)</f>
        <v>5.4801195423580804</v>
      </c>
      <c r="AB113" s="57">
        <f>+VLOOKUP(B113,'[5]GCI_data_platform-55'!$F$1:$G$149,2,FALSE)</f>
        <v>6.0395673620087296</v>
      </c>
      <c r="AC113" s="57">
        <f>+VLOOKUP(B113,'[5]GCI_data_platform-56'!$F$1:$G$149,2,FALSE)</f>
        <v>5</v>
      </c>
    </row>
    <row r="114" spans="1:29" x14ac:dyDescent="0.25">
      <c r="A114" s="57" t="s">
        <v>254</v>
      </c>
      <c r="B114" s="57" t="s">
        <v>756</v>
      </c>
      <c r="C114" s="57">
        <v>30</v>
      </c>
      <c r="F114" s="57">
        <f>+VLOOKUP(B114,'[5]GCI_data_platform-33'!$F$1:$G$149,2,FALSE)</f>
        <v>3.3388256204614399</v>
      </c>
      <c r="G114" s="57">
        <f>+VLOOKUP(B114,'[5]GCI_data_platform-34'!$F$1:$G$149,2,FALSE)</f>
        <v>3.2760531483847402</v>
      </c>
      <c r="H114" s="57">
        <f>+VLOOKUP(B114,'[5]GCI_data_platform-35'!$F$1:$G$149,2,FALSE)</f>
        <v>3.9425351233830801</v>
      </c>
      <c r="I114" s="57">
        <f>+VLOOKUP(B114,'[5]GCI_data_platform-36'!$F$1:$G$149,2,FALSE)</f>
        <v>2.8987534875621899</v>
      </c>
      <c r="J114" s="57">
        <f>+VLOOKUP(B114,'[5]GCI_data_platform-37'!$F$1:$G$149,2,FALSE)</f>
        <v>2.5128740865671602</v>
      </c>
      <c r="K114" s="57">
        <f>+VLOOKUP(B114,'[5]GCI_data_platform-38'!$F$1:$G$149,2,FALSE)</f>
        <v>1.79750291343284</v>
      </c>
      <c r="L114" s="57">
        <f>+VLOOKUP(B114,'[5]GCI_data_platform-39'!$F$1:$G$149,2,FALSE)</f>
        <v>3.7857393789054701</v>
      </c>
      <c r="M114" s="57">
        <f>+VLOOKUP(B114,'[5]GCI_data_platform-40'!$F$1:$G$149,2,FALSE)</f>
        <v>2.8331265830845802</v>
      </c>
      <c r="N114" s="57">
        <f>+VLOOKUP(B114,'[5]GCI_data_platform-41'!$F$1:$G$149,2,FALSE)</f>
        <v>2.2354697004975099</v>
      </c>
      <c r="O114" s="57">
        <f>+VLOOKUP(B114,'[5]GCI_data_platform-42'!$F$1:$G$149,2,FALSE)</f>
        <v>2.1557134587064701</v>
      </c>
      <c r="P114" s="57">
        <f>+VLOOKUP(B114,'[5]GCI_data_platform-43'!$F$1:$G$149,2,FALSE)</f>
        <v>2.8001875601989998</v>
      </c>
      <c r="Q114" s="57">
        <f>+VLOOKUP(B114,'[5]GCI_data_platform-44'!$F$1:$G$149,2,FALSE)</f>
        <v>2.7846581034825899</v>
      </c>
      <c r="R114" s="57">
        <f>+VLOOKUP(B114,'[5]GCI_data_platform-45'!$F$1:$G$149,2,FALSE)</f>
        <v>2.6086038835820902</v>
      </c>
      <c r="S114" s="57">
        <f>+VLOOKUP(B114,'[5]GCI_data_platform-46'!$F$1:$G$149,2,FALSE)</f>
        <v>3.6716462537313399</v>
      </c>
      <c r="T114" s="57">
        <f>+VLOOKUP(B114,'[5]GCI_data_platform-47'!$F$1:$G$149,2,FALSE)</f>
        <v>5.5921102706467698</v>
      </c>
      <c r="U114" s="57">
        <f>+VLOOKUP(B114,'[5]GCI_data_platform-48'!$F$1:$G$149,2,FALSE)</f>
        <v>5.0578406786069703</v>
      </c>
      <c r="V114" s="57">
        <f>+VLOOKUP(B114,'[5]GCI_data_platform-49'!$F$1:$G$149,2,FALSE)</f>
        <v>4.7005252328358198</v>
      </c>
      <c r="W114" s="57">
        <f>+VLOOKUP(B114,'[5]GCI_data_platform-50'!$F$1:$G$149,2,FALSE)</f>
        <v>3.6434933263681599</v>
      </c>
      <c r="X114" s="57">
        <f>+VLOOKUP(B114,'[5]GCI_data_platform-51'!$F$1:$G$149,2,FALSE)</f>
        <v>3.5271430366915402</v>
      </c>
      <c r="Y114" s="57">
        <f>+VLOOKUP(B114,'[5]GCI_data_platform-52'!$F$1:$G$149,2,FALSE)</f>
        <v>3.07557128955224</v>
      </c>
      <c r="Z114" s="57">
        <f>+VLOOKUP(B114,'[5]GCI_data_platform-53'!$F$1:$G$149,2,FALSE)</f>
        <v>3.9970586457711401</v>
      </c>
      <c r="AA114" s="57">
        <f>+VLOOKUP(B114,'[5]GCI_data_platform-54'!$F$1:$G$149,2,FALSE)</f>
        <v>3.9759975532338299</v>
      </c>
      <c r="AB114" s="57">
        <f>+VLOOKUP(B114,'[5]GCI_data_platform-55'!$F$1:$G$149,2,FALSE)</f>
        <v>3.3418029363184099</v>
      </c>
      <c r="AC114" s="57">
        <f>+VLOOKUP(B114,'[5]GCI_data_platform-56'!$F$1:$G$149,2,FALSE)</f>
        <v>6</v>
      </c>
    </row>
    <row r="115" spans="1:29" x14ac:dyDescent="0.25">
      <c r="A115" s="57" t="s">
        <v>498</v>
      </c>
      <c r="B115" s="57" t="s">
        <v>499</v>
      </c>
      <c r="C115" s="57">
        <v>30</v>
      </c>
      <c r="F115" s="57">
        <f>+VLOOKUP(B115,'[5]GCI_data_platform-33'!$F$1:$G$149,2,FALSE)</f>
        <v>3.2781659666705498</v>
      </c>
      <c r="G115" s="57">
        <f>+VLOOKUP(B115,'[5]GCI_data_platform-34'!$F$1:$G$149,2,FALSE)</f>
        <v>3.1214720992401102</v>
      </c>
      <c r="H115" s="57">
        <f>+VLOOKUP(B115,'[5]GCI_data_platform-35'!$F$1:$G$149,2,FALSE)</f>
        <v>3.0329135389830499</v>
      </c>
      <c r="I115" s="57">
        <f>+VLOOKUP(B115,'[5]GCI_data_platform-36'!$F$1:$G$149,2,FALSE)</f>
        <v>2.8857566762711899</v>
      </c>
      <c r="J115" s="57">
        <f>+VLOOKUP(B115,'[5]GCI_data_platform-37'!$F$1:$G$149,2,FALSE)</f>
        <v>2.5277517322033898</v>
      </c>
      <c r="K115" s="57">
        <f>+VLOOKUP(B115,'[5]GCI_data_platform-38'!$F$1:$G$149,2,FALSE)</f>
        <v>2.6964620228813598</v>
      </c>
      <c r="L115" s="57">
        <f>+VLOOKUP(B115,'[5]GCI_data_platform-39'!$F$1:$G$149,2,FALSE)</f>
        <v>3.2352990037288101</v>
      </c>
      <c r="M115" s="57">
        <f>+VLOOKUP(B115,'[5]GCI_data_platform-40'!$F$1:$G$149,2,FALSE)</f>
        <v>2.6770785593220299</v>
      </c>
      <c r="N115" s="57">
        <f>+VLOOKUP(B115,'[5]GCI_data_platform-41'!$F$1:$G$149,2,FALSE)</f>
        <v>2.58687761440678</v>
      </c>
      <c r="O115" s="57">
        <f>+VLOOKUP(B115,'[5]GCI_data_platform-42'!$F$1:$G$149,2,FALSE)</f>
        <v>2.80523785762712</v>
      </c>
      <c r="P115" s="57">
        <f>+VLOOKUP(B115,'[5]GCI_data_platform-43'!$F$1:$G$149,2,FALSE)</f>
        <v>2.8605438093220301</v>
      </c>
      <c r="Q115" s="57">
        <f>+VLOOKUP(B115,'[5]GCI_data_platform-44'!$F$1:$G$149,2,FALSE)</f>
        <v>2.9892615728813601</v>
      </c>
      <c r="R115" s="57">
        <f>+VLOOKUP(B115,'[5]GCI_data_platform-45'!$F$1:$G$149,2,FALSE)</f>
        <v>2.8057686296610198</v>
      </c>
      <c r="S115" s="57">
        <f>+VLOOKUP(B115,'[5]GCI_data_platform-46'!$F$1:$G$149,2,FALSE)</f>
        <v>3.7780383288135599</v>
      </c>
      <c r="T115" s="57">
        <f>+VLOOKUP(B115,'[5]GCI_data_platform-47'!$F$1:$G$149,2,FALSE)</f>
        <v>4.7353625211864401</v>
      </c>
      <c r="U115" s="57">
        <f>+VLOOKUP(B115,'[5]GCI_data_platform-48'!$F$1:$G$149,2,FALSE)</f>
        <v>4.5064442983050803</v>
      </c>
      <c r="V115" s="57">
        <f>+VLOOKUP(B115,'[5]GCI_data_platform-49'!$F$1:$G$149,2,FALSE)</f>
        <v>4.2067605322033899</v>
      </c>
      <c r="W115" s="57">
        <f>+VLOOKUP(B115,'[5]GCI_data_platform-50'!$F$1:$G$149,2,FALSE)</f>
        <v>3.0470867762711902</v>
      </c>
      <c r="X115" s="57">
        <f>+VLOOKUP(B115,'[5]GCI_data_platform-51'!$F$1:$G$149,2,FALSE)</f>
        <v>3.74824756896186</v>
      </c>
      <c r="Y115" s="57">
        <f>+VLOOKUP(B115,'[5]GCI_data_platform-52'!$F$1:$G$149,2,FALSE)</f>
        <v>3.6550269177966102</v>
      </c>
      <c r="Z115" s="57">
        <f>+VLOOKUP(B115,'[5]GCI_data_platform-53'!$F$1:$G$149,2,FALSE)</f>
        <v>4.0083321033898303</v>
      </c>
      <c r="AA115" s="57">
        <f>+VLOOKUP(B115,'[5]GCI_data_platform-54'!$F$1:$G$149,2,FALSE)</f>
        <v>4.2775273449152502</v>
      </c>
      <c r="AB115" s="57">
        <f>+VLOOKUP(B115,'[5]GCI_data_platform-55'!$F$1:$G$149,2,FALSE)</f>
        <v>3.2600134322033898</v>
      </c>
      <c r="AC115" s="57">
        <f>+VLOOKUP(B115,'[5]GCI_data_platform-56'!$F$1:$G$149,2,FALSE)</f>
        <v>4.7</v>
      </c>
    </row>
    <row r="116" spans="1:29" x14ac:dyDescent="0.25">
      <c r="A116" s="57" t="s">
        <v>256</v>
      </c>
      <c r="B116" s="57" t="s">
        <v>500</v>
      </c>
      <c r="C116" s="57">
        <v>30</v>
      </c>
      <c r="F116" s="57">
        <f>+VLOOKUP(B116,'[5]GCI_data_platform-33'!$F$1:$G$149,2,FALSE)</f>
        <v>5.2022449369483503</v>
      </c>
      <c r="G116" s="57">
        <f>+VLOOKUP(B116,'[5]GCI_data_platform-34'!$F$1:$G$149,2,FALSE)</f>
        <v>5.2726035435482101</v>
      </c>
      <c r="H116" s="57">
        <f>+VLOOKUP(B116,'[5]GCI_data_platform-35'!$F$1:$G$149,2,FALSE)</f>
        <v>5.2394928462809904</v>
      </c>
      <c r="I116" s="57">
        <f>+VLOOKUP(B116,'[5]GCI_data_platform-36'!$F$1:$G$149,2,FALSE)</f>
        <v>4.70862065785124</v>
      </c>
      <c r="J116" s="57">
        <f>+VLOOKUP(B116,'[5]GCI_data_platform-37'!$F$1:$G$149,2,FALSE)</f>
        <v>4.97751623305785</v>
      </c>
      <c r="K116" s="57">
        <f>+VLOOKUP(B116,'[5]GCI_data_platform-38'!$F$1:$G$149,2,FALSE)</f>
        <v>5.4168860066115698</v>
      </c>
      <c r="L116" s="57">
        <f>+VLOOKUP(B116,'[5]GCI_data_platform-39'!$F$1:$G$149,2,FALSE)</f>
        <v>5.59334010809917</v>
      </c>
      <c r="M116" s="57">
        <f>+VLOOKUP(B116,'[5]GCI_data_platform-40'!$F$1:$G$149,2,FALSE)</f>
        <v>5.0411728396694198</v>
      </c>
      <c r="N116" s="57">
        <f>+VLOOKUP(B116,'[5]GCI_data_platform-41'!$F$1:$G$149,2,FALSE)</f>
        <v>4.7327181024793399</v>
      </c>
      <c r="O116" s="57">
        <f>+VLOOKUP(B116,'[5]GCI_data_platform-42'!$F$1:$G$149,2,FALSE)</f>
        <v>5.6527510975206603</v>
      </c>
      <c r="P116" s="57">
        <f>+VLOOKUP(B116,'[5]GCI_data_platform-43'!$F$1:$G$149,2,FALSE)</f>
        <v>4.9790083917355403</v>
      </c>
      <c r="Q116" s="57">
        <f>+VLOOKUP(B116,'[5]GCI_data_platform-44'!$F$1:$G$149,2,FALSE)</f>
        <v>5.1370931586776898</v>
      </c>
      <c r="R116" s="57">
        <f>+VLOOKUP(B116,'[5]GCI_data_platform-45'!$F$1:$G$149,2,FALSE)</f>
        <v>4.4928266876033103</v>
      </c>
      <c r="S116" s="57">
        <f>+VLOOKUP(B116,'[5]GCI_data_platform-46'!$F$1:$G$149,2,FALSE)</f>
        <v>5.4937824049586803</v>
      </c>
      <c r="T116" s="57">
        <f>+VLOOKUP(B116,'[5]GCI_data_platform-47'!$F$1:$G$149,2,FALSE)</f>
        <v>5.7591462082644602</v>
      </c>
      <c r="U116" s="57">
        <f>+VLOOKUP(B116,'[5]GCI_data_platform-48'!$F$1:$G$149,2,FALSE)</f>
        <v>5.9456456826446296</v>
      </c>
      <c r="V116" s="57">
        <f>+VLOOKUP(B116,'[5]GCI_data_platform-49'!$F$1:$G$149,2,FALSE)</f>
        <v>6.19304757355372</v>
      </c>
      <c r="W116" s="57">
        <f>+VLOOKUP(B116,'[5]GCI_data_platform-50'!$F$1:$G$149,2,FALSE)</f>
        <v>5.8349485322314001</v>
      </c>
      <c r="X116" s="57">
        <f>+VLOOKUP(B116,'[5]GCI_data_platform-51'!$F$1:$G$149,2,FALSE)</f>
        <v>4.9911691171487602</v>
      </c>
      <c r="Y116" s="57">
        <f>+VLOOKUP(B116,'[5]GCI_data_platform-52'!$F$1:$G$149,2,FALSE)</f>
        <v>5.1804983338842998</v>
      </c>
      <c r="Z116" s="57">
        <f>+VLOOKUP(B116,'[5]GCI_data_platform-53'!$F$1:$G$149,2,FALSE)</f>
        <v>4.7450260842975203</v>
      </c>
      <c r="AA116" s="57">
        <f>+VLOOKUP(B116,'[5]GCI_data_platform-54'!$F$1:$G$149,2,FALSE)</f>
        <v>4.9306343785123996</v>
      </c>
      <c r="AB116" s="57">
        <f>+VLOOKUP(B116,'[5]GCI_data_platform-55'!$F$1:$G$149,2,FALSE)</f>
        <v>4.7516991388429703</v>
      </c>
      <c r="AC116" s="57">
        <f>+VLOOKUP(B116,'[5]GCI_data_platform-56'!$F$1:$G$149,2,FALSE)</f>
        <v>6.3</v>
      </c>
    </row>
    <row r="117" spans="1:29" x14ac:dyDescent="0.25">
      <c r="A117" s="57" t="s">
        <v>257</v>
      </c>
      <c r="B117" s="57" t="s">
        <v>504</v>
      </c>
      <c r="C117" s="57">
        <v>30</v>
      </c>
      <c r="F117" s="57">
        <f>+VLOOKUP(B117,'[5]GCI_data_platform-33'!$F$1:$G$149,2,FALSE)</f>
        <v>5.1293994993002103</v>
      </c>
      <c r="G117" s="57">
        <f>+VLOOKUP(B117,'[5]GCI_data_platform-34'!$F$1:$G$149,2,FALSE)</f>
        <v>5.11541367485043</v>
      </c>
      <c r="H117" s="57">
        <f>+VLOOKUP(B117,'[5]GCI_data_platform-35'!$F$1:$G$149,2,FALSE)</f>
        <v>5.3372808542734997</v>
      </c>
      <c r="I117" s="57">
        <f>+VLOOKUP(B117,'[5]GCI_data_platform-36'!$F$1:$G$149,2,FALSE)</f>
        <v>4.9978484850427396</v>
      </c>
      <c r="J117" s="57">
        <f>+VLOOKUP(B117,'[5]GCI_data_platform-37'!$F$1:$G$149,2,FALSE)</f>
        <v>4.8947953782051297</v>
      </c>
      <c r="K117" s="57">
        <f>+VLOOKUP(B117,'[5]GCI_data_platform-38'!$F$1:$G$149,2,FALSE)</f>
        <v>5.3007369918803402</v>
      </c>
      <c r="L117" s="57">
        <f>+VLOOKUP(B117,'[5]GCI_data_platform-39'!$F$1:$G$149,2,FALSE)</f>
        <v>5.5208988324786299</v>
      </c>
      <c r="M117" s="57">
        <f>+VLOOKUP(B117,'[5]GCI_data_platform-40'!$F$1:$G$149,2,FALSE)</f>
        <v>5.2854507905982899</v>
      </c>
      <c r="N117" s="57">
        <f>+VLOOKUP(B117,'[5]GCI_data_platform-41'!$F$1:$G$149,2,FALSE)</f>
        <v>4.2354992952991504</v>
      </c>
      <c r="O117" s="57">
        <f>+VLOOKUP(B117,'[5]GCI_data_platform-42'!$F$1:$G$149,2,FALSE)</f>
        <v>5.0772430478632504</v>
      </c>
      <c r="P117" s="57">
        <f>+VLOOKUP(B117,'[5]GCI_data_platform-43'!$F$1:$G$149,2,FALSE)</f>
        <v>3.8172181632478601</v>
      </c>
      <c r="Q117" s="57">
        <f>+VLOOKUP(B117,'[5]GCI_data_platform-44'!$F$1:$G$149,2,FALSE)</f>
        <v>4.4742814811965799</v>
      </c>
      <c r="R117" s="57">
        <f>+VLOOKUP(B117,'[5]GCI_data_platform-45'!$F$1:$G$149,2,FALSE)</f>
        <v>4.3579835948717998</v>
      </c>
      <c r="S117" s="57">
        <f>+VLOOKUP(B117,'[5]GCI_data_platform-46'!$F$1:$G$149,2,FALSE)</f>
        <v>4.6171836764957304</v>
      </c>
      <c r="T117" s="57">
        <f>+VLOOKUP(B117,'[5]GCI_data_platform-47'!$F$1:$G$149,2,FALSE)</f>
        <v>5.8341534790598297</v>
      </c>
      <c r="U117" s="57">
        <f>+VLOOKUP(B117,'[5]GCI_data_platform-48'!$F$1:$G$149,2,FALSE)</f>
        <v>5.8776857145299104</v>
      </c>
      <c r="V117" s="57">
        <f>+VLOOKUP(B117,'[5]GCI_data_platform-49'!$F$1:$G$149,2,FALSE)</f>
        <v>6.3786899683760696</v>
      </c>
      <c r="W117" s="57">
        <f>+VLOOKUP(B117,'[5]GCI_data_platform-50'!$F$1:$G$149,2,FALSE)</f>
        <v>5.4489276641025599</v>
      </c>
      <c r="X117" s="57">
        <f>+VLOOKUP(B117,'[5]GCI_data_platform-51'!$F$1:$G$149,2,FALSE)</f>
        <v>5.1713569726495701</v>
      </c>
      <c r="Y117" s="57">
        <f>+VLOOKUP(B117,'[5]GCI_data_platform-52'!$F$1:$G$149,2,FALSE)</f>
        <v>5.10959285042735</v>
      </c>
      <c r="Z117" s="57">
        <f>+VLOOKUP(B117,'[5]GCI_data_platform-53'!$F$1:$G$149,2,FALSE)</f>
        <v>5.5500396290598299</v>
      </c>
      <c r="AA117" s="57">
        <f>+VLOOKUP(B117,'[5]GCI_data_platform-54'!$F$1:$G$149,2,FALSE)</f>
        <v>4.9739992294871804</v>
      </c>
      <c r="AB117" s="57">
        <f>+VLOOKUP(B117,'[5]GCI_data_platform-55'!$F$1:$G$149,2,FALSE)</f>
        <v>5.2084455209401703</v>
      </c>
      <c r="AC117" s="57">
        <f>+VLOOKUP(B117,'[5]GCI_data_platform-56'!$F$1:$G$149,2,FALSE)</f>
        <v>7</v>
      </c>
    </row>
    <row r="118" spans="1:29" x14ac:dyDescent="0.25">
      <c r="A118" s="57" t="s">
        <v>258</v>
      </c>
      <c r="B118" s="57" t="s">
        <v>505</v>
      </c>
      <c r="C118" s="57">
        <v>30</v>
      </c>
      <c r="F118" s="57">
        <f>+VLOOKUP(B118,'[5]GCI_data_platform-33'!$F$1:$G$149,2,FALSE)</f>
        <v>3.68537053435286</v>
      </c>
      <c r="G118" s="57">
        <f>+VLOOKUP(B118,'[5]GCI_data_platform-34'!$F$1:$G$149,2,FALSE)</f>
        <v>3.6273001601701398</v>
      </c>
      <c r="H118" s="57">
        <f>+VLOOKUP(B118,'[5]GCI_data_platform-35'!$F$1:$G$149,2,FALSE)</f>
        <v>4.00645526770833</v>
      </c>
      <c r="I118" s="57">
        <f>+VLOOKUP(B118,'[5]GCI_data_platform-36'!$F$1:$G$149,2,FALSE)</f>
        <v>3.2184659281250001</v>
      </c>
      <c r="J118" s="57">
        <f>+VLOOKUP(B118,'[5]GCI_data_platform-37'!$F$1:$G$149,2,FALSE)</f>
        <v>2.7373776677083299</v>
      </c>
      <c r="K118" s="57">
        <f>+VLOOKUP(B118,'[5]GCI_data_platform-38'!$F$1:$G$149,2,FALSE)</f>
        <v>2.6141275531249999</v>
      </c>
      <c r="L118" s="57">
        <f>+VLOOKUP(B118,'[5]GCI_data_platform-39'!$F$1:$G$149,2,FALSE)</f>
        <v>3.5814203039583301</v>
      </c>
      <c r="M118" s="57">
        <f>+VLOOKUP(B118,'[5]GCI_data_platform-40'!$F$1:$G$149,2,FALSE)</f>
        <v>3.06552213541667</v>
      </c>
      <c r="N118" s="57">
        <f>+VLOOKUP(B118,'[5]GCI_data_platform-41'!$F$1:$G$149,2,FALSE)</f>
        <v>2.9378962333333298</v>
      </c>
      <c r="O118" s="57">
        <f>+VLOOKUP(B118,'[5]GCI_data_platform-42'!$F$1:$G$149,2,FALSE)</f>
        <v>3.061114065625</v>
      </c>
      <c r="P118" s="57">
        <f>+VLOOKUP(B118,'[5]GCI_data_platform-43'!$F$1:$G$149,2,FALSE)</f>
        <v>3.6822991614583298</v>
      </c>
      <c r="Q118" s="57">
        <f>+VLOOKUP(B118,'[5]GCI_data_platform-44'!$F$1:$G$149,2,FALSE)</f>
        <v>3.9439545218749998</v>
      </c>
      <c r="R118" s="57">
        <f>+VLOOKUP(B118,'[5]GCI_data_platform-45'!$F$1:$G$149,2,FALSE)</f>
        <v>3.5903961333333299</v>
      </c>
      <c r="S118" s="57">
        <f>+VLOOKUP(B118,'[5]GCI_data_platform-46'!$F$1:$G$149,2,FALSE)</f>
        <v>4.2061586583333304</v>
      </c>
      <c r="T118" s="57">
        <f>+VLOOKUP(B118,'[5]GCI_data_platform-47'!$F$1:$G$149,2,FALSE)</f>
        <v>5.0108439520833299</v>
      </c>
      <c r="U118" s="57">
        <f>+VLOOKUP(B118,'[5]GCI_data_platform-48'!$F$1:$G$149,2,FALSE)</f>
        <v>4.7930371281250004</v>
      </c>
      <c r="V118" s="57">
        <f>+VLOOKUP(B118,'[5]GCI_data_platform-49'!$F$1:$G$149,2,FALSE)</f>
        <v>4.5254311197916701</v>
      </c>
      <c r="W118" s="57">
        <f>+VLOOKUP(B118,'[5]GCI_data_platform-50'!$F$1:$G$149,2,FALSE)</f>
        <v>4.5369802489583302</v>
      </c>
      <c r="X118" s="57">
        <f>+VLOOKUP(B118,'[5]GCI_data_platform-51'!$F$1:$G$149,2,FALSE)</f>
        <v>3.8595816569010402</v>
      </c>
      <c r="Y118" s="57">
        <f>+VLOOKUP(B118,'[5]GCI_data_platform-52'!$F$1:$G$149,2,FALSE)</f>
        <v>3.7494588281249999</v>
      </c>
      <c r="Z118" s="57">
        <f>+VLOOKUP(B118,'[5]GCI_data_platform-53'!$F$1:$G$149,2,FALSE)</f>
        <v>4.4623426531249999</v>
      </c>
      <c r="AA118" s="57">
        <f>+VLOOKUP(B118,'[5]GCI_data_platform-54'!$F$1:$G$149,2,FALSE)</f>
        <v>4.8369132927083296</v>
      </c>
      <c r="AB118" s="57">
        <f>+VLOOKUP(B118,'[5]GCI_data_platform-55'!$F$1:$G$149,2,FALSE)</f>
        <v>3.7795619968750001</v>
      </c>
      <c r="AC118" s="57">
        <f>+VLOOKUP(B118,'[5]GCI_data_platform-56'!$F$1:$G$149,2,FALSE)</f>
        <v>3</v>
      </c>
    </row>
    <row r="119" spans="1:29" x14ac:dyDescent="0.25">
      <c r="A119" s="57" t="s">
        <v>259</v>
      </c>
      <c r="B119" s="57" t="s">
        <v>506</v>
      </c>
      <c r="C119" s="57">
        <v>30</v>
      </c>
      <c r="F119" s="57">
        <f>+VLOOKUP(B119,'[5]GCI_data_platform-33'!$F$1:$G$149,2,FALSE)</f>
        <v>3.2011622721174602</v>
      </c>
      <c r="G119" s="57">
        <f>+VLOOKUP(B119,'[5]GCI_data_platform-34'!$F$1:$G$149,2,FALSE)</f>
        <v>3.1102573626348402</v>
      </c>
      <c r="H119" s="57">
        <f>+VLOOKUP(B119,'[5]GCI_data_platform-35'!$F$1:$G$149,2,FALSE)</f>
        <v>3.18106384221106</v>
      </c>
      <c r="I119" s="57">
        <f>+VLOOKUP(B119,'[5]GCI_data_platform-36'!$F$1:$G$149,2,FALSE)</f>
        <v>2.8695630175879399</v>
      </c>
      <c r="J119" s="57">
        <f>+VLOOKUP(B119,'[5]GCI_data_platform-37'!$F$1:$G$149,2,FALSE)</f>
        <v>2.8375730567839201</v>
      </c>
      <c r="K119" s="57">
        <f>+VLOOKUP(B119,'[5]GCI_data_platform-38'!$F$1:$G$149,2,FALSE)</f>
        <v>2.1151343819095501</v>
      </c>
      <c r="L119" s="57">
        <f>+VLOOKUP(B119,'[5]GCI_data_platform-39'!$F$1:$G$149,2,FALSE)</f>
        <v>3.7345238274371901</v>
      </c>
      <c r="M119" s="57">
        <f>+VLOOKUP(B119,'[5]GCI_data_platform-40'!$F$1:$G$149,2,FALSE)</f>
        <v>2.5594560743718602</v>
      </c>
      <c r="N119" s="57">
        <f>+VLOOKUP(B119,'[5]GCI_data_platform-41'!$F$1:$G$149,2,FALSE)</f>
        <v>2.3670946809045201</v>
      </c>
      <c r="O119" s="57">
        <f>+VLOOKUP(B119,'[5]GCI_data_platform-42'!$F$1:$G$149,2,FALSE)</f>
        <v>2.2586920959798999</v>
      </c>
      <c r="P119" s="57">
        <f>+VLOOKUP(B119,'[5]GCI_data_platform-43'!$F$1:$G$149,2,FALSE)</f>
        <v>2.3052848663316601</v>
      </c>
      <c r="Q119" s="57">
        <f>+VLOOKUP(B119,'[5]GCI_data_platform-44'!$F$1:$G$149,2,FALSE)</f>
        <v>2.5479304346733702</v>
      </c>
      <c r="R119" s="57">
        <f>+VLOOKUP(B119,'[5]GCI_data_platform-45'!$F$1:$G$149,2,FALSE)</f>
        <v>2.4784377487437199</v>
      </c>
      <c r="S119" s="57">
        <f>+VLOOKUP(B119,'[5]GCI_data_platform-46'!$F$1:$G$149,2,FALSE)</f>
        <v>3.6606540718592999</v>
      </c>
      <c r="T119" s="57">
        <f>+VLOOKUP(B119,'[5]GCI_data_platform-47'!$F$1:$G$149,2,FALSE)</f>
        <v>5.6049522638190998</v>
      </c>
      <c r="U119" s="57">
        <f>+VLOOKUP(B119,'[5]GCI_data_platform-48'!$F$1:$G$149,2,FALSE)</f>
        <v>4.2693998879397004</v>
      </c>
      <c r="V119" s="57">
        <f>+VLOOKUP(B119,'[5]GCI_data_platform-49'!$F$1:$G$149,2,FALSE)</f>
        <v>3.9813906065326599</v>
      </c>
      <c r="W119" s="57">
        <f>+VLOOKUP(B119,'[5]GCI_data_platform-50'!$F$1:$G$149,2,FALSE)</f>
        <v>4.0036076522613104</v>
      </c>
      <c r="X119" s="57">
        <f>+VLOOKUP(B119,'[5]GCI_data_platform-51'!$F$1:$G$149,2,FALSE)</f>
        <v>3.4738770005653299</v>
      </c>
      <c r="Y119" s="57">
        <f>+VLOOKUP(B119,'[5]GCI_data_platform-52'!$F$1:$G$149,2,FALSE)</f>
        <v>3.3201944040200999</v>
      </c>
      <c r="Z119" s="57">
        <f>+VLOOKUP(B119,'[5]GCI_data_platform-53'!$F$1:$G$149,2,FALSE)</f>
        <v>3.8662024608040202</v>
      </c>
      <c r="AA119" s="57">
        <f>+VLOOKUP(B119,'[5]GCI_data_platform-54'!$F$1:$G$149,2,FALSE)</f>
        <v>3.7219871663316599</v>
      </c>
      <c r="AB119" s="57">
        <f>+VLOOKUP(B119,'[5]GCI_data_platform-55'!$F$1:$G$149,2,FALSE)</f>
        <v>2.7420487613065299</v>
      </c>
      <c r="AC119" s="57">
        <f>+VLOOKUP(B119,'[5]GCI_data_platform-56'!$F$1:$G$149,2,FALSE)</f>
        <v>5.3</v>
      </c>
    </row>
    <row r="120" spans="1:29" x14ac:dyDescent="0.25">
      <c r="A120" s="57" t="s">
        <v>37</v>
      </c>
      <c r="B120" s="57" t="s">
        <v>106</v>
      </c>
      <c r="C120" s="57">
        <v>20</v>
      </c>
      <c r="D120" s="57">
        <v>1</v>
      </c>
      <c r="E120" s="57">
        <v>21</v>
      </c>
      <c r="F120" s="57">
        <f>+VLOOKUP(B120,'[5]GCI_data_platform-33'!$F$1:$G$149,2,FALSE)</f>
        <v>4.3342746967222201</v>
      </c>
      <c r="G120" s="57">
        <f>+VLOOKUP(B120,'[5]GCI_data_platform-34'!$F$1:$G$149,2,FALSE)</f>
        <v>4.2685020125608499</v>
      </c>
      <c r="H120" s="57">
        <f>+VLOOKUP(B120,'[5]GCI_data_platform-35'!$F$1:$G$149,2,FALSE)</f>
        <v>4.4494090444444403</v>
      </c>
      <c r="I120" s="57">
        <f>+VLOOKUP(B120,'[5]GCI_data_platform-36'!$F$1:$G$149,2,FALSE)</f>
        <v>4.0657400857142898</v>
      </c>
      <c r="J120" s="57">
        <f>+VLOOKUP(B120,'[5]GCI_data_platform-37'!$F$1:$G$149,2,FALSE)</f>
        <v>4.2508603333333301</v>
      </c>
      <c r="K120" s="57">
        <f>+VLOOKUP(B120,'[5]GCI_data_platform-38'!$F$1:$G$149,2,FALSE)</f>
        <v>3.8390137047619</v>
      </c>
      <c r="L120" s="57">
        <f>+VLOOKUP(B120,'[5]GCI_data_platform-39'!$F$1:$G$149,2,FALSE)</f>
        <v>4.5312386704761902</v>
      </c>
      <c r="M120" s="57">
        <f>+VLOOKUP(B120,'[5]GCI_data_platform-40'!$F$1:$G$149,2,FALSE)</f>
        <v>4.1288145460317498</v>
      </c>
      <c r="N120" s="57">
        <f>+VLOOKUP(B120,'[5]GCI_data_platform-41'!$F$1:$G$149,2,FALSE)</f>
        <v>3.7175244603174602</v>
      </c>
      <c r="O120" s="57">
        <f>+VLOOKUP(B120,'[5]GCI_data_platform-42'!$F$1:$G$149,2,FALSE)</f>
        <v>4.0791635873015899</v>
      </c>
      <c r="P120" s="57">
        <f>+VLOOKUP(B120,'[5]GCI_data_platform-43'!$F$1:$G$149,2,FALSE)</f>
        <v>4.0929319142857103</v>
      </c>
      <c r="Q120" s="57">
        <f>+VLOOKUP(B120,'[5]GCI_data_platform-44'!$F$1:$G$149,2,FALSE)</f>
        <v>4.094163</v>
      </c>
      <c r="R120" s="57">
        <f>+VLOOKUP(B120,'[5]GCI_data_platform-45'!$F$1:$G$149,2,FALSE)</f>
        <v>3.9634819492063502</v>
      </c>
      <c r="S120" s="57">
        <f>+VLOOKUP(B120,'[5]GCI_data_platform-46'!$F$1:$G$149,2,FALSE)</f>
        <v>4.3493894031745999</v>
      </c>
      <c r="T120" s="57">
        <f>+VLOOKUP(B120,'[5]GCI_data_platform-47'!$F$1:$G$149,2,FALSE)</f>
        <v>4.9501378666666698</v>
      </c>
      <c r="U120" s="57">
        <f>+VLOOKUP(B120,'[5]GCI_data_platform-48'!$F$1:$G$149,2,FALSE)</f>
        <v>4.4728191396825396</v>
      </c>
      <c r="V120" s="57">
        <f>+VLOOKUP(B120,'[5]GCI_data_platform-49'!$F$1:$G$149,2,FALSE)</f>
        <v>5.7495076444444404</v>
      </c>
      <c r="W120" s="57">
        <f>+VLOOKUP(B120,'[5]GCI_data_platform-50'!$F$1:$G$149,2,FALSE)</f>
        <v>3.9273658603174599</v>
      </c>
      <c r="X120" s="57">
        <f>+VLOOKUP(B120,'[5]GCI_data_platform-51'!$F$1:$G$149,2,FALSE)</f>
        <v>4.5315927492063501</v>
      </c>
      <c r="Y120" s="57">
        <f>+VLOOKUP(B120,'[5]GCI_data_platform-52'!$F$1:$G$149,2,FALSE)</f>
        <v>4.38871761904762</v>
      </c>
      <c r="Z120" s="57">
        <f>+VLOOKUP(B120,'[5]GCI_data_platform-53'!$F$1:$G$149,2,FALSE)</f>
        <v>4.8418390031746004</v>
      </c>
      <c r="AA120" s="57">
        <f>+VLOOKUP(B120,'[5]GCI_data_platform-54'!$F$1:$G$149,2,FALSE)</f>
        <v>4.8457651936507897</v>
      </c>
      <c r="AB120" s="57">
        <f>+VLOOKUP(B120,'[5]GCI_data_platform-55'!$F$1:$G$149,2,FALSE)</f>
        <v>4.5902673206349203</v>
      </c>
      <c r="AC120" s="57">
        <f>+VLOOKUP(B120,'[5]GCI_data_platform-56'!$F$1:$G$149,2,FALSE)</f>
        <v>5.7</v>
      </c>
    </row>
    <row r="121" spans="1:29" x14ac:dyDescent="0.25">
      <c r="A121" s="57" t="s">
        <v>260</v>
      </c>
      <c r="B121" s="57" t="s">
        <v>507</v>
      </c>
      <c r="C121" s="57">
        <v>30</v>
      </c>
      <c r="F121" s="57">
        <f>+VLOOKUP(B121,'[5]GCI_data_platform-33'!$F$1:$G$149,2,FALSE)</f>
        <v>3.616150910625</v>
      </c>
      <c r="G121" s="57">
        <f>+VLOOKUP(B121,'[5]GCI_data_platform-34'!$F$1:$G$149,2,FALSE)</f>
        <v>3.5014425683333301</v>
      </c>
      <c r="H121" s="57">
        <f>+VLOOKUP(B121,'[5]GCI_data_platform-35'!$F$1:$G$149,2,FALSE)</f>
        <v>3.7188878999999999</v>
      </c>
      <c r="I121" s="57">
        <f>+VLOOKUP(B121,'[5]GCI_data_platform-36'!$F$1:$G$149,2,FALSE)</f>
        <v>3.4302404000000002</v>
      </c>
      <c r="J121" s="57">
        <f>+VLOOKUP(B121,'[5]GCI_data_platform-37'!$F$1:$G$149,2,FALSE)</f>
        <v>2.6966717500000001</v>
      </c>
      <c r="K121" s="57">
        <f>+VLOOKUP(B121,'[5]GCI_data_platform-38'!$F$1:$G$149,2,FALSE)</f>
        <v>2.7713874500000002</v>
      </c>
      <c r="L121" s="57">
        <f>+VLOOKUP(B121,'[5]GCI_data_platform-39'!$F$1:$G$149,2,FALSE)</f>
        <v>2.9738799899999999</v>
      </c>
      <c r="M121" s="57">
        <f>+VLOOKUP(B121,'[5]GCI_data_platform-40'!$F$1:$G$149,2,FALSE)</f>
        <v>3.0566325000000001</v>
      </c>
      <c r="N121" s="57">
        <f>+VLOOKUP(B121,'[5]GCI_data_platform-41'!$F$1:$G$149,2,FALSE)</f>
        <v>2.6602169500000001</v>
      </c>
      <c r="O121" s="57">
        <f>+VLOOKUP(B121,'[5]GCI_data_platform-42'!$F$1:$G$149,2,FALSE)</f>
        <v>3.2595119000000001</v>
      </c>
      <c r="P121" s="57">
        <f>+VLOOKUP(B121,'[5]GCI_data_platform-43'!$F$1:$G$149,2,FALSE)</f>
        <v>3.9160282999999998</v>
      </c>
      <c r="Q121" s="57">
        <f>+VLOOKUP(B121,'[5]GCI_data_platform-44'!$F$1:$G$149,2,FALSE)</f>
        <v>3.7336736500000001</v>
      </c>
      <c r="R121" s="57">
        <f>+VLOOKUP(B121,'[5]GCI_data_platform-45'!$F$1:$G$149,2,FALSE)</f>
        <v>2.7179365</v>
      </c>
      <c r="S121" s="57">
        <f>+VLOOKUP(B121,'[5]GCI_data_platform-46'!$F$1:$G$149,2,FALSE)</f>
        <v>3.7715990000000001</v>
      </c>
      <c r="T121" s="57">
        <f>+VLOOKUP(B121,'[5]GCI_data_platform-47'!$F$1:$G$149,2,FALSE)</f>
        <v>5.8192397500000004</v>
      </c>
      <c r="U121" s="57">
        <f>+VLOOKUP(B121,'[5]GCI_data_platform-48'!$F$1:$G$149,2,FALSE)</f>
        <v>4.4605554999999999</v>
      </c>
      <c r="V121" s="57">
        <f>+VLOOKUP(B121,'[5]GCI_data_platform-49'!$F$1:$G$149,2,FALSE)</f>
        <v>4.8139228000000003</v>
      </c>
      <c r="W121" s="57">
        <f>+VLOOKUP(B121,'[5]GCI_data_platform-50'!$F$1:$G$149,2,FALSE)</f>
        <v>3.83582775</v>
      </c>
      <c r="X121" s="57">
        <f>+VLOOKUP(B121,'[5]GCI_data_platform-51'!$F$1:$G$149,2,FALSE)</f>
        <v>3.9602759375000001</v>
      </c>
      <c r="Y121" s="57">
        <f>+VLOOKUP(B121,'[5]GCI_data_platform-52'!$F$1:$G$149,2,FALSE)</f>
        <v>3.7035459999999998</v>
      </c>
      <c r="Z121" s="57">
        <f>+VLOOKUP(B121,'[5]GCI_data_platform-53'!$F$1:$G$149,2,FALSE)</f>
        <v>3.9752298000000001</v>
      </c>
      <c r="AA121" s="57">
        <f>+VLOOKUP(B121,'[5]GCI_data_platform-54'!$F$1:$G$149,2,FALSE)</f>
        <v>4.3700977500000002</v>
      </c>
      <c r="AB121" s="57">
        <f>+VLOOKUP(B121,'[5]GCI_data_platform-55'!$F$1:$G$149,2,FALSE)</f>
        <v>3.7426959499999999</v>
      </c>
      <c r="AC121" s="57">
        <f>+VLOOKUP(B121,'[5]GCI_data_platform-56'!$F$1:$G$149,2,FALSE)</f>
        <v>6.3</v>
      </c>
    </row>
    <row r="122" spans="1:29" x14ac:dyDescent="0.25">
      <c r="A122" s="57" t="s">
        <v>261</v>
      </c>
      <c r="B122" s="57" t="s">
        <v>508</v>
      </c>
      <c r="C122" s="57">
        <v>30</v>
      </c>
      <c r="F122" s="57">
        <f>+VLOOKUP(B122,'[5]GCI_data_platform-33'!$F$1:$G$149,2,FALSE)</f>
        <v>6.0374626008056396</v>
      </c>
      <c r="G122" s="57">
        <f>+VLOOKUP(B122,'[5]GCI_data_platform-34'!$F$1:$G$149,2,FALSE)</f>
        <v>5.9999699560284601</v>
      </c>
      <c r="H122" s="57">
        <f>+VLOOKUP(B122,'[5]GCI_data_platform-35'!$F$1:$G$149,2,FALSE)</f>
        <v>6.3348211018292702</v>
      </c>
      <c r="I122" s="57">
        <f>+VLOOKUP(B122,'[5]GCI_data_platform-36'!$F$1:$G$149,2,FALSE)</f>
        <v>6.1210305615853704</v>
      </c>
      <c r="J122" s="57">
        <f>+VLOOKUP(B122,'[5]GCI_data_platform-37'!$F$1:$G$149,2,FALSE)</f>
        <v>6.0587044067073199</v>
      </c>
      <c r="K122" s="57">
        <f>+VLOOKUP(B122,'[5]GCI_data_platform-38'!$F$1:$G$149,2,FALSE)</f>
        <v>6.18712716768293</v>
      </c>
      <c r="L122" s="57">
        <f>+VLOOKUP(B122,'[5]GCI_data_platform-39'!$F$1:$G$149,2,FALSE)</f>
        <v>6.5079019884146403</v>
      </c>
      <c r="M122" s="57">
        <f>+VLOOKUP(B122,'[5]GCI_data_platform-40'!$F$1:$G$149,2,FALSE)</f>
        <v>5.6769180298780499</v>
      </c>
      <c r="N122" s="57">
        <f>+VLOOKUP(B122,'[5]GCI_data_platform-41'!$F$1:$G$149,2,FALSE)</f>
        <v>5.4248801030487801</v>
      </c>
      <c r="O122" s="57">
        <f>+VLOOKUP(B122,'[5]GCI_data_platform-42'!$F$1:$G$149,2,FALSE)</f>
        <v>5.8780537792682903</v>
      </c>
      <c r="P122" s="57">
        <f>+VLOOKUP(B122,'[5]GCI_data_platform-43'!$F$1:$G$149,2,FALSE)</f>
        <v>5.4226296548780502</v>
      </c>
      <c r="Q122" s="57">
        <f>+VLOOKUP(B122,'[5]GCI_data_platform-44'!$F$1:$G$149,2,FALSE)</f>
        <v>6.1460273774390197</v>
      </c>
      <c r="R122" s="57">
        <f>+VLOOKUP(B122,'[5]GCI_data_platform-45'!$F$1:$G$149,2,FALSE)</f>
        <v>4.9009927085365899</v>
      </c>
      <c r="S122" s="57">
        <f>+VLOOKUP(B122,'[5]GCI_data_platform-46'!$F$1:$G$149,2,FALSE)</f>
        <v>6.1370496890243897</v>
      </c>
      <c r="T122" s="57">
        <f>+VLOOKUP(B122,'[5]GCI_data_platform-47'!$F$1:$G$149,2,FALSE)</f>
        <v>5.77071381280488</v>
      </c>
      <c r="U122" s="57">
        <f>+VLOOKUP(B122,'[5]GCI_data_platform-48'!$F$1:$G$149,2,FALSE)</f>
        <v>6.2487392750000001</v>
      </c>
      <c r="V122" s="57">
        <f>+VLOOKUP(B122,'[5]GCI_data_platform-49'!$F$1:$G$149,2,FALSE)</f>
        <v>6.6722050749999999</v>
      </c>
      <c r="W122" s="57">
        <f>+VLOOKUP(B122,'[5]GCI_data_platform-50'!$F$1:$G$149,2,FALSE)</f>
        <v>6.25713368719512</v>
      </c>
      <c r="X122" s="57">
        <f>+VLOOKUP(B122,'[5]GCI_data_platform-51'!$F$1:$G$149,2,FALSE)</f>
        <v>6.1499405351372003</v>
      </c>
      <c r="Y122" s="57">
        <f>+VLOOKUP(B122,'[5]GCI_data_platform-52'!$F$1:$G$149,2,FALSE)</f>
        <v>6.3310017274390296</v>
      </c>
      <c r="Z122" s="57">
        <f>+VLOOKUP(B122,'[5]GCI_data_platform-53'!$F$1:$G$149,2,FALSE)</f>
        <v>6.2021607164634096</v>
      </c>
      <c r="AA122" s="57">
        <f>+VLOOKUP(B122,'[5]GCI_data_platform-54'!$F$1:$G$149,2,FALSE)</f>
        <v>5.7181390432926804</v>
      </c>
      <c r="AB122" s="57">
        <f>+VLOOKUP(B122,'[5]GCI_data_platform-55'!$F$1:$G$149,2,FALSE)</f>
        <v>5.37521761158537</v>
      </c>
      <c r="AC122" s="57">
        <f>+VLOOKUP(B122,'[5]GCI_data_platform-56'!$F$1:$G$149,2,FALSE)</f>
        <v>9.3000000000000007</v>
      </c>
    </row>
    <row r="123" spans="1:29" x14ac:dyDescent="0.25">
      <c r="A123" s="57" t="s">
        <v>262</v>
      </c>
      <c r="B123" s="57" t="s">
        <v>511</v>
      </c>
      <c r="C123" s="57">
        <v>30</v>
      </c>
      <c r="F123" s="57">
        <f>+VLOOKUP(B123,'[5]GCI_data_platform-33'!$F$1:$G$149,2,FALSE)</f>
        <v>3.3176196035109902</v>
      </c>
      <c r="G123" s="57">
        <f>+VLOOKUP(B123,'[5]GCI_data_platform-34'!$F$1:$G$149,2,FALSE)</f>
        <v>3.1700898033992702</v>
      </c>
      <c r="H123" s="57">
        <f>+VLOOKUP(B123,'[5]GCI_data_platform-35'!$F$1:$G$149,2,FALSE)</f>
        <v>3.9368765582417602</v>
      </c>
      <c r="I123" s="57">
        <f>+VLOOKUP(B123,'[5]GCI_data_platform-36'!$F$1:$G$149,2,FALSE)</f>
        <v>3.7444118</v>
      </c>
      <c r="J123" s="57">
        <f>+VLOOKUP(B123,'[5]GCI_data_platform-37'!$F$1:$G$149,2,FALSE)</f>
        <v>2.1518320835164801</v>
      </c>
      <c r="K123" s="57">
        <f>+VLOOKUP(B123,'[5]GCI_data_platform-38'!$F$1:$G$149,2,FALSE)</f>
        <v>1.8465606153846199</v>
      </c>
      <c r="L123" s="57">
        <f>+VLOOKUP(B123,'[5]GCI_data_platform-39'!$F$1:$G$149,2,FALSE)</f>
        <v>3.39171913978022</v>
      </c>
      <c r="M123" s="57">
        <f>+VLOOKUP(B123,'[5]GCI_data_platform-40'!$F$1:$G$149,2,FALSE)</f>
        <v>2.3360542703296701</v>
      </c>
      <c r="N123" s="57">
        <f>+VLOOKUP(B123,'[5]GCI_data_platform-41'!$F$1:$G$149,2,FALSE)</f>
        <v>1.9251385999999999</v>
      </c>
      <c r="O123" s="57">
        <f>+VLOOKUP(B123,'[5]GCI_data_platform-42'!$F$1:$G$149,2,FALSE)</f>
        <v>2.1310402000000002</v>
      </c>
      <c r="P123" s="57">
        <f>+VLOOKUP(B123,'[5]GCI_data_platform-43'!$F$1:$G$149,2,FALSE)</f>
        <v>2.46349543956044</v>
      </c>
      <c r="Q123" s="57">
        <f>+VLOOKUP(B123,'[5]GCI_data_platform-44'!$F$1:$G$149,2,FALSE)</f>
        <v>2.40810345274725</v>
      </c>
      <c r="R123" s="57">
        <f>+VLOOKUP(B123,'[5]GCI_data_platform-45'!$F$1:$G$149,2,FALSE)</f>
        <v>2.2449973450549501</v>
      </c>
      <c r="S123" s="57">
        <f>+VLOOKUP(B123,'[5]GCI_data_platform-46'!$F$1:$G$149,2,FALSE)</f>
        <v>4.0089629384615399</v>
      </c>
      <c r="T123" s="57">
        <f>+VLOOKUP(B123,'[5]GCI_data_platform-47'!$F$1:$G$149,2,FALSE)</f>
        <v>6.1806967362637399</v>
      </c>
      <c r="U123" s="57">
        <f>+VLOOKUP(B123,'[5]GCI_data_platform-48'!$F$1:$G$149,2,FALSE)</f>
        <v>4.66060700659341</v>
      </c>
      <c r="V123" s="57">
        <f>+VLOOKUP(B123,'[5]GCI_data_platform-49'!$F$1:$G$149,2,FALSE)</f>
        <v>4.4755457120879099</v>
      </c>
      <c r="W123" s="57">
        <f>+VLOOKUP(B123,'[5]GCI_data_platform-50'!$F$1:$G$149,2,FALSE)</f>
        <v>3.6129123648351702</v>
      </c>
      <c r="X123" s="57">
        <f>+VLOOKUP(B123,'[5]GCI_data_platform-51'!$F$1:$G$149,2,FALSE)</f>
        <v>3.7602090038461502</v>
      </c>
      <c r="Y123" s="57">
        <f>+VLOOKUP(B123,'[5]GCI_data_platform-52'!$F$1:$G$149,2,FALSE)</f>
        <v>3.3388069340659299</v>
      </c>
      <c r="Z123" s="57">
        <f>+VLOOKUP(B123,'[5]GCI_data_platform-53'!$F$1:$G$149,2,FALSE)</f>
        <v>4.7984738813186798</v>
      </c>
      <c r="AA123" s="57">
        <f>+VLOOKUP(B123,'[5]GCI_data_platform-54'!$F$1:$G$149,2,FALSE)</f>
        <v>4.4304415098901098</v>
      </c>
      <c r="AB123" s="57">
        <f>+VLOOKUP(B123,'[5]GCI_data_platform-55'!$F$1:$G$149,2,FALSE)</f>
        <v>3.6775289032966998</v>
      </c>
      <c r="AC123" s="57">
        <f>+VLOOKUP(B123,'[5]GCI_data_platform-56'!$F$1:$G$149,2,FALSE)</f>
        <v>4.7</v>
      </c>
    </row>
    <row r="124" spans="1:29" x14ac:dyDescent="0.25">
      <c r="A124" s="57" t="s">
        <v>38</v>
      </c>
      <c r="B124" s="57" t="s">
        <v>107</v>
      </c>
      <c r="C124" s="57">
        <v>30</v>
      </c>
      <c r="F124" s="57">
        <f>+VLOOKUP(B124,'[5]GCI_data_platform-33'!$F$1:$G$149,2,FALSE)</f>
        <v>3.9399291850576899</v>
      </c>
      <c r="G124" s="57">
        <f>+VLOOKUP(B124,'[5]GCI_data_platform-34'!$F$1:$G$149,2,FALSE)</f>
        <v>3.8557983057980798</v>
      </c>
      <c r="H124" s="57">
        <f>+VLOOKUP(B124,'[5]GCI_data_platform-35'!$F$1:$G$149,2,FALSE)</f>
        <v>4.25428439423077</v>
      </c>
      <c r="I124" s="57">
        <f>+VLOOKUP(B124,'[5]GCI_data_platform-36'!$F$1:$G$149,2,FALSE)</f>
        <v>4.1908393971153801</v>
      </c>
      <c r="J124" s="57">
        <f>+VLOOKUP(B124,'[5]GCI_data_platform-37'!$F$1:$G$149,2,FALSE)</f>
        <v>3.2428149076923098</v>
      </c>
      <c r="K124" s="57">
        <f>+VLOOKUP(B124,'[5]GCI_data_platform-38'!$F$1:$G$149,2,FALSE)</f>
        <v>1.92943053269231</v>
      </c>
      <c r="L124" s="57">
        <f>+VLOOKUP(B124,'[5]GCI_data_platform-39'!$F$1:$G$149,2,FALSE)</f>
        <v>4.8111319149999998</v>
      </c>
      <c r="M124" s="57">
        <f>+VLOOKUP(B124,'[5]GCI_data_platform-40'!$F$1:$G$149,2,FALSE)</f>
        <v>3.5676322278846202</v>
      </c>
      <c r="N124" s="57">
        <f>+VLOOKUP(B124,'[5]GCI_data_platform-41'!$F$1:$G$149,2,FALSE)</f>
        <v>2.5218177105769199</v>
      </c>
      <c r="O124" s="57">
        <f>+VLOOKUP(B124,'[5]GCI_data_platform-42'!$F$1:$G$149,2,FALSE)</f>
        <v>2.2772738057692301</v>
      </c>
      <c r="P124" s="57">
        <f>+VLOOKUP(B124,'[5]GCI_data_platform-43'!$F$1:$G$149,2,FALSE)</f>
        <v>2.6329146278846198</v>
      </c>
      <c r="Q124" s="57">
        <f>+VLOOKUP(B124,'[5]GCI_data_platform-44'!$F$1:$G$149,2,FALSE)</f>
        <v>2.55769580288462</v>
      </c>
      <c r="R124" s="57">
        <f>+VLOOKUP(B124,'[5]GCI_data_platform-45'!$F$1:$G$149,2,FALSE)</f>
        <v>2.5899295625000001</v>
      </c>
      <c r="S124" s="57">
        <f>+VLOOKUP(B124,'[5]GCI_data_platform-46'!$F$1:$G$149,2,FALSE)</f>
        <v>4.3564927163461498</v>
      </c>
      <c r="T124" s="57">
        <f>+VLOOKUP(B124,'[5]GCI_data_platform-47'!$F$1:$G$149,2,FALSE)</f>
        <v>6.69428875769231</v>
      </c>
      <c r="U124" s="57">
        <f>+VLOOKUP(B124,'[5]GCI_data_platform-48'!$F$1:$G$149,2,FALSE)</f>
        <v>5.7802021961538497</v>
      </c>
      <c r="V124" s="57">
        <f>+VLOOKUP(B124,'[5]GCI_data_platform-49'!$F$1:$G$149,2,FALSE)</f>
        <v>5.7260134990384604</v>
      </c>
      <c r="W124" s="57">
        <f>+VLOOKUP(B124,'[5]GCI_data_platform-50'!$F$1:$G$149,2,FALSE)</f>
        <v>4.96140251923077</v>
      </c>
      <c r="X124" s="57">
        <f>+VLOOKUP(B124,'[5]GCI_data_platform-51'!$F$1:$G$149,2,FALSE)</f>
        <v>4.19232182283654</v>
      </c>
      <c r="Y124" s="57">
        <f>+VLOOKUP(B124,'[5]GCI_data_platform-52'!$F$1:$G$149,2,FALSE)</f>
        <v>4.0714898625</v>
      </c>
      <c r="Z124" s="57">
        <f>+VLOOKUP(B124,'[5]GCI_data_platform-53'!$F$1:$G$149,2,FALSE)</f>
        <v>4.4811266221153803</v>
      </c>
      <c r="AA124" s="57">
        <f>+VLOOKUP(B124,'[5]GCI_data_platform-54'!$F$1:$G$149,2,FALSE)</f>
        <v>3.8199961096153801</v>
      </c>
      <c r="AB124" s="57">
        <f>+VLOOKUP(B124,'[5]GCI_data_platform-55'!$F$1:$G$149,2,FALSE)</f>
        <v>3.5714924009615401</v>
      </c>
      <c r="AC124" s="57">
        <f>+VLOOKUP(B124,'[5]GCI_data_platform-56'!$F$1:$G$149,2,FALSE)</f>
        <v>7.3</v>
      </c>
    </row>
    <row r="125" spans="1:29" x14ac:dyDescent="0.25">
      <c r="A125" s="57" t="s">
        <v>263</v>
      </c>
      <c r="B125" s="57" t="s">
        <v>513</v>
      </c>
      <c r="C125" s="57">
        <v>30</v>
      </c>
      <c r="F125" s="57">
        <f>+VLOOKUP(B125,'[5]GCI_data_platform-33'!$F$1:$G$149,2,FALSE)</f>
        <v>4.5336814438002699</v>
      </c>
      <c r="G125" s="57">
        <f>+VLOOKUP(B125,'[5]GCI_data_platform-34'!$F$1:$G$149,2,FALSE)</f>
        <v>4.2253191092608704</v>
      </c>
      <c r="H125" s="57">
        <f>+VLOOKUP(B125,'[5]GCI_data_platform-35'!$F$1:$G$149,2,FALSE)</f>
        <v>5.6247137228260904</v>
      </c>
      <c r="I125" s="57">
        <f>+VLOOKUP(B125,'[5]GCI_data_platform-36'!$F$1:$G$149,2,FALSE)</f>
        <v>5.45789569782609</v>
      </c>
      <c r="J125" s="57">
        <f>+VLOOKUP(B125,'[5]GCI_data_platform-37'!$F$1:$G$149,2,FALSE)</f>
        <v>2.7727059423912999</v>
      </c>
      <c r="K125" s="57">
        <f>+VLOOKUP(B125,'[5]GCI_data_platform-38'!$F$1:$G$149,2,FALSE)</f>
        <v>2.3602248282608702</v>
      </c>
      <c r="L125" s="57">
        <f>+VLOOKUP(B125,'[5]GCI_data_platform-39'!$F$1:$G$149,2,FALSE)</f>
        <v>4.5945253232608696</v>
      </c>
      <c r="M125" s="57">
        <f>+VLOOKUP(B125,'[5]GCI_data_platform-40'!$F$1:$G$149,2,FALSE)</f>
        <v>5.4813227913043496</v>
      </c>
      <c r="N125" s="57">
        <f>+VLOOKUP(B125,'[5]GCI_data_platform-41'!$F$1:$G$149,2,FALSE)</f>
        <v>2.4605618097826101</v>
      </c>
      <c r="O125" s="57">
        <f>+VLOOKUP(B125,'[5]GCI_data_platform-42'!$F$1:$G$149,2,FALSE)</f>
        <v>3.0602217565217402</v>
      </c>
      <c r="P125" s="57">
        <f>+VLOOKUP(B125,'[5]GCI_data_platform-43'!$F$1:$G$149,2,FALSE)</f>
        <v>2.9219626369565201</v>
      </c>
      <c r="Q125" s="57">
        <f>+VLOOKUP(B125,'[5]GCI_data_platform-44'!$F$1:$G$149,2,FALSE)</f>
        <v>5.3172338673913</v>
      </c>
      <c r="R125" s="57">
        <f>+VLOOKUP(B125,'[5]GCI_data_platform-45'!$F$1:$G$149,2,FALSE)</f>
        <v>4.87148457826087</v>
      </c>
      <c r="S125" s="57">
        <f>+VLOOKUP(B125,'[5]GCI_data_platform-46'!$F$1:$G$149,2,FALSE)</f>
        <v>4.6291899804347798</v>
      </c>
      <c r="T125" s="57">
        <f>+VLOOKUP(B125,'[5]GCI_data_platform-47'!$F$1:$G$149,2,FALSE)</f>
        <v>6.1642432434782597</v>
      </c>
      <c r="U125" s="57">
        <f>+VLOOKUP(B125,'[5]GCI_data_platform-48'!$F$1:$G$149,2,FALSE)</f>
        <v>2.6510318391304399</v>
      </c>
      <c r="V125" s="57">
        <f>+VLOOKUP(B125,'[5]GCI_data_platform-49'!$F$1:$G$149,2,FALSE)</f>
        <v>4.16958584891304</v>
      </c>
      <c r="W125" s="57">
        <f>+VLOOKUP(B125,'[5]GCI_data_platform-50'!$F$1:$G$149,2,FALSE)</f>
        <v>3.7513054793478302</v>
      </c>
      <c r="X125" s="57">
        <f>+VLOOKUP(B125,'[5]GCI_data_platform-51'!$F$1:$G$149,2,FALSE)</f>
        <v>5.4587684474184801</v>
      </c>
      <c r="Y125" s="57">
        <f>+VLOOKUP(B125,'[5]GCI_data_platform-52'!$F$1:$G$149,2,FALSE)</f>
        <v>4.7251320380434798</v>
      </c>
      <c r="Z125" s="57">
        <f>+VLOOKUP(B125,'[5]GCI_data_platform-53'!$F$1:$G$149,2,FALSE)</f>
        <v>6.7269816130434803</v>
      </c>
      <c r="AA125" s="57">
        <f>+VLOOKUP(B125,'[5]GCI_data_platform-54'!$F$1:$G$149,2,FALSE)</f>
        <v>6.0209343652173901</v>
      </c>
      <c r="AB125" s="57">
        <f>+VLOOKUP(B125,'[5]GCI_data_platform-55'!$F$1:$G$149,2,FALSE)</f>
        <v>6.2217034489130398</v>
      </c>
      <c r="AC125" s="57">
        <f>+VLOOKUP(B125,'[5]GCI_data_platform-56'!$F$1:$G$149,2,FALSE)</f>
        <v>8</v>
      </c>
    </row>
    <row r="126" spans="1:29" x14ac:dyDescent="0.25">
      <c r="A126" s="57" t="s">
        <v>264</v>
      </c>
      <c r="B126" s="57" t="s">
        <v>516</v>
      </c>
      <c r="C126" s="57">
        <v>30</v>
      </c>
      <c r="F126" s="57">
        <f>+VLOOKUP(B126,'[5]GCI_data_platform-33'!$F$1:$G$149,2,FALSE)</f>
        <v>4.069202050625</v>
      </c>
      <c r="G126" s="57">
        <f>+VLOOKUP(B126,'[5]GCI_data_platform-34'!$F$1:$G$149,2,FALSE)</f>
        <v>4.03721790333333</v>
      </c>
      <c r="H126" s="57">
        <f>+VLOOKUP(B126,'[5]GCI_data_platform-35'!$F$1:$G$149,2,FALSE)</f>
        <v>4.7074231800000002</v>
      </c>
      <c r="I126" s="57">
        <f>+VLOOKUP(B126,'[5]GCI_data_platform-36'!$F$1:$G$149,2,FALSE)</f>
        <v>3.97584706</v>
      </c>
      <c r="J126" s="57">
        <f>+VLOOKUP(B126,'[5]GCI_data_platform-37'!$F$1:$G$149,2,FALSE)</f>
        <v>3.2313514200000002</v>
      </c>
      <c r="K126" s="57">
        <f>+VLOOKUP(B126,'[5]GCI_data_platform-38'!$F$1:$G$149,2,FALSE)</f>
        <v>2.3483043399999999</v>
      </c>
      <c r="L126" s="57">
        <f>+VLOOKUP(B126,'[5]GCI_data_platform-39'!$F$1:$G$149,2,FALSE)</f>
        <v>4.7455254120000001</v>
      </c>
      <c r="M126" s="57">
        <f>+VLOOKUP(B126,'[5]GCI_data_platform-40'!$F$1:$G$149,2,FALSE)</f>
        <v>3.67825786</v>
      </c>
      <c r="N126" s="57">
        <f>+VLOOKUP(B126,'[5]GCI_data_platform-41'!$F$1:$G$149,2,FALSE)</f>
        <v>3.13665708</v>
      </c>
      <c r="O126" s="57">
        <f>+VLOOKUP(B126,'[5]GCI_data_platform-42'!$F$1:$G$149,2,FALSE)</f>
        <v>2.5840078000000002</v>
      </c>
      <c r="P126" s="57">
        <f>+VLOOKUP(B126,'[5]GCI_data_platform-43'!$F$1:$G$149,2,FALSE)</f>
        <v>2.8091219199999999</v>
      </c>
      <c r="Q126" s="57">
        <f>+VLOOKUP(B126,'[5]GCI_data_platform-44'!$F$1:$G$149,2,FALSE)</f>
        <v>3.7085699000000001</v>
      </c>
      <c r="R126" s="57">
        <f>+VLOOKUP(B126,'[5]GCI_data_platform-45'!$F$1:$G$149,2,FALSE)</f>
        <v>3.4924026600000002</v>
      </c>
      <c r="S126" s="57">
        <f>+VLOOKUP(B126,'[5]GCI_data_platform-46'!$F$1:$G$149,2,FALSE)</f>
        <v>3.9323041999999999</v>
      </c>
      <c r="T126" s="57">
        <f>+VLOOKUP(B126,'[5]GCI_data_platform-47'!$F$1:$G$149,2,FALSE)</f>
        <v>5.1551006199999998</v>
      </c>
      <c r="U126" s="57">
        <f>+VLOOKUP(B126,'[5]GCI_data_platform-48'!$F$1:$G$149,2,FALSE)</f>
        <v>5.4867414999999999</v>
      </c>
      <c r="V126" s="57">
        <f>+VLOOKUP(B126,'[5]GCI_data_platform-49'!$F$1:$G$149,2,FALSE)</f>
        <v>5.6810436600000003</v>
      </c>
      <c r="W126" s="57">
        <f>+VLOOKUP(B126,'[5]GCI_data_platform-50'!$F$1:$G$149,2,FALSE)</f>
        <v>5.9493511000000003</v>
      </c>
      <c r="X126" s="57">
        <f>+VLOOKUP(B126,'[5]GCI_data_platform-51'!$F$1:$G$149,2,FALSE)</f>
        <v>4.1651544925000001</v>
      </c>
      <c r="Y126" s="57">
        <f>+VLOOKUP(B126,'[5]GCI_data_platform-52'!$F$1:$G$149,2,FALSE)</f>
        <v>4.1403984999999999</v>
      </c>
      <c r="Z126" s="57">
        <f>+VLOOKUP(B126,'[5]GCI_data_platform-53'!$F$1:$G$149,2,FALSE)</f>
        <v>4.4408021</v>
      </c>
      <c r="AA126" s="57">
        <f>+VLOOKUP(B126,'[5]GCI_data_platform-54'!$F$1:$G$149,2,FALSE)</f>
        <v>4.3382749399999998</v>
      </c>
      <c r="AB126" s="57">
        <f>+VLOOKUP(B126,'[5]GCI_data_platform-55'!$F$1:$G$149,2,FALSE)</f>
        <v>3.9805649000000001</v>
      </c>
      <c r="AC126" s="57">
        <f>+VLOOKUP(B126,'[5]GCI_data_platform-56'!$F$1:$G$149,2,FALSE)</f>
        <v>5</v>
      </c>
    </row>
    <row r="127" spans="1:29" x14ac:dyDescent="0.25">
      <c r="A127" s="57" t="s">
        <v>265</v>
      </c>
      <c r="B127" s="57" t="s">
        <v>517</v>
      </c>
      <c r="C127" s="57">
        <v>30</v>
      </c>
      <c r="F127" s="57">
        <f>+VLOOKUP(B127,'[5]GCI_data_platform-33'!$F$1:$G$149,2,FALSE)</f>
        <v>4.0925772872134099</v>
      </c>
      <c r="G127" s="57">
        <f>+VLOOKUP(B127,'[5]GCI_data_platform-34'!$F$1:$G$149,2,FALSE)</f>
        <v>3.9758452557154502</v>
      </c>
      <c r="H127" s="57">
        <f>+VLOOKUP(B127,'[5]GCI_data_platform-35'!$F$1:$G$149,2,FALSE)</f>
        <v>4.3713992341463399</v>
      </c>
      <c r="I127" s="57">
        <f>+VLOOKUP(B127,'[5]GCI_data_platform-36'!$F$1:$G$149,2,FALSE)</f>
        <v>3.7873065024390198</v>
      </c>
      <c r="J127" s="57">
        <f>+VLOOKUP(B127,'[5]GCI_data_platform-37'!$F$1:$G$149,2,FALSE)</f>
        <v>3.15665380731707</v>
      </c>
      <c r="K127" s="57">
        <f>+VLOOKUP(B127,'[5]GCI_data_platform-38'!$F$1:$G$149,2,FALSE)</f>
        <v>2.46841217317073</v>
      </c>
      <c r="L127" s="57">
        <f>+VLOOKUP(B127,'[5]GCI_data_platform-39'!$F$1:$G$149,2,FALSE)</f>
        <v>3.6927148975609798</v>
      </c>
      <c r="M127" s="57">
        <f>+VLOOKUP(B127,'[5]GCI_data_platform-40'!$F$1:$G$149,2,FALSE)</f>
        <v>3.9341575658536598</v>
      </c>
      <c r="N127" s="57">
        <f>+VLOOKUP(B127,'[5]GCI_data_platform-41'!$F$1:$G$149,2,FALSE)</f>
        <v>3.0124508609756102</v>
      </c>
      <c r="O127" s="57">
        <f>+VLOOKUP(B127,'[5]GCI_data_platform-42'!$F$1:$G$149,2,FALSE)</f>
        <v>3.7454434707317099</v>
      </c>
      <c r="P127" s="57">
        <f>+VLOOKUP(B127,'[5]GCI_data_platform-43'!$F$1:$G$149,2,FALSE)</f>
        <v>3.4493808756097599</v>
      </c>
      <c r="Q127" s="57">
        <f>+VLOOKUP(B127,'[5]GCI_data_platform-44'!$F$1:$G$149,2,FALSE)</f>
        <v>4.5611042804878004</v>
      </c>
      <c r="R127" s="57">
        <f>+VLOOKUP(B127,'[5]GCI_data_platform-45'!$F$1:$G$149,2,FALSE)</f>
        <v>3.9829788292682902</v>
      </c>
      <c r="S127" s="57">
        <f>+VLOOKUP(B127,'[5]GCI_data_platform-46'!$F$1:$G$149,2,FALSE)</f>
        <v>4.1224546024390198</v>
      </c>
      <c r="T127" s="57">
        <f>+VLOOKUP(B127,'[5]GCI_data_platform-47'!$F$1:$G$149,2,FALSE)</f>
        <v>6.1424500000000002</v>
      </c>
      <c r="U127" s="57">
        <f>+VLOOKUP(B127,'[5]GCI_data_platform-48'!$F$1:$G$149,2,FALSE)</f>
        <v>5.1965140682926796</v>
      </c>
      <c r="V127" s="57">
        <f>+VLOOKUP(B127,'[5]GCI_data_platform-49'!$F$1:$G$149,2,FALSE)</f>
        <v>5.3187813365853698</v>
      </c>
      <c r="W127" s="57">
        <f>+VLOOKUP(B127,'[5]GCI_data_platform-50'!$F$1:$G$149,2,FALSE)</f>
        <v>3.94633874390244</v>
      </c>
      <c r="X127" s="57">
        <f>+VLOOKUP(B127,'[5]GCI_data_platform-51'!$F$1:$G$149,2,FALSE)</f>
        <v>4.4427733817073198</v>
      </c>
      <c r="Y127" s="57">
        <f>+VLOOKUP(B127,'[5]GCI_data_platform-52'!$F$1:$G$149,2,FALSE)</f>
        <v>3.94423979268293</v>
      </c>
      <c r="Z127" s="57">
        <f>+VLOOKUP(B127,'[5]GCI_data_platform-53'!$F$1:$G$149,2,FALSE)</f>
        <v>5.05353131219512</v>
      </c>
      <c r="AA127" s="57">
        <f>+VLOOKUP(B127,'[5]GCI_data_platform-54'!$F$1:$G$149,2,FALSE)</f>
        <v>5.1453973585365897</v>
      </c>
      <c r="AB127" s="57">
        <f>+VLOOKUP(B127,'[5]GCI_data_platform-55'!$F$1:$G$149,2,FALSE)</f>
        <v>4.9662992121951204</v>
      </c>
      <c r="AC127" s="57">
        <f>+VLOOKUP(B127,'[5]GCI_data_platform-56'!$F$1:$G$149,2,FALSE)</f>
        <v>6</v>
      </c>
    </row>
    <row r="128" spans="1:29" x14ac:dyDescent="0.25">
      <c r="A128" s="57" t="s">
        <v>43</v>
      </c>
      <c r="B128" s="57" t="s">
        <v>112</v>
      </c>
      <c r="C128" s="57">
        <v>10</v>
      </c>
      <c r="D128" s="57">
        <v>1</v>
      </c>
      <c r="E128" s="57">
        <v>12</v>
      </c>
      <c r="F128" s="57">
        <f>+VLOOKUP(B128,'[5]GCI_data_platform-33'!$F$1:$G$149,2,FALSE)</f>
        <v>3.5392287135445399</v>
      </c>
      <c r="G128" s="57">
        <f>+VLOOKUP(B128,'[5]GCI_data_platform-34'!$F$1:$G$149,2,FALSE)</f>
        <v>3.54371501475479</v>
      </c>
      <c r="H128" s="57">
        <f>+VLOOKUP(B128,'[5]GCI_data_platform-35'!$F$1:$G$149,2,FALSE)</f>
        <v>3.5843972712643701</v>
      </c>
      <c r="I128" s="57">
        <f>+VLOOKUP(B128,'[5]GCI_data_platform-36'!$F$1:$G$149,2,FALSE)</f>
        <v>2.8521664333333301</v>
      </c>
      <c r="J128" s="57">
        <f>+VLOOKUP(B128,'[5]GCI_data_platform-37'!$F$1:$G$149,2,FALSE)</f>
        <v>3.1273535459770101</v>
      </c>
      <c r="K128" s="57">
        <f>+VLOOKUP(B128,'[5]GCI_data_platform-38'!$F$1:$G$149,2,FALSE)</f>
        <v>2.1298650908046</v>
      </c>
      <c r="L128" s="57">
        <f>+VLOOKUP(B128,'[5]GCI_data_platform-39'!$F$1:$G$149,2,FALSE)</f>
        <v>3.4469989760919502</v>
      </c>
      <c r="M128" s="57">
        <f>+VLOOKUP(B128,'[5]GCI_data_platform-40'!$F$1:$G$149,2,FALSE)</f>
        <v>4.0068299632183901</v>
      </c>
      <c r="N128" s="57">
        <f>+VLOOKUP(B128,'[5]GCI_data_platform-41'!$F$1:$G$149,2,FALSE)</f>
        <v>2.5086232781609201</v>
      </c>
      <c r="O128" s="57">
        <f>+VLOOKUP(B128,'[5]GCI_data_platform-42'!$F$1:$G$149,2,FALSE)</f>
        <v>2.8930388586206899</v>
      </c>
      <c r="P128" s="57">
        <f>+VLOOKUP(B128,'[5]GCI_data_platform-43'!$F$1:$G$149,2,FALSE)</f>
        <v>3.1828788770114902</v>
      </c>
      <c r="Q128" s="57">
        <f>+VLOOKUP(B128,'[5]GCI_data_platform-44'!$F$1:$G$149,2,FALSE)</f>
        <v>3.1837878678160898</v>
      </c>
      <c r="R128" s="57">
        <f>+VLOOKUP(B128,'[5]GCI_data_platform-45'!$F$1:$G$149,2,FALSE)</f>
        <v>3.0464086413793101</v>
      </c>
      <c r="S128" s="57">
        <f>+VLOOKUP(B128,'[5]GCI_data_platform-46'!$F$1:$G$149,2,FALSE)</f>
        <v>3.48272637701149</v>
      </c>
      <c r="T128" s="57">
        <f>+VLOOKUP(B128,'[5]GCI_data_platform-47'!$F$1:$G$149,2,FALSE)</f>
        <v>6.0731495965517199</v>
      </c>
      <c r="U128" s="57">
        <f>+VLOOKUP(B128,'[5]GCI_data_platform-48'!$F$1:$G$149,2,FALSE)</f>
        <v>4.2664597172413803</v>
      </c>
      <c r="V128" s="57">
        <f>+VLOOKUP(B128,'[5]GCI_data_platform-49'!$F$1:$G$149,2,FALSE)</f>
        <v>5.1947442057471296</v>
      </c>
      <c r="W128" s="57">
        <f>+VLOOKUP(B128,'[5]GCI_data_platform-50'!$F$1:$G$149,2,FALSE)</f>
        <v>4.7110630103448301</v>
      </c>
      <c r="X128" s="57">
        <f>+VLOOKUP(B128,'[5]GCI_data_platform-51'!$F$1:$G$149,2,FALSE)</f>
        <v>3.5257698099137902</v>
      </c>
      <c r="Y128" s="57">
        <f>+VLOOKUP(B128,'[5]GCI_data_platform-52'!$F$1:$G$149,2,FALSE)</f>
        <v>3.7250426045977001</v>
      </c>
      <c r="Z128" s="57">
        <f>+VLOOKUP(B128,'[5]GCI_data_platform-53'!$F$1:$G$149,2,FALSE)</f>
        <v>3.82648989655172</v>
      </c>
      <c r="AA128" s="57">
        <f>+VLOOKUP(B128,'[5]GCI_data_platform-54'!$F$1:$G$149,2,FALSE)</f>
        <v>4.0707782390804601</v>
      </c>
      <c r="AB128" s="57">
        <f>+VLOOKUP(B128,'[5]GCI_data_platform-55'!$F$1:$G$149,2,FALSE)</f>
        <v>3.2087199252873599</v>
      </c>
      <c r="AC128" s="57">
        <f>+VLOOKUP(B128,'[5]GCI_data_platform-56'!$F$1:$G$149,2,FALSE)</f>
        <v>2</v>
      </c>
    </row>
    <row r="129" spans="1:29" x14ac:dyDescent="0.25">
      <c r="A129" s="57" t="s">
        <v>44</v>
      </c>
      <c r="B129" s="57" t="s">
        <v>113</v>
      </c>
      <c r="C129" s="57">
        <v>20</v>
      </c>
      <c r="D129" s="57">
        <v>1</v>
      </c>
      <c r="E129" s="57">
        <v>22</v>
      </c>
      <c r="F129" s="57">
        <f>+VLOOKUP(B129,'[5]GCI_data_platform-33'!$F$1:$G$149,2,FALSE)</f>
        <v>3.8274412124774102</v>
      </c>
      <c r="G129" s="57">
        <f>+VLOOKUP(B129,'[5]GCI_data_platform-34'!$F$1:$G$149,2,FALSE)</f>
        <v>3.7708088037349401</v>
      </c>
      <c r="H129" s="57">
        <f>+VLOOKUP(B129,'[5]GCI_data_platform-35'!$F$1:$G$149,2,FALSE)</f>
        <v>4.1716856349397604</v>
      </c>
      <c r="I129" s="57">
        <f>+VLOOKUP(B129,'[5]GCI_data_platform-36'!$F$1:$G$149,2,FALSE)</f>
        <v>3.9546304686746998</v>
      </c>
      <c r="J129" s="57">
        <f>+VLOOKUP(B129,'[5]GCI_data_platform-37'!$F$1:$G$149,2,FALSE)</f>
        <v>3.1122195722891601</v>
      </c>
      <c r="K129" s="57">
        <f>+VLOOKUP(B129,'[5]GCI_data_platform-38'!$F$1:$G$149,2,FALSE)</f>
        <v>3.0342748192771101</v>
      </c>
      <c r="L129" s="57">
        <f>+VLOOKUP(B129,'[5]GCI_data_platform-39'!$F$1:$G$149,2,FALSE)</f>
        <v>3.5868977383132501</v>
      </c>
      <c r="M129" s="57">
        <f>+VLOOKUP(B129,'[5]GCI_data_platform-40'!$F$1:$G$149,2,FALSE)</f>
        <v>3.4651015409638601</v>
      </c>
      <c r="N129" s="57">
        <f>+VLOOKUP(B129,'[5]GCI_data_platform-41'!$F$1:$G$149,2,FALSE)</f>
        <v>3.0442046614457801</v>
      </c>
      <c r="O129" s="57">
        <f>+VLOOKUP(B129,'[5]GCI_data_platform-42'!$F$1:$G$149,2,FALSE)</f>
        <v>2.7219810566265101</v>
      </c>
      <c r="P129" s="57">
        <f>+VLOOKUP(B129,'[5]GCI_data_platform-43'!$F$1:$G$149,2,FALSE)</f>
        <v>3.37112579156627</v>
      </c>
      <c r="Q129" s="57">
        <f>+VLOOKUP(B129,'[5]GCI_data_platform-44'!$F$1:$G$149,2,FALSE)</f>
        <v>3.8435756024096399</v>
      </c>
      <c r="R129" s="57">
        <f>+VLOOKUP(B129,'[5]GCI_data_platform-45'!$F$1:$G$149,2,FALSE)</f>
        <v>3.4872001108433701</v>
      </c>
      <c r="S129" s="57">
        <f>+VLOOKUP(B129,'[5]GCI_data_platform-46'!$F$1:$G$149,2,FALSE)</f>
        <v>3.7868764469879501</v>
      </c>
      <c r="T129" s="57">
        <f>+VLOOKUP(B129,'[5]GCI_data_platform-47'!$F$1:$G$149,2,FALSE)</f>
        <v>5.4013738445783099</v>
      </c>
      <c r="U129" s="57">
        <f>+VLOOKUP(B129,'[5]GCI_data_platform-48'!$F$1:$G$149,2,FALSE)</f>
        <v>4.5388311265060199</v>
      </c>
      <c r="V129" s="57">
        <f>+VLOOKUP(B129,'[5]GCI_data_platform-49'!$F$1:$G$149,2,FALSE)</f>
        <v>5.0337178686747004</v>
      </c>
      <c r="W129" s="57">
        <f>+VLOOKUP(B129,'[5]GCI_data_platform-50'!$F$1:$G$149,2,FALSE)</f>
        <v>4.2798417987951796</v>
      </c>
      <c r="X129" s="57">
        <f>+VLOOKUP(B129,'[5]GCI_data_platform-51'!$F$1:$G$149,2,FALSE)</f>
        <v>3.9973384387048201</v>
      </c>
      <c r="Y129" s="57">
        <f>+VLOOKUP(B129,'[5]GCI_data_platform-52'!$F$1:$G$149,2,FALSE)</f>
        <v>3.73109514216867</v>
      </c>
      <c r="Z129" s="57">
        <f>+VLOOKUP(B129,'[5]GCI_data_platform-53'!$F$1:$G$149,2,FALSE)</f>
        <v>4.7887408530120501</v>
      </c>
      <c r="AA129" s="57">
        <f>+VLOOKUP(B129,'[5]GCI_data_platform-54'!$F$1:$G$149,2,FALSE)</f>
        <v>4.4326813481927703</v>
      </c>
      <c r="AB129" s="57">
        <f>+VLOOKUP(B129,'[5]GCI_data_platform-55'!$F$1:$G$149,2,FALSE)</f>
        <v>4.2529047397590398</v>
      </c>
      <c r="AC129" s="57">
        <f>+VLOOKUP(B129,'[5]GCI_data_platform-56'!$F$1:$G$149,2,FALSE)</f>
        <v>4.3</v>
      </c>
    </row>
    <row r="130" spans="1:29" x14ac:dyDescent="0.25">
      <c r="A130" s="57" t="s">
        <v>267</v>
      </c>
      <c r="B130" s="57" t="s">
        <v>521</v>
      </c>
      <c r="C130" s="57">
        <v>30</v>
      </c>
      <c r="F130" s="57">
        <f>+VLOOKUP(B130,'[5]GCI_data_platform-33'!$F$1:$G$149,2,FALSE)</f>
        <v>5.7177059381291002</v>
      </c>
      <c r="G130" s="57">
        <f>+VLOOKUP(B130,'[5]GCI_data_platform-34'!$F$1:$G$149,2,FALSE)</f>
        <v>5.67834913990984</v>
      </c>
      <c r="H130" s="57">
        <f>+VLOOKUP(B130,'[5]GCI_data_platform-35'!$F$1:$G$149,2,FALSE)</f>
        <v>5.8598194803278698</v>
      </c>
      <c r="I130" s="57">
        <f>+VLOOKUP(B130,'[5]GCI_data_platform-36'!$F$1:$G$149,2,FALSE)</f>
        <v>5.5237169352458997</v>
      </c>
      <c r="J130" s="57">
        <f>+VLOOKUP(B130,'[5]GCI_data_platform-37'!$F$1:$G$149,2,FALSE)</f>
        <v>5.9247077229508198</v>
      </c>
      <c r="K130" s="57">
        <f>+VLOOKUP(B130,'[5]GCI_data_platform-38'!$F$1:$G$149,2,FALSE)</f>
        <v>5.5511743147540997</v>
      </c>
      <c r="L130" s="57">
        <f>+VLOOKUP(B130,'[5]GCI_data_platform-39'!$F$1:$G$149,2,FALSE)</f>
        <v>6.1608189239344302</v>
      </c>
      <c r="M130" s="57">
        <f>+VLOOKUP(B130,'[5]GCI_data_platform-40'!$F$1:$G$149,2,FALSE)</f>
        <v>6.1527004639344298</v>
      </c>
      <c r="N130" s="57">
        <f>+VLOOKUP(B130,'[5]GCI_data_platform-41'!$F$1:$G$149,2,FALSE)</f>
        <v>5.3338463598360697</v>
      </c>
      <c r="O130" s="57">
        <f>+VLOOKUP(B130,'[5]GCI_data_platform-42'!$F$1:$G$149,2,FALSE)</f>
        <v>4.9920915450819701</v>
      </c>
      <c r="P130" s="57">
        <f>+VLOOKUP(B130,'[5]GCI_data_platform-43'!$F$1:$G$149,2,FALSE)</f>
        <v>4.1479497524590201</v>
      </c>
      <c r="Q130" s="57">
        <f>+VLOOKUP(B130,'[5]GCI_data_platform-44'!$F$1:$G$149,2,FALSE)</f>
        <v>5.74442462131148</v>
      </c>
      <c r="R130" s="57">
        <f>+VLOOKUP(B130,'[5]GCI_data_platform-45'!$F$1:$G$149,2,FALSE)</f>
        <v>5.3632246909836097</v>
      </c>
      <c r="S130" s="57">
        <f>+VLOOKUP(B130,'[5]GCI_data_platform-46'!$F$1:$G$149,2,FALSE)</f>
        <v>5.4585983565573803</v>
      </c>
      <c r="T130" s="57">
        <f>+VLOOKUP(B130,'[5]GCI_data_platform-47'!$F$1:$G$149,2,FALSE)</f>
        <v>6.1188182442622896</v>
      </c>
      <c r="U130" s="57">
        <f>+VLOOKUP(B130,'[5]GCI_data_platform-48'!$F$1:$G$149,2,FALSE)</f>
        <v>5.5160771942622997</v>
      </c>
      <c r="V130" s="57">
        <f>+VLOOKUP(B130,'[5]GCI_data_platform-49'!$F$1:$G$149,2,FALSE)</f>
        <v>5.9535381327868899</v>
      </c>
      <c r="W130" s="57">
        <f>+VLOOKUP(B130,'[5]GCI_data_platform-50'!$F$1:$G$149,2,FALSE)</f>
        <v>5.9336819295082002</v>
      </c>
      <c r="X130" s="57">
        <f>+VLOOKUP(B130,'[5]GCI_data_platform-51'!$F$1:$G$149,2,FALSE)</f>
        <v>5.8357763327868897</v>
      </c>
      <c r="Y130" s="57">
        <f>+VLOOKUP(B130,'[5]GCI_data_platform-52'!$F$1:$G$149,2,FALSE)</f>
        <v>6.1731201073770503</v>
      </c>
      <c r="Z130" s="57">
        <f>+VLOOKUP(B130,'[5]GCI_data_platform-53'!$F$1:$G$149,2,FALSE)</f>
        <v>5.9287821057377004</v>
      </c>
      <c r="AA130" s="57">
        <f>+VLOOKUP(B130,'[5]GCI_data_platform-54'!$F$1:$G$149,2,FALSE)</f>
        <v>5.6629024868852502</v>
      </c>
      <c r="AB130" s="57">
        <f>+VLOOKUP(B130,'[5]GCI_data_platform-55'!$F$1:$G$149,2,FALSE)</f>
        <v>5.6220456401639298</v>
      </c>
      <c r="AC130" s="57">
        <f>+VLOOKUP(B130,'[5]GCI_data_platform-56'!$F$1:$G$149,2,FALSE)</f>
        <v>6.3</v>
      </c>
    </row>
    <row r="131" spans="1:29" x14ac:dyDescent="0.25">
      <c r="A131" s="57" t="s">
        <v>268</v>
      </c>
      <c r="B131" s="57" t="s">
        <v>522</v>
      </c>
      <c r="C131" s="57">
        <v>30</v>
      </c>
      <c r="F131" s="57">
        <f>+VLOOKUP(B131,'[5]GCI_data_platform-33'!$F$1:$G$149,2,FALSE)</f>
        <v>5.6320380087208299</v>
      </c>
      <c r="G131" s="57">
        <f>+VLOOKUP(B131,'[5]GCI_data_platform-34'!$F$1:$G$149,2,FALSE)</f>
        <v>5.7069082364888901</v>
      </c>
      <c r="H131" s="57">
        <f>+VLOOKUP(B131,'[5]GCI_data_platform-35'!$F$1:$G$149,2,FALSE)</f>
        <v>6.2416865733333298</v>
      </c>
      <c r="I131" s="57">
        <f>+VLOOKUP(B131,'[5]GCI_data_platform-36'!$F$1:$G$149,2,FALSE)</f>
        <v>5.9788515733333298</v>
      </c>
      <c r="J131" s="57">
        <f>+VLOOKUP(B131,'[5]GCI_data_platform-37'!$F$1:$G$149,2,FALSE)</f>
        <v>5.9671124799999999</v>
      </c>
      <c r="K131" s="57">
        <f>+VLOOKUP(B131,'[5]GCI_data_platform-38'!$F$1:$G$149,2,FALSE)</f>
        <v>5.1770849999999999</v>
      </c>
      <c r="L131" s="57">
        <f>+VLOOKUP(B131,'[5]GCI_data_platform-39'!$F$1:$G$149,2,FALSE)</f>
        <v>6.1721130153333297</v>
      </c>
      <c r="M131" s="57">
        <f>+VLOOKUP(B131,'[5]GCI_data_platform-40'!$F$1:$G$149,2,FALSE)</f>
        <v>6.0822323766666697</v>
      </c>
      <c r="N131" s="57">
        <f>+VLOOKUP(B131,'[5]GCI_data_platform-41'!$F$1:$G$149,2,FALSE)</f>
        <v>4.8822467700000001</v>
      </c>
      <c r="O131" s="57">
        <f>+VLOOKUP(B131,'[5]GCI_data_platform-42'!$F$1:$G$149,2,FALSE)</f>
        <v>5.0101611400000001</v>
      </c>
      <c r="P131" s="57">
        <f>+VLOOKUP(B131,'[5]GCI_data_platform-43'!$F$1:$G$149,2,FALSE)</f>
        <v>4.2293610199999998</v>
      </c>
      <c r="Q131" s="57">
        <f>+VLOOKUP(B131,'[5]GCI_data_platform-44'!$F$1:$G$149,2,FALSE)</f>
        <v>5.6693650199999999</v>
      </c>
      <c r="R131" s="57">
        <f>+VLOOKUP(B131,'[5]GCI_data_platform-45'!$F$1:$G$149,2,FALSE)</f>
        <v>5.2903515366666696</v>
      </c>
      <c r="S131" s="57">
        <f>+VLOOKUP(B131,'[5]GCI_data_platform-46'!$F$1:$G$149,2,FALSE)</f>
        <v>5.6804860533333299</v>
      </c>
      <c r="T131" s="57">
        <f>+VLOOKUP(B131,'[5]GCI_data_platform-47'!$F$1:$G$149,2,FALSE)</f>
        <v>5.9958734900000001</v>
      </c>
      <c r="U131" s="57">
        <f>+VLOOKUP(B131,'[5]GCI_data_platform-48'!$F$1:$G$149,2,FALSE)</f>
        <v>5.6688052400000002</v>
      </c>
      <c r="V131" s="57">
        <f>+VLOOKUP(B131,'[5]GCI_data_platform-49'!$F$1:$G$149,2,FALSE)</f>
        <v>5.8823667866666698</v>
      </c>
      <c r="W131" s="57">
        <f>+VLOOKUP(B131,'[5]GCI_data_platform-50'!$F$1:$G$149,2,FALSE)</f>
        <v>6.2536674833333299</v>
      </c>
      <c r="X131" s="57">
        <f>+VLOOKUP(B131,'[5]GCI_data_platform-51'!$F$1:$G$149,2,FALSE)</f>
        <v>5.4074273254166698</v>
      </c>
      <c r="Y131" s="57">
        <f>+VLOOKUP(B131,'[5]GCI_data_platform-52'!$F$1:$G$149,2,FALSE)</f>
        <v>6.24164763666667</v>
      </c>
      <c r="Z131" s="57">
        <f>+VLOOKUP(B131,'[5]GCI_data_platform-53'!$F$1:$G$149,2,FALSE)</f>
        <v>5.5525172200000004</v>
      </c>
      <c r="AA131" s="57">
        <f>+VLOOKUP(B131,'[5]GCI_data_platform-54'!$F$1:$G$149,2,FALSE)</f>
        <v>5.3991388866666696</v>
      </c>
      <c r="AB131" s="57">
        <f>+VLOOKUP(B131,'[5]GCI_data_platform-55'!$F$1:$G$149,2,FALSE)</f>
        <v>4.5411719499999998</v>
      </c>
      <c r="AC131" s="57">
        <f>+VLOOKUP(B131,'[5]GCI_data_platform-56'!$F$1:$G$149,2,FALSE)</f>
        <v>3</v>
      </c>
    </row>
    <row r="132" spans="1:29" x14ac:dyDescent="0.25">
      <c r="A132" s="57" t="s">
        <v>697</v>
      </c>
      <c r="B132" s="57" t="s">
        <v>701</v>
      </c>
      <c r="C132" s="57">
        <v>30</v>
      </c>
      <c r="F132" s="57">
        <f>+VLOOKUP(B132,'[5]GCI_data_platform-33'!$F$1:$G$149,2,FALSE)</f>
        <v>4.94900867574645</v>
      </c>
      <c r="G132" s="57">
        <f>+VLOOKUP(B132,'[5]GCI_data_platform-34'!$F$1:$G$149,2,FALSE)</f>
        <v>4.9210770038912504</v>
      </c>
      <c r="H132" s="57">
        <f>+VLOOKUP(B132,'[5]GCI_data_platform-35'!$F$1:$G$149,2,FALSE)</f>
        <v>5.7964016808510603</v>
      </c>
      <c r="I132" s="57">
        <f>+VLOOKUP(B132,'[5]GCI_data_platform-36'!$F$1:$G$149,2,FALSE)</f>
        <v>5.2109469617021302</v>
      </c>
      <c r="J132" s="57">
        <f>+VLOOKUP(B132,'[5]GCI_data_platform-37'!$F$1:$G$149,2,FALSE)</f>
        <v>4.4494241304964497</v>
      </c>
      <c r="K132" s="57">
        <f>+VLOOKUP(B132,'[5]GCI_data_platform-38'!$F$1:$G$149,2,FALSE)</f>
        <v>4.1617218368794298</v>
      </c>
      <c r="L132" s="57">
        <f>+VLOOKUP(B132,'[5]GCI_data_platform-39'!$F$1:$G$149,2,FALSE)</f>
        <v>5.1060835001418399</v>
      </c>
      <c r="M132" s="57">
        <f>+VLOOKUP(B132,'[5]GCI_data_platform-40'!$F$1:$G$149,2,FALSE)</f>
        <v>4.5420163035460996</v>
      </c>
      <c r="N132" s="57">
        <f>+VLOOKUP(B132,'[5]GCI_data_platform-41'!$F$1:$G$149,2,FALSE)</f>
        <v>4.2270565574468097</v>
      </c>
      <c r="O132" s="57">
        <f>+VLOOKUP(B132,'[5]GCI_data_platform-42'!$F$1:$G$149,2,FALSE)</f>
        <v>3.7431589886524801</v>
      </c>
      <c r="P132" s="57">
        <f>+VLOOKUP(B132,'[5]GCI_data_platform-43'!$F$1:$G$149,2,FALSE)</f>
        <v>4.2767239262411403</v>
      </c>
      <c r="Q132" s="57">
        <f>+VLOOKUP(B132,'[5]GCI_data_platform-44'!$F$1:$G$149,2,FALSE)</f>
        <v>4.1980590794326202</v>
      </c>
      <c r="R132" s="57">
        <f>+VLOOKUP(B132,'[5]GCI_data_platform-45'!$F$1:$G$149,2,FALSE)</f>
        <v>3.7316753645390102</v>
      </c>
      <c r="S132" s="57">
        <f>+VLOOKUP(B132,'[5]GCI_data_platform-46'!$F$1:$G$149,2,FALSE)</f>
        <v>5.3703386312056702</v>
      </c>
      <c r="T132" s="57">
        <f>+VLOOKUP(B132,'[5]GCI_data_platform-47'!$F$1:$G$149,2,FALSE)</f>
        <v>6.1352283333333304</v>
      </c>
      <c r="U132" s="57">
        <f>+VLOOKUP(B132,'[5]GCI_data_platform-48'!$F$1:$G$149,2,FALSE)</f>
        <v>5.9212486964539002</v>
      </c>
      <c r="V132" s="57">
        <f>+VLOOKUP(B132,'[5]GCI_data_platform-49'!$F$1:$G$149,2,FALSE)</f>
        <v>5.9076417886524801</v>
      </c>
      <c r="W132" s="57">
        <f>+VLOOKUP(B132,'[5]GCI_data_platform-50'!$F$1:$G$149,2,FALSE)</f>
        <v>5.1686710241134799</v>
      </c>
      <c r="X132" s="57">
        <f>+VLOOKUP(B132,'[5]GCI_data_platform-51'!$F$1:$G$149,2,FALSE)</f>
        <v>5.0328036913120604</v>
      </c>
      <c r="Y132" s="57">
        <f>+VLOOKUP(B132,'[5]GCI_data_platform-52'!$F$1:$G$149,2,FALSE)</f>
        <v>4.9982560113475198</v>
      </c>
      <c r="Z132" s="57">
        <f>+VLOOKUP(B132,'[5]GCI_data_platform-53'!$F$1:$G$149,2,FALSE)</f>
        <v>5.5769036042553202</v>
      </c>
      <c r="AA132" s="57">
        <f>+VLOOKUP(B132,'[5]GCI_data_platform-54'!$F$1:$G$149,2,FALSE)</f>
        <v>4.9827029645390102</v>
      </c>
      <c r="AB132" s="57">
        <f>+VLOOKUP(B132,'[5]GCI_data_platform-55'!$F$1:$G$149,2,FALSE)</f>
        <v>4.9297989163120599</v>
      </c>
      <c r="AC132" s="57">
        <f>+VLOOKUP(B132,'[5]GCI_data_platform-56'!$F$1:$G$149,2,FALSE)</f>
        <v>6.3</v>
      </c>
    </row>
    <row r="133" spans="1:29" x14ac:dyDescent="0.25">
      <c r="A133" s="57" t="s">
        <v>272</v>
      </c>
      <c r="B133" s="57" t="s">
        <v>525</v>
      </c>
      <c r="C133" s="57">
        <v>30</v>
      </c>
      <c r="F133" s="57">
        <f>+VLOOKUP(B133,'[5]GCI_data_platform-33'!$F$1:$G$149,2,FALSE)</f>
        <v>3.5485616903272299</v>
      </c>
      <c r="G133" s="57">
        <f>+VLOOKUP(B133,'[5]GCI_data_platform-34'!$F$1:$G$149,2,FALSE)</f>
        <v>3.5155887581762699</v>
      </c>
      <c r="H133" s="57">
        <f>+VLOOKUP(B133,'[5]GCI_data_platform-35'!$F$1:$G$149,2,FALSE)</f>
        <v>3.7912581183246101</v>
      </c>
      <c r="I133" s="57">
        <f>+VLOOKUP(B133,'[5]GCI_data_platform-36'!$F$1:$G$149,2,FALSE)</f>
        <v>3.2390507675392701</v>
      </c>
      <c r="J133" s="57">
        <f>+VLOOKUP(B133,'[5]GCI_data_platform-37'!$F$1:$G$149,2,FALSE)</f>
        <v>2.8687470670157098</v>
      </c>
      <c r="K133" s="57">
        <f>+VLOOKUP(B133,'[5]GCI_data_platform-38'!$F$1:$G$149,2,FALSE)</f>
        <v>2.77208947172775</v>
      </c>
      <c r="L133" s="57">
        <f>+VLOOKUP(B133,'[5]GCI_data_platform-39'!$F$1:$G$149,2,FALSE)</f>
        <v>2.7951216108900501</v>
      </c>
      <c r="M133" s="57">
        <f>+VLOOKUP(B133,'[5]GCI_data_platform-40'!$F$1:$G$149,2,FALSE)</f>
        <v>3.23427746020942</v>
      </c>
      <c r="N133" s="57">
        <f>+VLOOKUP(B133,'[5]GCI_data_platform-41'!$F$1:$G$149,2,FALSE)</f>
        <v>3.1189094062827198</v>
      </c>
      <c r="O133" s="57">
        <f>+VLOOKUP(B133,'[5]GCI_data_platform-42'!$F$1:$G$149,2,FALSE)</f>
        <v>3.0174409842931902</v>
      </c>
      <c r="P133" s="57">
        <f>+VLOOKUP(B133,'[5]GCI_data_platform-43'!$F$1:$G$149,2,FALSE)</f>
        <v>3.6650234827225101</v>
      </c>
      <c r="Q133" s="57">
        <f>+VLOOKUP(B133,'[5]GCI_data_platform-44'!$F$1:$G$149,2,FALSE)</f>
        <v>3.6422327596858599</v>
      </c>
      <c r="R133" s="57">
        <f>+VLOOKUP(B133,'[5]GCI_data_platform-45'!$F$1:$G$149,2,FALSE)</f>
        <v>3.3199271465968598</v>
      </c>
      <c r="S133" s="57">
        <f>+VLOOKUP(B133,'[5]GCI_data_platform-46'!$F$1:$G$149,2,FALSE)</f>
        <v>3.7279419575916202</v>
      </c>
      <c r="T133" s="57">
        <f>+VLOOKUP(B133,'[5]GCI_data_platform-47'!$F$1:$G$149,2,FALSE)</f>
        <v>4.9796950874345596</v>
      </c>
      <c r="U133" s="57">
        <f>+VLOOKUP(B133,'[5]GCI_data_platform-48'!$F$1:$G$149,2,FALSE)</f>
        <v>4.58213193036649</v>
      </c>
      <c r="V133" s="57">
        <f>+VLOOKUP(B133,'[5]GCI_data_platform-49'!$F$1:$G$149,2,FALSE)</f>
        <v>4.9943882973821996</v>
      </c>
      <c r="W133" s="57">
        <f>+VLOOKUP(B133,'[5]GCI_data_platform-50'!$F$1:$G$149,2,FALSE)</f>
        <v>3.4744328455497402</v>
      </c>
      <c r="X133" s="57">
        <f>+VLOOKUP(B133,'[5]GCI_data_platform-51'!$F$1:$G$149,2,FALSE)</f>
        <v>3.6474804867801001</v>
      </c>
      <c r="Y133" s="57">
        <f>+VLOOKUP(B133,'[5]GCI_data_platform-52'!$F$1:$G$149,2,FALSE)</f>
        <v>3.38814283717277</v>
      </c>
      <c r="Z133" s="57">
        <f>+VLOOKUP(B133,'[5]GCI_data_platform-53'!$F$1:$G$149,2,FALSE)</f>
        <v>3.74914128324607</v>
      </c>
      <c r="AA133" s="57">
        <f>+VLOOKUP(B133,'[5]GCI_data_platform-54'!$F$1:$G$149,2,FALSE)</f>
        <v>4.2165427497382204</v>
      </c>
      <c r="AB133" s="57">
        <f>+VLOOKUP(B133,'[5]GCI_data_platform-55'!$F$1:$G$149,2,FALSE)</f>
        <v>3.6615885125654501</v>
      </c>
      <c r="AC133" s="57">
        <f>+VLOOKUP(B133,'[5]GCI_data_platform-56'!$F$1:$G$149,2,FALSE)</f>
        <v>5</v>
      </c>
    </row>
    <row r="134" spans="1:29" x14ac:dyDescent="0.25">
      <c r="A134" s="57" t="s">
        <v>273</v>
      </c>
      <c r="B134" s="57" t="s">
        <v>526</v>
      </c>
      <c r="C134" s="57">
        <v>30</v>
      </c>
      <c r="F134" s="57">
        <f>+VLOOKUP(B134,'[5]GCI_data_platform-33'!$F$1:$G$149,2,FALSE)</f>
        <v>3.7856114082756198</v>
      </c>
      <c r="G134" s="57">
        <f>+VLOOKUP(B134,'[5]GCI_data_platform-34'!$F$1:$G$149,2,FALSE)</f>
        <v>3.5492115779855098</v>
      </c>
      <c r="H134" s="57">
        <f>+VLOOKUP(B134,'[5]GCI_data_platform-35'!$F$1:$G$149,2,FALSE)</f>
        <v>4.0781466012422403</v>
      </c>
      <c r="I134" s="57">
        <f>+VLOOKUP(B134,'[5]GCI_data_platform-36'!$F$1:$G$149,2,FALSE)</f>
        <v>3.1322444080745302</v>
      </c>
      <c r="J134" s="57">
        <f>+VLOOKUP(B134,'[5]GCI_data_platform-37'!$F$1:$G$149,2,FALSE)</f>
        <v>2.7440960621118</v>
      </c>
      <c r="K134" s="57">
        <f>+VLOOKUP(B134,'[5]GCI_data_platform-38'!$F$1:$G$149,2,FALSE)</f>
        <v>2.0197146919254698</v>
      </c>
      <c r="L134" s="57">
        <f>+VLOOKUP(B134,'[5]GCI_data_platform-39'!$F$1:$G$149,2,FALSE)</f>
        <v>3.7566683763975202</v>
      </c>
      <c r="M134" s="57">
        <f>+VLOOKUP(B134,'[5]GCI_data_platform-40'!$F$1:$G$149,2,FALSE)</f>
        <v>3.79891671863354</v>
      </c>
      <c r="N134" s="57">
        <f>+VLOOKUP(B134,'[5]GCI_data_platform-41'!$F$1:$G$149,2,FALSE)</f>
        <v>2.8339254956521698</v>
      </c>
      <c r="O134" s="57">
        <f>+VLOOKUP(B134,'[5]GCI_data_platform-42'!$F$1:$G$149,2,FALSE)</f>
        <v>2.6580657813664601</v>
      </c>
      <c r="P134" s="57">
        <f>+VLOOKUP(B134,'[5]GCI_data_platform-43'!$F$1:$G$149,2,FALSE)</f>
        <v>3.3425777515527999</v>
      </c>
      <c r="Q134" s="57">
        <f>+VLOOKUP(B134,'[5]GCI_data_platform-44'!$F$1:$G$149,2,FALSE)</f>
        <v>3.8656177999999999</v>
      </c>
      <c r="R134" s="57">
        <f>+VLOOKUP(B134,'[5]GCI_data_platform-45'!$F$1:$G$149,2,FALSE)</f>
        <v>3.5484485658385099</v>
      </c>
      <c r="S134" s="57">
        <f>+VLOOKUP(B134,'[5]GCI_data_platform-46'!$F$1:$G$149,2,FALSE)</f>
        <v>3.88998791242236</v>
      </c>
      <c r="T134" s="57">
        <f>+VLOOKUP(B134,'[5]GCI_data_platform-47'!$F$1:$G$149,2,FALSE)</f>
        <v>4.4874585888198704</v>
      </c>
      <c r="U134" s="57">
        <f>+VLOOKUP(B134,'[5]GCI_data_platform-48'!$F$1:$G$149,2,FALSE)</f>
        <v>4.6329193801242203</v>
      </c>
      <c r="V134" s="57">
        <f>+VLOOKUP(B134,'[5]GCI_data_platform-49'!$F$1:$G$149,2,FALSE)</f>
        <v>4.8017809378881999</v>
      </c>
      <c r="W134" s="57">
        <f>+VLOOKUP(B134,'[5]GCI_data_platform-50'!$F$1:$G$149,2,FALSE)</f>
        <v>3.5406076540372702</v>
      </c>
      <c r="X134" s="57">
        <f>+VLOOKUP(B134,'[5]GCI_data_platform-51'!$F$1:$G$149,2,FALSE)</f>
        <v>4.4948108991459597</v>
      </c>
      <c r="Y134" s="57">
        <f>+VLOOKUP(B134,'[5]GCI_data_platform-52'!$F$1:$G$149,2,FALSE)</f>
        <v>3.9791728211180102</v>
      </c>
      <c r="Z134" s="57">
        <f>+VLOOKUP(B134,'[5]GCI_data_platform-53'!$F$1:$G$149,2,FALSE)</f>
        <v>5.0717117919254697</v>
      </c>
      <c r="AA134" s="57">
        <f>+VLOOKUP(B134,'[5]GCI_data_platform-54'!$F$1:$G$149,2,FALSE)</f>
        <v>4.6165176826086904</v>
      </c>
      <c r="AB134" s="57">
        <f>+VLOOKUP(B134,'[5]GCI_data_platform-55'!$F$1:$G$149,2,FALSE)</f>
        <v>4.7335664341614896</v>
      </c>
      <c r="AC134" s="57">
        <f>+VLOOKUP(B134,'[5]GCI_data_platform-56'!$F$1:$G$149,2,FALSE)</f>
        <v>7.7</v>
      </c>
    </row>
    <row r="135" spans="1:29" x14ac:dyDescent="0.25">
      <c r="A135" s="57" t="s">
        <v>757</v>
      </c>
      <c r="B135" s="57" t="s">
        <v>758</v>
      </c>
      <c r="C135" s="57">
        <v>20</v>
      </c>
      <c r="D135" s="57">
        <v>1</v>
      </c>
      <c r="E135" s="57">
        <v>22</v>
      </c>
      <c r="F135" s="57">
        <f>+VLOOKUP(B135,'[5]GCI_data_platform-33'!$F$1:$G$149,2,FALSE)</f>
        <v>3.3923755392952901</v>
      </c>
      <c r="G135" s="57">
        <f>+VLOOKUP(B135,'[5]GCI_data_platform-34'!$F$1:$G$149,2,FALSE)</f>
        <v>3.4152189699661801</v>
      </c>
      <c r="H135" s="57">
        <f>+VLOOKUP(B135,'[5]GCI_data_platform-35'!$F$1:$G$149,2,FALSE)</f>
        <v>2.8150198724637701</v>
      </c>
      <c r="I135" s="57">
        <f>+VLOOKUP(B135,'[5]GCI_data_platform-36'!$F$1:$G$149,2,FALSE)</f>
        <v>2.69077910434783</v>
      </c>
      <c r="J135" s="57">
        <f>+VLOOKUP(B135,'[5]GCI_data_platform-37'!$F$1:$G$149,2,FALSE)</f>
        <v>3.3037540347826102</v>
      </c>
      <c r="K135" s="57">
        <f>+VLOOKUP(B135,'[5]GCI_data_platform-38'!$F$1:$G$149,2,FALSE)</f>
        <v>3.15228477681159</v>
      </c>
      <c r="L135" s="57">
        <f>+VLOOKUP(B135,'[5]GCI_data_platform-39'!$F$1:$G$149,2,FALSE)</f>
        <v>3.2792742744927499</v>
      </c>
      <c r="M135" s="57">
        <f>+VLOOKUP(B135,'[5]GCI_data_platform-40'!$F$1:$G$149,2,FALSE)</f>
        <v>3.3945650507246401</v>
      </c>
      <c r="N135" s="57">
        <f>+VLOOKUP(B135,'[5]GCI_data_platform-41'!$F$1:$G$149,2,FALSE)</f>
        <v>2.9344665347826102</v>
      </c>
      <c r="O135" s="57">
        <f>+VLOOKUP(B135,'[5]GCI_data_platform-42'!$F$1:$G$149,2,FALSE)</f>
        <v>3.2019241405797101</v>
      </c>
      <c r="P135" s="57">
        <f>+VLOOKUP(B135,'[5]GCI_data_platform-43'!$F$1:$G$149,2,FALSE)</f>
        <v>3.4377712942029</v>
      </c>
      <c r="Q135" s="57">
        <f>+VLOOKUP(B135,'[5]GCI_data_platform-44'!$F$1:$G$149,2,FALSE)</f>
        <v>3.4525757000000001</v>
      </c>
      <c r="R135" s="57">
        <f>+VLOOKUP(B135,'[5]GCI_data_platform-45'!$F$1:$G$149,2,FALSE)</f>
        <v>3.2568759057971</v>
      </c>
      <c r="S135" s="57">
        <f>+VLOOKUP(B135,'[5]GCI_data_platform-46'!$F$1:$G$149,2,FALSE)</f>
        <v>3.4119601333333298</v>
      </c>
      <c r="T135" s="57">
        <f>+VLOOKUP(B135,'[5]GCI_data_platform-47'!$F$1:$G$149,2,FALSE)</f>
        <v>5.36553720434783</v>
      </c>
      <c r="U135" s="57">
        <f>+VLOOKUP(B135,'[5]GCI_data_platform-48'!$F$1:$G$149,2,FALSE)</f>
        <v>4.2173407405797096</v>
      </c>
      <c r="V135" s="57">
        <f>+VLOOKUP(B135,'[5]GCI_data_platform-49'!$F$1:$G$149,2,FALSE)</f>
        <v>4.86349005362319</v>
      </c>
      <c r="W135" s="57">
        <f>+VLOOKUP(B135,'[5]GCI_data_platform-50'!$F$1:$G$149,2,FALSE)</f>
        <v>3.7162199101449298</v>
      </c>
      <c r="X135" s="57">
        <f>+VLOOKUP(B135,'[5]GCI_data_platform-51'!$F$1:$G$149,2,FALSE)</f>
        <v>3.3238452472826099</v>
      </c>
      <c r="Y135" s="57">
        <f>+VLOOKUP(B135,'[5]GCI_data_platform-52'!$F$1:$G$149,2,FALSE)</f>
        <v>3.4000254884058001</v>
      </c>
      <c r="Z135" s="57">
        <f>+VLOOKUP(B135,'[5]GCI_data_platform-53'!$F$1:$G$149,2,FALSE)</f>
        <v>2.8411316536231901</v>
      </c>
      <c r="AA135" s="57">
        <f>+VLOOKUP(B135,'[5]GCI_data_platform-54'!$F$1:$G$149,2,FALSE)</f>
        <v>3.63218033478261</v>
      </c>
      <c r="AB135" s="57">
        <f>+VLOOKUP(B135,'[5]GCI_data_platform-55'!$F$1:$G$149,2,FALSE)</f>
        <v>3.1173480362318799</v>
      </c>
      <c r="AC135" s="57">
        <f>+VLOOKUP(B135,'[5]GCI_data_platform-56'!$F$1:$G$149,2,FALSE)</f>
        <v>4</v>
      </c>
    </row>
    <row r="136" spans="1:29" x14ac:dyDescent="0.25">
      <c r="A136" s="57" t="s">
        <v>47</v>
      </c>
      <c r="B136" s="57" t="s">
        <v>116</v>
      </c>
      <c r="C136" s="57">
        <v>10</v>
      </c>
      <c r="D136" s="57">
        <v>1</v>
      </c>
      <c r="E136" s="57">
        <v>12</v>
      </c>
      <c r="F136" s="57">
        <f>+VLOOKUP(B136,'[5]GCI_data_platform-33'!$F$1:$G$149,2,FALSE)</f>
        <v>3.5796649030397498</v>
      </c>
      <c r="G136" s="57">
        <f>+VLOOKUP(B136,'[5]GCI_data_platform-34'!$F$1:$G$149,2,FALSE)</f>
        <v>3.4923354501071899</v>
      </c>
      <c r="H136" s="57">
        <f>+VLOOKUP(B136,'[5]GCI_data_platform-35'!$F$1:$G$149,2,FALSE)</f>
        <v>4.2242211999999997</v>
      </c>
      <c r="I136" s="57">
        <f>+VLOOKUP(B136,'[5]GCI_data_platform-36'!$F$1:$G$149,2,FALSE)</f>
        <v>3.2658163067137802</v>
      </c>
      <c r="J136" s="57">
        <f>+VLOOKUP(B136,'[5]GCI_data_platform-37'!$F$1:$G$149,2,FALSE)</f>
        <v>2.9011579512367498</v>
      </c>
      <c r="K136" s="57">
        <f>+VLOOKUP(B136,'[5]GCI_data_platform-38'!$F$1:$G$149,2,FALSE)</f>
        <v>2.2164462992932901</v>
      </c>
      <c r="L136" s="57">
        <f>+VLOOKUP(B136,'[5]GCI_data_platform-39'!$F$1:$G$149,2,FALSE)</f>
        <v>3.4670867949116602</v>
      </c>
      <c r="M136" s="57">
        <f>+VLOOKUP(B136,'[5]GCI_data_platform-40'!$F$1:$G$149,2,FALSE)</f>
        <v>4.5742591339222596</v>
      </c>
      <c r="N136" s="57">
        <f>+VLOOKUP(B136,'[5]GCI_data_platform-41'!$F$1:$G$149,2,FALSE)</f>
        <v>2.3827500342756198</v>
      </c>
      <c r="O136" s="57">
        <f>+VLOOKUP(B136,'[5]GCI_data_platform-42'!$F$1:$G$149,2,FALSE)</f>
        <v>2.8821706858657201</v>
      </c>
      <c r="P136" s="57">
        <f>+VLOOKUP(B136,'[5]GCI_data_platform-43'!$F$1:$G$149,2,FALSE)</f>
        <v>3.3597274664310999</v>
      </c>
      <c r="Q136" s="57">
        <f>+VLOOKUP(B136,'[5]GCI_data_platform-44'!$F$1:$G$149,2,FALSE)</f>
        <v>3.5933006183745602</v>
      </c>
      <c r="R136" s="57">
        <f>+VLOOKUP(B136,'[5]GCI_data_platform-45'!$F$1:$G$149,2,FALSE)</f>
        <v>3.2682049565371001</v>
      </c>
      <c r="S136" s="57">
        <f>+VLOOKUP(B136,'[5]GCI_data_platform-46'!$F$1:$G$149,2,FALSE)</f>
        <v>3.8898329696113101</v>
      </c>
      <c r="T136" s="57">
        <f>+VLOOKUP(B136,'[5]GCI_data_platform-47'!$F$1:$G$149,2,FALSE)</f>
        <v>5.7701637844522997</v>
      </c>
      <c r="U136" s="57">
        <f>+VLOOKUP(B136,'[5]GCI_data_platform-48'!$F$1:$G$149,2,FALSE)</f>
        <v>2.2734838713780898</v>
      </c>
      <c r="V136" s="57">
        <f>+VLOOKUP(B136,'[5]GCI_data_platform-49'!$F$1:$G$149,2,FALSE)</f>
        <v>4.12147419293286</v>
      </c>
      <c r="W136" s="57">
        <f>+VLOOKUP(B136,'[5]GCI_data_platform-50'!$F$1:$G$149,2,FALSE)</f>
        <v>3.10771312332156</v>
      </c>
      <c r="X136" s="57">
        <f>+VLOOKUP(B136,'[5]GCI_data_platform-51'!$F$1:$G$149,2,FALSE)</f>
        <v>3.8416532618374601</v>
      </c>
      <c r="Y136" s="57">
        <f>+VLOOKUP(B136,'[5]GCI_data_platform-52'!$F$1:$G$149,2,FALSE)</f>
        <v>3.4402625954063599</v>
      </c>
      <c r="Z136" s="57">
        <f>+VLOOKUP(B136,'[5]GCI_data_platform-53'!$F$1:$G$149,2,FALSE)</f>
        <v>4.2397884183745598</v>
      </c>
      <c r="AA136" s="57">
        <f>+VLOOKUP(B136,'[5]GCI_data_platform-54'!$F$1:$G$149,2,FALSE)</f>
        <v>4.0604174208480597</v>
      </c>
      <c r="AB136" s="57">
        <f>+VLOOKUP(B136,'[5]GCI_data_platform-55'!$F$1:$G$149,2,FALSE)</f>
        <v>3.65196987385159</v>
      </c>
      <c r="AC136" s="57">
        <f>+VLOOKUP(B136,'[5]GCI_data_platform-56'!$F$1:$G$149,2,FALSE)</f>
        <v>6.7</v>
      </c>
    </row>
    <row r="137" spans="1:29" x14ac:dyDescent="0.25">
      <c r="A137" s="57" t="s">
        <v>275</v>
      </c>
      <c r="B137" s="57" t="s">
        <v>528</v>
      </c>
      <c r="C137" s="57">
        <v>30</v>
      </c>
      <c r="F137" s="57">
        <f>+VLOOKUP(B137,'[5]GCI_data_platform-33'!$F$1:$G$149,2,FALSE)</f>
        <v>3.84672326219611</v>
      </c>
      <c r="G137" s="57">
        <f>+VLOOKUP(B137,'[5]GCI_data_platform-34'!$F$1:$G$149,2,FALSE)</f>
        <v>3.7385714404131698</v>
      </c>
      <c r="H137" s="57">
        <f>+VLOOKUP(B137,'[5]GCI_data_platform-35'!$F$1:$G$149,2,FALSE)</f>
        <v>4.2510592652694603</v>
      </c>
      <c r="I137" s="57">
        <f>+VLOOKUP(B137,'[5]GCI_data_platform-36'!$F$1:$G$149,2,FALSE)</f>
        <v>3.1914582664670701</v>
      </c>
      <c r="J137" s="57">
        <f>+VLOOKUP(B137,'[5]GCI_data_platform-37'!$F$1:$G$149,2,FALSE)</f>
        <v>3.6750849988023999</v>
      </c>
      <c r="K137" s="57">
        <f>+VLOOKUP(B137,'[5]GCI_data_platform-38'!$F$1:$G$149,2,FALSE)</f>
        <v>3.2595304988024001</v>
      </c>
      <c r="L137" s="57">
        <f>+VLOOKUP(B137,'[5]GCI_data_platform-39'!$F$1:$G$149,2,FALSE)</f>
        <v>3.9256155426347301</v>
      </c>
      <c r="M137" s="57">
        <f>+VLOOKUP(B137,'[5]GCI_data_platform-40'!$F$1:$G$149,2,FALSE)</f>
        <v>3.5509275520958101</v>
      </c>
      <c r="N137" s="57">
        <f>+VLOOKUP(B137,'[5]GCI_data_platform-41'!$F$1:$G$149,2,FALSE)</f>
        <v>3.4455788407185599</v>
      </c>
      <c r="O137" s="57">
        <f>+VLOOKUP(B137,'[5]GCI_data_platform-42'!$F$1:$G$149,2,FALSE)</f>
        <v>3.5304640910179601</v>
      </c>
      <c r="P137" s="57">
        <f>+VLOOKUP(B137,'[5]GCI_data_platform-43'!$F$1:$G$149,2,FALSE)</f>
        <v>3.5076772359281398</v>
      </c>
      <c r="Q137" s="57">
        <f>+VLOOKUP(B137,'[5]GCI_data_platform-44'!$F$1:$G$149,2,FALSE)</f>
        <v>3.9016646455089798</v>
      </c>
      <c r="R137" s="57">
        <f>+VLOOKUP(B137,'[5]GCI_data_platform-45'!$F$1:$G$149,2,FALSE)</f>
        <v>3.5093328233532901</v>
      </c>
      <c r="S137" s="57">
        <f>+VLOOKUP(B137,'[5]GCI_data_platform-46'!$F$1:$G$149,2,FALSE)</f>
        <v>3.9781899820359299</v>
      </c>
      <c r="T137" s="57">
        <f>+VLOOKUP(B137,'[5]GCI_data_platform-47'!$F$1:$G$149,2,FALSE)</f>
        <v>3.8494071898203601</v>
      </c>
      <c r="U137" s="57">
        <f>+VLOOKUP(B137,'[5]GCI_data_platform-48'!$F$1:$G$149,2,FALSE)</f>
        <v>3.6423457784431101</v>
      </c>
      <c r="V137" s="57">
        <f>+VLOOKUP(B137,'[5]GCI_data_platform-49'!$F$1:$G$149,2,FALSE)</f>
        <v>4.5423778101796399</v>
      </c>
      <c r="W137" s="57">
        <f>+VLOOKUP(B137,'[5]GCI_data_platform-50'!$F$1:$G$149,2,FALSE)</f>
        <v>3.9306784389221598</v>
      </c>
      <c r="X137" s="57">
        <f>+VLOOKUP(B137,'[5]GCI_data_platform-51'!$F$1:$G$149,2,FALSE)</f>
        <v>4.1711787275449099</v>
      </c>
      <c r="Y137" s="57">
        <f>+VLOOKUP(B137,'[5]GCI_data_platform-52'!$F$1:$G$149,2,FALSE)</f>
        <v>4.0154207263473101</v>
      </c>
      <c r="Z137" s="57">
        <f>+VLOOKUP(B137,'[5]GCI_data_platform-53'!$F$1:$G$149,2,FALSE)</f>
        <v>4.45251896227545</v>
      </c>
      <c r="AA137" s="57">
        <f>+VLOOKUP(B137,'[5]GCI_data_platform-54'!$F$1:$G$149,2,FALSE)</f>
        <v>3.9964389377245499</v>
      </c>
      <c r="AB137" s="57">
        <f>+VLOOKUP(B137,'[5]GCI_data_platform-55'!$F$1:$G$149,2,FALSE)</f>
        <v>4.25878901497006</v>
      </c>
      <c r="AC137" s="57">
        <f>+VLOOKUP(B137,'[5]GCI_data_platform-56'!$F$1:$G$149,2,FALSE)</f>
        <v>6</v>
      </c>
    </row>
    <row r="138" spans="1:29" x14ac:dyDescent="0.25">
      <c r="A138" s="57" t="s">
        <v>276</v>
      </c>
      <c r="B138" s="57" t="s">
        <v>529</v>
      </c>
      <c r="C138" s="57">
        <v>30</v>
      </c>
      <c r="F138" s="57">
        <f>+VLOOKUP(B138,'[5]GCI_data_platform-33'!$F$1:$G$149,2,FALSE)</f>
        <v>4.0835363580670396</v>
      </c>
      <c r="G138" s="57">
        <f>+VLOOKUP(B138,'[5]GCI_data_platform-34'!$F$1:$G$149,2,FALSE)</f>
        <v>3.9884362852439499</v>
      </c>
      <c r="H138" s="57">
        <f>+VLOOKUP(B138,'[5]GCI_data_platform-35'!$F$1:$G$149,2,FALSE)</f>
        <v>4.6751433346368696</v>
      </c>
      <c r="I138" s="57">
        <f>+VLOOKUP(B138,'[5]GCI_data_platform-36'!$F$1:$G$149,2,FALSE)</f>
        <v>3.6120014089385499</v>
      </c>
      <c r="J138" s="57">
        <f>+VLOOKUP(B138,'[5]GCI_data_platform-37'!$F$1:$G$149,2,FALSE)</f>
        <v>3.6237608519553102</v>
      </c>
      <c r="K138" s="57">
        <f>+VLOOKUP(B138,'[5]GCI_data_platform-38'!$F$1:$G$149,2,FALSE)</f>
        <v>3.6424979564245801</v>
      </c>
      <c r="L138" s="57">
        <f>+VLOOKUP(B138,'[5]GCI_data_platform-39'!$F$1:$G$149,2,FALSE)</f>
        <v>4.4780095437988798</v>
      </c>
      <c r="M138" s="57">
        <f>+VLOOKUP(B138,'[5]GCI_data_platform-40'!$F$1:$G$149,2,FALSE)</f>
        <v>3.40571336536313</v>
      </c>
      <c r="N138" s="57">
        <f>+VLOOKUP(B138,'[5]GCI_data_platform-41'!$F$1:$G$149,2,FALSE)</f>
        <v>3.35064416368715</v>
      </c>
      <c r="O138" s="57">
        <f>+VLOOKUP(B138,'[5]GCI_data_platform-42'!$F$1:$G$149,2,FALSE)</f>
        <v>4.05564636368715</v>
      </c>
      <c r="P138" s="57">
        <f>+VLOOKUP(B138,'[5]GCI_data_platform-43'!$F$1:$G$149,2,FALSE)</f>
        <v>3.5011293122904998</v>
      </c>
      <c r="Q138" s="57">
        <f>+VLOOKUP(B138,'[5]GCI_data_platform-44'!$F$1:$G$149,2,FALSE)</f>
        <v>3.8691507050279301</v>
      </c>
      <c r="R138" s="57">
        <f>+VLOOKUP(B138,'[5]GCI_data_platform-45'!$F$1:$G$149,2,FALSE)</f>
        <v>3.8508282234636901</v>
      </c>
      <c r="S138" s="57">
        <f>+VLOOKUP(B138,'[5]GCI_data_platform-46'!$F$1:$G$149,2,FALSE)</f>
        <v>4.5849928027933</v>
      </c>
      <c r="T138" s="57">
        <f>+VLOOKUP(B138,'[5]GCI_data_platform-47'!$F$1:$G$149,2,FALSE)</f>
        <v>4.1410507843575397</v>
      </c>
      <c r="U138" s="57">
        <f>+VLOOKUP(B138,'[5]GCI_data_platform-48'!$F$1:$G$149,2,FALSE)</f>
        <v>4.6443316050279302</v>
      </c>
      <c r="V138" s="57">
        <f>+VLOOKUP(B138,'[5]GCI_data_platform-49'!$F$1:$G$149,2,FALSE)</f>
        <v>4.6241466541899401</v>
      </c>
      <c r="W138" s="57">
        <f>+VLOOKUP(B138,'[5]GCI_data_platform-50'!$F$1:$G$149,2,FALSE)</f>
        <v>4.0150084368715104</v>
      </c>
      <c r="X138" s="57">
        <f>+VLOOKUP(B138,'[5]GCI_data_platform-51'!$F$1:$G$149,2,FALSE)</f>
        <v>4.3688365765363102</v>
      </c>
      <c r="Y138" s="57">
        <f>+VLOOKUP(B138,'[5]GCI_data_platform-52'!$F$1:$G$149,2,FALSE)</f>
        <v>4.2127668826815601</v>
      </c>
      <c r="Z138" s="57">
        <f>+VLOOKUP(B138,'[5]GCI_data_platform-53'!$F$1:$G$149,2,FALSE)</f>
        <v>4.9697093452513998</v>
      </c>
      <c r="AA138" s="57">
        <f>+VLOOKUP(B138,'[5]GCI_data_platform-54'!$F$1:$G$149,2,FALSE)</f>
        <v>4.3647139145251401</v>
      </c>
      <c r="AB138" s="57">
        <f>+VLOOKUP(B138,'[5]GCI_data_platform-55'!$F$1:$G$149,2,FALSE)</f>
        <v>4.3452018217877102</v>
      </c>
      <c r="AC138" s="57">
        <f>+VLOOKUP(B138,'[5]GCI_data_platform-56'!$F$1:$G$149,2,FALSE)</f>
        <v>5.7</v>
      </c>
    </row>
    <row r="139" spans="1:29" x14ac:dyDescent="0.25">
      <c r="A139" s="57" t="s">
        <v>278</v>
      </c>
      <c r="B139" s="57" t="s">
        <v>533</v>
      </c>
      <c r="C139" s="57">
        <v>30</v>
      </c>
      <c r="F139" s="57">
        <f>+VLOOKUP(B139,'[5]GCI_data_platform-33'!$F$1:$G$149,2,FALSE)</f>
        <v>3.3295464456147501</v>
      </c>
      <c r="G139" s="57">
        <f>+VLOOKUP(B139,'[5]GCI_data_platform-34'!$F$1:$G$149,2,FALSE)</f>
        <v>3.1857701425136602</v>
      </c>
      <c r="H139" s="57">
        <f>+VLOOKUP(B139,'[5]GCI_data_platform-35'!$F$1:$G$149,2,FALSE)</f>
        <v>3.66280138688525</v>
      </c>
      <c r="I139" s="57">
        <f>+VLOOKUP(B139,'[5]GCI_data_platform-36'!$F$1:$G$149,2,FALSE)</f>
        <v>2.8085238688524599</v>
      </c>
      <c r="J139" s="57">
        <f>+VLOOKUP(B139,'[5]GCI_data_platform-37'!$F$1:$G$149,2,FALSE)</f>
        <v>1.8565298459016399</v>
      </c>
      <c r="K139" s="57">
        <f>+VLOOKUP(B139,'[5]GCI_data_platform-38'!$F$1:$G$149,2,FALSE)</f>
        <v>2.4159189672131101</v>
      </c>
      <c r="L139" s="57">
        <f>+VLOOKUP(B139,'[5]GCI_data_platform-39'!$F$1:$G$149,2,FALSE)</f>
        <v>2.8092391698360699</v>
      </c>
      <c r="M139" s="57">
        <f>+VLOOKUP(B139,'[5]GCI_data_platform-40'!$F$1:$G$149,2,FALSE)</f>
        <v>3.12443834754098</v>
      </c>
      <c r="N139" s="57">
        <f>+VLOOKUP(B139,'[5]GCI_data_platform-41'!$F$1:$G$149,2,FALSE)</f>
        <v>2.6865952852458999</v>
      </c>
      <c r="O139" s="57">
        <f>+VLOOKUP(B139,'[5]GCI_data_platform-42'!$F$1:$G$149,2,FALSE)</f>
        <v>2.28639240655738</v>
      </c>
      <c r="P139" s="57">
        <f>+VLOOKUP(B139,'[5]GCI_data_platform-43'!$F$1:$G$149,2,FALSE)</f>
        <v>3.7850946950819702</v>
      </c>
      <c r="Q139" s="57">
        <f>+VLOOKUP(B139,'[5]GCI_data_platform-44'!$F$1:$G$149,2,FALSE)</f>
        <v>3.8053416262295099</v>
      </c>
      <c r="R139" s="57">
        <f>+VLOOKUP(B139,'[5]GCI_data_platform-45'!$F$1:$G$149,2,FALSE)</f>
        <v>3.5164247737704901</v>
      </c>
      <c r="S139" s="57">
        <f>+VLOOKUP(B139,'[5]GCI_data_platform-46'!$F$1:$G$149,2,FALSE)</f>
        <v>4.0606530295081997</v>
      </c>
      <c r="T139" s="57">
        <f>+VLOOKUP(B139,'[5]GCI_data_platform-47'!$F$1:$G$149,2,FALSE)</f>
        <v>3.9125350098360698</v>
      </c>
      <c r="U139" s="57">
        <f>+VLOOKUP(B139,'[5]GCI_data_platform-48'!$F$1:$G$149,2,FALSE)</f>
        <v>3.3801164622950801</v>
      </c>
      <c r="V139" s="57">
        <f>+VLOOKUP(B139,'[5]GCI_data_platform-49'!$F$1:$G$149,2,FALSE)</f>
        <v>4.1400994557377002</v>
      </c>
      <c r="W139" s="57">
        <f>+VLOOKUP(B139,'[5]GCI_data_platform-50'!$F$1:$G$149,2,FALSE)</f>
        <v>3.74303993114754</v>
      </c>
      <c r="X139" s="57">
        <f>+VLOOKUP(B139,'[5]GCI_data_platform-51'!$F$1:$G$149,2,FALSE)</f>
        <v>3.76087535491803</v>
      </c>
      <c r="Y139" s="57">
        <f>+VLOOKUP(B139,'[5]GCI_data_platform-52'!$F$1:$G$149,2,FALSE)</f>
        <v>3.6807819639344301</v>
      </c>
      <c r="Z139" s="57">
        <f>+VLOOKUP(B139,'[5]GCI_data_platform-53'!$F$1:$G$149,2,FALSE)</f>
        <v>3.8451979409836099</v>
      </c>
      <c r="AA139" s="57">
        <f>+VLOOKUP(B139,'[5]GCI_data_platform-54'!$F$1:$G$149,2,FALSE)</f>
        <v>4.5800812852458996</v>
      </c>
      <c r="AB139" s="57">
        <f>+VLOOKUP(B139,'[5]GCI_data_platform-55'!$F$1:$G$149,2,FALSE)</f>
        <v>3.5385957573770499</v>
      </c>
      <c r="AC139" s="57">
        <f>+VLOOKUP(B139,'[5]GCI_data_platform-56'!$F$1:$G$149,2,FALSE)</f>
        <v>4</v>
      </c>
    </row>
    <row r="140" spans="1:29" x14ac:dyDescent="0.25">
      <c r="A140" s="57" t="s">
        <v>279</v>
      </c>
      <c r="B140" s="57" t="s">
        <v>534</v>
      </c>
      <c r="C140" s="57">
        <v>30</v>
      </c>
      <c r="F140" s="57">
        <f>+VLOOKUP(B140,'[5]GCI_data_platform-33'!$F$1:$G$149,2,FALSE)</f>
        <v>2.9881143080138202</v>
      </c>
      <c r="G140" s="57">
        <f>+VLOOKUP(B140,'[5]GCI_data_platform-34'!$F$1:$G$149,2,FALSE)</f>
        <v>2.8406788739723501</v>
      </c>
      <c r="H140" s="57">
        <f>+VLOOKUP(B140,'[5]GCI_data_platform-35'!$F$1:$G$149,2,FALSE)</f>
        <v>2.51090529170507</v>
      </c>
      <c r="I140" s="57">
        <f>+VLOOKUP(B140,'[5]GCI_data_platform-36'!$F$1:$G$149,2,FALSE)</f>
        <v>2.4990590377880202</v>
      </c>
      <c r="J140" s="57">
        <f>+VLOOKUP(B140,'[5]GCI_data_platform-37'!$F$1:$G$149,2,FALSE)</f>
        <v>2.39472099124424</v>
      </c>
      <c r="K140" s="57">
        <f>+VLOOKUP(B140,'[5]GCI_data_platform-38'!$F$1:$G$149,2,FALSE)</f>
        <v>2.1531140387096799</v>
      </c>
      <c r="L140" s="57">
        <f>+VLOOKUP(B140,'[5]GCI_data_platform-39'!$F$1:$G$149,2,FALSE)</f>
        <v>2.79884544728111</v>
      </c>
      <c r="M140" s="57">
        <f>+VLOOKUP(B140,'[5]GCI_data_platform-40'!$F$1:$G$149,2,FALSE)</f>
        <v>2.2186526142857099</v>
      </c>
      <c r="N140" s="57">
        <f>+VLOOKUP(B140,'[5]GCI_data_platform-41'!$F$1:$G$149,2,FALSE)</f>
        <v>2.2510484506912398</v>
      </c>
      <c r="O140" s="57">
        <f>+VLOOKUP(B140,'[5]GCI_data_platform-42'!$F$1:$G$149,2,FALSE)</f>
        <v>1.8943189327188901</v>
      </c>
      <c r="P140" s="57">
        <f>+VLOOKUP(B140,'[5]GCI_data_platform-43'!$F$1:$G$149,2,FALSE)</f>
        <v>2.58894567695853</v>
      </c>
      <c r="Q140" s="57">
        <f>+VLOOKUP(B140,'[5]GCI_data_platform-44'!$F$1:$G$149,2,FALSE)</f>
        <v>2.3499441428571402</v>
      </c>
      <c r="R140" s="57">
        <f>+VLOOKUP(B140,'[5]GCI_data_platform-45'!$F$1:$G$149,2,FALSE)</f>
        <v>2.15510527741935</v>
      </c>
      <c r="S140" s="57">
        <f>+VLOOKUP(B140,'[5]GCI_data_platform-46'!$F$1:$G$149,2,FALSE)</f>
        <v>3.4693535562212001</v>
      </c>
      <c r="T140" s="57">
        <f>+VLOOKUP(B140,'[5]GCI_data_platform-47'!$F$1:$G$149,2,FALSE)</f>
        <v>5.8541722594470098</v>
      </c>
      <c r="U140" s="57">
        <f>+VLOOKUP(B140,'[5]GCI_data_platform-48'!$F$1:$G$149,2,FALSE)</f>
        <v>4.9955945543778801</v>
      </c>
      <c r="V140" s="57">
        <f>+VLOOKUP(B140,'[5]GCI_data_platform-49'!$F$1:$G$149,2,FALSE)</f>
        <v>4.4018877617511496</v>
      </c>
      <c r="W140" s="57">
        <f>+VLOOKUP(B140,'[5]GCI_data_platform-50'!$F$1:$G$149,2,FALSE)</f>
        <v>2.83298657373272</v>
      </c>
      <c r="X140" s="57">
        <f>+VLOOKUP(B140,'[5]GCI_data_platform-51'!$F$1:$G$149,2,FALSE)</f>
        <v>3.4304206101382499</v>
      </c>
      <c r="Y140" s="57">
        <f>+VLOOKUP(B140,'[5]GCI_data_platform-52'!$F$1:$G$149,2,FALSE)</f>
        <v>3.24770196958525</v>
      </c>
      <c r="Z140" s="57">
        <f>+VLOOKUP(B140,'[5]GCI_data_platform-53'!$F$1:$G$149,2,FALSE)</f>
        <v>3.7223888635944702</v>
      </c>
      <c r="AA140" s="57">
        <f>+VLOOKUP(B140,'[5]GCI_data_platform-54'!$F$1:$G$149,2,FALSE)</f>
        <v>4.2057630645161304</v>
      </c>
      <c r="AB140" s="57">
        <f>+VLOOKUP(B140,'[5]GCI_data_platform-55'!$F$1:$G$149,2,FALSE)</f>
        <v>2.70440507465438</v>
      </c>
      <c r="AC140" s="57">
        <f>+VLOOKUP(B140,'[5]GCI_data_platform-56'!$F$1:$G$149,2,FALSE)</f>
        <v>4.7</v>
      </c>
    </row>
    <row r="141" spans="1:29" x14ac:dyDescent="0.25">
      <c r="A141" s="57" t="s">
        <v>280</v>
      </c>
      <c r="B141" s="57" t="s">
        <v>535</v>
      </c>
      <c r="C141" s="57">
        <v>30</v>
      </c>
      <c r="F141" s="57">
        <f>+VLOOKUP(B141,'[5]GCI_data_platform-33'!$F$1:$G$149,2,FALSE)</f>
        <v>5.5481767387499996</v>
      </c>
      <c r="G141" s="57">
        <f>+VLOOKUP(B141,'[5]GCI_data_platform-34'!$F$1:$G$149,2,FALSE)</f>
        <v>5.64612786</v>
      </c>
      <c r="H141" s="57">
        <f>+VLOOKUP(B141,'[5]GCI_data_platform-35'!$F$1:$G$149,2,FALSE)</f>
        <v>5.3837479999999998</v>
      </c>
      <c r="I141" s="57">
        <f>+VLOOKUP(B141,'[5]GCI_data_platform-36'!$F$1:$G$149,2,FALSE)</f>
        <v>5.3495189999999999</v>
      </c>
      <c r="J141" s="57">
        <f>+VLOOKUP(B141,'[5]GCI_data_platform-37'!$F$1:$G$149,2,FALSE)</f>
        <v>5.7630530000000002</v>
      </c>
      <c r="K141" s="57">
        <f>+VLOOKUP(B141,'[5]GCI_data_platform-38'!$F$1:$G$149,2,FALSE)</f>
        <v>5.9409010000000002</v>
      </c>
      <c r="L141" s="57">
        <f>+VLOOKUP(B141,'[5]GCI_data_platform-39'!$F$1:$G$149,2,FALSE)</f>
        <v>6.3601856000000003</v>
      </c>
      <c r="M141" s="57">
        <f>+VLOOKUP(B141,'[5]GCI_data_platform-40'!$F$1:$G$149,2,FALSE)</f>
        <v>5.4690880000000002</v>
      </c>
      <c r="N141" s="57">
        <f>+VLOOKUP(B141,'[5]GCI_data_platform-41'!$F$1:$G$149,2,FALSE)</f>
        <v>5.0669310000000003</v>
      </c>
      <c r="O141" s="57">
        <f>+VLOOKUP(B141,'[5]GCI_data_platform-42'!$F$1:$G$149,2,FALSE)</f>
        <v>5.7787170000000003</v>
      </c>
      <c r="P141" s="57">
        <f>+VLOOKUP(B141,'[5]GCI_data_platform-43'!$F$1:$G$149,2,FALSE)</f>
        <v>4.9214060000000002</v>
      </c>
      <c r="Q141" s="57">
        <f>+VLOOKUP(B141,'[5]GCI_data_platform-44'!$F$1:$G$149,2,FALSE)</f>
        <v>4.9120720000000002</v>
      </c>
      <c r="R141" s="57">
        <f>+VLOOKUP(B141,'[5]GCI_data_platform-45'!$F$1:$G$149,2,FALSE)</f>
        <v>4.7593649999999998</v>
      </c>
      <c r="S141" s="57">
        <f>+VLOOKUP(B141,'[5]GCI_data_platform-46'!$F$1:$G$149,2,FALSE)</f>
        <v>5.1945129999999997</v>
      </c>
      <c r="T141" s="57">
        <f>+VLOOKUP(B141,'[5]GCI_data_platform-47'!$F$1:$G$149,2,FALSE)</f>
        <v>6.3312720000000002</v>
      </c>
      <c r="U141" s="57">
        <f>+VLOOKUP(B141,'[5]GCI_data_platform-48'!$F$1:$G$149,2,FALSE)</f>
        <v>6.5346650000000004</v>
      </c>
      <c r="V141" s="57">
        <f>+VLOOKUP(B141,'[5]GCI_data_platform-49'!$F$1:$G$149,2,FALSE)</f>
        <v>6.9048559999999997</v>
      </c>
      <c r="W141" s="57">
        <f>+VLOOKUP(B141,'[5]GCI_data_platform-50'!$F$1:$G$149,2,FALSE)</f>
        <v>6.0519949999999998</v>
      </c>
      <c r="X141" s="57">
        <f>+VLOOKUP(B141,'[5]GCI_data_platform-51'!$F$1:$G$149,2,FALSE)</f>
        <v>5.2543233750000002</v>
      </c>
      <c r="Y141" s="57">
        <f>+VLOOKUP(B141,'[5]GCI_data_platform-52'!$F$1:$G$149,2,FALSE)</f>
        <v>5.6668149999999997</v>
      </c>
      <c r="Z141" s="57">
        <f>+VLOOKUP(B141,'[5]GCI_data_platform-53'!$F$1:$G$149,2,FALSE)</f>
        <v>5.4316849999999999</v>
      </c>
      <c r="AA141" s="57">
        <f>+VLOOKUP(B141,'[5]GCI_data_platform-54'!$F$1:$G$149,2,FALSE)</f>
        <v>5.1363729999999999</v>
      </c>
      <c r="AB141" s="57">
        <f>+VLOOKUP(B141,'[5]GCI_data_platform-55'!$F$1:$G$149,2,FALSE)</f>
        <v>5.2192689999999997</v>
      </c>
      <c r="AC141" s="57">
        <f>+VLOOKUP(B141,'[5]GCI_data_platform-56'!$F$1:$G$149,2,FALSE)</f>
        <v>4.3</v>
      </c>
    </row>
    <row r="142" spans="1:29" x14ac:dyDescent="0.25">
      <c r="A142" s="57" t="s">
        <v>281</v>
      </c>
      <c r="B142" s="57" t="s">
        <v>536</v>
      </c>
      <c r="C142" s="57">
        <v>30</v>
      </c>
      <c r="F142" s="57">
        <f>+VLOOKUP(B142,'[5]GCI_data_platform-33'!$F$1:$G$149,2,FALSE)</f>
        <v>5.4294641696306796</v>
      </c>
      <c r="G142" s="57">
        <f>+VLOOKUP(B142,'[5]GCI_data_platform-34'!$F$1:$G$149,2,FALSE)</f>
        <v>5.3648572233333303</v>
      </c>
      <c r="H142" s="57">
        <f>+VLOOKUP(B142,'[5]GCI_data_platform-35'!$F$1:$G$149,2,FALSE)</f>
        <v>6.1593932499999999</v>
      </c>
      <c r="I142" s="57">
        <f>+VLOOKUP(B142,'[5]GCI_data_platform-36'!$F$1:$G$149,2,FALSE)</f>
        <v>5.8481179090909103</v>
      </c>
      <c r="J142" s="57">
        <f>+VLOOKUP(B142,'[5]GCI_data_platform-37'!$F$1:$G$149,2,FALSE)</f>
        <v>5.7233816363636398</v>
      </c>
      <c r="K142" s="57">
        <f>+VLOOKUP(B142,'[5]GCI_data_platform-38'!$F$1:$G$149,2,FALSE)</f>
        <v>4.1843587272727296</v>
      </c>
      <c r="L142" s="57">
        <f>+VLOOKUP(B142,'[5]GCI_data_platform-39'!$F$1:$G$149,2,FALSE)</f>
        <v>5.9870516772727296</v>
      </c>
      <c r="M142" s="57">
        <f>+VLOOKUP(B142,'[5]GCI_data_platform-40'!$F$1:$G$149,2,FALSE)</f>
        <v>6.2339251590909104</v>
      </c>
      <c r="N142" s="57">
        <f>+VLOOKUP(B142,'[5]GCI_data_platform-41'!$F$1:$G$149,2,FALSE)</f>
        <v>4.3459667727272704</v>
      </c>
      <c r="O142" s="57">
        <f>+VLOOKUP(B142,'[5]GCI_data_platform-42'!$F$1:$G$149,2,FALSE)</f>
        <v>3.7302393409090899</v>
      </c>
      <c r="P142" s="57">
        <f>+VLOOKUP(B142,'[5]GCI_data_platform-43'!$F$1:$G$149,2,FALSE)</f>
        <v>3.7447842272727301</v>
      </c>
      <c r="Q142" s="57">
        <f>+VLOOKUP(B142,'[5]GCI_data_platform-44'!$F$1:$G$149,2,FALSE)</f>
        <v>5.5615091363636404</v>
      </c>
      <c r="R142" s="57">
        <f>+VLOOKUP(B142,'[5]GCI_data_platform-45'!$F$1:$G$149,2,FALSE)</f>
        <v>5.1709680909090903</v>
      </c>
      <c r="S142" s="57">
        <f>+VLOOKUP(B142,'[5]GCI_data_platform-46'!$F$1:$G$149,2,FALSE)</f>
        <v>5.2537609318181797</v>
      </c>
      <c r="T142" s="57">
        <f>+VLOOKUP(B142,'[5]GCI_data_platform-47'!$F$1:$G$149,2,FALSE)</f>
        <v>5.20974102272727</v>
      </c>
      <c r="U142" s="57">
        <f>+VLOOKUP(B142,'[5]GCI_data_platform-48'!$F$1:$G$149,2,FALSE)</f>
        <v>5.1486181136363598</v>
      </c>
      <c r="V142" s="57">
        <f>+VLOOKUP(B142,'[5]GCI_data_platform-49'!$F$1:$G$149,2,FALSE)</f>
        <v>5.9225556818181797</v>
      </c>
      <c r="W142" s="57">
        <f>+VLOOKUP(B142,'[5]GCI_data_platform-50'!$F$1:$G$149,2,FALSE)</f>
        <v>5.6718411363636401</v>
      </c>
      <c r="X142" s="57">
        <f>+VLOOKUP(B142,'[5]GCI_data_platform-51'!$F$1:$G$149,2,FALSE)</f>
        <v>5.6232850085227302</v>
      </c>
      <c r="Y142" s="57">
        <f>+VLOOKUP(B142,'[5]GCI_data_platform-52'!$F$1:$G$149,2,FALSE)</f>
        <v>5.7636289999999999</v>
      </c>
      <c r="Z142" s="57">
        <f>+VLOOKUP(B142,'[5]GCI_data_platform-53'!$F$1:$G$149,2,FALSE)</f>
        <v>5.7516957727272704</v>
      </c>
      <c r="AA142" s="57">
        <f>+VLOOKUP(B142,'[5]GCI_data_platform-54'!$F$1:$G$149,2,FALSE)</f>
        <v>5.1773893636363599</v>
      </c>
      <c r="AB142" s="57">
        <f>+VLOOKUP(B142,'[5]GCI_data_platform-55'!$F$1:$G$149,2,FALSE)</f>
        <v>5.2026789318181796</v>
      </c>
      <c r="AC142" s="57">
        <f>+VLOOKUP(B142,'[5]GCI_data_platform-56'!$F$1:$G$149,2,FALSE)</f>
        <v>8</v>
      </c>
    </row>
    <row r="143" spans="1:29" x14ac:dyDescent="0.25">
      <c r="A143" s="57" t="s">
        <v>123</v>
      </c>
      <c r="B143" s="57" t="s">
        <v>537</v>
      </c>
      <c r="C143" s="57">
        <v>30</v>
      </c>
      <c r="F143" s="57">
        <f>+VLOOKUP(B143,'[5]GCI_data_platform-33'!$F$1:$G$149,2,FALSE)</f>
        <v>4.6434653267619304</v>
      </c>
      <c r="G143" s="57">
        <f>+VLOOKUP(B143,'[5]GCI_data_platform-34'!$F$1:$G$149,2,FALSE)</f>
        <v>4.4814209659380202</v>
      </c>
      <c r="H143" s="57">
        <f>+VLOOKUP(B143,'[5]GCI_data_platform-35'!$F$1:$G$149,2,FALSE)</f>
        <v>5.1706030201004998</v>
      </c>
      <c r="I143" s="57">
        <f>+VLOOKUP(B143,'[5]GCI_data_platform-36'!$F$1:$G$149,2,FALSE)</f>
        <v>5.1829779422110596</v>
      </c>
      <c r="J143" s="57">
        <f>+VLOOKUP(B143,'[5]GCI_data_platform-37'!$F$1:$G$149,2,FALSE)</f>
        <v>4.6326884623115596</v>
      </c>
      <c r="K143" s="57">
        <f>+VLOOKUP(B143,'[5]GCI_data_platform-38'!$F$1:$G$149,2,FALSE)</f>
        <v>3.3100875477386902</v>
      </c>
      <c r="L143" s="57">
        <f>+VLOOKUP(B143,'[5]GCI_data_platform-39'!$F$1:$G$149,2,FALSE)</f>
        <v>4.9423490356783901</v>
      </c>
      <c r="M143" s="57">
        <f>+VLOOKUP(B143,'[5]GCI_data_platform-40'!$F$1:$G$149,2,FALSE)</f>
        <v>5.0420012437185902</v>
      </c>
      <c r="N143" s="57">
        <f>+VLOOKUP(B143,'[5]GCI_data_platform-41'!$F$1:$G$149,2,FALSE)</f>
        <v>3.33920870100502</v>
      </c>
      <c r="O143" s="57">
        <f>+VLOOKUP(B143,'[5]GCI_data_platform-42'!$F$1:$G$149,2,FALSE)</f>
        <v>3.1184250376884401</v>
      </c>
      <c r="P143" s="57">
        <f>+VLOOKUP(B143,'[5]GCI_data_platform-43'!$F$1:$G$149,2,FALSE)</f>
        <v>3.3976985175879402</v>
      </c>
      <c r="Q143" s="57">
        <f>+VLOOKUP(B143,'[5]GCI_data_platform-44'!$F$1:$G$149,2,FALSE)</f>
        <v>4.7305698894472403</v>
      </c>
      <c r="R143" s="57">
        <f>+VLOOKUP(B143,'[5]GCI_data_platform-45'!$F$1:$G$149,2,FALSE)</f>
        <v>4.32232305025126</v>
      </c>
      <c r="S143" s="57">
        <f>+VLOOKUP(B143,'[5]GCI_data_platform-46'!$F$1:$G$149,2,FALSE)</f>
        <v>4.4038098417085401</v>
      </c>
      <c r="T143" s="57">
        <f>+VLOOKUP(B143,'[5]GCI_data_platform-47'!$F$1:$G$149,2,FALSE)</f>
        <v>4.20679641708543</v>
      </c>
      <c r="U143" s="57">
        <f>+VLOOKUP(B143,'[5]GCI_data_platform-48'!$F$1:$G$149,2,FALSE)</f>
        <v>4.3441640326633202</v>
      </c>
      <c r="V143" s="57">
        <f>+VLOOKUP(B143,'[5]GCI_data_platform-49'!$F$1:$G$149,2,FALSE)</f>
        <v>4.7798411256281401</v>
      </c>
      <c r="W143" s="57">
        <f>+VLOOKUP(B143,'[5]GCI_data_platform-50'!$F$1:$G$149,2,FALSE)</f>
        <v>5.67785808040201</v>
      </c>
      <c r="X143" s="57">
        <f>+VLOOKUP(B143,'[5]GCI_data_platform-51'!$F$1:$G$149,2,FALSE)</f>
        <v>5.1295984092336697</v>
      </c>
      <c r="Y143" s="57">
        <f>+VLOOKUP(B143,'[5]GCI_data_platform-52'!$F$1:$G$149,2,FALSE)</f>
        <v>4.8963707286432196</v>
      </c>
      <c r="Z143" s="57">
        <f>+VLOOKUP(B143,'[5]GCI_data_platform-53'!$F$1:$G$149,2,FALSE)</f>
        <v>5.2625676005025097</v>
      </c>
      <c r="AA143" s="57">
        <f>+VLOOKUP(B143,'[5]GCI_data_platform-54'!$F$1:$G$149,2,FALSE)</f>
        <v>5.3285686105527601</v>
      </c>
      <c r="AB143" s="57">
        <f>+VLOOKUP(B143,'[5]GCI_data_platform-55'!$F$1:$G$149,2,FALSE)</f>
        <v>4.8801681482412098</v>
      </c>
      <c r="AC143" s="57">
        <f>+VLOOKUP(B143,'[5]GCI_data_platform-56'!$F$1:$G$149,2,FALSE)</f>
        <v>8.3000000000000007</v>
      </c>
    </row>
    <row r="144" spans="1:29" x14ac:dyDescent="0.25">
      <c r="A144" s="57" t="s">
        <v>282</v>
      </c>
      <c r="B144" s="57" t="s">
        <v>538</v>
      </c>
      <c r="C144" s="57">
        <v>30</v>
      </c>
      <c r="F144" s="57">
        <f>+VLOOKUP(B144,'[5]GCI_data_platform-33'!$F$1:$G$149,2,FALSE)</f>
        <v>4.6178814356408999</v>
      </c>
      <c r="G144" s="57">
        <f>+VLOOKUP(B144,'[5]GCI_data_platform-34'!$F$1:$G$149,2,FALSE)</f>
        <v>4.6122116161869</v>
      </c>
      <c r="H144" s="57">
        <f>+VLOOKUP(B144,'[5]GCI_data_platform-35'!$F$1:$G$149,2,FALSE)</f>
        <v>4.8715783531791903</v>
      </c>
      <c r="I144" s="57">
        <f>+VLOOKUP(B144,'[5]GCI_data_platform-36'!$F$1:$G$149,2,FALSE)</f>
        <v>4.0744521913294802</v>
      </c>
      <c r="J144" s="57">
        <f>+VLOOKUP(B144,'[5]GCI_data_platform-37'!$F$1:$G$149,2,FALSE)</f>
        <v>5.0424100323699399</v>
      </c>
      <c r="K144" s="57">
        <f>+VLOOKUP(B144,'[5]GCI_data_platform-38'!$F$1:$G$149,2,FALSE)</f>
        <v>4.4205329947976901</v>
      </c>
      <c r="L144" s="57">
        <f>+VLOOKUP(B144,'[5]GCI_data_platform-39'!$F$1:$G$149,2,FALSE)</f>
        <v>5.5007332165317901</v>
      </c>
      <c r="M144" s="57">
        <f>+VLOOKUP(B144,'[5]GCI_data_platform-40'!$F$1:$G$149,2,FALSE)</f>
        <v>5.4157840907514503</v>
      </c>
      <c r="N144" s="57">
        <f>+VLOOKUP(B144,'[5]GCI_data_platform-41'!$F$1:$G$149,2,FALSE)</f>
        <v>3.9588038098265899</v>
      </c>
      <c r="O144" s="57">
        <f>+VLOOKUP(B144,'[5]GCI_data_platform-42'!$F$1:$G$149,2,FALSE)</f>
        <v>2.6508613364161899</v>
      </c>
      <c r="P144" s="57">
        <f>+VLOOKUP(B144,'[5]GCI_data_platform-43'!$F$1:$G$149,2,FALSE)</f>
        <v>3.31631843294798</v>
      </c>
      <c r="Q144" s="57">
        <f>+VLOOKUP(B144,'[5]GCI_data_platform-44'!$F$1:$G$149,2,FALSE)</f>
        <v>3.9008713716762999</v>
      </c>
      <c r="R144" s="57">
        <f>+VLOOKUP(B144,'[5]GCI_data_platform-45'!$F$1:$G$149,2,FALSE)</f>
        <v>3.9643313040462398</v>
      </c>
      <c r="S144" s="57">
        <f>+VLOOKUP(B144,'[5]GCI_data_platform-46'!$F$1:$G$149,2,FALSE)</f>
        <v>4.6842015156069401</v>
      </c>
      <c r="T144" s="57">
        <f>+VLOOKUP(B144,'[5]GCI_data_platform-47'!$F$1:$G$149,2,FALSE)</f>
        <v>6.4204481294797704</v>
      </c>
      <c r="U144" s="57">
        <f>+VLOOKUP(B144,'[5]GCI_data_platform-48'!$F$1:$G$149,2,FALSE)</f>
        <v>3.9382749497109799</v>
      </c>
      <c r="V144" s="57">
        <f>+VLOOKUP(B144,'[5]GCI_data_platform-49'!$F$1:$G$149,2,FALSE)</f>
        <v>6.0130043895953804</v>
      </c>
      <c r="W144" s="57">
        <f>+VLOOKUP(B144,'[5]GCI_data_platform-50'!$F$1:$G$149,2,FALSE)</f>
        <v>3.9350150300578002</v>
      </c>
      <c r="X144" s="57">
        <f>+VLOOKUP(B144,'[5]GCI_data_platform-51'!$F$1:$G$149,2,FALSE)</f>
        <v>4.6348908940028899</v>
      </c>
      <c r="Y144" s="57">
        <f>+VLOOKUP(B144,'[5]GCI_data_platform-52'!$F$1:$G$149,2,FALSE)</f>
        <v>4.8201736115606897</v>
      </c>
      <c r="Z144" s="57">
        <f>+VLOOKUP(B144,'[5]GCI_data_platform-53'!$F$1:$G$149,2,FALSE)</f>
        <v>4.7534477502890198</v>
      </c>
      <c r="AA144" s="57">
        <f>+VLOOKUP(B144,'[5]GCI_data_platform-54'!$F$1:$G$149,2,FALSE)</f>
        <v>4.4927596283237001</v>
      </c>
      <c r="AB144" s="57">
        <f>+VLOOKUP(B144,'[5]GCI_data_platform-55'!$F$1:$G$149,2,FALSE)</f>
        <v>4.5522253271676298</v>
      </c>
      <c r="AC144" s="57">
        <f>+VLOOKUP(B144,'[5]GCI_data_platform-56'!$F$1:$G$149,2,FALSE)</f>
        <v>5</v>
      </c>
    </row>
    <row r="145" spans="1:29" x14ac:dyDescent="0.25">
      <c r="A145" s="57" t="s">
        <v>284</v>
      </c>
      <c r="B145" s="57" t="s">
        <v>541</v>
      </c>
      <c r="C145" s="57">
        <v>30</v>
      </c>
      <c r="F145" s="57">
        <f>+VLOOKUP(B145,'[5]GCI_data_platform-33'!$F$1:$G$149,2,FALSE)</f>
        <v>2.2731103019758101</v>
      </c>
      <c r="G145" s="57">
        <f>+VLOOKUP(B145,'[5]GCI_data_platform-34'!$F$1:$G$149,2,FALSE)</f>
        <v>1.9469691141935499</v>
      </c>
      <c r="H145" s="57">
        <f>+VLOOKUP(B145,'[5]GCI_data_platform-35'!$F$1:$G$149,2,FALSE)</f>
        <v>1.61029786129032</v>
      </c>
      <c r="I145" s="57">
        <f>+VLOOKUP(B145,'[5]GCI_data_platform-36'!$F$1:$G$149,2,FALSE)</f>
        <v>1.6394848838709699</v>
      </c>
      <c r="J145" s="57">
        <f>+VLOOKUP(B145,'[5]GCI_data_platform-37'!$F$1:$G$149,2,FALSE)</f>
        <v>1.4767241806451601</v>
      </c>
      <c r="K145" s="57">
        <f>+VLOOKUP(B145,'[5]GCI_data_platform-38'!$F$1:$G$149,2,FALSE)</f>
        <v>1.6014892322580601</v>
      </c>
      <c r="L145" s="57">
        <f>+VLOOKUP(B145,'[5]GCI_data_platform-39'!$F$1:$G$149,2,FALSE)</f>
        <v>2.4893726845161299</v>
      </c>
      <c r="M145" s="57">
        <f>+VLOOKUP(B145,'[5]GCI_data_platform-40'!$F$1:$G$149,2,FALSE)</f>
        <v>1.11323639354839</v>
      </c>
      <c r="N145" s="57">
        <f>+VLOOKUP(B145,'[5]GCI_data_platform-41'!$F$1:$G$149,2,FALSE)</f>
        <v>1.56417278387097</v>
      </c>
      <c r="O145" s="57">
        <f>+VLOOKUP(B145,'[5]GCI_data_platform-42'!$F$1:$G$149,2,FALSE)</f>
        <v>1.50473537096774</v>
      </c>
      <c r="P145" s="57">
        <f>+VLOOKUP(B145,'[5]GCI_data_platform-43'!$F$1:$G$149,2,FALSE)</f>
        <v>1.84619876451613</v>
      </c>
      <c r="Q145" s="57">
        <f>+VLOOKUP(B145,'[5]GCI_data_platform-44'!$F$1:$G$149,2,FALSE)</f>
        <v>1.81100821612903</v>
      </c>
      <c r="R145" s="57">
        <f>+VLOOKUP(B145,'[5]GCI_data_platform-45'!$F$1:$G$149,2,FALSE)</f>
        <v>1.4666814838709701</v>
      </c>
      <c r="S145" s="57">
        <f>+VLOOKUP(B145,'[5]GCI_data_platform-46'!$F$1:$G$149,2,FALSE)</f>
        <v>2.7167439</v>
      </c>
      <c r="T145" s="57">
        <f>+VLOOKUP(B145,'[5]GCI_data_platform-47'!$F$1:$G$149,2,FALSE)</f>
        <v>5.3648466161290296</v>
      </c>
      <c r="U145" s="57">
        <f>+VLOOKUP(B145,'[5]GCI_data_platform-48'!$F$1:$G$149,2,FALSE)</f>
        <v>2.1209857129032299</v>
      </c>
      <c r="V145" s="57">
        <f>+VLOOKUP(B145,'[5]GCI_data_platform-49'!$F$1:$G$149,2,FALSE)</f>
        <v>2.8020475451612898</v>
      </c>
      <c r="W145" s="57">
        <f>+VLOOKUP(B145,'[5]GCI_data_platform-50'!$F$1:$G$149,2,FALSE)</f>
        <v>1.91683426129032</v>
      </c>
      <c r="X145" s="57">
        <f>+VLOOKUP(B145,'[5]GCI_data_platform-51'!$F$1:$G$149,2,FALSE)</f>
        <v>3.25153386532258</v>
      </c>
      <c r="Y145" s="57">
        <f>+VLOOKUP(B145,'[5]GCI_data_platform-52'!$F$1:$G$149,2,FALSE)</f>
        <v>3.0107810709677398</v>
      </c>
      <c r="Z145" s="57">
        <f>+VLOOKUP(B145,'[5]GCI_data_platform-53'!$F$1:$G$149,2,FALSE)</f>
        <v>4.2156673290322599</v>
      </c>
      <c r="AA145" s="57">
        <f>+VLOOKUP(B145,'[5]GCI_data_platform-54'!$F$1:$G$149,2,FALSE)</f>
        <v>4.0946099548387096</v>
      </c>
      <c r="AB145" s="57">
        <f>+VLOOKUP(B145,'[5]GCI_data_platform-55'!$F$1:$G$149,2,FALSE)</f>
        <v>3.2788693548387098</v>
      </c>
      <c r="AC145" s="57">
        <f>+VLOOKUP(B145,'[5]GCI_data_platform-56'!$F$1:$G$149,2,FALSE)</f>
        <v>2.2999999999999998</v>
      </c>
    </row>
    <row r="146" spans="1:29" x14ac:dyDescent="0.25">
      <c r="A146" s="57" t="s">
        <v>285</v>
      </c>
      <c r="B146" s="57" t="s">
        <v>542</v>
      </c>
      <c r="C146" s="57">
        <v>30</v>
      </c>
      <c r="F146" s="57">
        <f>+VLOOKUP(B146,'[5]GCI_data_platform-33'!$F$1:$G$149,2,FALSE)</f>
        <v>3.5445014730670699</v>
      </c>
      <c r="G146" s="57">
        <f>+VLOOKUP(B146,'[5]GCI_data_platform-34'!$F$1:$G$149,2,FALSE)</f>
        <v>3.5299026106341498</v>
      </c>
      <c r="H146" s="57">
        <f>+VLOOKUP(B146,'[5]GCI_data_platform-35'!$F$1:$G$149,2,FALSE)</f>
        <v>3.5062046829268301</v>
      </c>
      <c r="I146" s="57">
        <f>+VLOOKUP(B146,'[5]GCI_data_platform-36'!$F$1:$G$149,2,FALSE)</f>
        <v>2.8635971609756101</v>
      </c>
      <c r="J146" s="57">
        <f>+VLOOKUP(B146,'[5]GCI_data_platform-37'!$F$1:$G$149,2,FALSE)</f>
        <v>3.2195314000000002</v>
      </c>
      <c r="K146" s="57">
        <f>+VLOOKUP(B146,'[5]GCI_data_platform-38'!$F$1:$G$149,2,FALSE)</f>
        <v>3.3661623121951201</v>
      </c>
      <c r="L146" s="57">
        <f>+VLOOKUP(B146,'[5]GCI_data_platform-39'!$F$1:$G$149,2,FALSE)</f>
        <v>3.11485920780488</v>
      </c>
      <c r="M146" s="57">
        <f>+VLOOKUP(B146,'[5]GCI_data_platform-40'!$F$1:$G$149,2,FALSE)</f>
        <v>3.3612526048780502</v>
      </c>
      <c r="N146" s="57">
        <f>+VLOOKUP(B146,'[5]GCI_data_platform-41'!$F$1:$G$149,2,FALSE)</f>
        <v>3.06107954146341</v>
      </c>
      <c r="O146" s="57">
        <f>+VLOOKUP(B146,'[5]GCI_data_platform-42'!$F$1:$G$149,2,FALSE)</f>
        <v>2.7462843219512201</v>
      </c>
      <c r="P146" s="57">
        <f>+VLOOKUP(B146,'[5]GCI_data_platform-43'!$F$1:$G$149,2,FALSE)</f>
        <v>3.0559863219512202</v>
      </c>
      <c r="Q146" s="57">
        <f>+VLOOKUP(B146,'[5]GCI_data_platform-44'!$F$1:$G$149,2,FALSE)</f>
        <v>3.4001478926829298</v>
      </c>
      <c r="R146" s="57">
        <f>+VLOOKUP(B146,'[5]GCI_data_platform-45'!$F$1:$G$149,2,FALSE)</f>
        <v>3.3331794390243901</v>
      </c>
      <c r="S146" s="57">
        <f>+VLOOKUP(B146,'[5]GCI_data_platform-46'!$F$1:$G$149,2,FALSE)</f>
        <v>3.5836813219512198</v>
      </c>
      <c r="T146" s="57">
        <f>+VLOOKUP(B146,'[5]GCI_data_platform-47'!$F$1:$G$149,2,FALSE)</f>
        <v>5.3857532731707298</v>
      </c>
      <c r="U146" s="57">
        <f>+VLOOKUP(B146,'[5]GCI_data_platform-48'!$F$1:$G$149,2,FALSE)</f>
        <v>4.7596581756097596</v>
      </c>
      <c r="V146" s="57">
        <f>+VLOOKUP(B146,'[5]GCI_data_platform-49'!$F$1:$G$149,2,FALSE)</f>
        <v>4.8533250390243898</v>
      </c>
      <c r="W146" s="57">
        <f>+VLOOKUP(B146,'[5]GCI_data_platform-50'!$F$1:$G$149,2,FALSE)</f>
        <v>3.75714873170732</v>
      </c>
      <c r="X146" s="57">
        <f>+VLOOKUP(B146,'[5]GCI_data_platform-51'!$F$1:$G$149,2,FALSE)</f>
        <v>3.5882980603658501</v>
      </c>
      <c r="Y146" s="57">
        <f>+VLOOKUP(B146,'[5]GCI_data_platform-52'!$F$1:$G$149,2,FALSE)</f>
        <v>3.7291121073170701</v>
      </c>
      <c r="Z146" s="57">
        <f>+VLOOKUP(B146,'[5]GCI_data_platform-53'!$F$1:$G$149,2,FALSE)</f>
        <v>3.4090306195122002</v>
      </c>
      <c r="AA146" s="57">
        <f>+VLOOKUP(B146,'[5]GCI_data_platform-54'!$F$1:$G$149,2,FALSE)</f>
        <v>4.1553640878048803</v>
      </c>
      <c r="AB146" s="57">
        <f>+VLOOKUP(B146,'[5]GCI_data_platform-55'!$F$1:$G$149,2,FALSE)</f>
        <v>3.4255413463414599</v>
      </c>
      <c r="AC146" s="57">
        <f>+VLOOKUP(B146,'[5]GCI_data_platform-56'!$F$1:$G$149,2,FALSE)</f>
        <v>3</v>
      </c>
    </row>
    <row r="147" spans="1:29" x14ac:dyDescent="0.25">
      <c r="A147" s="57" t="s">
        <v>324</v>
      </c>
      <c r="B147" s="57" t="s">
        <v>548</v>
      </c>
      <c r="C147" s="57">
        <v>30</v>
      </c>
      <c r="F147" s="57">
        <f>+VLOOKUP(B147,'[5]GCI_data_platform-33'!$F$1:$G$149,2,FALSE)</f>
        <v>2.7961876296149999</v>
      </c>
      <c r="G147" s="57">
        <f>+VLOOKUP(B147,'[5]GCI_data_platform-34'!$F$1:$G$149,2,FALSE)</f>
        <v>2.6333042436533298</v>
      </c>
      <c r="H147" s="57">
        <f>+VLOOKUP(B147,'[5]GCI_data_platform-35'!$F$1:$G$149,2,FALSE)</f>
        <v>3.229070052</v>
      </c>
      <c r="I147" s="57">
        <f>+VLOOKUP(B147,'[5]GCI_data_platform-36'!$F$1:$G$149,2,FALSE)</f>
        <v>2.3708777520000002</v>
      </c>
      <c r="J147" s="57">
        <f>+VLOOKUP(B147,'[5]GCI_data_platform-37'!$F$1:$G$149,2,FALSE)</f>
        <v>1.7341470560000001</v>
      </c>
      <c r="K147" s="57">
        <f>+VLOOKUP(B147,'[5]GCI_data_platform-38'!$F$1:$G$149,2,FALSE)</f>
        <v>2.581650464</v>
      </c>
      <c r="L147" s="57">
        <f>+VLOOKUP(B147,'[5]GCI_data_platform-39'!$F$1:$G$149,2,FALSE)</f>
        <v>2.3640039088</v>
      </c>
      <c r="M147" s="57">
        <f>+VLOOKUP(B147,'[5]GCI_data_platform-40'!$F$1:$G$149,2,FALSE)</f>
        <v>2.2336547800000002</v>
      </c>
      <c r="N147" s="57">
        <f>+VLOOKUP(B147,'[5]GCI_data_platform-41'!$F$1:$G$149,2,FALSE)</f>
        <v>2.2141703879999999</v>
      </c>
      <c r="O147" s="57">
        <f>+VLOOKUP(B147,'[5]GCI_data_platform-42'!$F$1:$G$149,2,FALSE)</f>
        <v>1.975503768</v>
      </c>
      <c r="P147" s="57">
        <f>+VLOOKUP(B147,'[5]GCI_data_platform-43'!$F$1:$G$149,2,FALSE)</f>
        <v>3.0035922199999998</v>
      </c>
      <c r="Q147" s="57">
        <f>+VLOOKUP(B147,'[5]GCI_data_platform-44'!$F$1:$G$149,2,FALSE)</f>
        <v>2.1953455160000002</v>
      </c>
      <c r="R147" s="57">
        <f>+VLOOKUP(B147,'[5]GCI_data_platform-45'!$F$1:$G$149,2,FALSE)</f>
        <v>2.6638837839999998</v>
      </c>
      <c r="S147" s="57">
        <f>+VLOOKUP(B147,'[5]GCI_data_platform-46'!$F$1:$G$149,2,FALSE)</f>
        <v>3.7706855720000001</v>
      </c>
      <c r="T147" s="57">
        <f>+VLOOKUP(B147,'[5]GCI_data_platform-47'!$F$1:$G$149,2,FALSE)</f>
        <v>2.7212923199999999</v>
      </c>
      <c r="U147" s="57">
        <f>+VLOOKUP(B147,'[5]GCI_data_platform-48'!$F$1:$G$149,2,FALSE)</f>
        <v>3.0509696599999998</v>
      </c>
      <c r="V147" s="57">
        <f>+VLOOKUP(B147,'[5]GCI_data_platform-49'!$F$1:$G$149,2,FALSE)</f>
        <v>4.1394156400000002</v>
      </c>
      <c r="W147" s="57">
        <f>+VLOOKUP(B147,'[5]GCI_data_platform-50'!$F$1:$G$149,2,FALSE)</f>
        <v>2.2931225159999999</v>
      </c>
      <c r="X147" s="57">
        <f>+VLOOKUP(B147,'[5]GCI_data_platform-51'!$F$1:$G$149,2,FALSE)</f>
        <v>3.2848377874999999</v>
      </c>
      <c r="Y147" s="57">
        <f>+VLOOKUP(B147,'[5]GCI_data_platform-52'!$F$1:$G$149,2,FALSE)</f>
        <v>3.3959261879999998</v>
      </c>
      <c r="Z147" s="57">
        <f>+VLOOKUP(B147,'[5]GCI_data_platform-53'!$F$1:$G$149,2,FALSE)</f>
        <v>2.7130981680000001</v>
      </c>
      <c r="AA147" s="57">
        <f>+VLOOKUP(B147,'[5]GCI_data_platform-54'!$F$1:$G$149,2,FALSE)</f>
        <v>3.5031099960000001</v>
      </c>
      <c r="AB147" s="57">
        <f>+VLOOKUP(B147,'[5]GCI_data_platform-55'!$F$1:$G$149,2,FALSE)</f>
        <v>3.0787893839999998</v>
      </c>
      <c r="AC147" s="57">
        <f>+VLOOKUP(B147,'[5]GCI_data_platform-56'!$F$1:$G$149,2,FALSE)</f>
        <v>4</v>
      </c>
    </row>
    <row r="148" spans="1:29" x14ac:dyDescent="0.25">
      <c r="A148" s="57" t="s">
        <v>287</v>
      </c>
      <c r="B148" s="57" t="s">
        <v>549</v>
      </c>
      <c r="C148" s="57">
        <v>30</v>
      </c>
      <c r="F148" s="57">
        <f>+VLOOKUP(B148,'[5]GCI_data_platform-33'!$F$1:$G$149,2,FALSE)</f>
        <v>4.1972916821466502</v>
      </c>
      <c r="G148" s="57">
        <f>+VLOOKUP(B148,'[5]GCI_data_platform-34'!$F$1:$G$149,2,FALSE)</f>
        <v>4.1326989364841697</v>
      </c>
      <c r="H148" s="57">
        <f>+VLOOKUP(B148,'[5]GCI_data_platform-35'!$F$1:$G$149,2,FALSE)</f>
        <v>4.65548158994413</v>
      </c>
      <c r="I148" s="57">
        <f>+VLOOKUP(B148,'[5]GCI_data_platform-36'!$F$1:$G$149,2,FALSE)</f>
        <v>3.87721877877095</v>
      </c>
      <c r="J148" s="57">
        <f>+VLOOKUP(B148,'[5]GCI_data_platform-37'!$F$1:$G$149,2,FALSE)</f>
        <v>3.2880170569832399</v>
      </c>
      <c r="K148" s="57">
        <f>+VLOOKUP(B148,'[5]GCI_data_platform-38'!$F$1:$G$149,2,FALSE)</f>
        <v>3.3772226346368699</v>
      </c>
      <c r="L148" s="57">
        <f>+VLOOKUP(B148,'[5]GCI_data_platform-39'!$F$1:$G$149,2,FALSE)</f>
        <v>3.5393680648044699</v>
      </c>
      <c r="M148" s="57">
        <f>+VLOOKUP(B148,'[5]GCI_data_platform-40'!$F$1:$G$149,2,FALSE)</f>
        <v>3.74670267039106</v>
      </c>
      <c r="N148" s="57">
        <f>+VLOOKUP(B148,'[5]GCI_data_platform-41'!$F$1:$G$149,2,FALSE)</f>
        <v>3.27594769050279</v>
      </c>
      <c r="O148" s="57">
        <f>+VLOOKUP(B148,'[5]GCI_data_platform-42'!$F$1:$G$149,2,FALSE)</f>
        <v>3.74469622011173</v>
      </c>
      <c r="P148" s="57">
        <f>+VLOOKUP(B148,'[5]GCI_data_platform-43'!$F$1:$G$149,2,FALSE)</f>
        <v>4.3183856201117301</v>
      </c>
      <c r="Q148" s="57">
        <f>+VLOOKUP(B148,'[5]GCI_data_platform-44'!$F$1:$G$149,2,FALSE)</f>
        <v>4.4240760659217901</v>
      </c>
      <c r="R148" s="57">
        <f>+VLOOKUP(B148,'[5]GCI_data_platform-45'!$F$1:$G$149,2,FALSE)</f>
        <v>3.7359280446927401</v>
      </c>
      <c r="S148" s="57">
        <f>+VLOOKUP(B148,'[5]GCI_data_platform-46'!$F$1:$G$149,2,FALSE)</f>
        <v>4.6827115497206702</v>
      </c>
      <c r="T148" s="57">
        <f>+VLOOKUP(B148,'[5]GCI_data_platform-47'!$F$1:$G$149,2,FALSE)</f>
        <v>6.1091543050279302</v>
      </c>
      <c r="U148" s="57">
        <f>+VLOOKUP(B148,'[5]GCI_data_platform-48'!$F$1:$G$149,2,FALSE)</f>
        <v>4.6551841910614504</v>
      </c>
      <c r="V148" s="57">
        <f>+VLOOKUP(B148,'[5]GCI_data_platform-49'!$F$1:$G$149,2,FALSE)</f>
        <v>5.7198375430167596</v>
      </c>
      <c r="W148" s="57">
        <f>+VLOOKUP(B148,'[5]GCI_data_platform-50'!$F$1:$G$149,2,FALSE)</f>
        <v>4.2094776815642403</v>
      </c>
      <c r="X148" s="57">
        <f>+VLOOKUP(B148,'[5]GCI_data_platform-51'!$F$1:$G$149,2,FALSE)</f>
        <v>4.3910699191340798</v>
      </c>
      <c r="Y148" s="57">
        <f>+VLOOKUP(B148,'[5]GCI_data_platform-52'!$F$1:$G$149,2,FALSE)</f>
        <v>4.1982044379888297</v>
      </c>
      <c r="Z148" s="57">
        <f>+VLOOKUP(B148,'[5]GCI_data_platform-53'!$F$1:$G$149,2,FALSE)</f>
        <v>4.6265215284916197</v>
      </c>
      <c r="AA148" s="57">
        <f>+VLOOKUP(B148,'[5]GCI_data_platform-54'!$F$1:$G$149,2,FALSE)</f>
        <v>4.8559028592178803</v>
      </c>
      <c r="AB148" s="57">
        <f>+VLOOKUP(B148,'[5]GCI_data_platform-55'!$F$1:$G$149,2,FALSE)</f>
        <v>4.6733172134078202</v>
      </c>
      <c r="AC148" s="57">
        <f>+VLOOKUP(B148,'[5]GCI_data_platform-56'!$F$1:$G$149,2,FALSE)</f>
        <v>5.3</v>
      </c>
    </row>
    <row r="149" spans="1:29" x14ac:dyDescent="0.25">
      <c r="A149" s="57" t="s">
        <v>288</v>
      </c>
      <c r="B149" s="57" t="s">
        <v>550</v>
      </c>
      <c r="C149" s="57">
        <v>30</v>
      </c>
      <c r="F149" s="57">
        <f>+VLOOKUP(B149,'[5]GCI_data_platform-33'!$F$1:$G$149,2,FALSE)</f>
        <v>3.5033288656611599</v>
      </c>
      <c r="G149" s="57">
        <f>+VLOOKUP(B149,'[5]GCI_data_platform-34'!$F$1:$G$149,2,FALSE)</f>
        <v>3.30166551798898</v>
      </c>
      <c r="H149" s="57">
        <f>+VLOOKUP(B149,'[5]GCI_data_platform-35'!$F$1:$G$149,2,FALSE)</f>
        <v>2.64668806942149</v>
      </c>
      <c r="I149" s="57">
        <f>+VLOOKUP(B149,'[5]GCI_data_platform-36'!$F$1:$G$149,2,FALSE)</f>
        <v>3.0006485669421501</v>
      </c>
      <c r="J149" s="57">
        <f>+VLOOKUP(B149,'[5]GCI_data_platform-37'!$F$1:$G$149,2,FALSE)</f>
        <v>2.8285449338843001</v>
      </c>
      <c r="K149" s="57">
        <f>+VLOOKUP(B149,'[5]GCI_data_platform-38'!$F$1:$G$149,2,FALSE)</f>
        <v>1.8684935553719</v>
      </c>
      <c r="L149" s="57">
        <f>+VLOOKUP(B149,'[5]GCI_data_platform-39'!$F$1:$G$149,2,FALSE)</f>
        <v>3.6986838796694199</v>
      </c>
      <c r="M149" s="57">
        <f>+VLOOKUP(B149,'[5]GCI_data_platform-40'!$F$1:$G$149,2,FALSE)</f>
        <v>2.71595935041322</v>
      </c>
      <c r="N149" s="57">
        <f>+VLOOKUP(B149,'[5]GCI_data_platform-41'!$F$1:$G$149,2,FALSE)</f>
        <v>2.6415051090909101</v>
      </c>
      <c r="O149" s="57">
        <f>+VLOOKUP(B149,'[5]GCI_data_platform-42'!$F$1:$G$149,2,FALSE)</f>
        <v>2.6131001504132199</v>
      </c>
      <c r="P149" s="57">
        <f>+VLOOKUP(B149,'[5]GCI_data_platform-43'!$F$1:$G$149,2,FALSE)</f>
        <v>3.11066561157025</v>
      </c>
      <c r="Q149" s="57">
        <f>+VLOOKUP(B149,'[5]GCI_data_platform-44'!$F$1:$G$149,2,FALSE)</f>
        <v>3.5948130628099202</v>
      </c>
      <c r="R149" s="57">
        <f>+VLOOKUP(B149,'[5]GCI_data_platform-45'!$F$1:$G$149,2,FALSE)</f>
        <v>2.7910926016528901</v>
      </c>
      <c r="S149" s="57">
        <f>+VLOOKUP(B149,'[5]GCI_data_platform-46'!$F$1:$G$149,2,FALSE)</f>
        <v>3.9269607272727298</v>
      </c>
      <c r="T149" s="57">
        <f>+VLOOKUP(B149,'[5]GCI_data_platform-47'!$F$1:$G$149,2,FALSE)</f>
        <v>6.3219666743801701</v>
      </c>
      <c r="U149" s="57">
        <f>+VLOOKUP(B149,'[5]GCI_data_platform-48'!$F$1:$G$149,2,FALSE)</f>
        <v>4.9995450545454601</v>
      </c>
      <c r="V149" s="57">
        <f>+VLOOKUP(B149,'[5]GCI_data_platform-49'!$F$1:$G$149,2,FALSE)</f>
        <v>5.8688462859504096</v>
      </c>
      <c r="W149" s="57">
        <f>+VLOOKUP(B149,'[5]GCI_data_platform-50'!$F$1:$G$149,2,FALSE)</f>
        <v>3.0457216033057901</v>
      </c>
      <c r="X149" s="57">
        <f>+VLOOKUP(B149,'[5]GCI_data_platform-51'!$F$1:$G$149,2,FALSE)</f>
        <v>4.1083189086776901</v>
      </c>
      <c r="Y149" s="57">
        <f>+VLOOKUP(B149,'[5]GCI_data_platform-52'!$F$1:$G$149,2,FALSE)</f>
        <v>3.7755243487603298</v>
      </c>
      <c r="Z149" s="57">
        <f>+VLOOKUP(B149,'[5]GCI_data_platform-53'!$F$1:$G$149,2,FALSE)</f>
        <v>5.1754343851239701</v>
      </c>
      <c r="AA149" s="57">
        <f>+VLOOKUP(B149,'[5]GCI_data_platform-54'!$F$1:$G$149,2,FALSE)</f>
        <v>4.6784729570247903</v>
      </c>
      <c r="AB149" s="57">
        <f>+VLOOKUP(B149,'[5]GCI_data_platform-55'!$F$1:$G$149,2,FALSE)</f>
        <v>4.3305465322314101</v>
      </c>
      <c r="AC149" s="57">
        <f>+VLOOKUP(B149,'[5]GCI_data_platform-56'!$F$1:$G$149,2,FALSE)</f>
        <v>4.3</v>
      </c>
    </row>
    <row r="151" spans="1:29" x14ac:dyDescent="0.25">
      <c r="A151" s="47" t="s">
        <v>171</v>
      </c>
      <c r="F151" s="57">
        <f>+AVERAGEIF($D$2:$D$149,1,F2:F149)</f>
        <v>4.2943253120720959</v>
      </c>
      <c r="G151" s="57">
        <f t="shared" ref="G151:AC151" si="0">+AVERAGEIF($D$2:$D$149,1,G2:G149)</f>
        <v>4.258174149345118</v>
      </c>
      <c r="H151" s="57">
        <f t="shared" si="0"/>
        <v>4.5294838946848932</v>
      </c>
      <c r="I151" s="57">
        <f t="shared" si="0"/>
        <v>3.9953074216613267</v>
      </c>
      <c r="J151" s="57">
        <f>+AVERAGEIF($D$2:$D$149,1,J2:J149)</f>
        <v>3.9923265742670067</v>
      </c>
      <c r="K151" s="57">
        <f t="shared" si="0"/>
        <v>3.4620212108553061</v>
      </c>
      <c r="L151" s="57">
        <f t="shared" si="0"/>
        <v>4.5252130450086714</v>
      </c>
      <c r="M151" s="57">
        <f t="shared" si="0"/>
        <v>4.36683178371515</v>
      </c>
      <c r="N151" s="57">
        <f t="shared" si="0"/>
        <v>3.3988970277169122</v>
      </c>
      <c r="O151" s="57">
        <f t="shared" si="0"/>
        <v>3.6185496821397871</v>
      </c>
      <c r="P151" s="57">
        <f t="shared" si="0"/>
        <v>3.778686078957473</v>
      </c>
      <c r="Q151" s="57">
        <f t="shared" si="0"/>
        <v>4.0650379272482029</v>
      </c>
      <c r="R151" s="57">
        <f t="shared" si="0"/>
        <v>3.7420307551324639</v>
      </c>
      <c r="S151" s="57">
        <f t="shared" si="0"/>
        <v>4.3492595207023461</v>
      </c>
      <c r="T151" s="57">
        <f t="shared" si="0"/>
        <v>5.8439520006269108</v>
      </c>
      <c r="U151" s="57">
        <f t="shared" si="0"/>
        <v>4.7766134576840553</v>
      </c>
      <c r="V151" s="57">
        <f t="shared" si="0"/>
        <v>5.4375584137553377</v>
      </c>
      <c r="W151" s="57">
        <f t="shared" si="0"/>
        <v>4.5526022657449419</v>
      </c>
      <c r="X151" s="57">
        <f t="shared" si="0"/>
        <v>4.402778800253027</v>
      </c>
      <c r="Y151" s="57">
        <f t="shared" si="0"/>
        <v>4.3681034657510853</v>
      </c>
      <c r="Z151" s="57">
        <f t="shared" si="0"/>
        <v>4.7849244986542576</v>
      </c>
      <c r="AA151" s="57">
        <f t="shared" si="0"/>
        <v>4.5893188144418762</v>
      </c>
      <c r="AB151" s="57">
        <f t="shared" si="0"/>
        <v>4.3177160830665908</v>
      </c>
      <c r="AC151" s="57">
        <f t="shared" si="0"/>
        <v>5.0964285714285706</v>
      </c>
    </row>
    <row r="152" spans="1:29" x14ac:dyDescent="0.25">
      <c r="A152" s="47" t="s">
        <v>685</v>
      </c>
      <c r="F152" s="57">
        <f>+AVERAGEIF($C$2:$C$149,20,F2:F149)</f>
        <v>4.3923416371480979</v>
      </c>
      <c r="G152" s="57">
        <f t="shared" ref="G152:AC152" si="1">+AVERAGEIF($C$2:$C$149,20,G2:G149)</f>
        <v>4.3656178374866581</v>
      </c>
      <c r="H152" s="57">
        <f t="shared" si="1"/>
        <v>4.5993614968134269</v>
      </c>
      <c r="I152" s="57">
        <f t="shared" si="1"/>
        <v>4.0965622577047114</v>
      </c>
      <c r="J152" s="57">
        <f t="shared" si="1"/>
        <v>4.1418364248746062</v>
      </c>
      <c r="K152" s="57">
        <f t="shared" si="1"/>
        <v>3.6129142490880275</v>
      </c>
      <c r="L152" s="57">
        <f t="shared" si="1"/>
        <v>4.694743491490315</v>
      </c>
      <c r="M152" s="57">
        <f t="shared" si="1"/>
        <v>4.3589360050063695</v>
      </c>
      <c r="N152" s="57">
        <f t="shared" si="1"/>
        <v>3.5498987452982114</v>
      </c>
      <c r="O152" s="57">
        <f t="shared" si="1"/>
        <v>3.7475098535824016</v>
      </c>
      <c r="P152" s="57">
        <f t="shared" si="1"/>
        <v>3.8480580115847673</v>
      </c>
      <c r="Q152" s="57">
        <f t="shared" si="1"/>
        <v>4.1524026437654076</v>
      </c>
      <c r="R152" s="57">
        <f t="shared" si="1"/>
        <v>3.7952182084234556</v>
      </c>
      <c r="S152" s="57">
        <f t="shared" si="1"/>
        <v>4.4196432823934684</v>
      </c>
      <c r="T152" s="57">
        <f t="shared" si="1"/>
        <v>5.8530810977719741</v>
      </c>
      <c r="U152" s="57">
        <f t="shared" si="1"/>
        <v>5.0632968711753259</v>
      </c>
      <c r="V152" s="57">
        <f t="shared" si="1"/>
        <v>5.6066260816206297</v>
      </c>
      <c r="W152" s="57">
        <f t="shared" si="1"/>
        <v>4.6750450430438306</v>
      </c>
      <c r="X152" s="57">
        <f t="shared" si="1"/>
        <v>4.4725130361324119</v>
      </c>
      <c r="Y152" s="57">
        <f t="shared" si="1"/>
        <v>4.4512265394131907</v>
      </c>
      <c r="Z152" s="57">
        <f t="shared" si="1"/>
        <v>4.8222498507652576</v>
      </c>
      <c r="AA152" s="57">
        <f t="shared" si="1"/>
        <v>4.6176646921633804</v>
      </c>
      <c r="AB152" s="57">
        <f t="shared" si="1"/>
        <v>4.3944140232605093</v>
      </c>
      <c r="AC152" s="57">
        <f t="shared" si="1"/>
        <v>5.2347826086956522</v>
      </c>
    </row>
    <row r="153" spans="1:29" x14ac:dyDescent="0.25">
      <c r="A153" s="47" t="s">
        <v>173</v>
      </c>
      <c r="F153" s="57">
        <f>+AVERAGEIF($C$2:$C$149,10,F2:F149)</f>
        <v>3.8434502167224842</v>
      </c>
      <c r="G153" s="57">
        <f t="shared" ref="G153:AC153" si="2">+AVERAGEIF($C$2:$C$149,10,G2:G149)</f>
        <v>3.7639331838940322</v>
      </c>
      <c r="H153" s="57">
        <f t="shared" si="2"/>
        <v>4.2080469248936421</v>
      </c>
      <c r="I153" s="57">
        <f t="shared" si="2"/>
        <v>3.5295351758617599</v>
      </c>
      <c r="J153" s="57">
        <f t="shared" si="2"/>
        <v>3.3045812614720482</v>
      </c>
      <c r="K153" s="57">
        <f t="shared" si="2"/>
        <v>2.7679132349847881</v>
      </c>
      <c r="L153" s="57">
        <f t="shared" si="2"/>
        <v>3.7453729911931122</v>
      </c>
      <c r="M153" s="57">
        <f t="shared" si="2"/>
        <v>4.4031523657755383</v>
      </c>
      <c r="N153" s="57">
        <f t="shared" si="2"/>
        <v>2.7042891268429319</v>
      </c>
      <c r="O153" s="57">
        <f t="shared" si="2"/>
        <v>3.025332893503764</v>
      </c>
      <c r="P153" s="57">
        <f t="shared" si="2"/>
        <v>3.4595751888719199</v>
      </c>
      <c r="Q153" s="57">
        <f t="shared" si="2"/>
        <v>3.6631602312690603</v>
      </c>
      <c r="R153" s="57">
        <f t="shared" si="2"/>
        <v>3.4973684699939001</v>
      </c>
      <c r="S153" s="57">
        <f t="shared" si="2"/>
        <v>4.0254942169231862</v>
      </c>
      <c r="T153" s="57">
        <f t="shared" si="2"/>
        <v>5.8019581537596183</v>
      </c>
      <c r="U153" s="57">
        <f t="shared" si="2"/>
        <v>3.4578697556242077</v>
      </c>
      <c r="V153" s="57">
        <f t="shared" si="2"/>
        <v>4.6598471415749954</v>
      </c>
      <c r="W153" s="57">
        <f t="shared" si="2"/>
        <v>3.9893654901700479</v>
      </c>
      <c r="X153" s="57">
        <f t="shared" si="2"/>
        <v>4.0820013152078527</v>
      </c>
      <c r="Y153" s="57">
        <f t="shared" si="2"/>
        <v>3.9857373269054022</v>
      </c>
      <c r="Z153" s="57">
        <f t="shared" si="2"/>
        <v>4.6132278789436656</v>
      </c>
      <c r="AA153" s="57">
        <f t="shared" si="2"/>
        <v>4.4589277769229669</v>
      </c>
      <c r="AB153" s="57">
        <f t="shared" si="2"/>
        <v>3.9649055581745722</v>
      </c>
      <c r="AC153" s="57">
        <f t="shared" si="2"/>
        <v>4.46</v>
      </c>
    </row>
    <row r="154" spans="1:29" x14ac:dyDescent="0.25">
      <c r="A154" s="47" t="s">
        <v>58</v>
      </c>
      <c r="F154" s="57">
        <f>+AVERAGEIF($C$2:$C$149,30,F2:F149)</f>
        <v>3.9357134097657207</v>
      </c>
      <c r="G154" s="57">
        <f t="shared" ref="G154:AC154" si="3">+AVERAGEIF($C$2:$C$149,30,G2:G149)</f>
        <v>3.8376873077483564</v>
      </c>
      <c r="H154" s="57">
        <f t="shared" si="3"/>
        <v>4.200906131208475</v>
      </c>
      <c r="I154" s="57">
        <f t="shared" si="3"/>
        <v>3.7248534091893921</v>
      </c>
      <c r="J154" s="57">
        <f t="shared" si="3"/>
        <v>3.4029232718833198</v>
      </c>
      <c r="K154" s="57">
        <f t="shared" si="3"/>
        <v>2.9794728720145662</v>
      </c>
      <c r="L154" s="57">
        <f t="shared" si="3"/>
        <v>3.9984239159806156</v>
      </c>
      <c r="M154" s="57">
        <f t="shared" si="3"/>
        <v>3.7433495803871399</v>
      </c>
      <c r="N154" s="57">
        <f t="shared" si="3"/>
        <v>3.1500653713482327</v>
      </c>
      <c r="O154" s="57">
        <f t="shared" si="3"/>
        <v>3.1638498091824445</v>
      </c>
      <c r="P154" s="57">
        <f t="shared" si="3"/>
        <v>3.3800849350479876</v>
      </c>
      <c r="Q154" s="57">
        <f t="shared" si="3"/>
        <v>3.7144476752043687</v>
      </c>
      <c r="R154" s="57">
        <f t="shared" si="3"/>
        <v>3.473208278271648</v>
      </c>
      <c r="S154" s="57">
        <f t="shared" si="3"/>
        <v>4.1277627670047554</v>
      </c>
      <c r="T154" s="57">
        <f t="shared" si="3"/>
        <v>5.1645998870766112</v>
      </c>
      <c r="U154" s="57">
        <f t="shared" si="3"/>
        <v>4.4670814262397442</v>
      </c>
      <c r="V154" s="57">
        <f t="shared" si="3"/>
        <v>4.8455773947018326</v>
      </c>
      <c r="W154" s="57">
        <f t="shared" si="3"/>
        <v>4.1921937963960909</v>
      </c>
      <c r="X154" s="57">
        <f t="shared" si="3"/>
        <v>4.22979171581781</v>
      </c>
      <c r="Y154" s="57">
        <f t="shared" si="3"/>
        <v>4.0982641762196259</v>
      </c>
      <c r="Z154" s="57">
        <f t="shared" si="3"/>
        <v>4.5297606303545335</v>
      </c>
      <c r="AA154" s="57">
        <f t="shared" si="3"/>
        <v>4.5178380010177648</v>
      </c>
      <c r="AB154" s="57">
        <f t="shared" si="3"/>
        <v>4.1241352317731534</v>
      </c>
      <c r="AC154" s="57">
        <f t="shared" si="3"/>
        <v>5.400833333333332</v>
      </c>
    </row>
    <row r="156" spans="1:29" x14ac:dyDescent="0.25">
      <c r="A156" s="47" t="s">
        <v>759</v>
      </c>
      <c r="F156" s="57">
        <f>+AVERAGEIF($E$2:$E$149,22,F2:F149)</f>
        <v>4.3344439912614909</v>
      </c>
      <c r="G156" s="57">
        <f t="shared" ref="G156:AC156" si="4">+AVERAGEIF($E$2:$E$149,22,G2:G149)</f>
        <v>4.3107454890638737</v>
      </c>
      <c r="H156" s="57">
        <f t="shared" si="4"/>
        <v>4.4911139780588707</v>
      </c>
      <c r="I156" s="57">
        <f t="shared" si="4"/>
        <v>4.0203566258720187</v>
      </c>
      <c r="J156" s="57">
        <f t="shared" si="4"/>
        <v>4.026764037862252</v>
      </c>
      <c r="K156" s="57">
        <f t="shared" si="4"/>
        <v>3.5661680440154804</v>
      </c>
      <c r="L156" s="57">
        <f t="shared" si="4"/>
        <v>4.6660893116004942</v>
      </c>
      <c r="M156" s="57">
        <f t="shared" si="4"/>
        <v>4.2776835666929847</v>
      </c>
      <c r="N156" s="57">
        <f t="shared" si="4"/>
        <v>3.5556389845653329</v>
      </c>
      <c r="O156" s="57">
        <f t="shared" si="4"/>
        <v>3.766873596420429</v>
      </c>
      <c r="P156" s="57">
        <f t="shared" si="4"/>
        <v>3.8461188031147753</v>
      </c>
      <c r="Q156" s="57">
        <f t="shared" si="4"/>
        <v>4.0893011275046751</v>
      </c>
      <c r="R156" s="57">
        <f t="shared" si="4"/>
        <v>3.6664899062103271</v>
      </c>
      <c r="S156" s="57">
        <f t="shared" si="4"/>
        <v>4.3468713527047607</v>
      </c>
      <c r="T156" s="57">
        <f t="shared" si="4"/>
        <v>5.8567060278730185</v>
      </c>
      <c r="U156" s="57">
        <f t="shared" si="4"/>
        <v>5.0160689059263426</v>
      </c>
      <c r="V156" s="57">
        <f t="shared" si="4"/>
        <v>5.5984781617221486</v>
      </c>
      <c r="W156" s="57">
        <f t="shared" si="4"/>
        <v>4.6223464538514003</v>
      </c>
      <c r="X156" s="57">
        <f t="shared" si="4"/>
        <v>4.4055394978543356</v>
      </c>
      <c r="Y156" s="57">
        <f t="shared" si="4"/>
        <v>4.411747224963694</v>
      </c>
      <c r="Z156" s="57">
        <f t="shared" si="4"/>
        <v>4.7023875436436384</v>
      </c>
      <c r="AA156" s="57">
        <f t="shared" si="4"/>
        <v>4.6104926441269711</v>
      </c>
      <c r="AB156" s="57">
        <f t="shared" si="4"/>
        <v>4.2694468952093008</v>
      </c>
      <c r="AC156" s="57">
        <f t="shared" si="4"/>
        <v>5.0250000000000004</v>
      </c>
    </row>
    <row r="157" spans="1:29" x14ac:dyDescent="0.25">
      <c r="A157" s="47" t="s">
        <v>760</v>
      </c>
      <c r="F157" s="57">
        <f>+AVERAGEIF($E$2:$E$149,21,F2:F149)</f>
        <v>4.5246791134603441</v>
      </c>
      <c r="G157" s="57">
        <f t="shared" ref="G157:AC157" si="5">+AVERAGEIF($E$2:$E$149,21,G2:G149)</f>
        <v>4.49104034816731</v>
      </c>
      <c r="H157" s="57">
        <f t="shared" si="5"/>
        <v>4.8467843968238373</v>
      </c>
      <c r="I157" s="57">
        <f t="shared" si="5"/>
        <v>4.270746559036577</v>
      </c>
      <c r="J157" s="57">
        <f t="shared" si="5"/>
        <v>4.4048590237599843</v>
      </c>
      <c r="K157" s="57">
        <f t="shared" si="5"/>
        <v>3.7197627178252786</v>
      </c>
      <c r="L157" s="57">
        <f t="shared" si="5"/>
        <v>4.7602387598099041</v>
      </c>
      <c r="M157" s="57">
        <f t="shared" si="5"/>
        <v>4.5446558640083925</v>
      </c>
      <c r="N157" s="57">
        <f t="shared" si="5"/>
        <v>3.5367781984019326</v>
      </c>
      <c r="O157" s="57">
        <f t="shared" si="5"/>
        <v>3.7032498699526273</v>
      </c>
      <c r="P157" s="57">
        <f t="shared" si="5"/>
        <v>3.8524904880876059</v>
      </c>
      <c r="Q157" s="57">
        <f t="shared" si="5"/>
        <v>4.2966346809327964</v>
      </c>
      <c r="R157" s="57">
        <f t="shared" si="5"/>
        <v>4.0894543277677489</v>
      </c>
      <c r="S157" s="57">
        <f t="shared" si="5"/>
        <v>4.5859791216819454</v>
      </c>
      <c r="T157" s="57">
        <f t="shared" si="5"/>
        <v>5.8447955432553016</v>
      </c>
      <c r="U157" s="57">
        <f t="shared" si="5"/>
        <v>5.1712465060301458</v>
      </c>
      <c r="V157" s="57">
        <f t="shared" si="5"/>
        <v>5.625249898531445</v>
      </c>
      <c r="W157" s="57">
        <f t="shared" si="5"/>
        <v>4.7954989611979562</v>
      </c>
      <c r="X157" s="57">
        <f t="shared" si="5"/>
        <v>4.6255954093394438</v>
      </c>
      <c r="Y157" s="57">
        <f t="shared" si="5"/>
        <v>4.5414649724406067</v>
      </c>
      <c r="Z157" s="57">
        <f t="shared" si="5"/>
        <v>5.0962208384718144</v>
      </c>
      <c r="AA157" s="57">
        <f t="shared" si="5"/>
        <v>4.6340579448180259</v>
      </c>
      <c r="AB157" s="57">
        <f t="shared" si="5"/>
        <v>4.6800531730918413</v>
      </c>
      <c r="AC157" s="57">
        <f t="shared" si="5"/>
        <v>5.7142857142857144</v>
      </c>
    </row>
    <row r="158" spans="1:29" x14ac:dyDescent="0.25">
      <c r="A158" s="47" t="s">
        <v>761</v>
      </c>
      <c r="F158" s="57">
        <f>+AVERAGEIF($E$2:$E$149,12,F2:F149)</f>
        <v>3.5852707488434734</v>
      </c>
      <c r="G158" s="57">
        <f t="shared" ref="G158:AC158" si="6">+AVERAGEIF($E$2:$E$149,12,G2:G149)</f>
        <v>3.50979474789813</v>
      </c>
      <c r="H158" s="57">
        <f t="shared" si="6"/>
        <v>3.8975885917105901</v>
      </c>
      <c r="I158" s="57">
        <f t="shared" si="6"/>
        <v>3.2077714197947103</v>
      </c>
      <c r="J158" s="57">
        <f t="shared" si="6"/>
        <v>2.9253104259589136</v>
      </c>
      <c r="K158" s="57">
        <f t="shared" si="6"/>
        <v>2.4824665606035334</v>
      </c>
      <c r="L158" s="57">
        <f t="shared" si="6"/>
        <v>3.3035055847360102</v>
      </c>
      <c r="M158" s="57">
        <f t="shared" si="6"/>
        <v>4.0258946117540662</v>
      </c>
      <c r="N158" s="57">
        <f t="shared" si="6"/>
        <v>2.4393583304806903</v>
      </c>
      <c r="O158" s="57">
        <f t="shared" si="6"/>
        <v>2.9072840783647167</v>
      </c>
      <c r="P158" s="57">
        <f t="shared" si="6"/>
        <v>3.4384910514974365</v>
      </c>
      <c r="Q158" s="57">
        <f t="shared" si="6"/>
        <v>3.4770209793747835</v>
      </c>
      <c r="R158" s="57">
        <f t="shared" si="6"/>
        <v>3.2997473959905528</v>
      </c>
      <c r="S158" s="57">
        <f t="shared" si="6"/>
        <v>3.8674432293530869</v>
      </c>
      <c r="T158" s="57">
        <f t="shared" si="6"/>
        <v>5.6826887713843961</v>
      </c>
      <c r="U158" s="57">
        <f t="shared" si="6"/>
        <v>3.5144268908657903</v>
      </c>
      <c r="V158" s="57">
        <f t="shared" si="6"/>
        <v>4.6507911026907527</v>
      </c>
      <c r="W158" s="57">
        <f t="shared" si="6"/>
        <v>3.53985135486854</v>
      </c>
      <c r="X158" s="57">
        <f t="shared" si="6"/>
        <v>3.8116987516795136</v>
      </c>
      <c r="Y158" s="57">
        <f t="shared" si="6"/>
        <v>3.70932656666802</v>
      </c>
      <c r="Z158" s="57">
        <f t="shared" si="6"/>
        <v>4.0449163162093136</v>
      </c>
      <c r="AA158" s="57">
        <f t="shared" si="6"/>
        <v>4.2279269118730429</v>
      </c>
      <c r="AB158" s="57">
        <f t="shared" si="6"/>
        <v>3.5834405186816767</v>
      </c>
      <c r="AC158" s="57">
        <f t="shared" si="6"/>
        <v>4.666666666666667</v>
      </c>
    </row>
    <row r="159" spans="1:29" x14ac:dyDescent="0.25">
      <c r="A159" s="47" t="s">
        <v>762</v>
      </c>
      <c r="F159" s="57">
        <f>+AVERAGEIF($E$2:$E$149,11,F2:F149)</f>
        <v>4.2307194185409998</v>
      </c>
      <c r="G159" s="57">
        <f t="shared" ref="G159:AC159" si="7">+AVERAGEIF($E$2:$E$149,11,G2:G149)</f>
        <v>4.1451408378878849</v>
      </c>
      <c r="H159" s="57">
        <f t="shared" si="7"/>
        <v>4.6737344246682202</v>
      </c>
      <c r="I159" s="57">
        <f t="shared" si="7"/>
        <v>4.0121808099623344</v>
      </c>
      <c r="J159" s="57">
        <f t="shared" si="7"/>
        <v>3.8734875147417496</v>
      </c>
      <c r="K159" s="57">
        <f t="shared" si="7"/>
        <v>3.19608324655667</v>
      </c>
      <c r="L159" s="57">
        <f t="shared" si="7"/>
        <v>4.4081741008787647</v>
      </c>
      <c r="M159" s="57">
        <f t="shared" si="7"/>
        <v>4.9690389968077451</v>
      </c>
      <c r="N159" s="57">
        <f t="shared" si="7"/>
        <v>3.1016853213862952</v>
      </c>
      <c r="O159" s="57">
        <f t="shared" si="7"/>
        <v>3.2024061162123347</v>
      </c>
      <c r="P159" s="57">
        <f t="shared" si="7"/>
        <v>3.4912013949336451</v>
      </c>
      <c r="Q159" s="57">
        <f t="shared" si="7"/>
        <v>3.9423691091104747</v>
      </c>
      <c r="R159" s="57">
        <f t="shared" si="7"/>
        <v>3.7938000809989201</v>
      </c>
      <c r="S159" s="57">
        <f t="shared" si="7"/>
        <v>4.2625706982783349</v>
      </c>
      <c r="T159" s="57">
        <f t="shared" si="7"/>
        <v>5.9808622273224499</v>
      </c>
      <c r="U159" s="57">
        <f t="shared" si="7"/>
        <v>3.373034052761835</v>
      </c>
      <c r="V159" s="57">
        <f t="shared" si="7"/>
        <v>4.6734311999013602</v>
      </c>
      <c r="W159" s="57">
        <f t="shared" si="7"/>
        <v>4.6636366931223101</v>
      </c>
      <c r="X159" s="57">
        <f t="shared" si="7"/>
        <v>4.4874551605003603</v>
      </c>
      <c r="Y159" s="57">
        <f t="shared" si="7"/>
        <v>4.4003534672614748</v>
      </c>
      <c r="Z159" s="57">
        <f t="shared" si="7"/>
        <v>5.465695223045195</v>
      </c>
      <c r="AA159" s="57">
        <f t="shared" si="7"/>
        <v>4.8054290744978498</v>
      </c>
      <c r="AB159" s="57">
        <f t="shared" si="7"/>
        <v>4.5371031174139151</v>
      </c>
      <c r="AC159" s="57">
        <f t="shared" si="7"/>
        <v>4.1500000000000004</v>
      </c>
    </row>
    <row r="162" spans="1:29" x14ac:dyDescent="0.25">
      <c r="A162" s="47" t="s">
        <v>763</v>
      </c>
      <c r="F162" s="57">
        <f t="shared" ref="F162:U163" si="8">+F158/F156</f>
        <v>0.82715816747698268</v>
      </c>
      <c r="G162" s="57">
        <f t="shared" si="8"/>
        <v>0.81419669910976833</v>
      </c>
      <c r="H162" s="57">
        <f t="shared" si="8"/>
        <v>0.86784450600721308</v>
      </c>
      <c r="I162" s="57">
        <f t="shared" si="8"/>
        <v>0.79788230704507268</v>
      </c>
      <c r="J162" s="57">
        <f>+J158/J156</f>
        <v>0.72646681018635417</v>
      </c>
      <c r="K162" s="57">
        <f t="shared" ref="K162:AC163" si="9">+K158/K156</f>
        <v>0.69611597938281489</v>
      </c>
      <c r="L162" s="57">
        <f t="shared" si="9"/>
        <v>0.70798164461256097</v>
      </c>
      <c r="M162" s="57">
        <f t="shared" si="9"/>
        <v>0.94113894798123809</v>
      </c>
      <c r="N162" s="57">
        <f t="shared" si="9"/>
        <v>0.68605343260935558</v>
      </c>
      <c r="O162" s="57">
        <f t="shared" si="9"/>
        <v>0.77180292992242694</v>
      </c>
      <c r="P162" s="57">
        <f t="shared" si="9"/>
        <v>0.89401581893746451</v>
      </c>
      <c r="Q162" s="57">
        <f t="shared" si="9"/>
        <v>0.85027266786207301</v>
      </c>
      <c r="R162" s="57">
        <f t="shared" si="9"/>
        <v>0.89997449342528302</v>
      </c>
      <c r="S162" s="57">
        <f t="shared" si="9"/>
        <v>0.88970731258164371</v>
      </c>
      <c r="T162" s="57">
        <f t="shared" si="9"/>
        <v>0.97028752072232305</v>
      </c>
      <c r="U162" s="57">
        <f t="shared" si="9"/>
        <v>0.70063369478708615</v>
      </c>
      <c r="V162" s="57">
        <f t="shared" si="9"/>
        <v>0.83072416616520695</v>
      </c>
      <c r="W162" s="57">
        <f t="shared" si="9"/>
        <v>0.7658126430395733</v>
      </c>
      <c r="X162" s="57">
        <f t="shared" si="9"/>
        <v>0.86520589669799919</v>
      </c>
      <c r="Y162" s="57">
        <f t="shared" si="9"/>
        <v>0.84078401991821861</v>
      </c>
      <c r="Z162" s="57">
        <f t="shared" si="9"/>
        <v>0.86018352989152314</v>
      </c>
      <c r="AA162" s="57">
        <f t="shared" si="9"/>
        <v>0.91702280823693416</v>
      </c>
      <c r="AB162" s="57">
        <f t="shared" si="9"/>
        <v>0.83932195589611758</v>
      </c>
      <c r="AC162" s="57">
        <f t="shared" si="9"/>
        <v>0.9286898839137645</v>
      </c>
    </row>
    <row r="163" spans="1:29" x14ac:dyDescent="0.25">
      <c r="A163" s="47" t="s">
        <v>764</v>
      </c>
      <c r="F163" s="57">
        <f>+F159/F157</f>
        <v>0.93503192435351901</v>
      </c>
      <c r="G163" s="57">
        <f t="shared" si="8"/>
        <v>0.92298009292644656</v>
      </c>
      <c r="H163" s="57">
        <f t="shared" si="8"/>
        <v>0.96429592117424923</v>
      </c>
      <c r="I163" s="57">
        <f t="shared" si="8"/>
        <v>0.9394565457116304</v>
      </c>
      <c r="J163" s="57">
        <f t="shared" si="8"/>
        <v>0.8793669658547536</v>
      </c>
      <c r="K163" s="57">
        <f t="shared" si="8"/>
        <v>0.85921696866332042</v>
      </c>
      <c r="L163" s="57">
        <f t="shared" si="8"/>
        <v>0.92604054613739606</v>
      </c>
      <c r="M163" s="57">
        <f t="shared" si="8"/>
        <v>1.0933806971305076</v>
      </c>
      <c r="N163" s="57">
        <f t="shared" si="8"/>
        <v>0.87698044587239565</v>
      </c>
      <c r="O163" s="57">
        <f t="shared" si="8"/>
        <v>0.86475561430406545</v>
      </c>
      <c r="P163" s="57">
        <f t="shared" si="8"/>
        <v>0.90621934193708908</v>
      </c>
      <c r="Q163" s="57">
        <f t="shared" si="8"/>
        <v>0.91754812821428633</v>
      </c>
      <c r="R163" s="57">
        <f t="shared" si="8"/>
        <v>0.92770325254366803</v>
      </c>
      <c r="S163" s="57">
        <f t="shared" si="8"/>
        <v>0.92947887139856888</v>
      </c>
      <c r="T163" s="57">
        <f t="shared" si="8"/>
        <v>1.0232799732788198</v>
      </c>
      <c r="U163" s="57">
        <f t="shared" si="8"/>
        <v>0.65226711757572742</v>
      </c>
      <c r="V163" s="57">
        <f t="shared" si="9"/>
        <v>0.83079530406665647</v>
      </c>
      <c r="W163" s="57">
        <f t="shared" si="9"/>
        <v>0.97250290967788977</v>
      </c>
      <c r="X163" s="57">
        <f t="shared" si="9"/>
        <v>0.97013568273607165</v>
      </c>
      <c r="Y163" s="57">
        <f t="shared" si="9"/>
        <v>0.96892819695066423</v>
      </c>
      <c r="Z163" s="57">
        <f t="shared" si="9"/>
        <v>1.0724996808976932</v>
      </c>
      <c r="AA163" s="57">
        <f t="shared" si="9"/>
        <v>1.036980791289297</v>
      </c>
      <c r="AB163" s="57">
        <f t="shared" si="9"/>
        <v>0.96945546334818944</v>
      </c>
      <c r="AC163" s="57">
        <f t="shared" si="9"/>
        <v>0.72625000000000006</v>
      </c>
    </row>
    <row r="164" spans="1:29" x14ac:dyDescent="0.25">
      <c r="A164" s="47" t="s">
        <v>765</v>
      </c>
      <c r="F164" s="57">
        <f>+F151/F154</f>
        <v>1.0911173820269913</v>
      </c>
      <c r="G164" s="57">
        <f t="shared" ref="G164:AC164" si="10">+G151/G154</f>
        <v>1.1095677703464248</v>
      </c>
      <c r="H164" s="57">
        <f t="shared" si="10"/>
        <v>1.078215926091616</v>
      </c>
      <c r="I164" s="57">
        <f t="shared" si="10"/>
        <v>1.0726079613776778</v>
      </c>
      <c r="J164" s="57">
        <f t="shared" si="10"/>
        <v>1.1732049932637729</v>
      </c>
      <c r="K164" s="57">
        <f t="shared" si="10"/>
        <v>1.1619576212199125</v>
      </c>
      <c r="L164" s="57">
        <f t="shared" si="10"/>
        <v>1.1317491942069029</v>
      </c>
      <c r="M164" s="57">
        <f t="shared" si="10"/>
        <v>1.1665573011387114</v>
      </c>
      <c r="N164" s="57">
        <f t="shared" si="10"/>
        <v>1.0789925373079414</v>
      </c>
      <c r="O164" s="57">
        <f t="shared" si="10"/>
        <v>1.1437172749596605</v>
      </c>
      <c r="P164" s="57">
        <f t="shared" si="10"/>
        <v>1.1179263691797812</v>
      </c>
      <c r="Q164" s="57">
        <f t="shared" si="10"/>
        <v>1.0943855675728544</v>
      </c>
      <c r="R164" s="57">
        <f t="shared" si="10"/>
        <v>1.0773988932775975</v>
      </c>
      <c r="S164" s="57">
        <f t="shared" si="10"/>
        <v>1.053660243139001</v>
      </c>
      <c r="T164" s="57">
        <f t="shared" si="10"/>
        <v>1.1315401247733137</v>
      </c>
      <c r="U164" s="57">
        <f t="shared" si="10"/>
        <v>1.0692917817942857</v>
      </c>
      <c r="V164" s="57">
        <f t="shared" si="10"/>
        <v>1.1221693455357413</v>
      </c>
      <c r="W164" s="57">
        <f t="shared" si="10"/>
        <v>1.0859713283433328</v>
      </c>
      <c r="X164" s="57">
        <f t="shared" si="10"/>
        <v>1.0408973056021438</v>
      </c>
      <c r="Y164" s="57">
        <f t="shared" si="10"/>
        <v>1.0658423366402816</v>
      </c>
      <c r="Z164" s="57">
        <f t="shared" si="10"/>
        <v>1.056330541307158</v>
      </c>
      <c r="AA164" s="57">
        <f t="shared" si="10"/>
        <v>1.0158219071617902</v>
      </c>
      <c r="AB164" s="57">
        <f t="shared" si="10"/>
        <v>1.0469385314531037</v>
      </c>
      <c r="AC164" s="57">
        <f t="shared" si="10"/>
        <v>0.94363744572045771</v>
      </c>
    </row>
    <row r="166" spans="1:29" x14ac:dyDescent="0.25">
      <c r="F166" s="57" t="s">
        <v>766</v>
      </c>
      <c r="G166" s="57" t="s">
        <v>767</v>
      </c>
      <c r="H166" s="57" t="s">
        <v>768</v>
      </c>
      <c r="I166" s="57" t="s">
        <v>769</v>
      </c>
      <c r="J166" s="62" t="s">
        <v>687</v>
      </c>
      <c r="K166" s="62" t="s">
        <v>688</v>
      </c>
      <c r="L166" s="62" t="s">
        <v>689</v>
      </c>
      <c r="M166" s="62" t="s">
        <v>690</v>
      </c>
      <c r="N166" s="62" t="s">
        <v>691</v>
      </c>
      <c r="O166" s="62" t="s">
        <v>692</v>
      </c>
      <c r="P166" s="62" t="s">
        <v>693</v>
      </c>
      <c r="Q166" s="62" t="s">
        <v>694</v>
      </c>
      <c r="R166" s="62" t="s">
        <v>805</v>
      </c>
      <c r="S166" s="62" t="s">
        <v>695</v>
      </c>
      <c r="T166" s="57" t="s">
        <v>770</v>
      </c>
      <c r="U166" s="57" t="s">
        <v>771</v>
      </c>
      <c r="V166" s="57" t="s">
        <v>772</v>
      </c>
      <c r="W166" s="57" t="s">
        <v>773</v>
      </c>
      <c r="X166" s="57" t="s">
        <v>774</v>
      </c>
      <c r="Y166" s="57" t="s">
        <v>775</v>
      </c>
      <c r="Z166" s="57" t="s">
        <v>776</v>
      </c>
      <c r="AA166" s="57" t="s">
        <v>777</v>
      </c>
      <c r="AB166" s="57" t="s">
        <v>778</v>
      </c>
      <c r="AC166" s="57" t="s">
        <v>779</v>
      </c>
    </row>
    <row r="167" spans="1:29" x14ac:dyDescent="0.25">
      <c r="I167" s="57" t="s">
        <v>171</v>
      </c>
      <c r="J167" s="57">
        <v>1.1732049932637729</v>
      </c>
      <c r="K167" s="57">
        <v>1.1619576212199125</v>
      </c>
      <c r="L167" s="57">
        <v>1.1317491942069029</v>
      </c>
      <c r="M167" s="57">
        <v>1.1665573011387114</v>
      </c>
      <c r="N167" s="57">
        <v>1.0789925373079414</v>
      </c>
      <c r="O167" s="57">
        <v>1.1437172749596605</v>
      </c>
      <c r="P167" s="57">
        <v>1.1179263691797812</v>
      </c>
      <c r="Q167" s="57">
        <v>1.0943855675728544</v>
      </c>
      <c r="R167" s="57">
        <v>1.0773988932775975</v>
      </c>
      <c r="S167" s="57">
        <v>1.053660243139001</v>
      </c>
    </row>
    <row r="168" spans="1:29" x14ac:dyDescent="0.25">
      <c r="J168" s="57">
        <v>1</v>
      </c>
      <c r="K168" s="57">
        <v>1</v>
      </c>
      <c r="L168" s="57">
        <v>1</v>
      </c>
      <c r="M168" s="57">
        <v>1</v>
      </c>
      <c r="N168" s="57">
        <v>1</v>
      </c>
      <c r="O168" s="57">
        <v>1</v>
      </c>
      <c r="P168" s="57">
        <v>1</v>
      </c>
      <c r="Q168" s="57">
        <v>1</v>
      </c>
      <c r="R168" s="57">
        <v>1</v>
      </c>
      <c r="S168" s="57">
        <v>1</v>
      </c>
    </row>
    <row r="169" spans="1:29" x14ac:dyDescent="0.25">
      <c r="L169" s="77" t="s">
        <v>816</v>
      </c>
      <c r="M169" s="77"/>
      <c r="N169" s="77"/>
      <c r="O169" s="77"/>
      <c r="P169" s="77"/>
      <c r="Q169" s="77"/>
    </row>
    <row r="170" spans="1:29" x14ac:dyDescent="0.25">
      <c r="L170" s="74"/>
    </row>
    <row r="194" spans="12:17" x14ac:dyDescent="0.25">
      <c r="L194" s="7"/>
      <c r="M194" s="73" t="s">
        <v>812</v>
      </c>
      <c r="N194" s="71"/>
      <c r="O194" s="71"/>
      <c r="P194" s="71"/>
      <c r="Q194" s="71"/>
    </row>
    <row r="195" spans="12:17" x14ac:dyDescent="0.25">
      <c r="M195" s="72" t="s">
        <v>836</v>
      </c>
      <c r="N195" s="71"/>
      <c r="O195" s="71"/>
      <c r="P195" s="71"/>
      <c r="Q195" s="71"/>
    </row>
  </sheetData>
  <autoFilter ref="A1:AC149"/>
  <pageMargins left="0.7" right="0.7" top="0.75" bottom="0.75" header="0.3" footer="0.3"/>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2"/>
  <sheetViews>
    <sheetView zoomScale="87" zoomScaleNormal="87" zoomScalePageLayoutView="87" workbookViewId="0">
      <selection activeCell="N27" sqref="N27"/>
    </sheetView>
  </sheetViews>
  <sheetFormatPr defaultColWidth="8.85546875" defaultRowHeight="15" x14ac:dyDescent="0.25"/>
  <sheetData>
    <row r="1" spans="1:18" x14ac:dyDescent="0.25">
      <c r="A1" t="s">
        <v>50</v>
      </c>
      <c r="B1" t="s">
        <v>743</v>
      </c>
      <c r="C1" t="s">
        <v>696</v>
      </c>
      <c r="E1" t="s">
        <v>120</v>
      </c>
      <c r="F1" t="s">
        <v>744</v>
      </c>
      <c r="G1" t="s">
        <v>743</v>
      </c>
    </row>
    <row r="2" spans="1:18" x14ac:dyDescent="0.25">
      <c r="A2" t="s">
        <v>153</v>
      </c>
      <c r="B2" s="48">
        <v>3.0800000000000001E-2</v>
      </c>
      <c r="C2">
        <v>115</v>
      </c>
      <c r="E2" s="15" t="s">
        <v>48</v>
      </c>
      <c r="F2" s="16">
        <v>9.3056505517805075</v>
      </c>
      <c r="G2">
        <f t="shared" ref="G2:G33" si="0">+VLOOKUP(E2,$A$2:$B$212,2,FALSE)</f>
        <v>6.4999999999999997E-3</v>
      </c>
      <c r="I2" s="5" t="s">
        <v>742</v>
      </c>
      <c r="J2" s="16">
        <v>11.385092093460344</v>
      </c>
      <c r="K2">
        <f t="shared" ref="K2:K29" si="1">+VLOOKUP(I2,$A$2:$B$212,2,FALSE)</f>
        <v>3.95E-2</v>
      </c>
      <c r="N2" s="83" t="s">
        <v>822</v>
      </c>
      <c r="O2" s="71"/>
      <c r="P2" s="71"/>
      <c r="Q2" s="71"/>
      <c r="R2" s="71"/>
    </row>
    <row r="3" spans="1:18" x14ac:dyDescent="0.25">
      <c r="A3" t="s">
        <v>154</v>
      </c>
      <c r="B3" s="48">
        <v>7.2800000000000004E-2</v>
      </c>
      <c r="C3">
        <v>25</v>
      </c>
      <c r="E3" s="5" t="s">
        <v>313</v>
      </c>
      <c r="F3" s="16">
        <v>10.933106969717286</v>
      </c>
      <c r="G3">
        <f t="shared" si="0"/>
        <v>4.0300000000000002E-2</v>
      </c>
      <c r="I3" s="5" t="s">
        <v>135</v>
      </c>
      <c r="J3" s="16">
        <v>12.759957758756611</v>
      </c>
      <c r="K3">
        <f t="shared" si="1"/>
        <v>5.8700000000000002E-2</v>
      </c>
      <c r="N3" s="79"/>
    </row>
    <row r="4" spans="1:18" x14ac:dyDescent="0.25">
      <c r="A4" t="s">
        <v>155</v>
      </c>
      <c r="B4" s="48">
        <v>6.6400000000000001E-2</v>
      </c>
      <c r="C4">
        <v>33</v>
      </c>
      <c r="E4" s="15" t="s">
        <v>12</v>
      </c>
      <c r="F4" s="16">
        <v>11.170435156023453</v>
      </c>
      <c r="G4">
        <f t="shared" si="0"/>
        <v>3.7699999999999997E-2</v>
      </c>
      <c r="I4" s="17" t="s">
        <v>3</v>
      </c>
      <c r="J4" s="16">
        <v>12.531772785169476</v>
      </c>
      <c r="K4">
        <f t="shared" si="1"/>
        <v>3.3700000000000001E-2</v>
      </c>
    </row>
    <row r="5" spans="1:18" x14ac:dyDescent="0.25">
      <c r="A5" t="s">
        <v>156</v>
      </c>
      <c r="B5" s="48">
        <v>1.4200000000000001E-2</v>
      </c>
      <c r="C5">
        <v>189</v>
      </c>
      <c r="E5" s="5" t="s">
        <v>742</v>
      </c>
      <c r="F5" s="16">
        <v>11.385092093460344</v>
      </c>
      <c r="G5">
        <f t="shared" si="0"/>
        <v>3.95E-2</v>
      </c>
      <c r="I5" s="15" t="s">
        <v>12</v>
      </c>
      <c r="J5" s="16">
        <v>11.170435156023453</v>
      </c>
      <c r="K5">
        <f t="shared" si="1"/>
        <v>3.7699999999999997E-2</v>
      </c>
    </row>
    <row r="6" spans="1:18" x14ac:dyDescent="0.25">
      <c r="A6" t="s">
        <v>709</v>
      </c>
      <c r="B6" s="48">
        <v>4.1099999999999998E-2</v>
      </c>
      <c r="C6">
        <v>73</v>
      </c>
      <c r="E6" s="15" t="s">
        <v>37</v>
      </c>
      <c r="F6" s="16">
        <v>11.418614785498987</v>
      </c>
      <c r="G6">
        <f t="shared" si="0"/>
        <v>1.3100000000000001E-2</v>
      </c>
      <c r="I6" s="17" t="s">
        <v>18</v>
      </c>
      <c r="J6" s="16">
        <v>11.552146178123509</v>
      </c>
      <c r="K6">
        <f t="shared" si="1"/>
        <v>3.4599999999999999E-2</v>
      </c>
    </row>
    <row r="7" spans="1:18" x14ac:dyDescent="0.25">
      <c r="A7" t="s">
        <v>742</v>
      </c>
      <c r="B7" s="48">
        <v>3.95E-2</v>
      </c>
      <c r="C7">
        <v>82</v>
      </c>
      <c r="E7" s="17" t="s">
        <v>18</v>
      </c>
      <c r="F7" s="16">
        <v>11.552146178123509</v>
      </c>
      <c r="G7">
        <f t="shared" si="0"/>
        <v>3.4599999999999999E-2</v>
      </c>
      <c r="I7" s="17" t="s">
        <v>20</v>
      </c>
      <c r="J7" s="16">
        <v>13.560618308335483</v>
      </c>
      <c r="K7">
        <f t="shared" si="1"/>
        <v>2.46E-2</v>
      </c>
    </row>
    <row r="8" spans="1:18" x14ac:dyDescent="0.25">
      <c r="A8" t="s">
        <v>157</v>
      </c>
      <c r="B8" s="48">
        <v>2.41E-2</v>
      </c>
      <c r="C8">
        <v>133</v>
      </c>
      <c r="E8" s="15" t="s">
        <v>46</v>
      </c>
      <c r="F8" s="16">
        <v>11.552146178123509</v>
      </c>
      <c r="G8">
        <f t="shared" si="0"/>
        <v>7.7999999999999996E-3</v>
      </c>
      <c r="I8" s="17" t="s">
        <v>22</v>
      </c>
      <c r="J8" s="16">
        <v>14.823833375284924</v>
      </c>
      <c r="K8">
        <f t="shared" si="1"/>
        <v>4.3499999999999997E-2</v>
      </c>
    </row>
    <row r="9" spans="1:18" x14ac:dyDescent="0.25">
      <c r="A9" t="s">
        <v>158</v>
      </c>
      <c r="B9" s="48">
        <v>3.9899999999999998E-2</v>
      </c>
      <c r="C9">
        <v>79</v>
      </c>
      <c r="E9" s="15" t="s">
        <v>23</v>
      </c>
      <c r="F9" s="16">
        <v>11.561715629139661</v>
      </c>
      <c r="G9">
        <f t="shared" si="0"/>
        <v>6.3E-3</v>
      </c>
      <c r="I9" s="5" t="s">
        <v>313</v>
      </c>
      <c r="J9" s="16">
        <v>10.933106969717286</v>
      </c>
      <c r="K9">
        <f t="shared" si="1"/>
        <v>4.0300000000000002E-2</v>
      </c>
    </row>
    <row r="10" spans="1:18" x14ac:dyDescent="0.25">
      <c r="A10" t="s">
        <v>359</v>
      </c>
      <c r="B10" s="48">
        <v>3.8800000000000001E-2</v>
      </c>
      <c r="C10">
        <v>84</v>
      </c>
      <c r="E10" s="5" t="s">
        <v>721</v>
      </c>
      <c r="F10" s="16">
        <v>11.608235644774552</v>
      </c>
      <c r="G10">
        <f t="shared" si="0"/>
        <v>3.56E-2</v>
      </c>
      <c r="I10" s="5" t="s">
        <v>41</v>
      </c>
      <c r="J10" s="16">
        <v>12.025749091398891</v>
      </c>
      <c r="K10">
        <f t="shared" si="1"/>
        <v>3.6200000000000003E-2</v>
      </c>
    </row>
    <row r="11" spans="1:18" x14ac:dyDescent="0.25">
      <c r="A11" t="s">
        <v>159</v>
      </c>
      <c r="B11" s="48">
        <v>5.8999999999999997E-2</v>
      </c>
      <c r="C11">
        <v>44</v>
      </c>
      <c r="E11" s="5" t="s">
        <v>41</v>
      </c>
      <c r="F11" s="16">
        <v>12.025749091398891</v>
      </c>
      <c r="G11">
        <f t="shared" si="0"/>
        <v>3.6200000000000003E-2</v>
      </c>
      <c r="I11" s="5" t="s">
        <v>721</v>
      </c>
      <c r="J11" s="16">
        <v>11.608235644774552</v>
      </c>
      <c r="K11">
        <f t="shared" si="1"/>
        <v>3.56E-2</v>
      </c>
    </row>
    <row r="12" spans="1:18" x14ac:dyDescent="0.25">
      <c r="A12" t="s">
        <v>160</v>
      </c>
      <c r="B12" s="48">
        <v>9.4E-2</v>
      </c>
      <c r="C12">
        <v>11</v>
      </c>
      <c r="E12" s="5" t="s">
        <v>139</v>
      </c>
      <c r="F12" s="16">
        <v>12.037653993905211</v>
      </c>
      <c r="G12">
        <f t="shared" si="0"/>
        <v>1.5699999999999999E-2</v>
      </c>
      <c r="I12" s="17" t="s">
        <v>43</v>
      </c>
      <c r="J12" s="16">
        <v>13.188151117942333</v>
      </c>
      <c r="K12">
        <f t="shared" si="1"/>
        <v>2.1700000000000001E-2</v>
      </c>
    </row>
    <row r="13" spans="1:18" x14ac:dyDescent="0.25">
      <c r="A13" t="s">
        <v>161</v>
      </c>
      <c r="B13" s="48">
        <v>3.6299999999999999E-2</v>
      </c>
      <c r="C13">
        <v>98</v>
      </c>
      <c r="E13" s="15" t="s">
        <v>35</v>
      </c>
      <c r="F13" s="16">
        <v>12.117241431823558</v>
      </c>
      <c r="G13">
        <f t="shared" si="0"/>
        <v>3.0599999999999999E-2</v>
      </c>
      <c r="I13" s="5" t="s">
        <v>686</v>
      </c>
      <c r="J13" s="16">
        <v>14.095412443097093</v>
      </c>
      <c r="K13">
        <f t="shared" si="1"/>
        <v>3.2599999999999997E-2</v>
      </c>
    </row>
    <row r="14" spans="1:18" x14ac:dyDescent="0.25">
      <c r="A14" t="s">
        <v>135</v>
      </c>
      <c r="B14" s="48">
        <v>5.8700000000000002E-2</v>
      </c>
      <c r="C14">
        <v>45</v>
      </c>
      <c r="E14" s="15" t="s">
        <v>49</v>
      </c>
      <c r="F14" s="16">
        <v>12.409013489526863</v>
      </c>
      <c r="G14">
        <f t="shared" si="0"/>
        <v>1.11E-2</v>
      </c>
      <c r="I14" s="15" t="s">
        <v>2</v>
      </c>
      <c r="J14" s="16">
        <v>13.936842843131799</v>
      </c>
      <c r="K14">
        <f t="shared" si="1"/>
        <v>4.4200000000000003E-2</v>
      </c>
    </row>
    <row r="15" spans="1:18" x14ac:dyDescent="0.25">
      <c r="A15" t="s">
        <v>2</v>
      </c>
      <c r="B15" s="48">
        <v>4.4200000000000003E-2</v>
      </c>
      <c r="C15">
        <v>66</v>
      </c>
      <c r="E15" s="17" t="s">
        <v>3</v>
      </c>
      <c r="F15" s="16">
        <v>12.531772785169476</v>
      </c>
      <c r="G15">
        <f t="shared" si="0"/>
        <v>3.3700000000000001E-2</v>
      </c>
      <c r="I15" s="15" t="s">
        <v>4</v>
      </c>
      <c r="J15" s="16">
        <v>12.733755386362587</v>
      </c>
      <c r="K15">
        <f t="shared" si="1"/>
        <v>3.78E-2</v>
      </c>
    </row>
    <row r="16" spans="1:18" x14ac:dyDescent="0.25">
      <c r="A16" t="s">
        <v>162</v>
      </c>
      <c r="B16" s="48">
        <v>2.7900000000000001E-2</v>
      </c>
      <c r="C16">
        <v>121</v>
      </c>
      <c r="E16" s="15" t="s">
        <v>28</v>
      </c>
      <c r="F16" s="16">
        <v>12.691580461311874</v>
      </c>
      <c r="G16">
        <f t="shared" si="0"/>
        <v>1.66E-2</v>
      </c>
      <c r="I16" s="15" t="s">
        <v>5</v>
      </c>
      <c r="J16" s="16">
        <v>13.460263166016727</v>
      </c>
      <c r="K16">
        <f t="shared" si="1"/>
        <v>2.7400000000000001E-2</v>
      </c>
    </row>
    <row r="17" spans="1:19" x14ac:dyDescent="0.25">
      <c r="A17" t="s">
        <v>3</v>
      </c>
      <c r="B17" s="48">
        <v>3.3700000000000001E-2</v>
      </c>
      <c r="C17">
        <v>106</v>
      </c>
      <c r="E17" s="15" t="s">
        <v>21</v>
      </c>
      <c r="F17" s="16">
        <v>12.694652660348845</v>
      </c>
      <c r="G17">
        <f t="shared" si="0"/>
        <v>3.8699999999999998E-2</v>
      </c>
      <c r="I17" s="15" t="s">
        <v>6</v>
      </c>
      <c r="J17" s="16">
        <v>14.432316505267497</v>
      </c>
      <c r="K17">
        <f t="shared" si="1"/>
        <v>1.84E-2</v>
      </c>
    </row>
    <row r="18" spans="1:19" x14ac:dyDescent="0.25">
      <c r="A18" t="s">
        <v>163</v>
      </c>
      <c r="B18" s="48">
        <v>6.6699999999999995E-2</v>
      </c>
      <c r="C18">
        <v>32</v>
      </c>
      <c r="E18" s="15" t="s">
        <v>4</v>
      </c>
      <c r="F18" s="16">
        <v>12.733755386362587</v>
      </c>
      <c r="G18">
        <f t="shared" si="0"/>
        <v>3.78E-2</v>
      </c>
      <c r="I18" s="5" t="s">
        <v>7</v>
      </c>
      <c r="J18" s="16">
        <v>12.959844447906553</v>
      </c>
      <c r="K18">
        <f t="shared" si="1"/>
        <v>2.5700000000000001E-2</v>
      </c>
    </row>
    <row r="19" spans="1:19" x14ac:dyDescent="0.25">
      <c r="A19" t="s">
        <v>164</v>
      </c>
      <c r="B19" s="48">
        <v>0.1203</v>
      </c>
      <c r="C19">
        <v>4</v>
      </c>
      <c r="E19" s="5" t="s">
        <v>135</v>
      </c>
      <c r="F19" s="16">
        <v>12.759957758756611</v>
      </c>
      <c r="G19">
        <f t="shared" si="0"/>
        <v>5.8700000000000002E-2</v>
      </c>
      <c r="I19" s="15" t="s">
        <v>8</v>
      </c>
      <c r="J19" s="16">
        <v>13.161584090557611</v>
      </c>
      <c r="K19">
        <f t="shared" si="1"/>
        <v>1.77E-2</v>
      </c>
    </row>
    <row r="20" spans="1:19" x14ac:dyDescent="0.25">
      <c r="A20" t="s">
        <v>4</v>
      </c>
      <c r="B20" s="48">
        <v>3.78E-2</v>
      </c>
      <c r="C20">
        <v>90</v>
      </c>
      <c r="E20" s="15" t="s">
        <v>29</v>
      </c>
      <c r="F20" s="16">
        <v>12.955127458028414</v>
      </c>
      <c r="G20">
        <f t="shared" si="0"/>
        <v>6.0699999999999997E-2</v>
      </c>
      <c r="I20" s="15" t="s">
        <v>9</v>
      </c>
      <c r="J20" s="16">
        <v>13.42984807715229</v>
      </c>
      <c r="K20">
        <f t="shared" si="1"/>
        <v>1.43E-2</v>
      </c>
    </row>
    <row r="21" spans="1:19" x14ac:dyDescent="0.25">
      <c r="A21" t="s">
        <v>165</v>
      </c>
      <c r="B21" s="48">
        <v>1.9300000000000001E-2</v>
      </c>
      <c r="C21">
        <v>150</v>
      </c>
      <c r="E21" s="5" t="s">
        <v>7</v>
      </c>
      <c r="F21" s="16">
        <v>12.959844447906553</v>
      </c>
      <c r="G21">
        <f t="shared" si="0"/>
        <v>2.5700000000000001E-2</v>
      </c>
      <c r="I21" s="15" t="s">
        <v>10</v>
      </c>
      <c r="J21" s="16">
        <v>13.612169633946245</v>
      </c>
      <c r="K21">
        <f t="shared" si="1"/>
        <v>4.8399999999999999E-2</v>
      </c>
    </row>
    <row r="22" spans="1:19" x14ac:dyDescent="0.25">
      <c r="A22" t="s">
        <v>302</v>
      </c>
      <c r="B22" s="48">
        <v>7.4700000000000003E-2</v>
      </c>
      <c r="C22">
        <v>23</v>
      </c>
      <c r="E22" s="15" t="s">
        <v>26</v>
      </c>
      <c r="F22" s="16">
        <v>13.149978544437301</v>
      </c>
      <c r="G22">
        <f t="shared" si="0"/>
        <v>0.1174</v>
      </c>
      <c r="I22" s="15" t="s">
        <v>11</v>
      </c>
      <c r="J22" s="16">
        <v>13.647091906339311</v>
      </c>
      <c r="K22">
        <f t="shared" si="1"/>
        <v>2.3199999999999998E-2</v>
      </c>
    </row>
    <row r="23" spans="1:19" x14ac:dyDescent="0.25">
      <c r="A23" t="s">
        <v>5</v>
      </c>
      <c r="B23" s="48">
        <v>2.7400000000000001E-2</v>
      </c>
      <c r="C23">
        <v>123</v>
      </c>
      <c r="E23" s="15" t="s">
        <v>8</v>
      </c>
      <c r="F23" s="16">
        <v>13.161584090557611</v>
      </c>
      <c r="G23">
        <f t="shared" si="0"/>
        <v>1.77E-2</v>
      </c>
      <c r="I23" s="15" t="s">
        <v>13</v>
      </c>
      <c r="J23" s="16"/>
      <c r="K23">
        <f t="shared" si="1"/>
        <v>1.7299999999999999E-2</v>
      </c>
    </row>
    <row r="24" spans="1:19" ht="15.75" thickBot="1" x14ac:dyDescent="0.3">
      <c r="A24" t="s">
        <v>166</v>
      </c>
      <c r="B24" s="48">
        <v>1.5599999999999999E-2</v>
      </c>
      <c r="C24">
        <v>185</v>
      </c>
      <c r="E24" s="17" t="s">
        <v>43</v>
      </c>
      <c r="F24" s="16">
        <v>13.188151117942333</v>
      </c>
      <c r="G24">
        <f t="shared" si="0"/>
        <v>2.1700000000000001E-2</v>
      </c>
      <c r="I24" s="15" t="s">
        <v>14</v>
      </c>
      <c r="J24" s="16">
        <v>14.108180171927094</v>
      </c>
      <c r="K24">
        <f t="shared" si="1"/>
        <v>6.3500000000000001E-2</v>
      </c>
    </row>
    <row r="25" spans="1:19" ht="15.75" thickBot="1" x14ac:dyDescent="0.3">
      <c r="A25" t="s">
        <v>611</v>
      </c>
      <c r="B25" s="48">
        <v>8.1299999999999997E-2</v>
      </c>
      <c r="C25">
        <v>21</v>
      </c>
      <c r="E25" s="15" t="s">
        <v>39</v>
      </c>
      <c r="F25" s="16">
        <v>13.199324418540456</v>
      </c>
      <c r="G25">
        <f t="shared" si="0"/>
        <v>9.5999999999999992E-3</v>
      </c>
      <c r="I25" s="15" t="s">
        <v>15</v>
      </c>
      <c r="J25" s="16">
        <v>13.703461054155651</v>
      </c>
      <c r="K25">
        <f t="shared" si="1"/>
        <v>9.7000000000000003E-3</v>
      </c>
      <c r="N25" s="84" t="s">
        <v>813</v>
      </c>
      <c r="O25" s="71"/>
      <c r="P25" s="71"/>
      <c r="Q25" s="71"/>
      <c r="R25" s="71"/>
      <c r="S25" s="71"/>
    </row>
    <row r="26" spans="1:19" x14ac:dyDescent="0.25">
      <c r="A26" t="s">
        <v>6</v>
      </c>
      <c r="B26" s="48">
        <v>1.84E-2</v>
      </c>
      <c r="C26">
        <v>159</v>
      </c>
      <c r="E26" s="15" t="s">
        <v>32</v>
      </c>
      <c r="F26" s="16">
        <v>13.337474757021274</v>
      </c>
      <c r="G26" t="e">
        <f t="shared" si="0"/>
        <v>#N/A</v>
      </c>
      <c r="I26" s="15" t="s">
        <v>16</v>
      </c>
      <c r="J26" s="16">
        <v>14.232904236937712</v>
      </c>
      <c r="K26">
        <f t="shared" si="1"/>
        <v>1.61E-2</v>
      </c>
      <c r="N26" s="83" t="s">
        <v>835</v>
      </c>
      <c r="O26" s="71"/>
      <c r="P26" s="71"/>
      <c r="Q26" s="71"/>
      <c r="R26" s="71"/>
      <c r="S26" s="71"/>
    </row>
    <row r="27" spans="1:19" x14ac:dyDescent="0.25">
      <c r="A27" t="s">
        <v>169</v>
      </c>
      <c r="B27" s="48">
        <v>2.6700000000000002E-2</v>
      </c>
      <c r="C27">
        <v>125</v>
      </c>
      <c r="E27" s="15" t="s">
        <v>9</v>
      </c>
      <c r="F27" s="16">
        <v>13.42984807715229</v>
      </c>
      <c r="G27">
        <f t="shared" si="0"/>
        <v>1.43E-2</v>
      </c>
      <c r="I27" s="5" t="s">
        <v>733</v>
      </c>
      <c r="J27" s="16">
        <v>14.402741512932669</v>
      </c>
      <c r="K27">
        <f t="shared" si="1"/>
        <v>1.9099999999999999E-2</v>
      </c>
    </row>
    <row r="28" spans="1:19" x14ac:dyDescent="0.25">
      <c r="A28" t="s">
        <v>741</v>
      </c>
      <c r="B28" s="48">
        <v>4.24E-2</v>
      </c>
      <c r="C28">
        <v>71</v>
      </c>
      <c r="E28" s="15" t="s">
        <v>5</v>
      </c>
      <c r="F28" s="16">
        <v>13.460263166016727</v>
      </c>
      <c r="G28">
        <f t="shared" si="0"/>
        <v>2.7400000000000001E-2</v>
      </c>
      <c r="I28" s="5" t="s">
        <v>730</v>
      </c>
      <c r="J28" s="16">
        <v>14.336088473172943</v>
      </c>
      <c r="K28">
        <f t="shared" si="1"/>
        <v>1.8100000000000002E-2</v>
      </c>
      <c r="N28" t="s">
        <v>806</v>
      </c>
    </row>
    <row r="29" spans="1:19" x14ac:dyDescent="0.25">
      <c r="A29" t="s">
        <v>7</v>
      </c>
      <c r="B29" s="48">
        <v>2.5700000000000001E-2</v>
      </c>
      <c r="C29">
        <v>129</v>
      </c>
      <c r="E29" s="17" t="s">
        <v>20</v>
      </c>
      <c r="F29" s="16">
        <v>13.560618308335483</v>
      </c>
      <c r="G29">
        <f t="shared" si="0"/>
        <v>2.46E-2</v>
      </c>
      <c r="I29" s="15" t="s">
        <v>21</v>
      </c>
      <c r="J29" s="16">
        <v>12.694652660348845</v>
      </c>
      <c r="K29">
        <f t="shared" si="1"/>
        <v>3.8699999999999998E-2</v>
      </c>
    </row>
    <row r="30" spans="1:19" x14ac:dyDescent="0.25">
      <c r="A30" t="s">
        <v>172</v>
      </c>
      <c r="B30" s="48">
        <v>7.0199999999999999E-2</v>
      </c>
      <c r="C30">
        <v>28</v>
      </c>
      <c r="E30" s="15" t="s">
        <v>10</v>
      </c>
      <c r="F30" s="16">
        <v>13.612169633946245</v>
      </c>
      <c r="G30">
        <f t="shared" si="0"/>
        <v>4.8399999999999999E-2</v>
      </c>
      <c r="I30" s="15" t="s">
        <v>23</v>
      </c>
      <c r="J30" s="16">
        <v>11.561715629139661</v>
      </c>
      <c r="K30">
        <v>6.3E-3</v>
      </c>
    </row>
    <row r="31" spans="1:19" x14ac:dyDescent="0.25">
      <c r="A31" t="s">
        <v>174</v>
      </c>
      <c r="B31" s="48">
        <v>2.0199999999999999E-2</v>
      </c>
      <c r="C31">
        <v>143</v>
      </c>
      <c r="E31" s="15" t="s">
        <v>11</v>
      </c>
      <c r="F31" s="16">
        <v>13.647091906339311</v>
      </c>
      <c r="G31">
        <f t="shared" si="0"/>
        <v>2.3199999999999998E-2</v>
      </c>
      <c r="I31" s="15" t="s">
        <v>24</v>
      </c>
      <c r="J31" s="16">
        <v>14.617512143436301</v>
      </c>
      <c r="K31">
        <v>6.9000000000000006E-2</v>
      </c>
    </row>
    <row r="32" spans="1:19" x14ac:dyDescent="0.25">
      <c r="A32" t="s">
        <v>175</v>
      </c>
      <c r="B32" s="48">
        <v>1.7100000000000001E-2</v>
      </c>
      <c r="C32">
        <v>170</v>
      </c>
      <c r="E32" s="15" t="s">
        <v>15</v>
      </c>
      <c r="F32" s="16">
        <v>13.703461054155651</v>
      </c>
      <c r="G32">
        <f t="shared" si="0"/>
        <v>9.7000000000000003E-3</v>
      </c>
      <c r="I32" s="15" t="s">
        <v>25</v>
      </c>
      <c r="J32" s="16">
        <v>14.478713862151148</v>
      </c>
      <c r="K32">
        <v>1.9E-2</v>
      </c>
    </row>
    <row r="33" spans="1:11" x14ac:dyDescent="0.25">
      <c r="A33" t="s">
        <v>176</v>
      </c>
      <c r="B33" s="48">
        <v>3.6700000000000003E-2</v>
      </c>
      <c r="C33">
        <v>95</v>
      </c>
      <c r="E33" s="5" t="s">
        <v>736</v>
      </c>
      <c r="F33" s="16">
        <v>13.904436767158675</v>
      </c>
      <c r="G33">
        <f t="shared" si="0"/>
        <v>1.2999999999999999E-2</v>
      </c>
      <c r="I33" s="15" t="s">
        <v>26</v>
      </c>
      <c r="J33" s="16">
        <v>13.149978544437301</v>
      </c>
      <c r="K33">
        <f>+VLOOKUP(I33,$A$2:$B$212,2,FALSE)</f>
        <v>0.1174</v>
      </c>
    </row>
    <row r="34" spans="1:11" x14ac:dyDescent="0.25">
      <c r="A34" t="s">
        <v>177</v>
      </c>
      <c r="B34" s="48">
        <v>1.7299999999999999E-2</v>
      </c>
      <c r="C34">
        <v>168</v>
      </c>
      <c r="E34" s="15" t="s">
        <v>2</v>
      </c>
      <c r="F34" s="16">
        <v>13.936842843131799</v>
      </c>
      <c r="G34">
        <f t="shared" ref="G34:G65" si="2">+VLOOKUP(E34,$A$2:$B$212,2,FALSE)</f>
        <v>4.4200000000000003E-2</v>
      </c>
      <c r="I34" s="15" t="s">
        <v>143</v>
      </c>
      <c r="J34" s="16">
        <v>14.537730986009926</v>
      </c>
      <c r="K34">
        <f>+VLOOKUP(I34,$A$2:$B$212,2,FALSE)</f>
        <v>7.1800000000000003E-2</v>
      </c>
    </row>
    <row r="35" spans="1:11" x14ac:dyDescent="0.25">
      <c r="A35" t="s">
        <v>178</v>
      </c>
      <c r="B35" s="48">
        <v>0.13439999999999999</v>
      </c>
      <c r="C35">
        <v>2</v>
      </c>
      <c r="E35" s="15" t="s">
        <v>44</v>
      </c>
      <c r="F35" s="16">
        <v>13.977629407440709</v>
      </c>
      <c r="G35">
        <f t="shared" si="2"/>
        <v>1.7000000000000001E-2</v>
      </c>
      <c r="I35" s="15" t="s">
        <v>28</v>
      </c>
      <c r="J35" s="16">
        <v>12.691580461311874</v>
      </c>
      <c r="K35">
        <v>1.66E-2</v>
      </c>
    </row>
    <row r="36" spans="1:11" x14ac:dyDescent="0.25">
      <c r="A36" t="s">
        <v>8</v>
      </c>
      <c r="B36" s="48">
        <v>1.77E-2</v>
      </c>
      <c r="C36">
        <v>163</v>
      </c>
      <c r="E36" s="15" t="s">
        <v>30</v>
      </c>
      <c r="F36" s="16">
        <v>14.069377281921325</v>
      </c>
      <c r="G36">
        <f t="shared" si="2"/>
        <v>1.18E-2</v>
      </c>
      <c r="I36" s="15" t="s">
        <v>29</v>
      </c>
      <c r="J36" s="16">
        <v>12.955127458028414</v>
      </c>
      <c r="K36">
        <v>6.0699999999999997E-2</v>
      </c>
    </row>
    <row r="37" spans="1:11" x14ac:dyDescent="0.25">
      <c r="A37" t="s">
        <v>381</v>
      </c>
      <c r="B37" s="48">
        <v>4.3299999999999998E-2</v>
      </c>
      <c r="C37">
        <v>68</v>
      </c>
      <c r="E37" s="5" t="s">
        <v>686</v>
      </c>
      <c r="F37" s="16">
        <v>14.095412443097093</v>
      </c>
      <c r="G37">
        <f t="shared" si="2"/>
        <v>3.2599999999999997E-2</v>
      </c>
      <c r="I37" s="15" t="s">
        <v>30</v>
      </c>
      <c r="J37" s="16">
        <v>14.069377281921325</v>
      </c>
      <c r="K37">
        <v>1.18E-2</v>
      </c>
    </row>
    <row r="38" spans="1:11" x14ac:dyDescent="0.25">
      <c r="A38" t="s">
        <v>179</v>
      </c>
      <c r="B38" s="48">
        <v>1.6799999999999999E-2</v>
      </c>
      <c r="C38">
        <v>173</v>
      </c>
      <c r="E38" s="15" t="s">
        <v>14</v>
      </c>
      <c r="F38" s="16">
        <v>14.108180171927094</v>
      </c>
      <c r="G38">
        <f t="shared" si="2"/>
        <v>6.3500000000000001E-2</v>
      </c>
      <c r="I38" s="15" t="s">
        <v>31</v>
      </c>
      <c r="J38" s="16">
        <v>14.843700382335838</v>
      </c>
      <c r="K38">
        <v>2.6800000000000001E-2</v>
      </c>
    </row>
    <row r="39" spans="1:11" x14ac:dyDescent="0.25">
      <c r="A39" t="s">
        <v>180</v>
      </c>
      <c r="B39" s="48">
        <v>1.9800000000000002E-2</v>
      </c>
      <c r="C39">
        <v>147</v>
      </c>
      <c r="E39" s="15" t="s">
        <v>16</v>
      </c>
      <c r="F39" s="16">
        <v>14.232904236937712</v>
      </c>
      <c r="G39">
        <f t="shared" si="2"/>
        <v>1.61E-2</v>
      </c>
      <c r="I39" s="15" t="s">
        <v>32</v>
      </c>
      <c r="J39" s="16">
        <v>13.337474757021274</v>
      </c>
      <c r="K39" t="e">
        <f>+VLOOKUP(I39,$A$2:$B$212,2,FALSE)</f>
        <v>#N/A</v>
      </c>
    </row>
    <row r="40" spans="1:11" x14ac:dyDescent="0.25">
      <c r="A40" t="s">
        <v>181</v>
      </c>
      <c r="B40" s="48">
        <v>1.7899999999999999E-2</v>
      </c>
      <c r="C40">
        <v>162</v>
      </c>
      <c r="E40" s="5" t="s">
        <v>730</v>
      </c>
      <c r="F40" s="16">
        <v>14.336088473172943</v>
      </c>
      <c r="G40">
        <f t="shared" si="2"/>
        <v>1.8100000000000002E-2</v>
      </c>
      <c r="I40" s="15" t="s">
        <v>33</v>
      </c>
      <c r="J40" s="16">
        <v>14.575381370567127</v>
      </c>
      <c r="K40">
        <v>1.7399999999999999E-2</v>
      </c>
    </row>
    <row r="41" spans="1:11" x14ac:dyDescent="0.25">
      <c r="A41" t="s">
        <v>182</v>
      </c>
      <c r="B41" s="48">
        <v>5.7000000000000002E-2</v>
      </c>
      <c r="C41">
        <v>46</v>
      </c>
      <c r="E41" s="15" t="s">
        <v>34</v>
      </c>
      <c r="F41" s="16">
        <v>14.385359522179726</v>
      </c>
      <c r="G41">
        <f t="shared" si="2"/>
        <v>4.4999999999999998E-2</v>
      </c>
      <c r="I41" s="15" t="s">
        <v>34</v>
      </c>
      <c r="J41" s="16">
        <v>14.385359522179726</v>
      </c>
      <c r="K41">
        <f>+VLOOKUP(I41,$A$2:$B$212,2,FALSE)</f>
        <v>4.4999999999999998E-2</v>
      </c>
    </row>
    <row r="42" spans="1:11" x14ac:dyDescent="0.25">
      <c r="A42" t="s">
        <v>740</v>
      </c>
      <c r="B42" s="48">
        <v>1.9900000000000001E-2</v>
      </c>
      <c r="C42">
        <v>145</v>
      </c>
      <c r="E42" s="5" t="s">
        <v>733</v>
      </c>
      <c r="F42" s="16">
        <v>14.402741512932669</v>
      </c>
      <c r="G42">
        <f t="shared" si="2"/>
        <v>1.9099999999999999E-2</v>
      </c>
      <c r="I42" s="15" t="s">
        <v>35</v>
      </c>
      <c r="J42" s="16">
        <v>12.117241431823558</v>
      </c>
      <c r="K42">
        <f>+VLOOKUP(I42,$A$2:$B$212,2,FALSE)</f>
        <v>3.0599999999999999E-2</v>
      </c>
    </row>
    <row r="43" spans="1:11" x14ac:dyDescent="0.25">
      <c r="A43" t="s">
        <v>739</v>
      </c>
      <c r="B43" s="48">
        <v>1.4800000000000001E-2</v>
      </c>
      <c r="C43">
        <v>187</v>
      </c>
      <c r="E43" s="15" t="s">
        <v>6</v>
      </c>
      <c r="F43" s="16">
        <v>14.432316505267497</v>
      </c>
      <c r="G43">
        <f t="shared" si="2"/>
        <v>1.84E-2</v>
      </c>
      <c r="I43" s="5" t="s">
        <v>139</v>
      </c>
      <c r="J43" s="16">
        <v>12.037653993905211</v>
      </c>
      <c r="K43">
        <f>+VLOOKUP(I43,$A$2:$B$212,2,FALSE)</f>
        <v>1.5699999999999999E-2</v>
      </c>
    </row>
    <row r="44" spans="1:11" x14ac:dyDescent="0.25">
      <c r="A44" t="s">
        <v>183</v>
      </c>
      <c r="B44" s="48">
        <v>3.0200000000000001E-2</v>
      </c>
      <c r="C44">
        <v>117</v>
      </c>
      <c r="E44" s="15" t="s">
        <v>25</v>
      </c>
      <c r="F44" s="16">
        <v>14.478713862151148</v>
      </c>
      <c r="G44">
        <f t="shared" si="2"/>
        <v>1.9E-2</v>
      </c>
      <c r="I44" s="15" t="s">
        <v>37</v>
      </c>
      <c r="J44" s="16">
        <v>11.418614785498987</v>
      </c>
      <c r="K44">
        <v>1.3100000000000001E-2</v>
      </c>
    </row>
    <row r="45" spans="1:11" x14ac:dyDescent="0.25">
      <c r="A45" t="s">
        <v>9</v>
      </c>
      <c r="B45" s="48">
        <v>1.43E-2</v>
      </c>
      <c r="C45">
        <v>188</v>
      </c>
      <c r="E45" s="15" t="s">
        <v>38</v>
      </c>
      <c r="F45" s="16">
        <v>14.519102996385758</v>
      </c>
      <c r="G45">
        <f t="shared" si="2"/>
        <v>9.3899999999999997E-2</v>
      </c>
      <c r="I45" s="15" t="s">
        <v>38</v>
      </c>
      <c r="J45" s="16">
        <v>14.519102996385758</v>
      </c>
      <c r="K45">
        <v>9.3899999999999997E-2</v>
      </c>
    </row>
    <row r="46" spans="1:11" x14ac:dyDescent="0.25">
      <c r="A46" t="s">
        <v>720</v>
      </c>
      <c r="B46" s="48">
        <v>1.5699999999999999E-2</v>
      </c>
      <c r="C46">
        <v>184</v>
      </c>
      <c r="E46" s="15" t="s">
        <v>143</v>
      </c>
      <c r="F46" s="16">
        <v>14.537730986009926</v>
      </c>
      <c r="G46">
        <f t="shared" si="2"/>
        <v>7.1800000000000003E-2</v>
      </c>
      <c r="I46" s="15" t="s">
        <v>39</v>
      </c>
      <c r="J46" s="16">
        <v>13.199324418540456</v>
      </c>
      <c r="K46">
        <f>+VLOOKUP(I46,$A$2:$B$212,2,FALSE)</f>
        <v>9.5999999999999992E-3</v>
      </c>
    </row>
    <row r="47" spans="1:11" x14ac:dyDescent="0.25">
      <c r="A47" t="s">
        <v>738</v>
      </c>
      <c r="B47" s="48">
        <v>5.4000000000000003E-3</v>
      </c>
      <c r="C47">
        <v>211</v>
      </c>
      <c r="E47" s="15" t="s">
        <v>33</v>
      </c>
      <c r="F47" s="16">
        <v>14.575381370567127</v>
      </c>
      <c r="G47">
        <f t="shared" si="2"/>
        <v>1.7399999999999999E-2</v>
      </c>
      <c r="I47" s="15" t="s">
        <v>44</v>
      </c>
      <c r="J47" s="16">
        <v>13.977629407440709</v>
      </c>
      <c r="K47">
        <v>1.7000000000000001E-2</v>
      </c>
    </row>
    <row r="48" spans="1:11" x14ac:dyDescent="0.25">
      <c r="A48" t="s">
        <v>186</v>
      </c>
      <c r="B48" s="48">
        <v>3.2399999999999998E-2</v>
      </c>
      <c r="C48">
        <v>110</v>
      </c>
      <c r="E48" s="15" t="s">
        <v>24</v>
      </c>
      <c r="F48" s="16">
        <v>14.617512143436301</v>
      </c>
      <c r="G48">
        <f t="shared" si="2"/>
        <v>6.9000000000000006E-2</v>
      </c>
      <c r="I48" s="5" t="s">
        <v>736</v>
      </c>
      <c r="J48" s="16">
        <v>13.904436767158675</v>
      </c>
      <c r="K48">
        <v>1.2999999999999999E-2</v>
      </c>
    </row>
    <row r="49" spans="1:11" x14ac:dyDescent="0.25">
      <c r="A49" t="s">
        <v>727</v>
      </c>
      <c r="B49" s="48">
        <v>1.84E-2</v>
      </c>
      <c r="C49">
        <v>158</v>
      </c>
      <c r="E49" s="17" t="s">
        <v>22</v>
      </c>
      <c r="F49" s="16">
        <v>14.823833375284924</v>
      </c>
      <c r="G49">
        <f t="shared" si="2"/>
        <v>4.3499999999999997E-2</v>
      </c>
      <c r="I49" s="15" t="s">
        <v>46</v>
      </c>
      <c r="J49" s="16">
        <v>11.552146178123509</v>
      </c>
      <c r="K49">
        <v>7.7999999999999996E-3</v>
      </c>
    </row>
    <row r="50" spans="1:11" x14ac:dyDescent="0.25">
      <c r="A50" t="s">
        <v>188</v>
      </c>
      <c r="B50" s="48">
        <v>9.06E-2</v>
      </c>
      <c r="C50">
        <v>15</v>
      </c>
      <c r="E50" s="15" t="s">
        <v>31</v>
      </c>
      <c r="F50" s="16">
        <v>14.843700382335838</v>
      </c>
      <c r="G50">
        <f t="shared" si="2"/>
        <v>2.6800000000000001E-2</v>
      </c>
      <c r="I50" s="15" t="s">
        <v>48</v>
      </c>
      <c r="J50" s="16">
        <v>9.3056505517805075</v>
      </c>
      <c r="K50">
        <v>6.4999999999999997E-3</v>
      </c>
    </row>
    <row r="51" spans="1:11" x14ac:dyDescent="0.25">
      <c r="A51" t="s">
        <v>309</v>
      </c>
      <c r="B51" s="48">
        <v>4.9200000000000001E-2</v>
      </c>
      <c r="C51">
        <v>52</v>
      </c>
      <c r="E51" s="15" t="s">
        <v>245</v>
      </c>
      <c r="F51" s="16">
        <v>14.941413706868287</v>
      </c>
      <c r="G51">
        <f t="shared" si="2"/>
        <v>3.7600000000000001E-2</v>
      </c>
      <c r="I51" s="15" t="s">
        <v>49</v>
      </c>
      <c r="J51" s="16">
        <v>12.409013489526863</v>
      </c>
      <c r="K51">
        <v>1.11E-2</v>
      </c>
    </row>
    <row r="52" spans="1:11" x14ac:dyDescent="0.25">
      <c r="A52" t="s">
        <v>10</v>
      </c>
      <c r="B52" s="48">
        <v>4.8399999999999999E-2</v>
      </c>
      <c r="C52">
        <v>54</v>
      </c>
      <c r="E52" s="15" t="s">
        <v>154</v>
      </c>
      <c r="F52" s="16">
        <v>14.984270606534466</v>
      </c>
      <c r="G52">
        <f t="shared" si="2"/>
        <v>7.2800000000000004E-2</v>
      </c>
    </row>
    <row r="53" spans="1:11" x14ac:dyDescent="0.25">
      <c r="A53" t="s">
        <v>189</v>
      </c>
      <c r="B53" s="48">
        <v>9.8699999999999996E-2</v>
      </c>
      <c r="C53">
        <v>10</v>
      </c>
      <c r="E53" s="15" t="s">
        <v>232</v>
      </c>
      <c r="F53" s="16">
        <v>14.996010006104568</v>
      </c>
      <c r="G53">
        <f t="shared" si="2"/>
        <v>2.1299999999999999E-2</v>
      </c>
    </row>
    <row r="54" spans="1:11" x14ac:dyDescent="0.25">
      <c r="A54" t="s">
        <v>737</v>
      </c>
      <c r="B54" s="48">
        <v>1.6400000000000001E-2</v>
      </c>
      <c r="C54">
        <v>178</v>
      </c>
      <c r="E54" s="15" t="s">
        <v>227</v>
      </c>
      <c r="F54" s="16">
        <v>14.999382690583207</v>
      </c>
      <c r="G54">
        <f t="shared" si="2"/>
        <v>6.9900000000000004E-2</v>
      </c>
    </row>
    <row r="55" spans="1:11" x14ac:dyDescent="0.25">
      <c r="A55" t="s">
        <v>190</v>
      </c>
      <c r="B55" s="48">
        <v>9.11E-2</v>
      </c>
      <c r="C55">
        <v>14</v>
      </c>
      <c r="E55" s="15" t="s">
        <v>158</v>
      </c>
      <c r="F55" s="16">
        <v>15.01908328226887</v>
      </c>
      <c r="G55">
        <f t="shared" si="2"/>
        <v>3.9899999999999998E-2</v>
      </c>
    </row>
    <row r="56" spans="1:11" x14ac:dyDescent="0.25">
      <c r="A56" t="s">
        <v>11</v>
      </c>
      <c r="B56" s="48">
        <v>2.3199999999999998E-2</v>
      </c>
      <c r="C56">
        <v>135</v>
      </c>
      <c r="E56" s="15" t="s">
        <v>282</v>
      </c>
      <c r="F56" s="16">
        <v>15.03012652238869</v>
      </c>
      <c r="G56">
        <f t="shared" si="2"/>
        <v>2.1700000000000001E-2</v>
      </c>
    </row>
    <row r="57" spans="1:11" x14ac:dyDescent="0.25">
      <c r="A57" t="s">
        <v>12</v>
      </c>
      <c r="B57" s="48">
        <v>3.7699999999999997E-2</v>
      </c>
      <c r="C57">
        <v>91</v>
      </c>
      <c r="E57" s="15" t="s">
        <v>234</v>
      </c>
      <c r="F57" s="16">
        <v>15.084428050930592</v>
      </c>
      <c r="G57">
        <f t="shared" si="2"/>
        <v>6.3700000000000007E-2</v>
      </c>
    </row>
    <row r="58" spans="1:11" x14ac:dyDescent="0.25">
      <c r="A58" t="s">
        <v>191</v>
      </c>
      <c r="B58" s="48">
        <v>4.4999999999999998E-2</v>
      </c>
      <c r="C58">
        <v>62</v>
      </c>
      <c r="E58" s="15" t="s">
        <v>247</v>
      </c>
      <c r="F58" s="16">
        <v>15.093662760464461</v>
      </c>
      <c r="G58">
        <f t="shared" si="2"/>
        <v>3.3300000000000003E-2</v>
      </c>
    </row>
    <row r="59" spans="1:11" x14ac:dyDescent="0.25">
      <c r="A59" t="s">
        <v>736</v>
      </c>
      <c r="B59" s="48">
        <v>1.2999999999999999E-2</v>
      </c>
      <c r="C59">
        <v>192</v>
      </c>
      <c r="E59" s="15" t="s">
        <v>221</v>
      </c>
      <c r="F59" s="16">
        <v>15.11896664077516</v>
      </c>
      <c r="G59">
        <f t="shared" si="2"/>
        <v>4.1399999999999999E-2</v>
      </c>
    </row>
    <row r="60" spans="1:11" x14ac:dyDescent="0.25">
      <c r="A60" t="s">
        <v>192</v>
      </c>
      <c r="B60" s="48">
        <v>2.3900000000000001E-2</v>
      </c>
      <c r="C60">
        <v>134</v>
      </c>
      <c r="E60" s="15" t="s">
        <v>225</v>
      </c>
      <c r="F60" s="16">
        <v>15.170314251992794</v>
      </c>
      <c r="G60">
        <f t="shared" si="2"/>
        <v>1.5800000000000002E-2</v>
      </c>
    </row>
    <row r="61" spans="1:11" x14ac:dyDescent="0.25">
      <c r="A61" t="s">
        <v>193</v>
      </c>
      <c r="B61" s="48">
        <v>4.2900000000000001E-2</v>
      </c>
      <c r="C61">
        <v>69</v>
      </c>
      <c r="E61" s="5" t="s">
        <v>611</v>
      </c>
      <c r="F61" s="16">
        <v>15.173919715594629</v>
      </c>
      <c r="G61">
        <f t="shared" si="2"/>
        <v>8.1299999999999997E-2</v>
      </c>
    </row>
    <row r="62" spans="1:11" x14ac:dyDescent="0.25">
      <c r="A62" t="s">
        <v>194</v>
      </c>
      <c r="B62" s="48">
        <v>3.44E-2</v>
      </c>
      <c r="C62">
        <v>105</v>
      </c>
      <c r="E62" s="15" t="s">
        <v>224</v>
      </c>
      <c r="F62" s="16">
        <v>15.191249405144648</v>
      </c>
      <c r="G62">
        <f t="shared" si="2"/>
        <v>4.6300000000000001E-2</v>
      </c>
    </row>
    <row r="63" spans="1:11" x14ac:dyDescent="0.25">
      <c r="A63" t="s">
        <v>13</v>
      </c>
      <c r="B63" s="48">
        <v>1.7299999999999999E-2</v>
      </c>
      <c r="C63">
        <v>169</v>
      </c>
      <c r="E63" s="17" t="s">
        <v>185</v>
      </c>
      <c r="F63" s="49">
        <v>15.196038324189828</v>
      </c>
      <c r="G63" s="6" t="e">
        <f t="shared" si="2"/>
        <v>#N/A</v>
      </c>
    </row>
    <row r="64" spans="1:11" x14ac:dyDescent="0.25">
      <c r="A64" t="s">
        <v>195</v>
      </c>
      <c r="B64" s="48">
        <v>2.52E-2</v>
      </c>
      <c r="C64">
        <v>130</v>
      </c>
      <c r="E64" s="15" t="s">
        <v>188</v>
      </c>
      <c r="F64" s="16">
        <v>15.300744866939068</v>
      </c>
      <c r="G64">
        <f t="shared" si="2"/>
        <v>9.06E-2</v>
      </c>
    </row>
    <row r="65" spans="1:7" x14ac:dyDescent="0.25">
      <c r="A65" t="s">
        <v>14</v>
      </c>
      <c r="B65" s="48">
        <v>6.3500000000000001E-2</v>
      </c>
      <c r="C65">
        <v>37</v>
      </c>
      <c r="E65" s="15" t="s">
        <v>240</v>
      </c>
      <c r="F65" s="16">
        <v>15.300744866939068</v>
      </c>
      <c r="G65">
        <f t="shared" si="2"/>
        <v>2.0299999999999999E-2</v>
      </c>
    </row>
    <row r="66" spans="1:7" x14ac:dyDescent="0.25">
      <c r="A66" t="s">
        <v>196</v>
      </c>
      <c r="B66" s="48">
        <v>2.2200000000000001E-2</v>
      </c>
      <c r="C66">
        <v>136</v>
      </c>
      <c r="E66" s="15" t="s">
        <v>199</v>
      </c>
      <c r="F66" s="16">
        <v>15.312675227915589</v>
      </c>
      <c r="G66">
        <f t="shared" ref="G66:G97" si="3">+VLOOKUP(E66,$A$2:$B$212,2,FALSE)</f>
        <v>3.9600000000000003E-2</v>
      </c>
    </row>
    <row r="67" spans="1:7" x14ac:dyDescent="0.25">
      <c r="A67" t="s">
        <v>735</v>
      </c>
      <c r="B67" s="48">
        <v>7.1999999999999998E-3</v>
      </c>
      <c r="C67">
        <v>203</v>
      </c>
      <c r="E67" s="15" t="s">
        <v>213</v>
      </c>
      <c r="F67" s="16">
        <v>15.337427872868879</v>
      </c>
      <c r="G67">
        <f t="shared" si="3"/>
        <v>8.48E-2</v>
      </c>
    </row>
    <row r="68" spans="1:7" x14ac:dyDescent="0.25">
      <c r="A68" t="s">
        <v>15</v>
      </c>
      <c r="B68" s="48">
        <v>9.7000000000000003E-3</v>
      </c>
      <c r="C68">
        <v>199</v>
      </c>
      <c r="E68" s="15" t="s">
        <v>186</v>
      </c>
      <c r="F68" s="16">
        <v>15.344388962539957</v>
      </c>
      <c r="G68">
        <f t="shared" si="3"/>
        <v>3.2399999999999998E-2</v>
      </c>
    </row>
    <row r="69" spans="1:7" x14ac:dyDescent="0.25">
      <c r="A69" t="s">
        <v>197</v>
      </c>
      <c r="B69" s="48">
        <v>6.1600000000000002E-2</v>
      </c>
      <c r="C69">
        <v>39</v>
      </c>
      <c r="E69" s="15" t="s">
        <v>179</v>
      </c>
      <c r="F69" s="16">
        <v>15.372391219659699</v>
      </c>
      <c r="G69">
        <f t="shared" si="3"/>
        <v>1.6799999999999999E-2</v>
      </c>
    </row>
    <row r="70" spans="1:7" x14ac:dyDescent="0.25">
      <c r="A70" t="s">
        <v>198</v>
      </c>
      <c r="B70" s="48">
        <v>0.1164</v>
      </c>
      <c r="C70">
        <v>7</v>
      </c>
      <c r="E70" s="15" t="s">
        <v>244</v>
      </c>
      <c r="F70" s="16">
        <v>15.419533837696875</v>
      </c>
      <c r="G70">
        <f t="shared" si="3"/>
        <v>7.3899999999999993E-2</v>
      </c>
    </row>
    <row r="71" spans="1:7" x14ac:dyDescent="0.25">
      <c r="A71" t="s">
        <v>412</v>
      </c>
      <c r="B71" s="48">
        <v>5.4000000000000003E-3</v>
      </c>
      <c r="C71">
        <v>210</v>
      </c>
      <c r="E71" s="15" t="s">
        <v>261</v>
      </c>
      <c r="F71" s="16">
        <v>15.478299645895369</v>
      </c>
      <c r="G71">
        <f t="shared" si="3"/>
        <v>4.0899999999999999E-2</v>
      </c>
    </row>
    <row r="72" spans="1:7" x14ac:dyDescent="0.25">
      <c r="A72" t="s">
        <v>734</v>
      </c>
      <c r="B72" s="48">
        <v>1.9199999999999998E-2</v>
      </c>
      <c r="C72">
        <v>151</v>
      </c>
      <c r="E72" s="15" t="s">
        <v>280</v>
      </c>
      <c r="F72" s="16">
        <v>15.497269131978001</v>
      </c>
      <c r="G72">
        <f t="shared" si="3"/>
        <v>4.7699999999999999E-2</v>
      </c>
    </row>
    <row r="73" spans="1:7" x14ac:dyDescent="0.25">
      <c r="A73" t="s">
        <v>16</v>
      </c>
      <c r="B73" s="48">
        <v>1.61E-2</v>
      </c>
      <c r="C73">
        <v>179</v>
      </c>
      <c r="E73" s="15" t="s">
        <v>197</v>
      </c>
      <c r="F73" s="16">
        <v>15.502094679575029</v>
      </c>
      <c r="G73">
        <f t="shared" si="3"/>
        <v>6.1600000000000002E-2</v>
      </c>
    </row>
    <row r="74" spans="1:7" x14ac:dyDescent="0.25">
      <c r="A74" t="s">
        <v>733</v>
      </c>
      <c r="B74" s="48">
        <v>1.9099999999999999E-2</v>
      </c>
      <c r="C74">
        <v>152</v>
      </c>
      <c r="E74" s="5" t="s">
        <v>719</v>
      </c>
      <c r="F74" s="16">
        <v>15.510391952215842</v>
      </c>
      <c r="G74">
        <f t="shared" si="3"/>
        <v>9.1800000000000007E-2</v>
      </c>
    </row>
    <row r="75" spans="1:7" x14ac:dyDescent="0.25">
      <c r="A75" t="s">
        <v>199</v>
      </c>
      <c r="B75" s="48">
        <v>3.9600000000000003E-2</v>
      </c>
      <c r="C75">
        <v>80</v>
      </c>
      <c r="E75" s="15" t="s">
        <v>195</v>
      </c>
      <c r="F75" s="16">
        <v>15.518256647532025</v>
      </c>
      <c r="G75">
        <f t="shared" si="3"/>
        <v>2.52E-2</v>
      </c>
    </row>
    <row r="76" spans="1:7" x14ac:dyDescent="0.25">
      <c r="A76" t="s">
        <v>200</v>
      </c>
      <c r="B76" s="48">
        <v>0.1211</v>
      </c>
      <c r="C76">
        <v>3</v>
      </c>
      <c r="E76" s="15" t="s">
        <v>277</v>
      </c>
      <c r="F76" s="16">
        <v>15.524974784465499</v>
      </c>
      <c r="G76">
        <f t="shared" si="3"/>
        <v>3.1899999999999998E-2</v>
      </c>
    </row>
    <row r="77" spans="1:7" x14ac:dyDescent="0.25">
      <c r="A77" t="s">
        <v>201</v>
      </c>
      <c r="B77" s="48">
        <v>1.8599999999999998E-2</v>
      </c>
      <c r="C77">
        <v>156</v>
      </c>
      <c r="E77" s="5" t="s">
        <v>318</v>
      </c>
      <c r="F77" s="16">
        <v>15.526059971766786</v>
      </c>
      <c r="G77">
        <f t="shared" si="3"/>
        <v>2.6499999999999999E-2</v>
      </c>
    </row>
    <row r="78" spans="1:7" x14ac:dyDescent="0.25">
      <c r="A78" t="s">
        <v>732</v>
      </c>
      <c r="B78" s="48">
        <v>6.1400000000000003E-2</v>
      </c>
      <c r="C78">
        <v>40</v>
      </c>
      <c r="E78" s="15" t="s">
        <v>190</v>
      </c>
      <c r="F78" s="16">
        <v>15.531288506169702</v>
      </c>
      <c r="G78">
        <f t="shared" si="3"/>
        <v>9.11E-2</v>
      </c>
    </row>
    <row r="79" spans="1:7" x14ac:dyDescent="0.25">
      <c r="A79" t="s">
        <v>202</v>
      </c>
      <c r="B79" s="48">
        <v>6.13E-2</v>
      </c>
      <c r="C79">
        <v>41</v>
      </c>
      <c r="E79" s="15" t="s">
        <v>241</v>
      </c>
      <c r="F79" s="16">
        <v>15.588596761926707</v>
      </c>
      <c r="G79">
        <f t="shared" si="3"/>
        <v>3.3500000000000002E-2</v>
      </c>
    </row>
    <row r="80" spans="1:7" x14ac:dyDescent="0.25">
      <c r="A80" s="17" t="s">
        <v>18</v>
      </c>
      <c r="B80" s="48">
        <v>3.4599999999999999E-2</v>
      </c>
      <c r="C80">
        <v>104</v>
      </c>
      <c r="E80" s="15" t="s">
        <v>194</v>
      </c>
      <c r="F80" s="16">
        <v>15.591140645262445</v>
      </c>
      <c r="G80">
        <f t="shared" si="3"/>
        <v>3.44E-2</v>
      </c>
    </row>
    <row r="81" spans="1:7" x14ac:dyDescent="0.25">
      <c r="A81" t="s">
        <v>731</v>
      </c>
      <c r="B81" s="48">
        <v>3.8699999999999998E-2</v>
      </c>
      <c r="C81">
        <v>87</v>
      </c>
      <c r="E81" s="15" t="s">
        <v>260</v>
      </c>
      <c r="F81" s="16">
        <v>15.60727002719233</v>
      </c>
      <c r="G81">
        <f t="shared" si="3"/>
        <v>1.6500000000000001E-2</v>
      </c>
    </row>
    <row r="82" spans="1:7" x14ac:dyDescent="0.25">
      <c r="A82" t="s">
        <v>203</v>
      </c>
      <c r="B82" s="48">
        <v>3.5000000000000003E-2</v>
      </c>
      <c r="C82">
        <v>103</v>
      </c>
      <c r="E82" s="15" t="s">
        <v>217</v>
      </c>
      <c r="F82" s="16">
        <v>15.648571906549435</v>
      </c>
      <c r="G82">
        <f t="shared" si="3"/>
        <v>4.4400000000000002E-2</v>
      </c>
    </row>
    <row r="83" spans="1:7" x14ac:dyDescent="0.25">
      <c r="A83" t="s">
        <v>204</v>
      </c>
      <c r="B83" s="48">
        <v>1.67E-2</v>
      </c>
      <c r="C83">
        <v>174</v>
      </c>
      <c r="E83" s="15" t="s">
        <v>226</v>
      </c>
      <c r="F83" s="16">
        <v>15.684076735432095</v>
      </c>
      <c r="G83">
        <f t="shared" si="3"/>
        <v>5.0700000000000002E-2</v>
      </c>
    </row>
    <row r="84" spans="1:7" x14ac:dyDescent="0.25">
      <c r="A84" t="s">
        <v>730</v>
      </c>
      <c r="B84" s="48">
        <v>1.8100000000000002E-2</v>
      </c>
      <c r="C84">
        <v>161</v>
      </c>
      <c r="E84" s="15" t="s">
        <v>249</v>
      </c>
      <c r="F84" s="16">
        <v>15.691917501252615</v>
      </c>
      <c r="G84">
        <f t="shared" si="3"/>
        <v>1.8599999999999998E-2</v>
      </c>
    </row>
    <row r="85" spans="1:7" x14ac:dyDescent="0.25">
      <c r="A85" t="s">
        <v>20</v>
      </c>
      <c r="B85" s="48">
        <v>2.46E-2</v>
      </c>
      <c r="C85">
        <v>131</v>
      </c>
      <c r="E85" s="5" t="s">
        <v>319</v>
      </c>
      <c r="F85" s="16">
        <v>15.695891218845857</v>
      </c>
      <c r="G85">
        <f t="shared" si="3"/>
        <v>3.6400000000000002E-2</v>
      </c>
    </row>
    <row r="86" spans="1:7" x14ac:dyDescent="0.25">
      <c r="A86" t="s">
        <v>205</v>
      </c>
      <c r="B86" s="48">
        <v>4.4999999999999998E-2</v>
      </c>
      <c r="C86">
        <v>63</v>
      </c>
      <c r="E86" s="15" t="s">
        <v>248</v>
      </c>
      <c r="F86" s="16">
        <v>15.711630042516571</v>
      </c>
      <c r="G86">
        <f t="shared" si="3"/>
        <v>1.0999999999999999E-2</v>
      </c>
    </row>
    <row r="87" spans="1:7" x14ac:dyDescent="0.25">
      <c r="A87" t="s">
        <v>206</v>
      </c>
      <c r="B87" s="48">
        <v>3.5400000000000001E-2</v>
      </c>
      <c r="C87">
        <v>102</v>
      </c>
      <c r="E87" s="15" t="s">
        <v>274</v>
      </c>
      <c r="F87" s="16">
        <v>15.781083268484597</v>
      </c>
      <c r="G87">
        <f t="shared" si="3"/>
        <v>1.9E-2</v>
      </c>
    </row>
    <row r="88" spans="1:7" x14ac:dyDescent="0.25">
      <c r="A88" t="s">
        <v>426</v>
      </c>
      <c r="B88" s="48">
        <v>4.8800000000000003E-2</v>
      </c>
      <c r="C88">
        <v>53</v>
      </c>
      <c r="E88" s="5" t="s">
        <v>426</v>
      </c>
      <c r="F88" s="16">
        <v>15.782063317565493</v>
      </c>
      <c r="G88">
        <f t="shared" si="3"/>
        <v>4.8800000000000003E-2</v>
      </c>
    </row>
    <row r="89" spans="1:7" x14ac:dyDescent="0.25">
      <c r="A89" t="s">
        <v>208</v>
      </c>
      <c r="B89" s="48">
        <v>8.6300000000000002E-2</v>
      </c>
      <c r="C89">
        <v>17</v>
      </c>
      <c r="E89" s="15" t="s">
        <v>259</v>
      </c>
      <c r="F89" s="16">
        <v>15.818475940933496</v>
      </c>
      <c r="G89">
        <f t="shared" si="3"/>
        <v>7.8799999999999995E-2</v>
      </c>
    </row>
    <row r="90" spans="1:7" x14ac:dyDescent="0.25">
      <c r="A90" t="s">
        <v>21</v>
      </c>
      <c r="B90" s="48">
        <v>3.8699999999999998E-2</v>
      </c>
      <c r="C90">
        <v>86</v>
      </c>
      <c r="E90" s="15" t="s">
        <v>172</v>
      </c>
      <c r="F90" s="16">
        <v>15.821170997139607</v>
      </c>
      <c r="G90">
        <f t="shared" si="3"/>
        <v>7.0199999999999999E-2</v>
      </c>
    </row>
    <row r="91" spans="1:7" x14ac:dyDescent="0.25">
      <c r="A91" t="s">
        <v>209</v>
      </c>
      <c r="B91" s="48">
        <v>3.8199999999999998E-2</v>
      </c>
      <c r="C91">
        <v>88</v>
      </c>
      <c r="E91" s="15" t="s">
        <v>214</v>
      </c>
      <c r="F91" s="16">
        <v>15.842869019773884</v>
      </c>
      <c r="G91">
        <f t="shared" si="3"/>
        <v>4.5199999999999997E-2</v>
      </c>
    </row>
    <row r="92" spans="1:7" x14ac:dyDescent="0.25">
      <c r="A92" t="s">
        <v>210</v>
      </c>
      <c r="B92" s="48">
        <v>2.7900000000000001E-2</v>
      </c>
      <c r="C92">
        <v>122</v>
      </c>
      <c r="E92" s="15" t="s">
        <v>268</v>
      </c>
      <c r="F92" s="16">
        <v>15.874366666035002</v>
      </c>
      <c r="G92">
        <f t="shared" si="3"/>
        <v>0.1076</v>
      </c>
    </row>
    <row r="93" spans="1:7" x14ac:dyDescent="0.25">
      <c r="A93" t="s">
        <v>211</v>
      </c>
      <c r="B93" s="48">
        <v>3.7400000000000003E-2</v>
      </c>
      <c r="C93">
        <v>93</v>
      </c>
      <c r="E93" s="15" t="s">
        <v>271</v>
      </c>
      <c r="F93" s="16">
        <v>15.875896693108951</v>
      </c>
      <c r="G93">
        <f t="shared" si="3"/>
        <v>2.92E-2</v>
      </c>
    </row>
    <row r="94" spans="1:7" x14ac:dyDescent="0.25">
      <c r="A94" t="s">
        <v>212</v>
      </c>
      <c r="B94" s="48">
        <v>3.9899999999999998E-2</v>
      </c>
      <c r="C94">
        <v>78</v>
      </c>
      <c r="E94" s="15" t="s">
        <v>206</v>
      </c>
      <c r="F94" s="16">
        <v>15.921472309453506</v>
      </c>
      <c r="G94">
        <f t="shared" si="3"/>
        <v>3.5400000000000001E-2</v>
      </c>
    </row>
    <row r="95" spans="1:7" x14ac:dyDescent="0.25">
      <c r="A95" t="s">
        <v>213</v>
      </c>
      <c r="B95" s="48">
        <v>8.48E-2</v>
      </c>
      <c r="C95">
        <v>19</v>
      </c>
      <c r="E95" s="15" t="s">
        <v>160</v>
      </c>
      <c r="F95" s="16">
        <v>15.945764028193713</v>
      </c>
      <c r="G95">
        <f t="shared" si="3"/>
        <v>9.4E-2</v>
      </c>
    </row>
    <row r="96" spans="1:7" x14ac:dyDescent="0.25">
      <c r="A96" t="s">
        <v>214</v>
      </c>
      <c r="B96" s="48">
        <v>4.5199999999999997E-2</v>
      </c>
      <c r="C96">
        <v>61</v>
      </c>
      <c r="E96" s="15" t="s">
        <v>175</v>
      </c>
      <c r="F96" s="16">
        <v>15.948018820580803</v>
      </c>
      <c r="G96">
        <f t="shared" si="3"/>
        <v>1.7100000000000001E-2</v>
      </c>
    </row>
    <row r="97" spans="1:7" x14ac:dyDescent="0.25">
      <c r="A97" t="s">
        <v>215</v>
      </c>
      <c r="B97" s="48">
        <v>9.0300000000000005E-2</v>
      </c>
      <c r="C97">
        <v>16</v>
      </c>
      <c r="E97" s="15" t="s">
        <v>161</v>
      </c>
      <c r="F97" s="16">
        <v>16.026199636253782</v>
      </c>
      <c r="G97">
        <f t="shared" si="3"/>
        <v>3.6299999999999999E-2</v>
      </c>
    </row>
    <row r="98" spans="1:7" x14ac:dyDescent="0.25">
      <c r="A98" t="s">
        <v>22</v>
      </c>
      <c r="B98" s="48">
        <v>4.3499999999999997E-2</v>
      </c>
      <c r="C98">
        <v>67</v>
      </c>
      <c r="E98" s="15" t="s">
        <v>163</v>
      </c>
      <c r="F98" s="16">
        <v>16.059830742826342</v>
      </c>
      <c r="G98">
        <f t="shared" ref="G98:G129" si="4">+VLOOKUP(E98,$A$2:$B$212,2,FALSE)</f>
        <v>6.6699999999999995E-2</v>
      </c>
    </row>
    <row r="99" spans="1:7" x14ac:dyDescent="0.25">
      <c r="A99" t="s">
        <v>216</v>
      </c>
      <c r="B99" s="48">
        <v>5.28E-2</v>
      </c>
      <c r="C99">
        <v>48</v>
      </c>
      <c r="E99" s="15" t="s">
        <v>267</v>
      </c>
      <c r="F99" s="16">
        <v>16.061525299469924</v>
      </c>
      <c r="G99">
        <f t="shared" si="4"/>
        <v>7.1999999999999995E-2</v>
      </c>
    </row>
    <row r="100" spans="1:7" x14ac:dyDescent="0.25">
      <c r="A100" t="s">
        <v>217</v>
      </c>
      <c r="B100" s="48">
        <v>4.4400000000000002E-2</v>
      </c>
      <c r="C100">
        <v>65</v>
      </c>
      <c r="E100" s="15" t="s">
        <v>165</v>
      </c>
      <c r="F100" s="16">
        <v>16.109458457562656</v>
      </c>
      <c r="G100">
        <f t="shared" si="4"/>
        <v>1.9300000000000001E-2</v>
      </c>
    </row>
    <row r="101" spans="1:7" x14ac:dyDescent="0.25">
      <c r="A101" t="s">
        <v>218</v>
      </c>
      <c r="B101" s="48">
        <v>2.6100000000000002E-2</v>
      </c>
      <c r="C101">
        <v>128</v>
      </c>
      <c r="E101" s="15" t="s">
        <v>208</v>
      </c>
      <c r="F101" s="16">
        <v>16.116694670042691</v>
      </c>
      <c r="G101">
        <f t="shared" si="4"/>
        <v>8.6300000000000002E-2</v>
      </c>
    </row>
    <row r="102" spans="1:7" x14ac:dyDescent="0.25">
      <c r="A102" t="s">
        <v>219</v>
      </c>
      <c r="B102" s="48">
        <v>2.0500000000000001E-2</v>
      </c>
      <c r="C102">
        <v>141</v>
      </c>
      <c r="E102" s="15" t="s">
        <v>205</v>
      </c>
      <c r="F102" s="16">
        <v>16.11939480668994</v>
      </c>
      <c r="G102">
        <f t="shared" si="4"/>
        <v>4.4999999999999998E-2</v>
      </c>
    </row>
    <row r="103" spans="1:7" x14ac:dyDescent="0.25">
      <c r="A103" t="s">
        <v>23</v>
      </c>
      <c r="B103" s="48">
        <v>6.3E-3</v>
      </c>
      <c r="C103">
        <v>208</v>
      </c>
      <c r="E103" s="15" t="s">
        <v>191</v>
      </c>
      <c r="F103" s="16">
        <v>16.12368002925222</v>
      </c>
      <c r="G103">
        <f t="shared" si="4"/>
        <v>4.4999999999999998E-2</v>
      </c>
    </row>
    <row r="104" spans="1:7" x14ac:dyDescent="0.25">
      <c r="A104" t="s">
        <v>221</v>
      </c>
      <c r="B104" s="48">
        <v>4.1399999999999999E-2</v>
      </c>
      <c r="C104">
        <v>72</v>
      </c>
      <c r="E104" s="15" t="s">
        <v>256</v>
      </c>
      <c r="F104" s="16">
        <v>16.138682284566709</v>
      </c>
      <c r="G104">
        <f t="shared" si="4"/>
        <v>1.7600000000000001E-2</v>
      </c>
    </row>
    <row r="105" spans="1:7" x14ac:dyDescent="0.25">
      <c r="A105" t="s">
        <v>318</v>
      </c>
      <c r="B105" s="48">
        <v>2.6499999999999999E-2</v>
      </c>
      <c r="C105">
        <v>127</v>
      </c>
      <c r="E105" s="15" t="s">
        <v>180</v>
      </c>
      <c r="F105" s="16">
        <v>16.164788378950302</v>
      </c>
      <c r="G105">
        <f t="shared" si="4"/>
        <v>1.9800000000000002E-2</v>
      </c>
    </row>
    <row r="106" spans="1:7" x14ac:dyDescent="0.25">
      <c r="A106" t="s">
        <v>319</v>
      </c>
      <c r="B106" s="48">
        <v>3.6400000000000002E-2</v>
      </c>
      <c r="C106">
        <v>97</v>
      </c>
      <c r="E106" s="15" t="s">
        <v>189</v>
      </c>
      <c r="F106" s="16">
        <v>16.16973888411016</v>
      </c>
      <c r="G106">
        <f t="shared" si="4"/>
        <v>9.8699999999999996E-2</v>
      </c>
    </row>
    <row r="107" spans="1:7" x14ac:dyDescent="0.25">
      <c r="A107" t="s">
        <v>24</v>
      </c>
      <c r="B107" s="48">
        <v>6.9000000000000006E-2</v>
      </c>
      <c r="C107">
        <v>30</v>
      </c>
      <c r="E107" s="15" t="s">
        <v>204</v>
      </c>
      <c r="F107" s="16">
        <v>16.175326284412591</v>
      </c>
      <c r="G107">
        <f t="shared" si="4"/>
        <v>1.67E-2</v>
      </c>
    </row>
    <row r="108" spans="1:7" x14ac:dyDescent="0.25">
      <c r="A108" t="s">
        <v>224</v>
      </c>
      <c r="B108" s="48">
        <v>4.6300000000000001E-2</v>
      </c>
      <c r="C108">
        <v>58</v>
      </c>
      <c r="E108" s="15" t="s">
        <v>166</v>
      </c>
      <c r="F108" s="16">
        <v>16.179096672515719</v>
      </c>
      <c r="G108">
        <f t="shared" si="4"/>
        <v>1.5599999999999999E-2</v>
      </c>
    </row>
    <row r="109" spans="1:7" x14ac:dyDescent="0.25">
      <c r="A109" t="s">
        <v>25</v>
      </c>
      <c r="B109" s="48">
        <v>1.9E-2</v>
      </c>
      <c r="C109">
        <v>154</v>
      </c>
      <c r="E109" s="15" t="s">
        <v>275</v>
      </c>
      <c r="F109" s="16">
        <v>16.181539823514854</v>
      </c>
      <c r="G109">
        <f t="shared" si="4"/>
        <v>6.6100000000000006E-2</v>
      </c>
    </row>
    <row r="110" spans="1:7" x14ac:dyDescent="0.25">
      <c r="A110" t="s">
        <v>225</v>
      </c>
      <c r="B110" s="48">
        <v>1.5800000000000002E-2</v>
      </c>
      <c r="C110">
        <v>182</v>
      </c>
      <c r="E110" s="15" t="s">
        <v>253</v>
      </c>
      <c r="F110" s="16">
        <v>16.181821341838866</v>
      </c>
      <c r="G110">
        <f t="shared" si="4"/>
        <v>6.4100000000000004E-2</v>
      </c>
    </row>
    <row r="111" spans="1:7" x14ac:dyDescent="0.25">
      <c r="A111" t="s">
        <v>226</v>
      </c>
      <c r="B111" s="48">
        <v>5.0700000000000002E-2</v>
      </c>
      <c r="C111">
        <v>50</v>
      </c>
      <c r="E111" s="15" t="s">
        <v>164</v>
      </c>
      <c r="F111" s="16">
        <v>16.209032645950423</v>
      </c>
      <c r="G111">
        <f t="shared" si="4"/>
        <v>0.1203</v>
      </c>
    </row>
    <row r="112" spans="1:7" x14ac:dyDescent="0.25">
      <c r="A112" t="s">
        <v>227</v>
      </c>
      <c r="B112" s="48">
        <v>6.9900000000000004E-2</v>
      </c>
      <c r="C112">
        <v>29</v>
      </c>
      <c r="E112" s="15" t="s">
        <v>202</v>
      </c>
      <c r="F112" s="16">
        <v>16.230888478433442</v>
      </c>
      <c r="G112">
        <f t="shared" si="4"/>
        <v>6.13E-2</v>
      </c>
    </row>
    <row r="113" spans="1:7" x14ac:dyDescent="0.25">
      <c r="A113" t="s">
        <v>26</v>
      </c>
      <c r="B113" s="48">
        <v>0.1174</v>
      </c>
      <c r="C113">
        <v>5</v>
      </c>
      <c r="E113" s="15" t="s">
        <v>288</v>
      </c>
      <c r="F113" s="16">
        <v>16.347221273950076</v>
      </c>
      <c r="G113">
        <f t="shared" si="4"/>
        <v>1.01E-2</v>
      </c>
    </row>
    <row r="114" spans="1:7" x14ac:dyDescent="0.25">
      <c r="A114" t="s">
        <v>729</v>
      </c>
      <c r="B114" s="48">
        <v>4.7699999999999999E-2</v>
      </c>
      <c r="C114">
        <v>56</v>
      </c>
      <c r="E114" s="15" t="s">
        <v>258</v>
      </c>
      <c r="F114" s="16">
        <v>16.413969082436388</v>
      </c>
      <c r="G114">
        <f t="shared" si="4"/>
        <v>1.9800000000000002E-2</v>
      </c>
    </row>
    <row r="115" spans="1:7" x14ac:dyDescent="0.25">
      <c r="A115" t="s">
        <v>143</v>
      </c>
      <c r="B115" s="48">
        <v>7.1800000000000003E-2</v>
      </c>
      <c r="C115">
        <v>27</v>
      </c>
      <c r="E115" s="15" t="s">
        <v>287</v>
      </c>
      <c r="F115" s="16">
        <v>16.424476800842584</v>
      </c>
      <c r="G115">
        <f t="shared" si="4"/>
        <v>1.7100000000000001E-2</v>
      </c>
    </row>
    <row r="116" spans="1:7" x14ac:dyDescent="0.25">
      <c r="A116" t="s">
        <v>228</v>
      </c>
      <c r="B116" s="48">
        <v>1.2500000000000001E-2</v>
      </c>
      <c r="C116">
        <v>193</v>
      </c>
      <c r="E116" s="15" t="s">
        <v>203</v>
      </c>
      <c r="F116" s="16">
        <v>16.505804037477226</v>
      </c>
      <c r="G116">
        <f t="shared" si="4"/>
        <v>3.5000000000000003E-2</v>
      </c>
    </row>
    <row r="117" spans="1:7" x14ac:dyDescent="0.25">
      <c r="A117" t="s">
        <v>229</v>
      </c>
      <c r="B117" s="48">
        <v>1.6E-2</v>
      </c>
      <c r="C117">
        <v>181</v>
      </c>
      <c r="E117" s="15" t="s">
        <v>192</v>
      </c>
      <c r="F117" s="16">
        <v>16.523894036856603</v>
      </c>
      <c r="G117">
        <f t="shared" si="4"/>
        <v>2.3900000000000001E-2</v>
      </c>
    </row>
    <row r="118" spans="1:7" x14ac:dyDescent="0.25">
      <c r="A118" t="s">
        <v>230</v>
      </c>
      <c r="B118" s="48">
        <v>3.9100000000000003E-2</v>
      </c>
      <c r="C118">
        <v>83</v>
      </c>
      <c r="E118" s="15" t="s">
        <v>174</v>
      </c>
      <c r="F118" s="16">
        <v>16.525824860719553</v>
      </c>
      <c r="G118">
        <f t="shared" si="4"/>
        <v>2.0199999999999999E-2</v>
      </c>
    </row>
    <row r="119" spans="1:7" x14ac:dyDescent="0.25">
      <c r="A119" t="s">
        <v>28</v>
      </c>
      <c r="B119" s="48">
        <v>1.66E-2</v>
      </c>
      <c r="C119">
        <v>175</v>
      </c>
      <c r="E119" s="15" t="s">
        <v>242</v>
      </c>
      <c r="F119" s="16">
        <v>16.529211430575298</v>
      </c>
      <c r="G119">
        <f t="shared" si="4"/>
        <v>2.0899999999999998E-2</v>
      </c>
    </row>
    <row r="120" spans="1:7" x14ac:dyDescent="0.25">
      <c r="A120" t="s">
        <v>231</v>
      </c>
      <c r="B120" s="48">
        <v>1.9599999999999999E-2</v>
      </c>
      <c r="C120">
        <v>148</v>
      </c>
      <c r="E120" s="15" t="s">
        <v>176</v>
      </c>
      <c r="F120" s="16">
        <v>16.530403957548479</v>
      </c>
      <c r="G120">
        <f t="shared" si="4"/>
        <v>3.6700000000000003E-2</v>
      </c>
    </row>
    <row r="121" spans="1:7" x14ac:dyDescent="0.25">
      <c r="A121" t="s">
        <v>29</v>
      </c>
      <c r="B121" s="48">
        <v>6.0699999999999997E-2</v>
      </c>
      <c r="C121">
        <v>42</v>
      </c>
      <c r="E121" s="15" t="s">
        <v>231</v>
      </c>
      <c r="F121" s="16">
        <v>16.578680058287564</v>
      </c>
      <c r="G121">
        <f t="shared" si="4"/>
        <v>1.9599999999999999E-2</v>
      </c>
    </row>
    <row r="122" spans="1:7" x14ac:dyDescent="0.25">
      <c r="A122" t="s">
        <v>310</v>
      </c>
      <c r="B122" s="48">
        <v>6.4000000000000003E-3</v>
      </c>
      <c r="C122">
        <v>207</v>
      </c>
      <c r="E122" s="15" t="s">
        <v>229</v>
      </c>
      <c r="F122" s="16">
        <v>16.598420829275927</v>
      </c>
      <c r="G122">
        <f t="shared" si="4"/>
        <v>1.6E-2</v>
      </c>
    </row>
    <row r="123" spans="1:7" x14ac:dyDescent="0.25">
      <c r="A123" t="s">
        <v>728</v>
      </c>
      <c r="B123" s="48">
        <v>3.6900000000000002E-2</v>
      </c>
      <c r="C123">
        <v>94</v>
      </c>
      <c r="E123" s="15" t="s">
        <v>218</v>
      </c>
      <c r="F123" s="16">
        <v>16.629361177952696</v>
      </c>
      <c r="G123">
        <f t="shared" si="4"/>
        <v>2.6100000000000002E-2</v>
      </c>
    </row>
    <row r="124" spans="1:7" x14ac:dyDescent="0.25">
      <c r="A124" t="s">
        <v>232</v>
      </c>
      <c r="B124" s="48">
        <v>2.1299999999999999E-2</v>
      </c>
      <c r="C124">
        <v>139</v>
      </c>
      <c r="E124" s="15" t="s">
        <v>239</v>
      </c>
      <c r="F124" s="16">
        <v>16.630320295638018</v>
      </c>
      <c r="G124">
        <f t="shared" si="4"/>
        <v>0.1173</v>
      </c>
    </row>
    <row r="125" spans="1:7" x14ac:dyDescent="0.25">
      <c r="A125" t="s">
        <v>30</v>
      </c>
      <c r="B125" s="48">
        <v>1.18E-2</v>
      </c>
      <c r="C125">
        <v>195</v>
      </c>
      <c r="E125" s="15" t="s">
        <v>181</v>
      </c>
      <c r="F125" s="16">
        <v>16.671923291268854</v>
      </c>
      <c r="G125">
        <f t="shared" si="4"/>
        <v>1.7899999999999999E-2</v>
      </c>
    </row>
    <row r="126" spans="1:7" x14ac:dyDescent="0.25">
      <c r="A126" t="s">
        <v>233</v>
      </c>
      <c r="B126" s="48">
        <v>4.5199999999999997E-2</v>
      </c>
      <c r="C126">
        <v>60</v>
      </c>
      <c r="E126" s="15" t="s">
        <v>156</v>
      </c>
      <c r="F126" s="16">
        <v>16.792314821632747</v>
      </c>
      <c r="G126">
        <f t="shared" si="4"/>
        <v>1.4200000000000001E-2</v>
      </c>
    </row>
    <row r="127" spans="1:7" x14ac:dyDescent="0.25">
      <c r="A127" t="s">
        <v>708</v>
      </c>
      <c r="B127" s="48">
        <v>8.2000000000000007E-3</v>
      </c>
      <c r="C127">
        <v>201</v>
      </c>
      <c r="E127" s="15" t="s">
        <v>265</v>
      </c>
      <c r="F127" s="16">
        <v>16.837933446771309</v>
      </c>
      <c r="G127">
        <f t="shared" si="4"/>
        <v>2.0199999999999999E-2</v>
      </c>
    </row>
    <row r="128" spans="1:7" x14ac:dyDescent="0.25">
      <c r="A128" t="s">
        <v>234</v>
      </c>
      <c r="B128" s="48">
        <v>6.3700000000000007E-2</v>
      </c>
      <c r="C128">
        <v>36</v>
      </c>
      <c r="E128" s="15" t="s">
        <v>177</v>
      </c>
      <c r="F128" s="16">
        <v>16.856885189396966</v>
      </c>
      <c r="G128">
        <f t="shared" si="4"/>
        <v>1.7299999999999999E-2</v>
      </c>
    </row>
    <row r="129" spans="1:7" x14ac:dyDescent="0.25">
      <c r="A129" t="s">
        <v>31</v>
      </c>
      <c r="B129" s="48">
        <v>2.6800000000000001E-2</v>
      </c>
      <c r="C129">
        <v>124</v>
      </c>
      <c r="E129" s="5" t="s">
        <v>322</v>
      </c>
      <c r="F129" s="16">
        <v>16.878574323678549</v>
      </c>
      <c r="G129">
        <f t="shared" si="4"/>
        <v>4.5400000000000003E-2</v>
      </c>
    </row>
    <row r="130" spans="1:7" x14ac:dyDescent="0.25">
      <c r="A130" t="s">
        <v>710</v>
      </c>
      <c r="B130" s="48">
        <v>3.95E-2</v>
      </c>
      <c r="C130">
        <v>81</v>
      </c>
      <c r="E130" s="15" t="s">
        <v>254</v>
      </c>
      <c r="F130" s="16">
        <v>16.879462070495411</v>
      </c>
      <c r="G130">
        <f t="shared" ref="G130:G161" si="5">+VLOOKUP(E130,$A$2:$B$212,2,FALSE)</f>
        <v>6.7699999999999996E-2</v>
      </c>
    </row>
    <row r="131" spans="1:7" x14ac:dyDescent="0.25">
      <c r="A131" t="s">
        <v>235</v>
      </c>
      <c r="B131" s="48">
        <v>5.2699999999999997E-2</v>
      </c>
      <c r="C131">
        <v>49</v>
      </c>
      <c r="E131" s="15" t="s">
        <v>228</v>
      </c>
      <c r="F131" s="16">
        <v>16.899757245049003</v>
      </c>
      <c r="G131">
        <f t="shared" si="5"/>
        <v>1.2500000000000001E-2</v>
      </c>
    </row>
    <row r="132" spans="1:7" x14ac:dyDescent="0.25">
      <c r="A132" t="s">
        <v>236</v>
      </c>
      <c r="B132" s="48">
        <v>1.6500000000000001E-2</v>
      </c>
      <c r="C132">
        <v>176</v>
      </c>
      <c r="E132" s="15" t="s">
        <v>236</v>
      </c>
      <c r="F132" s="16">
        <v>16.907325440195308</v>
      </c>
      <c r="G132">
        <f t="shared" si="5"/>
        <v>1.6500000000000001E-2</v>
      </c>
    </row>
    <row r="133" spans="1:7" x14ac:dyDescent="0.25">
      <c r="A133" t="s">
        <v>237</v>
      </c>
      <c r="B133" s="48">
        <v>3.1899999999999998E-2</v>
      </c>
      <c r="C133">
        <v>112</v>
      </c>
      <c r="E133" s="5" t="s">
        <v>727</v>
      </c>
      <c r="F133" s="16">
        <v>16.937302631178998</v>
      </c>
      <c r="G133">
        <f t="shared" si="5"/>
        <v>1.84E-2</v>
      </c>
    </row>
    <row r="134" spans="1:7" x14ac:dyDescent="0.25">
      <c r="A134" t="s">
        <v>33</v>
      </c>
      <c r="B134" s="48">
        <v>1.7399999999999999E-2</v>
      </c>
      <c r="C134">
        <v>167</v>
      </c>
      <c r="E134" s="15" t="s">
        <v>159</v>
      </c>
      <c r="F134" s="16">
        <v>16.939152200140295</v>
      </c>
      <c r="G134">
        <f t="shared" si="5"/>
        <v>5.8999999999999997E-2</v>
      </c>
    </row>
    <row r="135" spans="1:7" x14ac:dyDescent="0.25">
      <c r="A135" t="s">
        <v>726</v>
      </c>
      <c r="B135" s="48">
        <v>7.1000000000000004E-3</v>
      </c>
      <c r="C135">
        <v>204</v>
      </c>
      <c r="E135" s="15" t="s">
        <v>201</v>
      </c>
      <c r="F135" s="16">
        <v>17.006151503817691</v>
      </c>
      <c r="G135">
        <f t="shared" si="5"/>
        <v>1.8599999999999998E-2</v>
      </c>
    </row>
    <row r="136" spans="1:7" x14ac:dyDescent="0.25">
      <c r="A136" t="s">
        <v>238</v>
      </c>
      <c r="B136" s="48">
        <v>2.86E-2</v>
      </c>
      <c r="C136">
        <v>119</v>
      </c>
      <c r="E136" s="5" t="s">
        <v>324</v>
      </c>
      <c r="F136" s="16">
        <v>17.039572909519777</v>
      </c>
      <c r="G136">
        <f t="shared" si="5"/>
        <v>2.6499999999999999E-2</v>
      </c>
    </row>
    <row r="137" spans="1:7" x14ac:dyDescent="0.25">
      <c r="A137" t="s">
        <v>239</v>
      </c>
      <c r="B137" s="48">
        <v>0.1173</v>
      </c>
      <c r="C137">
        <v>6</v>
      </c>
      <c r="E137" s="15" t="s">
        <v>257</v>
      </c>
      <c r="F137" s="16">
        <v>17.153732640464916</v>
      </c>
      <c r="G137">
        <f t="shared" si="5"/>
        <v>0.04</v>
      </c>
    </row>
    <row r="138" spans="1:7" x14ac:dyDescent="0.25">
      <c r="A138" t="s">
        <v>725</v>
      </c>
      <c r="B138" s="48">
        <v>3.8699999999999998E-2</v>
      </c>
      <c r="C138">
        <v>85</v>
      </c>
      <c r="E138" s="15" t="s">
        <v>238</v>
      </c>
      <c r="F138" s="16">
        <v>17.16401015062598</v>
      </c>
      <c r="G138">
        <f t="shared" si="5"/>
        <v>2.86E-2</v>
      </c>
    </row>
    <row r="139" spans="1:7" x14ac:dyDescent="0.25">
      <c r="A139" t="s">
        <v>477</v>
      </c>
      <c r="B139" s="48">
        <v>1.37E-2</v>
      </c>
      <c r="C139">
        <v>190</v>
      </c>
      <c r="E139" s="15" t="s">
        <v>230</v>
      </c>
      <c r="F139" s="16">
        <v>17.173487237171866</v>
      </c>
      <c r="G139">
        <f t="shared" si="5"/>
        <v>3.9100000000000003E-2</v>
      </c>
    </row>
    <row r="140" spans="1:7" x14ac:dyDescent="0.25">
      <c r="A140" t="s">
        <v>240</v>
      </c>
      <c r="B140" s="48">
        <v>2.0299999999999999E-2</v>
      </c>
      <c r="C140">
        <v>142</v>
      </c>
      <c r="E140" s="15" t="s">
        <v>283</v>
      </c>
      <c r="F140" s="16">
        <v>17.177343216104152</v>
      </c>
      <c r="G140">
        <f t="shared" si="5"/>
        <v>2.8199999999999999E-2</v>
      </c>
    </row>
    <row r="141" spans="1:7" x14ac:dyDescent="0.25">
      <c r="A141" t="s">
        <v>241</v>
      </c>
      <c r="B141" s="48">
        <v>3.3500000000000002E-2</v>
      </c>
      <c r="C141">
        <v>107</v>
      </c>
      <c r="E141" s="15" t="s">
        <v>284</v>
      </c>
      <c r="F141" s="16">
        <v>17.208910955324203</v>
      </c>
      <c r="G141">
        <f t="shared" si="5"/>
        <v>3.6499999999999998E-2</v>
      </c>
    </row>
    <row r="142" spans="1:7" x14ac:dyDescent="0.25">
      <c r="A142" t="s">
        <v>242</v>
      </c>
      <c r="B142" s="48">
        <v>2.0899999999999998E-2</v>
      </c>
      <c r="C142">
        <v>140</v>
      </c>
      <c r="E142" s="15" t="s">
        <v>250</v>
      </c>
      <c r="F142" s="16">
        <v>17.217007894635426</v>
      </c>
      <c r="G142">
        <f t="shared" si="5"/>
        <v>1.8100000000000002E-2</v>
      </c>
    </row>
    <row r="143" spans="1:7" x14ac:dyDescent="0.25">
      <c r="A143" t="s">
        <v>243</v>
      </c>
      <c r="B143" s="48">
        <v>1.9400000000000001E-2</v>
      </c>
      <c r="C143">
        <v>149</v>
      </c>
      <c r="E143" s="15" t="s">
        <v>153</v>
      </c>
      <c r="F143" s="16">
        <v>17.252203775311269</v>
      </c>
      <c r="G143">
        <f t="shared" si="5"/>
        <v>3.0800000000000001E-2</v>
      </c>
    </row>
    <row r="144" spans="1:7" x14ac:dyDescent="0.25">
      <c r="A144" t="s">
        <v>724</v>
      </c>
      <c r="B144" s="48">
        <v>6.1999999999999998E-3</v>
      </c>
      <c r="C144">
        <v>209</v>
      </c>
      <c r="E144" s="15" t="s">
        <v>235</v>
      </c>
      <c r="F144" s="16">
        <v>17.287073202286994</v>
      </c>
      <c r="G144">
        <f t="shared" si="5"/>
        <v>5.2699999999999997E-2</v>
      </c>
    </row>
    <row r="145" spans="1:7" x14ac:dyDescent="0.25">
      <c r="A145" t="s">
        <v>723</v>
      </c>
      <c r="B145" s="48">
        <v>1.61E-2</v>
      </c>
      <c r="C145">
        <v>180</v>
      </c>
      <c r="E145" s="15" t="s">
        <v>266</v>
      </c>
      <c r="F145" s="16">
        <v>17.301692263531425</v>
      </c>
      <c r="G145">
        <f t="shared" si="5"/>
        <v>2.4400000000000002E-2</v>
      </c>
    </row>
    <row r="146" spans="1:7" x14ac:dyDescent="0.25">
      <c r="A146" t="s">
        <v>244</v>
      </c>
      <c r="B146" s="48">
        <v>7.3899999999999993E-2</v>
      </c>
      <c r="C146">
        <v>24</v>
      </c>
      <c r="E146" s="15" t="s">
        <v>212</v>
      </c>
      <c r="F146" s="16">
        <v>17.307370974523671</v>
      </c>
      <c r="G146">
        <f t="shared" si="5"/>
        <v>3.9899999999999998E-2</v>
      </c>
    </row>
    <row r="147" spans="1:7" x14ac:dyDescent="0.25">
      <c r="A147" t="s">
        <v>245</v>
      </c>
      <c r="B147" s="48">
        <v>3.7600000000000001E-2</v>
      </c>
      <c r="C147">
        <v>92</v>
      </c>
      <c r="E147" s="15" t="s">
        <v>178</v>
      </c>
      <c r="F147" s="16">
        <v>17.354642125715742</v>
      </c>
      <c r="G147">
        <f t="shared" si="5"/>
        <v>0.13439999999999999</v>
      </c>
    </row>
    <row r="148" spans="1:7" x14ac:dyDescent="0.25">
      <c r="A148" t="s">
        <v>246</v>
      </c>
      <c r="B148" s="48">
        <v>3.2300000000000002E-2</v>
      </c>
      <c r="C148">
        <v>111</v>
      </c>
      <c r="E148" s="15" t="s">
        <v>278</v>
      </c>
      <c r="F148" s="16">
        <v>17.376585049255706</v>
      </c>
      <c r="G148">
        <f t="shared" si="5"/>
        <v>1.89E-2</v>
      </c>
    </row>
    <row r="149" spans="1:7" x14ac:dyDescent="0.25">
      <c r="A149" t="s">
        <v>312</v>
      </c>
      <c r="B149" s="48">
        <v>1.49E-2</v>
      </c>
      <c r="C149">
        <v>186</v>
      </c>
      <c r="E149" s="15" t="s">
        <v>155</v>
      </c>
      <c r="F149" s="16">
        <v>17.397750901588498</v>
      </c>
      <c r="G149">
        <f t="shared" si="5"/>
        <v>6.6400000000000001E-2</v>
      </c>
    </row>
    <row r="150" spans="1:7" x14ac:dyDescent="0.25">
      <c r="A150" t="s">
        <v>247</v>
      </c>
      <c r="B150" s="48">
        <v>3.3300000000000003E-2</v>
      </c>
      <c r="C150">
        <v>108</v>
      </c>
      <c r="E150" s="15" t="s">
        <v>252</v>
      </c>
      <c r="F150" s="16">
        <v>17.4517537109976</v>
      </c>
      <c r="G150">
        <f t="shared" si="5"/>
        <v>8.1600000000000006E-2</v>
      </c>
    </row>
    <row r="151" spans="1:7" x14ac:dyDescent="0.25">
      <c r="A151" t="s">
        <v>248</v>
      </c>
      <c r="B151" s="48">
        <v>1.0999999999999999E-2</v>
      </c>
      <c r="C151">
        <v>197</v>
      </c>
      <c r="E151" s="15" t="s">
        <v>157</v>
      </c>
      <c r="F151" s="16">
        <v>17.52664062101303</v>
      </c>
      <c r="G151">
        <f t="shared" si="5"/>
        <v>2.41E-2</v>
      </c>
    </row>
    <row r="152" spans="1:7" x14ac:dyDescent="0.25">
      <c r="A152" t="s">
        <v>249</v>
      </c>
      <c r="B152" s="48">
        <v>1.8599999999999998E-2</v>
      </c>
      <c r="C152">
        <v>157</v>
      </c>
      <c r="E152" s="15" t="s">
        <v>219</v>
      </c>
      <c r="F152" s="16">
        <v>17.52688508990558</v>
      </c>
      <c r="G152">
        <f t="shared" si="5"/>
        <v>2.0500000000000001E-2</v>
      </c>
    </row>
    <row r="153" spans="1:7" x14ac:dyDescent="0.25">
      <c r="A153" t="s">
        <v>250</v>
      </c>
      <c r="B153" s="48">
        <v>1.8100000000000002E-2</v>
      </c>
      <c r="C153">
        <v>160</v>
      </c>
      <c r="E153" s="15" t="s">
        <v>272</v>
      </c>
      <c r="F153" s="16">
        <v>17.557361896844316</v>
      </c>
      <c r="G153">
        <f t="shared" si="5"/>
        <v>1.7500000000000002E-2</v>
      </c>
    </row>
    <row r="154" spans="1:7" x14ac:dyDescent="0.25">
      <c r="A154" t="s">
        <v>251</v>
      </c>
      <c r="B154" s="48">
        <v>3.1300000000000001E-2</v>
      </c>
      <c r="C154">
        <v>114</v>
      </c>
      <c r="E154" s="15" t="s">
        <v>279</v>
      </c>
      <c r="F154" s="16">
        <v>17.634408993401944</v>
      </c>
      <c r="G154">
        <f t="shared" si="5"/>
        <v>6.2300000000000001E-2</v>
      </c>
    </row>
    <row r="155" spans="1:7" x14ac:dyDescent="0.25">
      <c r="A155" t="s">
        <v>252</v>
      </c>
      <c r="B155" s="48">
        <v>8.1600000000000006E-2</v>
      </c>
      <c r="C155">
        <v>20</v>
      </c>
      <c r="E155" s="15" t="s">
        <v>183</v>
      </c>
      <c r="F155" s="16">
        <v>17.645281750775691</v>
      </c>
      <c r="G155">
        <f t="shared" si="5"/>
        <v>3.0200000000000001E-2</v>
      </c>
    </row>
    <row r="156" spans="1:7" x14ac:dyDescent="0.25">
      <c r="A156" t="s">
        <v>253</v>
      </c>
      <c r="B156" s="48">
        <v>6.4100000000000004E-2</v>
      </c>
      <c r="C156">
        <v>35</v>
      </c>
      <c r="E156" s="15" t="s">
        <v>264</v>
      </c>
      <c r="F156" s="16">
        <v>17.647472522217491</v>
      </c>
      <c r="G156">
        <f t="shared" si="5"/>
        <v>8.4900000000000003E-2</v>
      </c>
    </row>
    <row r="157" spans="1:7" x14ac:dyDescent="0.25">
      <c r="A157" t="s">
        <v>34</v>
      </c>
      <c r="B157" s="48">
        <v>4.4999999999999998E-2</v>
      </c>
      <c r="C157">
        <v>64</v>
      </c>
      <c r="E157" s="15" t="s">
        <v>220</v>
      </c>
      <c r="F157" s="16">
        <v>17.707453297558228</v>
      </c>
      <c r="G157" t="e">
        <f t="shared" si="5"/>
        <v>#N/A</v>
      </c>
    </row>
    <row r="158" spans="1:7" x14ac:dyDescent="0.25">
      <c r="A158" t="s">
        <v>722</v>
      </c>
      <c r="B158" s="48">
        <v>1.1900000000000001E-2</v>
      </c>
      <c r="C158">
        <v>194</v>
      </c>
      <c r="E158" s="15" t="s">
        <v>263</v>
      </c>
      <c r="F158" s="16">
        <v>17.739284252825083</v>
      </c>
      <c r="G158">
        <f t="shared" si="5"/>
        <v>3.5700000000000003E-2</v>
      </c>
    </row>
    <row r="159" spans="1:7" x14ac:dyDescent="0.25">
      <c r="A159" t="s">
        <v>254</v>
      </c>
      <c r="B159" s="48">
        <v>6.7699999999999996E-2</v>
      </c>
      <c r="C159">
        <v>31</v>
      </c>
      <c r="E159" s="15" t="s">
        <v>215</v>
      </c>
      <c r="F159" s="16">
        <v>17.920234401931243</v>
      </c>
      <c r="G159">
        <f t="shared" si="5"/>
        <v>9.0300000000000005E-2</v>
      </c>
    </row>
    <row r="160" spans="1:7" x14ac:dyDescent="0.25">
      <c r="A160" t="s">
        <v>498</v>
      </c>
      <c r="B160" s="48">
        <v>5.2999999999999999E-2</v>
      </c>
      <c r="C160">
        <v>47</v>
      </c>
      <c r="E160" s="15" t="s">
        <v>237</v>
      </c>
      <c r="F160" s="16">
        <v>17.949348232133172</v>
      </c>
      <c r="G160">
        <f t="shared" si="5"/>
        <v>3.1899999999999998E-2</v>
      </c>
    </row>
    <row r="161" spans="1:7" x14ac:dyDescent="0.25">
      <c r="A161" t="s">
        <v>256</v>
      </c>
      <c r="B161" s="48">
        <v>1.7600000000000001E-2</v>
      </c>
      <c r="C161">
        <v>164</v>
      </c>
      <c r="E161" s="15" t="s">
        <v>281</v>
      </c>
      <c r="F161" s="16">
        <v>17.95297846456846</v>
      </c>
      <c r="G161">
        <f t="shared" si="5"/>
        <v>0.11550000000000001</v>
      </c>
    </row>
    <row r="162" spans="1:7" x14ac:dyDescent="0.25">
      <c r="A162" t="s">
        <v>313</v>
      </c>
      <c r="B162" s="48">
        <v>4.0300000000000002E-2</v>
      </c>
      <c r="C162">
        <v>76</v>
      </c>
      <c r="E162" s="15" t="s">
        <v>198</v>
      </c>
      <c r="F162" s="16">
        <v>17.96002528409895</v>
      </c>
      <c r="G162">
        <f t="shared" ref="G162:G184" si="6">+VLOOKUP(E162,$A$2:$B$212,2,FALSE)</f>
        <v>0.1164</v>
      </c>
    </row>
    <row r="163" spans="1:7" x14ac:dyDescent="0.25">
      <c r="A163" t="s">
        <v>41</v>
      </c>
      <c r="B163" s="48">
        <v>3.6200000000000003E-2</v>
      </c>
      <c r="C163">
        <v>99</v>
      </c>
      <c r="E163" s="15" t="s">
        <v>273</v>
      </c>
      <c r="F163" s="16">
        <v>17.975580436803511</v>
      </c>
      <c r="G163">
        <f t="shared" si="6"/>
        <v>4.0599999999999997E-2</v>
      </c>
    </row>
    <row r="164" spans="1:7" x14ac:dyDescent="0.25">
      <c r="A164" t="s">
        <v>721</v>
      </c>
      <c r="B164" s="48">
        <v>3.56E-2</v>
      </c>
      <c r="C164">
        <v>101</v>
      </c>
      <c r="E164" s="5" t="s">
        <v>720</v>
      </c>
      <c r="F164" s="16">
        <v>18.100075950958193</v>
      </c>
      <c r="G164">
        <f t="shared" si="6"/>
        <v>1.5699999999999999E-2</v>
      </c>
    </row>
    <row r="165" spans="1:7" x14ac:dyDescent="0.25">
      <c r="A165" t="s">
        <v>139</v>
      </c>
      <c r="B165" s="48">
        <v>1.5699999999999999E-2</v>
      </c>
      <c r="C165">
        <v>183</v>
      </c>
      <c r="E165" s="15" t="s">
        <v>276</v>
      </c>
      <c r="F165" s="16">
        <v>18.118899747121084</v>
      </c>
      <c r="G165">
        <f t="shared" si="6"/>
        <v>6.0499999999999998E-2</v>
      </c>
    </row>
    <row r="166" spans="1:7" x14ac:dyDescent="0.25">
      <c r="A166" t="s">
        <v>257</v>
      </c>
      <c r="B166" s="48">
        <v>0.04</v>
      </c>
      <c r="C166">
        <v>77</v>
      </c>
      <c r="E166" s="15" t="s">
        <v>211</v>
      </c>
      <c r="F166" s="16">
        <v>18.144386911960446</v>
      </c>
      <c r="G166">
        <f t="shared" si="6"/>
        <v>3.7400000000000003E-2</v>
      </c>
    </row>
    <row r="167" spans="1:7" x14ac:dyDescent="0.25">
      <c r="A167" t="s">
        <v>258</v>
      </c>
      <c r="B167" s="48">
        <v>1.9800000000000002E-2</v>
      </c>
      <c r="C167">
        <v>146</v>
      </c>
      <c r="E167" s="15" t="s">
        <v>193</v>
      </c>
      <c r="F167" s="16">
        <v>18.189454616444799</v>
      </c>
      <c r="G167">
        <f t="shared" si="6"/>
        <v>4.2900000000000001E-2</v>
      </c>
    </row>
    <row r="168" spans="1:7" x14ac:dyDescent="0.25">
      <c r="A168" t="s">
        <v>259</v>
      </c>
      <c r="B168" s="48">
        <v>7.8799999999999995E-2</v>
      </c>
      <c r="C168">
        <v>22</v>
      </c>
      <c r="E168" s="15" t="s">
        <v>200</v>
      </c>
      <c r="F168" s="16">
        <v>18.219506588442137</v>
      </c>
      <c r="G168">
        <f t="shared" si="6"/>
        <v>0.1211</v>
      </c>
    </row>
    <row r="169" spans="1:7" x14ac:dyDescent="0.25">
      <c r="A169" t="s">
        <v>37</v>
      </c>
      <c r="B169" s="48">
        <v>1.3100000000000001E-2</v>
      </c>
      <c r="C169">
        <v>191</v>
      </c>
      <c r="E169" s="15" t="s">
        <v>196</v>
      </c>
      <c r="F169" s="16">
        <v>18.2795088080033</v>
      </c>
      <c r="G169">
        <f t="shared" si="6"/>
        <v>2.2200000000000001E-2</v>
      </c>
    </row>
    <row r="170" spans="1:7" x14ac:dyDescent="0.25">
      <c r="A170" t="s">
        <v>260</v>
      </c>
      <c r="B170" s="48">
        <v>1.6500000000000001E-2</v>
      </c>
      <c r="C170">
        <v>177</v>
      </c>
      <c r="E170" s="15" t="s">
        <v>285</v>
      </c>
      <c r="F170" s="16">
        <v>18.307691201130048</v>
      </c>
      <c r="G170">
        <f t="shared" si="6"/>
        <v>3.7999999999999999E-2</v>
      </c>
    </row>
    <row r="171" spans="1:7" x14ac:dyDescent="0.25">
      <c r="A171" t="s">
        <v>261</v>
      </c>
      <c r="B171" s="48">
        <v>4.0899999999999999E-2</v>
      </c>
      <c r="C171">
        <v>74</v>
      </c>
      <c r="E171" s="15" t="s">
        <v>251</v>
      </c>
      <c r="F171" s="16">
        <v>18.378357623305842</v>
      </c>
      <c r="G171">
        <f t="shared" si="6"/>
        <v>3.1300000000000001E-2</v>
      </c>
    </row>
    <row r="172" spans="1:7" x14ac:dyDescent="0.25">
      <c r="A172" t="s">
        <v>719</v>
      </c>
      <c r="B172" s="48">
        <v>9.1800000000000007E-2</v>
      </c>
      <c r="C172">
        <v>13</v>
      </c>
      <c r="E172" s="15" t="s">
        <v>233</v>
      </c>
      <c r="F172" s="16">
        <v>18.549381738968098</v>
      </c>
      <c r="G172">
        <f t="shared" si="6"/>
        <v>4.5199999999999997E-2</v>
      </c>
    </row>
    <row r="173" spans="1:7" x14ac:dyDescent="0.25">
      <c r="A173" t="s">
        <v>38</v>
      </c>
      <c r="B173" s="48">
        <v>9.3899999999999997E-2</v>
      </c>
      <c r="C173">
        <v>12</v>
      </c>
      <c r="E173" s="15" t="s">
        <v>216</v>
      </c>
      <c r="F173" s="16">
        <v>18.666125758654008</v>
      </c>
      <c r="G173">
        <f t="shared" si="6"/>
        <v>5.28E-2</v>
      </c>
    </row>
    <row r="174" spans="1:7" x14ac:dyDescent="0.25">
      <c r="A174" t="s">
        <v>39</v>
      </c>
      <c r="B174" s="48">
        <v>9.5999999999999992E-3</v>
      </c>
      <c r="C174">
        <v>200</v>
      </c>
      <c r="E174" s="5" t="s">
        <v>498</v>
      </c>
      <c r="F174" s="16">
        <v>18.774227801149749</v>
      </c>
      <c r="G174">
        <f t="shared" si="6"/>
        <v>5.2999999999999999E-2</v>
      </c>
    </row>
    <row r="175" spans="1:7" x14ac:dyDescent="0.25">
      <c r="A175" t="s">
        <v>321</v>
      </c>
      <c r="B175" s="48">
        <v>1.7500000000000002E-2</v>
      </c>
      <c r="C175">
        <v>165</v>
      </c>
      <c r="E175" s="15" t="s">
        <v>243</v>
      </c>
      <c r="F175" s="16">
        <v>18.892819591995114</v>
      </c>
      <c r="G175">
        <f t="shared" si="6"/>
        <v>1.9400000000000001E-2</v>
      </c>
    </row>
    <row r="176" spans="1:7" x14ac:dyDescent="0.25">
      <c r="A176" t="s">
        <v>263</v>
      </c>
      <c r="B176" s="48">
        <v>3.5700000000000003E-2</v>
      </c>
      <c r="C176">
        <v>100</v>
      </c>
      <c r="E176" s="15" t="s">
        <v>162</v>
      </c>
      <c r="F176" s="16">
        <v>18.931748338441079</v>
      </c>
      <c r="G176">
        <f t="shared" si="6"/>
        <v>2.7900000000000001E-2</v>
      </c>
    </row>
    <row r="177" spans="1:7" x14ac:dyDescent="0.25">
      <c r="A177" t="s">
        <v>718</v>
      </c>
      <c r="B177" s="48">
        <v>4.7899999999999998E-2</v>
      </c>
      <c r="C177">
        <v>55</v>
      </c>
      <c r="E177" s="15" t="s">
        <v>246</v>
      </c>
      <c r="F177" s="16">
        <v>18.982066393330058</v>
      </c>
      <c r="G177">
        <f t="shared" si="6"/>
        <v>3.2300000000000002E-2</v>
      </c>
    </row>
    <row r="178" spans="1:7" x14ac:dyDescent="0.25">
      <c r="A178" t="s">
        <v>264</v>
      </c>
      <c r="B178" s="48">
        <v>8.4900000000000003E-2</v>
      </c>
      <c r="C178">
        <v>18</v>
      </c>
      <c r="E178" s="15" t="s">
        <v>169</v>
      </c>
      <c r="F178" s="16">
        <v>19.08816646774395</v>
      </c>
      <c r="G178">
        <f t="shared" si="6"/>
        <v>2.6700000000000002E-2</v>
      </c>
    </row>
    <row r="179" spans="1:7" x14ac:dyDescent="0.25">
      <c r="A179" t="s">
        <v>265</v>
      </c>
      <c r="B179" s="48">
        <v>2.0199999999999999E-2</v>
      </c>
      <c r="C179">
        <v>144</v>
      </c>
      <c r="E179" s="15" t="s">
        <v>210</v>
      </c>
      <c r="F179" s="16">
        <v>19.300431965035571</v>
      </c>
      <c r="G179">
        <f t="shared" si="6"/>
        <v>2.7900000000000001E-2</v>
      </c>
    </row>
    <row r="180" spans="1:7" x14ac:dyDescent="0.25">
      <c r="A180" t="s">
        <v>266</v>
      </c>
      <c r="B180" s="48">
        <v>2.4400000000000002E-2</v>
      </c>
      <c r="C180">
        <v>132</v>
      </c>
      <c r="E180" s="15" t="s">
        <v>123</v>
      </c>
      <c r="F180" s="16">
        <v>19.558340653871142</v>
      </c>
      <c r="G180">
        <f t="shared" si="6"/>
        <v>0.2278</v>
      </c>
    </row>
    <row r="181" spans="1:7" x14ac:dyDescent="0.25">
      <c r="A181" t="s">
        <v>43</v>
      </c>
      <c r="B181" s="48">
        <v>2.1700000000000001E-2</v>
      </c>
      <c r="C181">
        <v>138</v>
      </c>
      <c r="E181" s="15" t="s">
        <v>209</v>
      </c>
      <c r="F181" s="16">
        <v>20.911335011162965</v>
      </c>
      <c r="G181">
        <f t="shared" si="6"/>
        <v>3.8199999999999998E-2</v>
      </c>
    </row>
    <row r="182" spans="1:7" x14ac:dyDescent="0.25">
      <c r="A182" t="s">
        <v>44</v>
      </c>
      <c r="B182" s="48">
        <v>1.7000000000000001E-2</v>
      </c>
      <c r="C182">
        <v>172</v>
      </c>
      <c r="E182" s="15" t="s">
        <v>182</v>
      </c>
      <c r="F182" s="16">
        <v>21.02197760801938</v>
      </c>
      <c r="G182">
        <f t="shared" si="6"/>
        <v>5.7000000000000002E-2</v>
      </c>
    </row>
    <row r="183" spans="1:7" x14ac:dyDescent="0.25">
      <c r="A183" t="s">
        <v>267</v>
      </c>
      <c r="B183" s="48">
        <v>7.1999999999999995E-2</v>
      </c>
      <c r="C183">
        <v>26</v>
      </c>
      <c r="E183" s="15" t="s">
        <v>13</v>
      </c>
      <c r="F183" s="16"/>
      <c r="G183">
        <f t="shared" si="6"/>
        <v>1.7299999999999999E-2</v>
      </c>
    </row>
    <row r="184" spans="1:7" x14ac:dyDescent="0.25">
      <c r="A184" t="s">
        <v>268</v>
      </c>
      <c r="B184" s="48">
        <v>0.1076</v>
      </c>
      <c r="C184">
        <v>9</v>
      </c>
      <c r="E184" s="5" t="s">
        <v>697</v>
      </c>
      <c r="F184" s="16"/>
      <c r="G184">
        <f t="shared" si="6"/>
        <v>4.2500000000000003E-2</v>
      </c>
    </row>
    <row r="185" spans="1:7" x14ac:dyDescent="0.25">
      <c r="A185" t="s">
        <v>322</v>
      </c>
      <c r="B185" s="48">
        <v>4.5400000000000003E-2</v>
      </c>
      <c r="C185">
        <v>59</v>
      </c>
      <c r="E185" s="19"/>
      <c r="F185" s="20"/>
    </row>
    <row r="186" spans="1:7" x14ac:dyDescent="0.25">
      <c r="A186" t="s">
        <v>697</v>
      </c>
      <c r="B186" s="48">
        <v>4.2500000000000003E-2</v>
      </c>
      <c r="C186">
        <v>70</v>
      </c>
      <c r="E186" s="22"/>
      <c r="F186" s="23"/>
    </row>
    <row r="187" spans="1:7" x14ac:dyDescent="0.25">
      <c r="A187" t="s">
        <v>271</v>
      </c>
      <c r="B187" s="48">
        <v>2.92E-2</v>
      </c>
      <c r="C187">
        <v>118</v>
      </c>
      <c r="E187" s="22"/>
      <c r="F187" s="23"/>
    </row>
    <row r="188" spans="1:7" x14ac:dyDescent="0.25">
      <c r="A188" t="s">
        <v>272</v>
      </c>
      <c r="B188" s="48">
        <v>1.7500000000000002E-2</v>
      </c>
      <c r="C188">
        <v>166</v>
      </c>
      <c r="E188" s="25"/>
      <c r="F188" s="26"/>
    </row>
    <row r="189" spans="1:7" x14ac:dyDescent="0.25">
      <c r="A189" t="s">
        <v>273</v>
      </c>
      <c r="B189" s="48">
        <v>4.0599999999999997E-2</v>
      </c>
      <c r="C189">
        <v>75</v>
      </c>
    </row>
    <row r="190" spans="1:7" x14ac:dyDescent="0.25">
      <c r="A190" t="s">
        <v>274</v>
      </c>
      <c r="B190" s="48">
        <v>1.9E-2</v>
      </c>
      <c r="C190">
        <v>153</v>
      </c>
    </row>
    <row r="191" spans="1:7" x14ac:dyDescent="0.25">
      <c r="A191" t="s">
        <v>46</v>
      </c>
      <c r="B191" s="48">
        <v>7.7999999999999996E-3</v>
      </c>
      <c r="C191">
        <v>202</v>
      </c>
    </row>
    <row r="192" spans="1:7" x14ac:dyDescent="0.25">
      <c r="A192" t="s">
        <v>686</v>
      </c>
      <c r="B192" s="48">
        <v>3.2599999999999997E-2</v>
      </c>
      <c r="C192">
        <v>109</v>
      </c>
    </row>
    <row r="193" spans="1:3" x14ac:dyDescent="0.25">
      <c r="A193" t="s">
        <v>275</v>
      </c>
      <c r="B193" s="48">
        <v>6.6100000000000006E-2</v>
      </c>
      <c r="C193">
        <v>34</v>
      </c>
    </row>
    <row r="194" spans="1:3" x14ac:dyDescent="0.25">
      <c r="A194" t="s">
        <v>276</v>
      </c>
      <c r="B194" s="48">
        <v>6.0499999999999998E-2</v>
      </c>
      <c r="C194">
        <v>43</v>
      </c>
    </row>
    <row r="195" spans="1:3" x14ac:dyDescent="0.25">
      <c r="A195" t="s">
        <v>277</v>
      </c>
      <c r="B195" s="48">
        <v>3.1899999999999998E-2</v>
      </c>
      <c r="C195">
        <v>113</v>
      </c>
    </row>
    <row r="196" spans="1:3" x14ac:dyDescent="0.25">
      <c r="A196" t="s">
        <v>717</v>
      </c>
      <c r="B196" s="48">
        <v>4.9299999999999997E-2</v>
      </c>
      <c r="C196">
        <v>51</v>
      </c>
    </row>
    <row r="197" spans="1:3" x14ac:dyDescent="0.25">
      <c r="A197" t="s">
        <v>48</v>
      </c>
      <c r="B197" s="48">
        <v>6.4999999999999997E-3</v>
      </c>
      <c r="C197">
        <v>206</v>
      </c>
    </row>
    <row r="198" spans="1:3" x14ac:dyDescent="0.25">
      <c r="A198" t="s">
        <v>278</v>
      </c>
      <c r="B198" s="48">
        <v>1.89E-2</v>
      </c>
      <c r="C198">
        <v>155</v>
      </c>
    </row>
    <row r="199" spans="1:3" x14ac:dyDescent="0.25">
      <c r="A199" t="s">
        <v>279</v>
      </c>
      <c r="B199" s="48">
        <v>6.2300000000000001E-2</v>
      </c>
      <c r="C199">
        <v>38</v>
      </c>
    </row>
    <row r="200" spans="1:3" x14ac:dyDescent="0.25">
      <c r="A200" t="s">
        <v>280</v>
      </c>
      <c r="B200" s="48">
        <v>4.7699999999999999E-2</v>
      </c>
      <c r="C200">
        <v>57</v>
      </c>
    </row>
    <row r="201" spans="1:3" x14ac:dyDescent="0.25">
      <c r="A201" t="s">
        <v>281</v>
      </c>
      <c r="B201" s="48">
        <v>0.11550000000000001</v>
      </c>
      <c r="C201">
        <v>8</v>
      </c>
    </row>
    <row r="202" spans="1:3" x14ac:dyDescent="0.25">
      <c r="A202" t="s">
        <v>123</v>
      </c>
      <c r="B202" s="48">
        <v>0.2278</v>
      </c>
      <c r="C202">
        <v>1</v>
      </c>
    </row>
    <row r="203" spans="1:3" x14ac:dyDescent="0.25">
      <c r="A203" t="s">
        <v>282</v>
      </c>
      <c r="B203" s="48">
        <v>2.1700000000000001E-2</v>
      </c>
      <c r="C203">
        <v>137</v>
      </c>
    </row>
    <row r="204" spans="1:3" x14ac:dyDescent="0.25">
      <c r="A204" t="s">
        <v>283</v>
      </c>
      <c r="B204" s="48">
        <v>2.8199999999999999E-2</v>
      </c>
      <c r="C204">
        <v>120</v>
      </c>
    </row>
    <row r="205" spans="1:3" x14ac:dyDescent="0.25">
      <c r="A205" t="s">
        <v>49</v>
      </c>
      <c r="B205" s="48">
        <v>1.11E-2</v>
      </c>
      <c r="C205">
        <v>196</v>
      </c>
    </row>
    <row r="206" spans="1:3" x14ac:dyDescent="0.25">
      <c r="A206" t="s">
        <v>284</v>
      </c>
      <c r="B206" s="48">
        <v>3.6499999999999998E-2</v>
      </c>
      <c r="C206">
        <v>96</v>
      </c>
    </row>
    <row r="207" spans="1:3" x14ac:dyDescent="0.25">
      <c r="A207" t="s">
        <v>285</v>
      </c>
      <c r="B207" s="48">
        <v>3.7999999999999999E-2</v>
      </c>
      <c r="C207">
        <v>89</v>
      </c>
    </row>
    <row r="208" spans="1:3" x14ac:dyDescent="0.25">
      <c r="A208" t="s">
        <v>716</v>
      </c>
      <c r="B208" s="48">
        <v>6.7000000000000002E-3</v>
      </c>
      <c r="C208">
        <v>205</v>
      </c>
    </row>
    <row r="209" spans="1:3" x14ac:dyDescent="0.25">
      <c r="A209" s="15" t="s">
        <v>35</v>
      </c>
      <c r="B209" s="48">
        <v>3.0599999999999999E-2</v>
      </c>
      <c r="C209">
        <v>116</v>
      </c>
    </row>
    <row r="210" spans="1:3" x14ac:dyDescent="0.25">
      <c r="A210" t="s">
        <v>324</v>
      </c>
      <c r="B210" s="48">
        <v>2.6499999999999999E-2</v>
      </c>
      <c r="C210">
        <v>126</v>
      </c>
    </row>
    <row r="211" spans="1:3" x14ac:dyDescent="0.25">
      <c r="A211" t="s">
        <v>287</v>
      </c>
      <c r="B211" s="48">
        <v>1.7100000000000001E-2</v>
      </c>
      <c r="C211">
        <v>171</v>
      </c>
    </row>
    <row r="212" spans="1:3" x14ac:dyDescent="0.25">
      <c r="A212" t="s">
        <v>288</v>
      </c>
      <c r="B212" s="48">
        <v>1.01E-2</v>
      </c>
      <c r="C212">
        <v>198</v>
      </c>
    </row>
  </sheetData>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2"/>
  <sheetViews>
    <sheetView zoomScale="85" zoomScaleNormal="85" zoomScalePageLayoutView="87" workbookViewId="0">
      <selection activeCell="N29" sqref="N29"/>
    </sheetView>
  </sheetViews>
  <sheetFormatPr defaultColWidth="8.85546875" defaultRowHeight="15" x14ac:dyDescent="0.25"/>
  <sheetData>
    <row r="1" spans="1:18" x14ac:dyDescent="0.25">
      <c r="A1" t="s">
        <v>50</v>
      </c>
      <c r="B1" t="s">
        <v>743</v>
      </c>
      <c r="C1" t="s">
        <v>696</v>
      </c>
      <c r="E1" t="s">
        <v>120</v>
      </c>
      <c r="F1" t="s">
        <v>744</v>
      </c>
      <c r="G1" t="s">
        <v>745</v>
      </c>
      <c r="J1" t="s">
        <v>744</v>
      </c>
      <c r="K1" t="s">
        <v>745</v>
      </c>
    </row>
    <row r="2" spans="1:18" x14ac:dyDescent="0.25">
      <c r="A2" t="s">
        <v>153</v>
      </c>
      <c r="B2" s="48">
        <v>3.0800000000000001E-2</v>
      </c>
      <c r="C2">
        <v>115</v>
      </c>
      <c r="E2" s="15" t="s">
        <v>48</v>
      </c>
      <c r="F2" s="16">
        <v>9.3056505517805075</v>
      </c>
      <c r="G2" s="63"/>
      <c r="I2" s="5" t="s">
        <v>742</v>
      </c>
      <c r="J2" s="16">
        <v>11.385092093460344</v>
      </c>
      <c r="K2" s="63">
        <v>2.4</v>
      </c>
      <c r="N2" s="83" t="s">
        <v>823</v>
      </c>
      <c r="O2" s="77"/>
      <c r="P2" s="77"/>
      <c r="Q2" s="77"/>
      <c r="R2" s="77"/>
    </row>
    <row r="3" spans="1:18" x14ac:dyDescent="0.25">
      <c r="A3" t="s">
        <v>154</v>
      </c>
      <c r="B3" s="48">
        <v>7.2800000000000004E-2</v>
      </c>
      <c r="C3">
        <v>25</v>
      </c>
      <c r="E3" s="5" t="s">
        <v>313</v>
      </c>
      <c r="F3" s="16">
        <v>10.933106969717286</v>
      </c>
      <c r="G3" s="63">
        <v>2.66</v>
      </c>
      <c r="I3" s="5" t="s">
        <v>135</v>
      </c>
      <c r="J3" s="16">
        <v>12.759957758756611</v>
      </c>
      <c r="K3" s="63">
        <v>25.18</v>
      </c>
      <c r="N3" s="74"/>
    </row>
    <row r="4" spans="1:18" x14ac:dyDescent="0.25">
      <c r="A4" t="s">
        <v>155</v>
      </c>
      <c r="B4" s="48">
        <v>6.6400000000000001E-2</v>
      </c>
      <c r="C4">
        <v>33</v>
      </c>
      <c r="E4" s="15" t="s">
        <v>12</v>
      </c>
      <c r="F4" s="16">
        <v>11.170435156023453</v>
      </c>
      <c r="G4" s="63">
        <v>2.08</v>
      </c>
      <c r="I4" s="17" t="s">
        <v>3</v>
      </c>
      <c r="J4" s="16">
        <v>12.531772785169476</v>
      </c>
      <c r="K4" s="63">
        <v>5.85</v>
      </c>
    </row>
    <row r="5" spans="1:18" x14ac:dyDescent="0.25">
      <c r="A5" t="s">
        <v>156</v>
      </c>
      <c r="B5" s="48">
        <v>1.4200000000000001E-2</v>
      </c>
      <c r="C5">
        <v>189</v>
      </c>
      <c r="E5" s="5" t="s">
        <v>742</v>
      </c>
      <c r="F5" s="16">
        <v>11.385092093460344</v>
      </c>
      <c r="G5" s="63">
        <v>2.4</v>
      </c>
      <c r="I5" s="15" t="s">
        <v>12</v>
      </c>
      <c r="J5" s="16">
        <v>11.170435156023453</v>
      </c>
      <c r="K5" s="63">
        <v>2.08</v>
      </c>
    </row>
    <row r="6" spans="1:18" x14ac:dyDescent="0.25">
      <c r="A6" t="s">
        <v>709</v>
      </c>
      <c r="B6" s="48">
        <v>4.1099999999999998E-2</v>
      </c>
      <c r="C6">
        <v>73</v>
      </c>
      <c r="E6" s="15" t="s">
        <v>37</v>
      </c>
      <c r="F6" s="16">
        <v>11.418614785498987</v>
      </c>
      <c r="G6" s="63">
        <v>6.45</v>
      </c>
      <c r="I6" s="17" t="s">
        <v>18</v>
      </c>
      <c r="J6" s="16">
        <v>11.552146178123509</v>
      </c>
      <c r="K6" s="63">
        <v>3.93</v>
      </c>
    </row>
    <row r="7" spans="1:18" x14ac:dyDescent="0.25">
      <c r="A7" t="s">
        <v>742</v>
      </c>
      <c r="B7" s="48">
        <v>3.95E-2</v>
      </c>
      <c r="C7">
        <v>82</v>
      </c>
      <c r="E7" s="17" t="s">
        <v>18</v>
      </c>
      <c r="F7" s="16">
        <v>11.552146178123509</v>
      </c>
      <c r="G7" s="63">
        <v>3.93</v>
      </c>
      <c r="I7" s="17" t="s">
        <v>20</v>
      </c>
      <c r="J7" s="16">
        <v>13.560618308335483</v>
      </c>
      <c r="K7" s="63">
        <v>3.96</v>
      </c>
    </row>
    <row r="8" spans="1:18" x14ac:dyDescent="0.25">
      <c r="A8" t="s">
        <v>157</v>
      </c>
      <c r="B8" s="48">
        <v>2.41E-2</v>
      </c>
      <c r="C8">
        <v>133</v>
      </c>
      <c r="E8" s="15" t="s">
        <v>46</v>
      </c>
      <c r="F8" s="16">
        <v>11.552146178123509</v>
      </c>
      <c r="G8" s="63">
        <v>3.72</v>
      </c>
      <c r="I8" s="17" t="s">
        <v>22</v>
      </c>
      <c r="J8" s="16">
        <v>14.823833375284924</v>
      </c>
      <c r="K8" s="63">
        <v>28.16</v>
      </c>
    </row>
    <row r="9" spans="1:18" x14ac:dyDescent="0.25">
      <c r="A9" t="s">
        <v>158</v>
      </c>
      <c r="B9" s="48">
        <v>3.9899999999999998E-2</v>
      </c>
      <c r="C9">
        <v>79</v>
      </c>
      <c r="E9" s="15" t="s">
        <v>23</v>
      </c>
      <c r="F9" s="16">
        <v>11.561715629139661</v>
      </c>
      <c r="G9" s="63">
        <v>3.11</v>
      </c>
      <c r="I9" s="5" t="s">
        <v>313</v>
      </c>
      <c r="J9" s="16">
        <v>10.933106969717286</v>
      </c>
      <c r="K9" s="63">
        <v>2.66</v>
      </c>
    </row>
    <row r="10" spans="1:18" x14ac:dyDescent="0.25">
      <c r="A10" t="s">
        <v>359</v>
      </c>
      <c r="B10" s="48">
        <v>3.8800000000000001E-2</v>
      </c>
      <c r="C10">
        <v>84</v>
      </c>
      <c r="E10" s="5" t="s">
        <v>721</v>
      </c>
      <c r="F10" s="16">
        <v>11.608235644774552</v>
      </c>
      <c r="G10" s="63">
        <v>3.95</v>
      </c>
      <c r="I10" s="5" t="s">
        <v>41</v>
      </c>
      <c r="J10" s="16">
        <v>12.025749091398891</v>
      </c>
      <c r="K10" s="63">
        <v>4.08</v>
      </c>
    </row>
    <row r="11" spans="1:18" x14ac:dyDescent="0.25">
      <c r="A11" t="s">
        <v>159</v>
      </c>
      <c r="B11" s="48">
        <v>5.8999999999999997E-2</v>
      </c>
      <c r="C11">
        <v>44</v>
      </c>
      <c r="E11" s="5" t="s">
        <v>41</v>
      </c>
      <c r="F11" s="16">
        <v>12.025749091398891</v>
      </c>
      <c r="G11" s="63">
        <v>4.08</v>
      </c>
      <c r="I11" s="5" t="s">
        <v>721</v>
      </c>
      <c r="J11" s="16">
        <v>11.608235644774552</v>
      </c>
      <c r="K11" s="63">
        <v>3.95</v>
      </c>
    </row>
    <row r="12" spans="1:18" x14ac:dyDescent="0.25">
      <c r="A12" t="s">
        <v>160</v>
      </c>
      <c r="B12" s="48">
        <v>9.4E-2</v>
      </c>
      <c r="C12">
        <v>11</v>
      </c>
      <c r="E12" s="5" t="s">
        <v>139</v>
      </c>
      <c r="F12" s="16">
        <v>12.037653993905211</v>
      </c>
      <c r="G12" s="63">
        <v>2.13</v>
      </c>
      <c r="I12" s="17" t="s">
        <v>43</v>
      </c>
      <c r="J12" s="16">
        <v>13.188151117942333</v>
      </c>
      <c r="K12" s="63">
        <v>4.16</v>
      </c>
    </row>
    <row r="13" spans="1:18" x14ac:dyDescent="0.25">
      <c r="A13" t="s">
        <v>161</v>
      </c>
      <c r="B13" s="48">
        <v>3.6299999999999999E-2</v>
      </c>
      <c r="C13">
        <v>98</v>
      </c>
      <c r="E13" s="15" t="s">
        <v>35</v>
      </c>
      <c r="F13" s="16">
        <v>12.117241431823558</v>
      </c>
      <c r="G13" s="63">
        <v>4.5603040000000004</v>
      </c>
      <c r="I13" s="5" t="s">
        <v>686</v>
      </c>
      <c r="J13" s="16">
        <v>14.095412443097093</v>
      </c>
      <c r="K13" s="63">
        <v>17.89</v>
      </c>
    </row>
    <row r="14" spans="1:18" x14ac:dyDescent="0.25">
      <c r="A14" t="s">
        <v>135</v>
      </c>
      <c r="B14" s="48">
        <v>5.8700000000000002E-2</v>
      </c>
      <c r="C14">
        <v>45</v>
      </c>
      <c r="E14" s="15" t="s">
        <v>49</v>
      </c>
      <c r="F14" s="16">
        <v>12.409013489526863</v>
      </c>
      <c r="G14" s="63">
        <v>3.7</v>
      </c>
      <c r="I14" s="15" t="s">
        <v>2</v>
      </c>
      <c r="J14" s="16">
        <v>13.936842843131799</v>
      </c>
      <c r="K14" s="63">
        <v>9.77</v>
      </c>
    </row>
    <row r="15" spans="1:18" x14ac:dyDescent="0.25">
      <c r="A15" t="s">
        <v>2</v>
      </c>
      <c r="B15" s="48">
        <v>4.4200000000000003E-2</v>
      </c>
      <c r="C15">
        <v>66</v>
      </c>
      <c r="E15" s="17" t="s">
        <v>3</v>
      </c>
      <c r="F15" s="16">
        <v>12.531772785169476</v>
      </c>
      <c r="G15" s="63">
        <v>5.85</v>
      </c>
      <c r="I15" s="15" t="s">
        <v>4</v>
      </c>
      <c r="J15" s="16">
        <v>12.733755386362587</v>
      </c>
      <c r="K15" s="63">
        <v>3.85</v>
      </c>
    </row>
    <row r="16" spans="1:18" x14ac:dyDescent="0.25">
      <c r="A16" t="s">
        <v>162</v>
      </c>
      <c r="B16" s="48">
        <v>2.7900000000000001E-2</v>
      </c>
      <c r="C16">
        <v>121</v>
      </c>
      <c r="E16" s="15" t="s">
        <v>28</v>
      </c>
      <c r="F16" s="16">
        <v>12.691580461311874</v>
      </c>
      <c r="G16" s="63">
        <v>1.62</v>
      </c>
      <c r="I16" s="15" t="s">
        <v>5</v>
      </c>
      <c r="J16" s="16">
        <v>13.460263166016727</v>
      </c>
      <c r="K16" s="63"/>
    </row>
    <row r="17" spans="1:19" x14ac:dyDescent="0.25">
      <c r="A17" t="s">
        <v>3</v>
      </c>
      <c r="B17" s="48">
        <v>3.3700000000000001E-2</v>
      </c>
      <c r="C17">
        <v>106</v>
      </c>
      <c r="E17" s="15" t="s">
        <v>21</v>
      </c>
      <c r="F17" s="16">
        <v>12.694652660348845</v>
      </c>
      <c r="G17" s="63">
        <v>4.68</v>
      </c>
      <c r="I17" s="15" t="s">
        <v>6</v>
      </c>
      <c r="J17" s="16">
        <v>14.432316505267497</v>
      </c>
      <c r="K17" s="63"/>
    </row>
    <row r="18" spans="1:19" x14ac:dyDescent="0.25">
      <c r="A18" t="s">
        <v>163</v>
      </c>
      <c r="B18" s="48">
        <v>6.6699999999999995E-2</v>
      </c>
      <c r="C18">
        <v>32</v>
      </c>
      <c r="E18" s="15" t="s">
        <v>4</v>
      </c>
      <c r="F18" s="16">
        <v>12.733755386362587</v>
      </c>
      <c r="G18" s="63">
        <v>3.85</v>
      </c>
      <c r="I18" s="5" t="s">
        <v>7</v>
      </c>
      <c r="J18" s="16">
        <v>12.959844447906553</v>
      </c>
      <c r="K18" s="63">
        <v>4.68</v>
      </c>
    </row>
    <row r="19" spans="1:19" x14ac:dyDescent="0.25">
      <c r="A19" t="s">
        <v>164</v>
      </c>
      <c r="B19" s="48">
        <v>0.1203</v>
      </c>
      <c r="C19">
        <v>4</v>
      </c>
      <c r="E19" s="5" t="s">
        <v>135</v>
      </c>
      <c r="F19" s="16">
        <v>12.759957758756611</v>
      </c>
      <c r="G19" s="63">
        <v>25.18</v>
      </c>
      <c r="I19" s="15" t="s">
        <v>8</v>
      </c>
      <c r="J19" s="16">
        <v>13.161584090557611</v>
      </c>
      <c r="K19" s="63">
        <v>4.24</v>
      </c>
    </row>
    <row r="20" spans="1:19" x14ac:dyDescent="0.25">
      <c r="A20" t="s">
        <v>4</v>
      </c>
      <c r="B20" s="48">
        <v>3.78E-2</v>
      </c>
      <c r="C20">
        <v>90</v>
      </c>
      <c r="E20" s="15" t="s">
        <v>29</v>
      </c>
      <c r="F20" s="16">
        <v>12.955127458028414</v>
      </c>
      <c r="G20" s="63">
        <v>40.950000000000003</v>
      </c>
      <c r="I20" s="15" t="s">
        <v>9</v>
      </c>
      <c r="J20" s="16">
        <v>13.42984807715229</v>
      </c>
      <c r="K20" s="63">
        <v>7.14</v>
      </c>
    </row>
    <row r="21" spans="1:19" x14ac:dyDescent="0.25">
      <c r="A21" t="s">
        <v>165</v>
      </c>
      <c r="B21" s="48">
        <v>1.9300000000000001E-2</v>
      </c>
      <c r="C21">
        <v>150</v>
      </c>
      <c r="E21" s="5" t="s">
        <v>7</v>
      </c>
      <c r="F21" s="16">
        <v>12.959844447906553</v>
      </c>
      <c r="G21" s="63">
        <v>4.68</v>
      </c>
      <c r="I21" s="15" t="s">
        <v>10</v>
      </c>
      <c r="J21" s="16">
        <v>13.612169633946245</v>
      </c>
      <c r="K21" s="63">
        <v>17.12</v>
      </c>
    </row>
    <row r="22" spans="1:19" x14ac:dyDescent="0.25">
      <c r="A22" t="s">
        <v>302</v>
      </c>
      <c r="B22" s="48">
        <v>7.4700000000000003E-2</v>
      </c>
      <c r="C22">
        <v>23</v>
      </c>
      <c r="E22" s="15" t="s">
        <v>26</v>
      </c>
      <c r="F22" s="16">
        <v>13.149978544437301</v>
      </c>
      <c r="G22" s="63"/>
      <c r="I22" s="15" t="s">
        <v>11</v>
      </c>
      <c r="J22" s="16">
        <v>13.647091906339311</v>
      </c>
      <c r="K22" s="63">
        <v>21.02</v>
      </c>
    </row>
    <row r="23" spans="1:19" x14ac:dyDescent="0.25">
      <c r="A23" t="s">
        <v>5</v>
      </c>
      <c r="B23" s="48">
        <v>2.7400000000000001E-2</v>
      </c>
      <c r="C23">
        <v>123</v>
      </c>
      <c r="E23" s="15" t="s">
        <v>8</v>
      </c>
      <c r="F23" s="16">
        <v>13.161584090557611</v>
      </c>
      <c r="G23" s="63">
        <v>4.24</v>
      </c>
      <c r="I23" s="15" t="s">
        <v>13</v>
      </c>
      <c r="J23" s="16"/>
      <c r="K23" s="63">
        <v>3.68</v>
      </c>
    </row>
    <row r="24" spans="1:19" x14ac:dyDescent="0.25">
      <c r="A24" t="s">
        <v>166</v>
      </c>
      <c r="B24" s="48">
        <v>1.5599999999999999E-2</v>
      </c>
      <c r="C24">
        <v>185</v>
      </c>
      <c r="E24" s="17" t="s">
        <v>43</v>
      </c>
      <c r="F24" s="16">
        <v>13.188151117942333</v>
      </c>
      <c r="G24" s="63">
        <v>4.16</v>
      </c>
      <c r="I24" s="15" t="s">
        <v>14</v>
      </c>
      <c r="J24" s="16">
        <v>14.108180171927094</v>
      </c>
      <c r="K24" s="63">
        <v>5.84</v>
      </c>
    </row>
    <row r="25" spans="1:19" x14ac:dyDescent="0.25">
      <c r="A25" t="s">
        <v>611</v>
      </c>
      <c r="B25" s="48">
        <v>8.1299999999999997E-2</v>
      </c>
      <c r="C25">
        <v>21</v>
      </c>
      <c r="E25" s="15" t="s">
        <v>39</v>
      </c>
      <c r="F25" s="16">
        <v>13.199324418540456</v>
      </c>
      <c r="G25" s="63">
        <v>5.87</v>
      </c>
      <c r="I25" s="15" t="s">
        <v>15</v>
      </c>
      <c r="J25" s="16">
        <v>13.703461054155651</v>
      </c>
      <c r="K25" s="63">
        <v>9.23</v>
      </c>
    </row>
    <row r="26" spans="1:19" ht="15.75" thickBot="1" x14ac:dyDescent="0.3">
      <c r="A26" t="s">
        <v>6</v>
      </c>
      <c r="B26" s="48">
        <v>1.84E-2</v>
      </c>
      <c r="C26">
        <v>159</v>
      </c>
      <c r="E26" s="15" t="s">
        <v>32</v>
      </c>
      <c r="F26" s="16">
        <v>13.337474757021274</v>
      </c>
      <c r="G26" s="63">
        <v>4.04</v>
      </c>
      <c r="I26" s="15" t="s">
        <v>16</v>
      </c>
      <c r="J26" s="16">
        <v>14.232904236937712</v>
      </c>
      <c r="K26" s="63">
        <v>7.97</v>
      </c>
      <c r="N26" s="1"/>
    </row>
    <row r="27" spans="1:19" ht="15.75" thickBot="1" x14ac:dyDescent="0.3">
      <c r="A27" t="s">
        <v>169</v>
      </c>
      <c r="B27" s="48">
        <v>2.6700000000000002E-2</v>
      </c>
      <c r="C27">
        <v>125</v>
      </c>
      <c r="E27" s="15" t="s">
        <v>9</v>
      </c>
      <c r="F27" s="16">
        <v>13.42984807715229</v>
      </c>
      <c r="G27" s="63">
        <v>7.14</v>
      </c>
      <c r="I27" s="5" t="s">
        <v>733</v>
      </c>
      <c r="J27" s="16">
        <v>14.402741512932669</v>
      </c>
      <c r="K27" s="63">
        <v>5.24</v>
      </c>
      <c r="N27" s="84" t="s">
        <v>813</v>
      </c>
      <c r="O27" s="83"/>
      <c r="P27" s="83"/>
      <c r="Q27" s="83"/>
      <c r="R27" s="83"/>
      <c r="S27" s="83"/>
    </row>
    <row r="28" spans="1:19" x14ac:dyDescent="0.25">
      <c r="A28" t="s">
        <v>741</v>
      </c>
      <c r="B28" s="48">
        <v>4.24E-2</v>
      </c>
      <c r="C28">
        <v>71</v>
      </c>
      <c r="E28" s="15" t="s">
        <v>5</v>
      </c>
      <c r="F28" s="16">
        <v>13.460263166016727</v>
      </c>
      <c r="G28" s="63"/>
      <c r="I28" s="5" t="s">
        <v>730</v>
      </c>
      <c r="J28" s="16">
        <v>14.336088473172943</v>
      </c>
      <c r="K28" s="63">
        <v>4.07</v>
      </c>
      <c r="N28" s="83" t="s">
        <v>835</v>
      </c>
      <c r="O28" s="83"/>
      <c r="P28" s="83"/>
      <c r="Q28" s="83"/>
      <c r="R28" s="83"/>
      <c r="S28" s="83"/>
    </row>
    <row r="29" spans="1:19" x14ac:dyDescent="0.25">
      <c r="A29" t="s">
        <v>7</v>
      </c>
      <c r="B29" s="48">
        <v>2.5700000000000001E-2</v>
      </c>
      <c r="C29">
        <v>129</v>
      </c>
      <c r="E29" s="17" t="s">
        <v>20</v>
      </c>
      <c r="F29" s="16">
        <v>13.560618308335483</v>
      </c>
      <c r="G29" s="63">
        <v>3.96</v>
      </c>
      <c r="I29" s="15" t="s">
        <v>21</v>
      </c>
      <c r="J29" s="16">
        <v>12.694652660348845</v>
      </c>
      <c r="K29" s="63">
        <v>4.68</v>
      </c>
    </row>
    <row r="30" spans="1:19" x14ac:dyDescent="0.25">
      <c r="A30" t="s">
        <v>172</v>
      </c>
      <c r="B30" s="48">
        <v>7.0199999999999999E-2</v>
      </c>
      <c r="C30">
        <v>28</v>
      </c>
      <c r="E30" s="15" t="s">
        <v>10</v>
      </c>
      <c r="F30" s="16">
        <v>13.612169633946245</v>
      </c>
      <c r="G30" s="63">
        <v>17.12</v>
      </c>
      <c r="I30" s="15" t="s">
        <v>23</v>
      </c>
      <c r="J30" s="16">
        <v>11.561715629139661</v>
      </c>
      <c r="K30" s="63">
        <v>3.11</v>
      </c>
      <c r="N30" t="s">
        <v>806</v>
      </c>
    </row>
    <row r="31" spans="1:19" x14ac:dyDescent="0.25">
      <c r="A31" t="s">
        <v>174</v>
      </c>
      <c r="B31" s="48">
        <v>2.0199999999999999E-2</v>
      </c>
      <c r="C31">
        <v>143</v>
      </c>
      <c r="E31" s="15" t="s">
        <v>11</v>
      </c>
      <c r="F31" s="16">
        <v>13.647091906339311</v>
      </c>
      <c r="G31" s="63">
        <v>21.02</v>
      </c>
      <c r="I31" s="15" t="s">
        <v>24</v>
      </c>
      <c r="J31" s="16">
        <v>14.617512143436301</v>
      </c>
      <c r="K31" s="63">
        <v>5.51</v>
      </c>
    </row>
    <row r="32" spans="1:19" x14ac:dyDescent="0.25">
      <c r="A32" t="s">
        <v>175</v>
      </c>
      <c r="B32" s="48">
        <v>1.7100000000000001E-2</v>
      </c>
      <c r="C32">
        <v>170</v>
      </c>
      <c r="E32" s="15" t="s">
        <v>15</v>
      </c>
      <c r="F32" s="16">
        <v>13.703461054155651</v>
      </c>
      <c r="G32" s="63">
        <v>9.23</v>
      </c>
      <c r="I32" s="15" t="s">
        <v>25</v>
      </c>
      <c r="J32" s="16">
        <v>14.478713862151148</v>
      </c>
      <c r="K32" s="63"/>
    </row>
    <row r="33" spans="1:11" x14ac:dyDescent="0.25">
      <c r="A33" t="s">
        <v>176</v>
      </c>
      <c r="B33" s="48">
        <v>3.6700000000000003E-2</v>
      </c>
      <c r="C33">
        <v>95</v>
      </c>
      <c r="E33" s="5" t="s">
        <v>736</v>
      </c>
      <c r="F33" s="16">
        <v>13.904436767158675</v>
      </c>
      <c r="G33" s="63"/>
      <c r="I33" s="15" t="s">
        <v>26</v>
      </c>
      <c r="J33" s="16">
        <v>13.149978544437301</v>
      </c>
      <c r="K33" s="63"/>
    </row>
    <row r="34" spans="1:11" x14ac:dyDescent="0.25">
      <c r="A34" t="s">
        <v>177</v>
      </c>
      <c r="B34" s="48">
        <v>1.7299999999999999E-2</v>
      </c>
      <c r="C34">
        <v>168</v>
      </c>
      <c r="E34" s="15" t="s">
        <v>2</v>
      </c>
      <c r="F34" s="16">
        <v>13.936842843131799</v>
      </c>
      <c r="G34" s="63">
        <v>9.77</v>
      </c>
      <c r="I34" s="15" t="s">
        <v>143</v>
      </c>
      <c r="J34" s="16">
        <v>14.537730986009926</v>
      </c>
      <c r="K34" s="63"/>
    </row>
    <row r="35" spans="1:11" x14ac:dyDescent="0.25">
      <c r="A35" t="s">
        <v>178</v>
      </c>
      <c r="B35" s="48">
        <v>0.13439999999999999</v>
      </c>
      <c r="C35">
        <v>2</v>
      </c>
      <c r="E35" s="15" t="s">
        <v>44</v>
      </c>
      <c r="F35" s="16">
        <v>13.977629407440709</v>
      </c>
      <c r="G35" s="63"/>
      <c r="I35" s="15" t="s">
        <v>28</v>
      </c>
      <c r="J35" s="16">
        <v>12.691580461311874</v>
      </c>
      <c r="K35" s="63">
        <v>1.62</v>
      </c>
    </row>
    <row r="36" spans="1:11" x14ac:dyDescent="0.25">
      <c r="A36" t="s">
        <v>8</v>
      </c>
      <c r="B36" s="48">
        <v>1.77E-2</v>
      </c>
      <c r="C36">
        <v>163</v>
      </c>
      <c r="E36" s="15" t="s">
        <v>30</v>
      </c>
      <c r="F36" s="16">
        <v>14.069377281921325</v>
      </c>
      <c r="G36" s="63">
        <v>15.37</v>
      </c>
      <c r="I36" s="15" t="s">
        <v>29</v>
      </c>
      <c r="J36" s="16">
        <v>12.955127458028414</v>
      </c>
      <c r="K36" s="63">
        <v>40.950000000000003</v>
      </c>
    </row>
    <row r="37" spans="1:11" x14ac:dyDescent="0.25">
      <c r="A37" t="s">
        <v>381</v>
      </c>
      <c r="B37" s="48">
        <v>4.3299999999999998E-2</v>
      </c>
      <c r="C37">
        <v>68</v>
      </c>
      <c r="E37" s="5" t="s">
        <v>686</v>
      </c>
      <c r="F37" s="16">
        <v>14.095412443097093</v>
      </c>
      <c r="G37" s="63">
        <v>17.89</v>
      </c>
      <c r="I37" s="15" t="s">
        <v>30</v>
      </c>
      <c r="J37" s="16">
        <v>14.069377281921325</v>
      </c>
      <c r="K37" s="63">
        <v>15.37</v>
      </c>
    </row>
    <row r="38" spans="1:11" x14ac:dyDescent="0.25">
      <c r="A38" t="s">
        <v>179</v>
      </c>
      <c r="B38" s="48">
        <v>1.6799999999999999E-2</v>
      </c>
      <c r="C38">
        <v>173</v>
      </c>
      <c r="E38" s="15" t="s">
        <v>14</v>
      </c>
      <c r="F38" s="16">
        <v>14.108180171927094</v>
      </c>
      <c r="G38" s="63">
        <v>5.84</v>
      </c>
      <c r="I38" s="15" t="s">
        <v>31</v>
      </c>
      <c r="J38" s="16">
        <v>14.843700382335838</v>
      </c>
      <c r="K38" s="63"/>
    </row>
    <row r="39" spans="1:11" x14ac:dyDescent="0.25">
      <c r="A39" t="s">
        <v>180</v>
      </c>
      <c r="B39" s="48">
        <v>1.9800000000000002E-2</v>
      </c>
      <c r="C39">
        <v>147</v>
      </c>
      <c r="E39" s="15" t="s">
        <v>16</v>
      </c>
      <c r="F39" s="16">
        <v>14.232904236937712</v>
      </c>
      <c r="G39" s="63">
        <v>7.97</v>
      </c>
      <c r="I39" s="15" t="s">
        <v>32</v>
      </c>
      <c r="J39" s="16">
        <v>13.337474757021274</v>
      </c>
      <c r="K39" s="63">
        <v>4.04</v>
      </c>
    </row>
    <row r="40" spans="1:11" x14ac:dyDescent="0.25">
      <c r="A40" t="s">
        <v>181</v>
      </c>
      <c r="B40" s="48">
        <v>1.7899999999999999E-2</v>
      </c>
      <c r="C40">
        <v>162</v>
      </c>
      <c r="E40" s="5" t="s">
        <v>730</v>
      </c>
      <c r="F40" s="16">
        <v>14.336088473172943</v>
      </c>
      <c r="G40" s="63">
        <v>4.07</v>
      </c>
      <c r="I40" s="15" t="s">
        <v>33</v>
      </c>
      <c r="J40" s="16">
        <v>14.575381370567127</v>
      </c>
      <c r="K40" s="63">
        <v>12.019</v>
      </c>
    </row>
    <row r="41" spans="1:11" x14ac:dyDescent="0.25">
      <c r="A41" t="s">
        <v>182</v>
      </c>
      <c r="B41" s="48">
        <v>5.7000000000000002E-2</v>
      </c>
      <c r="C41">
        <v>46</v>
      </c>
      <c r="E41" s="15" t="s">
        <v>34</v>
      </c>
      <c r="F41" s="16">
        <v>14.385359522179726</v>
      </c>
      <c r="G41" s="63">
        <v>3.6</v>
      </c>
      <c r="I41" s="15" t="s">
        <v>34</v>
      </c>
      <c r="J41" s="16">
        <v>14.385359522179726</v>
      </c>
      <c r="K41" s="63">
        <v>3.6</v>
      </c>
    </row>
    <row r="42" spans="1:11" x14ac:dyDescent="0.25">
      <c r="A42" t="s">
        <v>740</v>
      </c>
      <c r="B42" s="48">
        <v>1.9900000000000001E-2</v>
      </c>
      <c r="C42">
        <v>145</v>
      </c>
      <c r="E42" s="5" t="s">
        <v>733</v>
      </c>
      <c r="F42" s="16">
        <v>14.402741512932669</v>
      </c>
      <c r="G42" s="63">
        <v>5.24</v>
      </c>
      <c r="I42" s="15" t="s">
        <v>35</v>
      </c>
      <c r="J42" s="16">
        <v>12.117241431823558</v>
      </c>
      <c r="K42" s="63">
        <v>4.5603040000000004</v>
      </c>
    </row>
    <row r="43" spans="1:11" x14ac:dyDescent="0.25">
      <c r="A43" t="s">
        <v>739</v>
      </c>
      <c r="B43" s="48">
        <v>1.4800000000000001E-2</v>
      </c>
      <c r="C43">
        <v>187</v>
      </c>
      <c r="E43" s="15" t="s">
        <v>6</v>
      </c>
      <c r="F43" s="16">
        <v>14.432316505267497</v>
      </c>
      <c r="G43" s="63"/>
      <c r="I43" s="5" t="s">
        <v>139</v>
      </c>
      <c r="J43" s="16">
        <v>12.037653993905211</v>
      </c>
      <c r="K43" s="63">
        <v>2.13</v>
      </c>
    </row>
    <row r="44" spans="1:11" x14ac:dyDescent="0.25">
      <c r="A44" t="s">
        <v>183</v>
      </c>
      <c r="B44" s="48">
        <v>3.0200000000000001E-2</v>
      </c>
      <c r="C44">
        <v>117</v>
      </c>
      <c r="E44" s="15" t="s">
        <v>25</v>
      </c>
      <c r="F44" s="16">
        <v>14.478713862151148</v>
      </c>
      <c r="G44" s="63"/>
      <c r="I44" s="15" t="s">
        <v>37</v>
      </c>
      <c r="J44" s="16">
        <v>11.418614785498987</v>
      </c>
      <c r="K44" s="63">
        <v>6.45</v>
      </c>
    </row>
    <row r="45" spans="1:11" x14ac:dyDescent="0.25">
      <c r="A45" t="s">
        <v>9</v>
      </c>
      <c r="B45" s="48">
        <v>1.43E-2</v>
      </c>
      <c r="C45">
        <v>188</v>
      </c>
      <c r="E45" s="15" t="s">
        <v>38</v>
      </c>
      <c r="F45" s="16">
        <v>14.519102996385758</v>
      </c>
      <c r="G45" s="63">
        <v>21.93</v>
      </c>
      <c r="I45" s="15" t="s">
        <v>38</v>
      </c>
      <c r="J45" s="16">
        <v>14.519102996385758</v>
      </c>
      <c r="K45" s="63">
        <v>21.93</v>
      </c>
    </row>
    <row r="46" spans="1:11" x14ac:dyDescent="0.25">
      <c r="A46" t="s">
        <v>720</v>
      </c>
      <c r="B46" s="48">
        <v>1.5699999999999999E-2</v>
      </c>
      <c r="C46">
        <v>184</v>
      </c>
      <c r="E46" s="15" t="s">
        <v>143</v>
      </c>
      <c r="F46" s="16">
        <v>14.537730986009926</v>
      </c>
      <c r="G46" s="63" t="e">
        <v>#N/A</v>
      </c>
      <c r="I46" s="15" t="s">
        <v>39</v>
      </c>
      <c r="J46" s="16">
        <v>13.199324418540456</v>
      </c>
      <c r="K46" s="63">
        <v>5.87</v>
      </c>
    </row>
    <row r="47" spans="1:11" x14ac:dyDescent="0.25">
      <c r="A47" t="s">
        <v>738</v>
      </c>
      <c r="B47" s="48">
        <v>5.4000000000000003E-3</v>
      </c>
      <c r="C47">
        <v>211</v>
      </c>
      <c r="E47" s="15" t="s">
        <v>33</v>
      </c>
      <c r="F47" s="16">
        <v>14.575381370567127</v>
      </c>
      <c r="G47" s="63">
        <v>12.019</v>
      </c>
      <c r="I47" s="15" t="s">
        <v>44</v>
      </c>
      <c r="J47" s="16">
        <v>13.977629407440709</v>
      </c>
      <c r="K47" s="63"/>
    </row>
    <row r="48" spans="1:11" x14ac:dyDescent="0.25">
      <c r="A48" t="s">
        <v>186</v>
      </c>
      <c r="B48" s="48">
        <v>3.2399999999999998E-2</v>
      </c>
      <c r="C48">
        <v>110</v>
      </c>
      <c r="E48" s="15" t="s">
        <v>24</v>
      </c>
      <c r="F48" s="16">
        <v>14.617512143436301</v>
      </c>
      <c r="G48" s="63">
        <v>5.51</v>
      </c>
      <c r="I48" s="5" t="s">
        <v>736</v>
      </c>
      <c r="J48" s="16">
        <v>13.904436767158675</v>
      </c>
      <c r="K48" s="63"/>
    </row>
    <row r="49" spans="1:11" x14ac:dyDescent="0.25">
      <c r="A49" t="s">
        <v>727</v>
      </c>
      <c r="B49" s="48">
        <v>1.84E-2</v>
      </c>
      <c r="C49">
        <v>158</v>
      </c>
      <c r="E49" s="17" t="s">
        <v>22</v>
      </c>
      <c r="F49" s="16">
        <v>14.823833375284924</v>
      </c>
      <c r="G49" s="63">
        <v>28.16</v>
      </c>
      <c r="I49" s="15" t="s">
        <v>46</v>
      </c>
      <c r="J49" s="16">
        <v>11.552146178123509</v>
      </c>
      <c r="K49" s="63">
        <v>3.72</v>
      </c>
    </row>
    <row r="50" spans="1:11" x14ac:dyDescent="0.25">
      <c r="A50" t="s">
        <v>188</v>
      </c>
      <c r="B50" s="48">
        <v>9.06E-2</v>
      </c>
      <c r="C50">
        <v>15</v>
      </c>
      <c r="E50" s="15" t="s">
        <v>31</v>
      </c>
      <c r="F50" s="16">
        <v>14.843700382335838</v>
      </c>
      <c r="G50" s="63"/>
      <c r="I50" s="15" t="s">
        <v>48</v>
      </c>
      <c r="J50" s="16">
        <v>9.3056505517805075</v>
      </c>
      <c r="K50" s="63"/>
    </row>
    <row r="51" spans="1:11" x14ac:dyDescent="0.25">
      <c r="A51" t="s">
        <v>309</v>
      </c>
      <c r="B51" s="48">
        <v>4.9200000000000001E-2</v>
      </c>
      <c r="C51">
        <v>52</v>
      </c>
      <c r="E51" s="15" t="s">
        <v>245</v>
      </c>
      <c r="F51" s="16">
        <v>14.941413706868287</v>
      </c>
      <c r="G51" s="63">
        <v>49.33</v>
      </c>
      <c r="I51" s="15" t="s">
        <v>49</v>
      </c>
      <c r="J51" s="16">
        <v>12.409013489526863</v>
      </c>
      <c r="K51" s="63">
        <v>3.7</v>
      </c>
    </row>
    <row r="52" spans="1:11" x14ac:dyDescent="0.25">
      <c r="A52" t="s">
        <v>10</v>
      </c>
      <c r="B52" s="48">
        <v>4.8399999999999999E-2</v>
      </c>
      <c r="C52">
        <v>54</v>
      </c>
      <c r="E52" s="15" t="s">
        <v>154</v>
      </c>
      <c r="F52" s="16">
        <v>14.984270606534466</v>
      </c>
      <c r="G52" s="63">
        <v>4.54</v>
      </c>
    </row>
    <row r="53" spans="1:11" x14ac:dyDescent="0.25">
      <c r="A53" t="s">
        <v>189</v>
      </c>
      <c r="B53" s="48">
        <v>9.8699999999999996E-2</v>
      </c>
      <c r="C53">
        <v>10</v>
      </c>
      <c r="E53" s="15" t="s">
        <v>232</v>
      </c>
      <c r="F53" s="16">
        <v>14.996010006104568</v>
      </c>
      <c r="G53" s="63">
        <v>5.62</v>
      </c>
    </row>
    <row r="54" spans="1:11" x14ac:dyDescent="0.25">
      <c r="A54" t="s">
        <v>737</v>
      </c>
      <c r="B54" s="48">
        <v>1.6400000000000001E-2</v>
      </c>
      <c r="C54">
        <v>178</v>
      </c>
      <c r="E54" s="15" t="s">
        <v>227</v>
      </c>
      <c r="F54" s="16">
        <v>14.999382690583207</v>
      </c>
      <c r="G54" s="63">
        <v>9.77</v>
      </c>
    </row>
    <row r="55" spans="1:11" x14ac:dyDescent="0.25">
      <c r="A55" t="s">
        <v>190</v>
      </c>
      <c r="B55" s="48">
        <v>9.11E-2</v>
      </c>
      <c r="C55">
        <v>14</v>
      </c>
      <c r="E55" s="15" t="s">
        <v>158</v>
      </c>
      <c r="F55" s="16">
        <v>15.01908328226887</v>
      </c>
      <c r="G55" s="63"/>
    </row>
    <row r="56" spans="1:11" x14ac:dyDescent="0.25">
      <c r="A56" t="s">
        <v>11</v>
      </c>
      <c r="B56" s="48">
        <v>2.3199999999999998E-2</v>
      </c>
      <c r="C56">
        <v>135</v>
      </c>
      <c r="E56" s="15" t="s">
        <v>282</v>
      </c>
      <c r="F56" s="16">
        <v>15.03012652238869</v>
      </c>
      <c r="G56" s="63">
        <v>24.38</v>
      </c>
    </row>
    <row r="57" spans="1:11" x14ac:dyDescent="0.25">
      <c r="A57" t="s">
        <v>12</v>
      </c>
      <c r="B57" s="48">
        <v>3.7699999999999997E-2</v>
      </c>
      <c r="C57">
        <v>91</v>
      </c>
      <c r="E57" s="15" t="s">
        <v>234</v>
      </c>
      <c r="F57" s="16">
        <v>15.084428050930592</v>
      </c>
      <c r="G57" s="63"/>
    </row>
    <row r="58" spans="1:11" x14ac:dyDescent="0.25">
      <c r="A58" t="s">
        <v>191</v>
      </c>
      <c r="B58" s="48">
        <v>4.4999999999999998E-2</v>
      </c>
      <c r="C58">
        <v>62</v>
      </c>
      <c r="E58" s="15" t="s">
        <v>247</v>
      </c>
      <c r="F58" s="16">
        <v>15.093662760464461</v>
      </c>
      <c r="G58" s="63">
        <v>37.51</v>
      </c>
    </row>
    <row r="59" spans="1:11" x14ac:dyDescent="0.25">
      <c r="A59" t="s">
        <v>736</v>
      </c>
      <c r="B59" s="48">
        <v>1.2999999999999999E-2</v>
      </c>
      <c r="C59">
        <v>192</v>
      </c>
      <c r="E59" s="15" t="s">
        <v>221</v>
      </c>
      <c r="F59" s="16">
        <v>15.11896664077516</v>
      </c>
      <c r="G59" s="63">
        <v>5.6</v>
      </c>
    </row>
    <row r="60" spans="1:11" x14ac:dyDescent="0.25">
      <c r="A60" t="s">
        <v>192</v>
      </c>
      <c r="B60" s="48">
        <v>2.3900000000000001E-2</v>
      </c>
      <c r="C60">
        <v>134</v>
      </c>
      <c r="E60" s="15" t="s">
        <v>225</v>
      </c>
      <c r="F60" s="16">
        <v>15.170314251992794</v>
      </c>
      <c r="G60" s="63">
        <v>6.17</v>
      </c>
    </row>
    <row r="61" spans="1:11" x14ac:dyDescent="0.25">
      <c r="A61" t="s">
        <v>193</v>
      </c>
      <c r="B61" s="48">
        <v>4.2900000000000001E-2</v>
      </c>
      <c r="C61">
        <v>69</v>
      </c>
      <c r="E61" s="5" t="s">
        <v>611</v>
      </c>
      <c r="F61" s="16">
        <v>15.173919715594629</v>
      </c>
      <c r="G61" s="63"/>
    </row>
    <row r="62" spans="1:11" x14ac:dyDescent="0.25">
      <c r="A62" t="s">
        <v>194</v>
      </c>
      <c r="B62" s="48">
        <v>3.44E-2</v>
      </c>
      <c r="C62">
        <v>105</v>
      </c>
      <c r="E62" s="15" t="s">
        <v>224</v>
      </c>
      <c r="F62" s="16">
        <v>15.191249405144648</v>
      </c>
      <c r="G62" s="63">
        <v>35.090000000000003</v>
      </c>
    </row>
    <row r="63" spans="1:11" x14ac:dyDescent="0.25">
      <c r="A63" t="s">
        <v>13</v>
      </c>
      <c r="B63" s="48">
        <v>1.7299999999999999E-2</v>
      </c>
      <c r="C63">
        <v>169</v>
      </c>
      <c r="E63" s="17" t="s">
        <v>185</v>
      </c>
      <c r="F63" s="49">
        <v>15.196038324189828</v>
      </c>
      <c r="G63" s="63">
        <v>3.73</v>
      </c>
    </row>
    <row r="64" spans="1:11" x14ac:dyDescent="0.25">
      <c r="A64" t="s">
        <v>195</v>
      </c>
      <c r="B64" s="48">
        <v>2.52E-2</v>
      </c>
      <c r="C64">
        <v>130</v>
      </c>
      <c r="E64" s="15" t="s">
        <v>188</v>
      </c>
      <c r="F64" s="16">
        <v>15.300744866939068</v>
      </c>
      <c r="G64" s="63">
        <v>21.75</v>
      </c>
    </row>
    <row r="65" spans="1:7" x14ac:dyDescent="0.25">
      <c r="A65" t="s">
        <v>14</v>
      </c>
      <c r="B65" s="48">
        <v>6.3500000000000001E-2</v>
      </c>
      <c r="C65">
        <v>37</v>
      </c>
      <c r="E65" s="15" t="s">
        <v>240</v>
      </c>
      <c r="F65" s="16">
        <v>15.300744866939068</v>
      </c>
      <c r="G65" s="63">
        <v>18.5</v>
      </c>
    </row>
    <row r="66" spans="1:7" x14ac:dyDescent="0.25">
      <c r="A66" t="s">
        <v>196</v>
      </c>
      <c r="B66" s="48">
        <v>2.2200000000000001E-2</v>
      </c>
      <c r="C66">
        <v>136</v>
      </c>
      <c r="E66" s="15" t="s">
        <v>199</v>
      </c>
      <c r="F66" s="16">
        <v>15.312675227915589</v>
      </c>
      <c r="G66" s="63">
        <v>3.79</v>
      </c>
    </row>
    <row r="67" spans="1:7" x14ac:dyDescent="0.25">
      <c r="A67" t="s">
        <v>735</v>
      </c>
      <c r="B67" s="48">
        <v>7.1999999999999998E-3</v>
      </c>
      <c r="C67">
        <v>203</v>
      </c>
      <c r="E67" s="15" t="s">
        <v>213</v>
      </c>
      <c r="F67" s="16">
        <v>15.337427872868879</v>
      </c>
      <c r="G67" s="63">
        <v>5.94</v>
      </c>
    </row>
    <row r="68" spans="1:7" x14ac:dyDescent="0.25">
      <c r="A68" t="s">
        <v>15</v>
      </c>
      <c r="B68" s="48">
        <v>9.7000000000000003E-3</v>
      </c>
      <c r="C68">
        <v>199</v>
      </c>
      <c r="E68" s="15" t="s">
        <v>186</v>
      </c>
      <c r="F68" s="16">
        <v>15.344388962539957</v>
      </c>
      <c r="G68" s="63">
        <v>10.69</v>
      </c>
    </row>
    <row r="69" spans="1:7" x14ac:dyDescent="0.25">
      <c r="A69" t="s">
        <v>197</v>
      </c>
      <c r="B69" s="48">
        <v>6.1600000000000002E-2</v>
      </c>
      <c r="C69">
        <v>39</v>
      </c>
      <c r="E69" s="15" t="s">
        <v>179</v>
      </c>
      <c r="F69" s="16">
        <v>15.372391219659699</v>
      </c>
      <c r="G69" s="63"/>
    </row>
    <row r="70" spans="1:7" x14ac:dyDescent="0.25">
      <c r="A70" t="s">
        <v>198</v>
      </c>
      <c r="B70" s="48">
        <v>0.1164</v>
      </c>
      <c r="C70">
        <v>7</v>
      </c>
      <c r="E70" s="15" t="s">
        <v>244</v>
      </c>
      <c r="F70" s="16">
        <v>15.419533837696875</v>
      </c>
      <c r="G70" s="63">
        <v>7.32</v>
      </c>
    </row>
    <row r="71" spans="1:7" x14ac:dyDescent="0.25">
      <c r="A71" t="s">
        <v>412</v>
      </c>
      <c r="B71" s="48">
        <v>5.4000000000000003E-3</v>
      </c>
      <c r="C71">
        <v>210</v>
      </c>
      <c r="E71" s="15" t="s">
        <v>261</v>
      </c>
      <c r="F71" s="16">
        <v>15.478299645895369</v>
      </c>
      <c r="G71" s="63">
        <v>105.02</v>
      </c>
    </row>
    <row r="72" spans="1:7" x14ac:dyDescent="0.25">
      <c r="A72" t="s">
        <v>734</v>
      </c>
      <c r="B72" s="48">
        <v>1.9199999999999998E-2</v>
      </c>
      <c r="C72">
        <v>151</v>
      </c>
      <c r="E72" s="15" t="s">
        <v>280</v>
      </c>
      <c r="F72" s="16">
        <v>15.497269131978001</v>
      </c>
      <c r="G72" s="63">
        <v>62.5</v>
      </c>
    </row>
    <row r="73" spans="1:7" x14ac:dyDescent="0.25">
      <c r="A73" t="s">
        <v>16</v>
      </c>
      <c r="B73" s="48">
        <v>1.61E-2</v>
      </c>
      <c r="C73">
        <v>179</v>
      </c>
      <c r="E73" s="15" t="s">
        <v>197</v>
      </c>
      <c r="F73" s="16">
        <v>15.502094679575029</v>
      </c>
      <c r="G73" s="63">
        <v>11.273</v>
      </c>
    </row>
    <row r="74" spans="1:7" x14ac:dyDescent="0.25">
      <c r="A74" t="s">
        <v>733</v>
      </c>
      <c r="B74" s="48">
        <v>1.9099999999999999E-2</v>
      </c>
      <c r="C74">
        <v>152</v>
      </c>
      <c r="E74" s="5" t="s">
        <v>719</v>
      </c>
      <c r="F74" s="16">
        <v>15.510391952215842</v>
      </c>
      <c r="G74" s="63"/>
    </row>
    <row r="75" spans="1:7" x14ac:dyDescent="0.25">
      <c r="A75" t="s">
        <v>199</v>
      </c>
      <c r="B75" s="48">
        <v>3.9600000000000003E-2</v>
      </c>
      <c r="C75">
        <v>80</v>
      </c>
      <c r="E75" s="15" t="s">
        <v>195</v>
      </c>
      <c r="F75" s="16">
        <v>15.518256647532025</v>
      </c>
      <c r="G75" s="63">
        <v>4.0199999999999996</v>
      </c>
    </row>
    <row r="76" spans="1:7" x14ac:dyDescent="0.25">
      <c r="A76" t="s">
        <v>200</v>
      </c>
      <c r="B76" s="48">
        <v>0.1211</v>
      </c>
      <c r="C76">
        <v>3</v>
      </c>
      <c r="E76" s="15" t="s">
        <v>277</v>
      </c>
      <c r="F76" s="16">
        <v>15.524974784465499</v>
      </c>
      <c r="G76" s="63"/>
    </row>
    <row r="77" spans="1:7" x14ac:dyDescent="0.25">
      <c r="A77" t="s">
        <v>201</v>
      </c>
      <c r="B77" s="48">
        <v>1.8599999999999998E-2</v>
      </c>
      <c r="C77">
        <v>156</v>
      </c>
      <c r="E77" s="5" t="s">
        <v>318</v>
      </c>
      <c r="F77" s="16">
        <v>15.526059971766786</v>
      </c>
      <c r="G77" s="63"/>
    </row>
    <row r="78" spans="1:7" x14ac:dyDescent="0.25">
      <c r="A78" t="s">
        <v>732</v>
      </c>
      <c r="B78" s="48">
        <v>6.1400000000000003E-2</v>
      </c>
      <c r="C78">
        <v>40</v>
      </c>
      <c r="E78" s="15" t="s">
        <v>190</v>
      </c>
      <c r="F78" s="16">
        <v>15.531288506169702</v>
      </c>
      <c r="G78" s="63">
        <v>26.41</v>
      </c>
    </row>
    <row r="79" spans="1:7" x14ac:dyDescent="0.25">
      <c r="A79" t="s">
        <v>202</v>
      </c>
      <c r="B79" s="48">
        <v>6.13E-2</v>
      </c>
      <c r="C79">
        <v>41</v>
      </c>
      <c r="E79" s="15" t="s">
        <v>241</v>
      </c>
      <c r="F79" s="16">
        <v>15.588596761926707</v>
      </c>
      <c r="G79" s="63">
        <v>8.41</v>
      </c>
    </row>
    <row r="80" spans="1:7" x14ac:dyDescent="0.25">
      <c r="A80" s="17" t="s">
        <v>18</v>
      </c>
      <c r="B80" s="48">
        <v>3.4599999999999999E-2</v>
      </c>
      <c r="C80">
        <v>104</v>
      </c>
      <c r="E80" s="15" t="s">
        <v>194</v>
      </c>
      <c r="F80" s="16">
        <v>15.591140645262445</v>
      </c>
      <c r="G80" s="63">
        <v>12.021000000000001</v>
      </c>
    </row>
    <row r="81" spans="1:7" x14ac:dyDescent="0.25">
      <c r="A81" t="s">
        <v>731</v>
      </c>
      <c r="B81" s="48">
        <v>3.8699999999999998E-2</v>
      </c>
      <c r="C81">
        <v>87</v>
      </c>
      <c r="E81" s="15" t="s">
        <v>260</v>
      </c>
      <c r="F81" s="16">
        <v>15.60727002719233</v>
      </c>
      <c r="G81" s="63">
        <v>5.41</v>
      </c>
    </row>
    <row r="82" spans="1:7" x14ac:dyDescent="0.25">
      <c r="A82" t="s">
        <v>203</v>
      </c>
      <c r="B82" s="48">
        <v>3.5000000000000003E-2</v>
      </c>
      <c r="C82">
        <v>103</v>
      </c>
      <c r="E82" s="15" t="s">
        <v>217</v>
      </c>
      <c r="F82" s="16">
        <v>15.648571906549435</v>
      </c>
      <c r="G82" s="63">
        <v>16.649999999999999</v>
      </c>
    </row>
    <row r="83" spans="1:7" x14ac:dyDescent="0.25">
      <c r="A83" t="s">
        <v>204</v>
      </c>
      <c r="B83" s="48">
        <v>1.67E-2</v>
      </c>
      <c r="C83">
        <v>174</v>
      </c>
      <c r="E83" s="15" t="s">
        <v>226</v>
      </c>
      <c r="F83" s="16">
        <v>15.684076735432095</v>
      </c>
      <c r="G83" s="63">
        <v>6.59</v>
      </c>
    </row>
    <row r="84" spans="1:7" x14ac:dyDescent="0.25">
      <c r="A84" t="s">
        <v>730</v>
      </c>
      <c r="B84" s="48">
        <v>1.8100000000000002E-2</v>
      </c>
      <c r="C84">
        <v>161</v>
      </c>
      <c r="E84" s="15" t="s">
        <v>249</v>
      </c>
      <c r="F84" s="16">
        <v>15.691917501252615</v>
      </c>
      <c r="G84" s="63"/>
    </row>
    <row r="85" spans="1:7" x14ac:dyDescent="0.25">
      <c r="A85" t="s">
        <v>20</v>
      </c>
      <c r="B85" s="48">
        <v>2.46E-2</v>
      </c>
      <c r="C85">
        <v>131</v>
      </c>
      <c r="E85" s="5" t="s">
        <v>319</v>
      </c>
      <c r="F85" s="16">
        <v>15.695891218845857</v>
      </c>
      <c r="G85" s="63"/>
    </row>
    <row r="86" spans="1:7" x14ac:dyDescent="0.25">
      <c r="A86" t="s">
        <v>205</v>
      </c>
      <c r="B86" s="48">
        <v>4.4999999999999998E-2</v>
      </c>
      <c r="C86">
        <v>63</v>
      </c>
      <c r="E86" s="15" t="s">
        <v>248</v>
      </c>
      <c r="F86" s="16">
        <v>15.711630042516571</v>
      </c>
      <c r="G86" s="63">
        <v>8.83</v>
      </c>
    </row>
    <row r="87" spans="1:7" x14ac:dyDescent="0.25">
      <c r="A87" t="s">
        <v>206</v>
      </c>
      <c r="B87" s="48">
        <v>3.5400000000000001E-2</v>
      </c>
      <c r="C87">
        <v>102</v>
      </c>
      <c r="E87" s="15" t="s">
        <v>274</v>
      </c>
      <c r="F87" s="16">
        <v>15.781083268484597</v>
      </c>
      <c r="G87" s="63">
        <v>14.08</v>
      </c>
    </row>
    <row r="88" spans="1:7" x14ac:dyDescent="0.25">
      <c r="A88" t="s">
        <v>426</v>
      </c>
      <c r="B88" s="48">
        <v>4.8800000000000003E-2</v>
      </c>
      <c r="C88">
        <v>53</v>
      </c>
      <c r="E88" s="5" t="s">
        <v>426</v>
      </c>
      <c r="F88" s="16">
        <v>15.782063317565493</v>
      </c>
      <c r="G88" s="63">
        <v>115.27</v>
      </c>
    </row>
    <row r="89" spans="1:7" x14ac:dyDescent="0.25">
      <c r="A89" t="s">
        <v>208</v>
      </c>
      <c r="B89" s="48">
        <v>8.6300000000000002E-2</v>
      </c>
      <c r="C89">
        <v>17</v>
      </c>
      <c r="E89" s="15" t="s">
        <v>259</v>
      </c>
      <c r="F89" s="16">
        <v>15.818475940933496</v>
      </c>
      <c r="G89" s="63"/>
    </row>
    <row r="90" spans="1:7" x14ac:dyDescent="0.25">
      <c r="A90" t="s">
        <v>21</v>
      </c>
      <c r="B90" s="48">
        <v>3.8699999999999998E-2</v>
      </c>
      <c r="C90">
        <v>86</v>
      </c>
      <c r="E90" s="15" t="s">
        <v>172</v>
      </c>
      <c r="F90" s="16">
        <v>15.821170997139607</v>
      </c>
      <c r="G90" s="63">
        <v>5.37</v>
      </c>
    </row>
    <row r="91" spans="1:7" x14ac:dyDescent="0.25">
      <c r="A91" t="s">
        <v>209</v>
      </c>
      <c r="B91" s="48">
        <v>3.8199999999999998E-2</v>
      </c>
      <c r="C91">
        <v>88</v>
      </c>
      <c r="E91" s="15" t="s">
        <v>214</v>
      </c>
      <c r="F91" s="16">
        <v>15.842869019773884</v>
      </c>
      <c r="G91" s="63">
        <v>28.49</v>
      </c>
    </row>
    <row r="92" spans="1:7" x14ac:dyDescent="0.25">
      <c r="A92" t="s">
        <v>210</v>
      </c>
      <c r="B92" s="48">
        <v>2.7900000000000001E-2</v>
      </c>
      <c r="C92">
        <v>122</v>
      </c>
      <c r="E92" s="15" t="s">
        <v>268</v>
      </c>
      <c r="F92" s="16">
        <v>15.874366666035002</v>
      </c>
      <c r="G92" s="63"/>
    </row>
    <row r="93" spans="1:7" x14ac:dyDescent="0.25">
      <c r="A93" t="s">
        <v>211</v>
      </c>
      <c r="B93" s="48">
        <v>3.7400000000000003E-2</v>
      </c>
      <c r="C93">
        <v>93</v>
      </c>
      <c r="E93" s="15" t="s">
        <v>271</v>
      </c>
      <c r="F93" s="16">
        <v>15.875896693108951</v>
      </c>
      <c r="G93" s="63"/>
    </row>
    <row r="94" spans="1:7" x14ac:dyDescent="0.25">
      <c r="A94" t="s">
        <v>212</v>
      </c>
      <c r="B94" s="48">
        <v>3.9899999999999998E-2</v>
      </c>
      <c r="C94">
        <v>78</v>
      </c>
      <c r="E94" s="15" t="s">
        <v>206</v>
      </c>
      <c r="F94" s="16">
        <v>15.921472309453506</v>
      </c>
      <c r="G94" s="63">
        <v>9.42</v>
      </c>
    </row>
    <row r="95" spans="1:7" x14ac:dyDescent="0.25">
      <c r="A95" t="s">
        <v>213</v>
      </c>
      <c r="B95" s="48">
        <v>8.48E-2</v>
      </c>
      <c r="C95">
        <v>19</v>
      </c>
      <c r="E95" s="15" t="s">
        <v>160</v>
      </c>
      <c r="F95" s="16">
        <v>15.945764028193713</v>
      </c>
      <c r="G95" s="63"/>
    </row>
    <row r="96" spans="1:7" x14ac:dyDescent="0.25">
      <c r="A96" t="s">
        <v>214</v>
      </c>
      <c r="B96" s="48">
        <v>4.5199999999999997E-2</v>
      </c>
      <c r="C96">
        <v>61</v>
      </c>
      <c r="E96" s="15" t="s">
        <v>175</v>
      </c>
      <c r="F96" s="16">
        <v>15.948018820580803</v>
      </c>
      <c r="G96" s="63"/>
    </row>
    <row r="97" spans="1:7" x14ac:dyDescent="0.25">
      <c r="A97" t="s">
        <v>215</v>
      </c>
      <c r="B97" s="48">
        <v>9.0300000000000005E-2</v>
      </c>
      <c r="C97">
        <v>16</v>
      </c>
      <c r="E97" s="15" t="s">
        <v>161</v>
      </c>
      <c r="F97" s="16">
        <v>16.026199636253782</v>
      </c>
      <c r="G97" s="63"/>
    </row>
    <row r="98" spans="1:7" x14ac:dyDescent="0.25">
      <c r="A98" t="s">
        <v>22</v>
      </c>
      <c r="B98" s="48">
        <v>4.3499999999999997E-2</v>
      </c>
      <c r="C98">
        <v>67</v>
      </c>
      <c r="E98" s="15" t="s">
        <v>163</v>
      </c>
      <c r="F98" s="16">
        <v>16.059830742826342</v>
      </c>
      <c r="G98" s="63"/>
    </row>
    <row r="99" spans="1:7" x14ac:dyDescent="0.25">
      <c r="A99" t="s">
        <v>216</v>
      </c>
      <c r="B99" s="48">
        <v>5.28E-2</v>
      </c>
      <c r="C99">
        <v>48</v>
      </c>
      <c r="E99" s="15" t="s">
        <v>267</v>
      </c>
      <c r="F99" s="16">
        <v>16.061525299469924</v>
      </c>
      <c r="G99" s="63">
        <v>30.02</v>
      </c>
    </row>
    <row r="100" spans="1:7" x14ac:dyDescent="0.25">
      <c r="A100" t="s">
        <v>217</v>
      </c>
      <c r="B100" s="48">
        <v>4.4400000000000002E-2</v>
      </c>
      <c r="C100">
        <v>65</v>
      </c>
      <c r="E100" s="15" t="s">
        <v>165</v>
      </c>
      <c r="F100" s="16">
        <v>16.109458457562656</v>
      </c>
      <c r="G100" s="63">
        <v>12.69</v>
      </c>
    </row>
    <row r="101" spans="1:7" x14ac:dyDescent="0.25">
      <c r="A101" t="s">
        <v>218</v>
      </c>
      <c r="B101" s="48">
        <v>2.6100000000000002E-2</v>
      </c>
      <c r="C101">
        <v>128</v>
      </c>
      <c r="E101" s="15" t="s">
        <v>208</v>
      </c>
      <c r="F101" s="16">
        <v>16.116694670042691</v>
      </c>
      <c r="G101" s="63"/>
    </row>
    <row r="102" spans="1:7" x14ac:dyDescent="0.25">
      <c r="A102" t="s">
        <v>219</v>
      </c>
      <c r="B102" s="48">
        <v>2.0500000000000001E-2</v>
      </c>
      <c r="C102">
        <v>141</v>
      </c>
      <c r="E102" s="15" t="s">
        <v>205</v>
      </c>
      <c r="F102" s="16">
        <v>16.11939480668994</v>
      </c>
      <c r="G102" s="63">
        <v>4.75</v>
      </c>
    </row>
    <row r="103" spans="1:7" x14ac:dyDescent="0.25">
      <c r="A103" t="s">
        <v>23</v>
      </c>
      <c r="B103" s="48">
        <v>6.3E-3</v>
      </c>
      <c r="C103">
        <v>208</v>
      </c>
      <c r="E103" s="15" t="s">
        <v>191</v>
      </c>
      <c r="F103" s="16">
        <v>16.12368002925222</v>
      </c>
      <c r="G103" s="63">
        <v>22.87</v>
      </c>
    </row>
    <row r="104" spans="1:7" x14ac:dyDescent="0.25">
      <c r="A104" t="s">
        <v>221</v>
      </c>
      <c r="B104" s="48">
        <v>4.1399999999999999E-2</v>
      </c>
      <c r="C104">
        <v>72</v>
      </c>
      <c r="E104" s="15" t="s">
        <v>256</v>
      </c>
      <c r="F104" s="16">
        <v>16.138682284566709</v>
      </c>
      <c r="G104" s="63"/>
    </row>
    <row r="105" spans="1:7" x14ac:dyDescent="0.25">
      <c r="A105" t="s">
        <v>318</v>
      </c>
      <c r="B105" s="48">
        <v>2.6499999999999999E-2</v>
      </c>
      <c r="C105">
        <v>127</v>
      </c>
      <c r="E105" s="15" t="s">
        <v>180</v>
      </c>
      <c r="F105" s="16">
        <v>16.164788378950302</v>
      </c>
      <c r="G105" s="63"/>
    </row>
    <row r="106" spans="1:7" x14ac:dyDescent="0.25">
      <c r="A106" t="s">
        <v>319</v>
      </c>
      <c r="B106" s="48">
        <v>3.6400000000000002E-2</v>
      </c>
      <c r="C106">
        <v>97</v>
      </c>
      <c r="E106" s="15" t="s">
        <v>189</v>
      </c>
      <c r="F106" s="16">
        <v>16.16973888411016</v>
      </c>
      <c r="G106" s="63"/>
    </row>
    <row r="107" spans="1:7" x14ac:dyDescent="0.25">
      <c r="A107" t="s">
        <v>24</v>
      </c>
      <c r="B107" s="48">
        <v>6.9000000000000006E-2</v>
      </c>
      <c r="C107">
        <v>30</v>
      </c>
      <c r="E107" s="15" t="s">
        <v>204</v>
      </c>
      <c r="F107" s="16">
        <v>16.175326284412591</v>
      </c>
      <c r="G107" s="63">
        <v>6.2080000000000002</v>
      </c>
    </row>
    <row r="108" spans="1:7" x14ac:dyDescent="0.25">
      <c r="A108" t="s">
        <v>224</v>
      </c>
      <c r="B108" s="48">
        <v>4.6300000000000001E-2</v>
      </c>
      <c r="C108">
        <v>58</v>
      </c>
      <c r="E108" s="15" t="s">
        <v>166</v>
      </c>
      <c r="F108" s="16">
        <v>16.179096672515719</v>
      </c>
      <c r="G108" s="63"/>
    </row>
    <row r="109" spans="1:7" x14ac:dyDescent="0.25">
      <c r="A109" t="s">
        <v>25</v>
      </c>
      <c r="B109" s="48">
        <v>1.9E-2</v>
      </c>
      <c r="C109">
        <v>154</v>
      </c>
      <c r="E109" s="15" t="s">
        <v>275</v>
      </c>
      <c r="F109" s="16">
        <v>16.181539823514854</v>
      </c>
      <c r="G109" s="63">
        <v>6.33</v>
      </c>
    </row>
    <row r="110" spans="1:7" x14ac:dyDescent="0.25">
      <c r="A110" t="s">
        <v>225</v>
      </c>
      <c r="B110" s="48">
        <v>1.5800000000000002E-2</v>
      </c>
      <c r="C110">
        <v>182</v>
      </c>
      <c r="E110" s="15" t="s">
        <v>253</v>
      </c>
      <c r="F110" s="16">
        <v>16.181821341838866</v>
      </c>
      <c r="G110" s="63">
        <v>21.08</v>
      </c>
    </row>
    <row r="111" spans="1:7" x14ac:dyDescent="0.25">
      <c r="A111" t="s">
        <v>226</v>
      </c>
      <c r="B111" s="48">
        <v>5.0700000000000002E-2</v>
      </c>
      <c r="C111">
        <v>50</v>
      </c>
      <c r="E111" s="15" t="s">
        <v>164</v>
      </c>
      <c r="F111" s="16">
        <v>16.209032645950423</v>
      </c>
      <c r="G111" s="63">
        <v>88.47</v>
      </c>
    </row>
    <row r="112" spans="1:7" x14ac:dyDescent="0.25">
      <c r="A112" t="s">
        <v>227</v>
      </c>
      <c r="B112" s="48">
        <v>6.9900000000000004E-2</v>
      </c>
      <c r="C112">
        <v>29</v>
      </c>
      <c r="E112" s="15" t="s">
        <v>202</v>
      </c>
      <c r="F112" s="16">
        <v>16.230888478433442</v>
      </c>
      <c r="G112" s="63">
        <v>32.15</v>
      </c>
    </row>
    <row r="113" spans="1:7" x14ac:dyDescent="0.25">
      <c r="A113" t="s">
        <v>26</v>
      </c>
      <c r="B113" s="48">
        <v>0.1174</v>
      </c>
      <c r="C113">
        <v>5</v>
      </c>
      <c r="E113" s="15" t="s">
        <v>288</v>
      </c>
      <c r="F113" s="16">
        <v>16.347221273950076</v>
      </c>
      <c r="G113" s="63"/>
    </row>
    <row r="114" spans="1:7" x14ac:dyDescent="0.25">
      <c r="A114" t="s">
        <v>729</v>
      </c>
      <c r="B114" s="48">
        <v>4.7699999999999999E-2</v>
      </c>
      <c r="C114">
        <v>56</v>
      </c>
      <c r="E114" s="15" t="s">
        <v>258</v>
      </c>
      <c r="F114" s="16">
        <v>16.413969082436388</v>
      </c>
      <c r="G114" s="63">
        <v>12.27</v>
      </c>
    </row>
    <row r="115" spans="1:7" x14ac:dyDescent="0.25">
      <c r="A115" t="s">
        <v>143</v>
      </c>
      <c r="B115" s="48">
        <v>7.1800000000000003E-2</v>
      </c>
      <c r="C115">
        <v>27</v>
      </c>
      <c r="E115" s="15" t="s">
        <v>287</v>
      </c>
      <c r="F115" s="16">
        <v>16.424476800842584</v>
      </c>
      <c r="G115" s="63"/>
    </row>
    <row r="116" spans="1:7" x14ac:dyDescent="0.25">
      <c r="A116" t="s">
        <v>228</v>
      </c>
      <c r="B116" s="48">
        <v>1.2500000000000001E-2</v>
      </c>
      <c r="C116">
        <v>193</v>
      </c>
      <c r="E116" s="15" t="s">
        <v>203</v>
      </c>
      <c r="F116" s="16">
        <v>16.505804037477226</v>
      </c>
      <c r="G116" s="63">
        <v>20.88</v>
      </c>
    </row>
    <row r="117" spans="1:7" x14ac:dyDescent="0.25">
      <c r="A117" t="s">
        <v>229</v>
      </c>
      <c r="B117" s="48">
        <v>1.6E-2</v>
      </c>
      <c r="C117">
        <v>181</v>
      </c>
      <c r="E117" s="15" t="s">
        <v>192</v>
      </c>
      <c r="F117" s="16">
        <v>16.523894036856603</v>
      </c>
      <c r="G117" s="63">
        <v>22.48</v>
      </c>
    </row>
    <row r="118" spans="1:7" x14ac:dyDescent="0.25">
      <c r="A118" t="s">
        <v>230</v>
      </c>
      <c r="B118" s="48">
        <v>3.9100000000000003E-2</v>
      </c>
      <c r="C118">
        <v>83</v>
      </c>
      <c r="E118" s="15" t="s">
        <v>174</v>
      </c>
      <c r="F118" s="16">
        <v>16.525824860719553</v>
      </c>
      <c r="G118" s="63"/>
    </row>
    <row r="119" spans="1:7" x14ac:dyDescent="0.25">
      <c r="A119" t="s">
        <v>28</v>
      </c>
      <c r="B119" s="48">
        <v>1.66E-2</v>
      </c>
      <c r="C119">
        <v>175</v>
      </c>
      <c r="E119" s="15" t="s">
        <v>242</v>
      </c>
      <c r="F119" s="16">
        <v>16.529211430575298</v>
      </c>
      <c r="G119" s="63"/>
    </row>
    <row r="120" spans="1:7" x14ac:dyDescent="0.25">
      <c r="A120" t="s">
        <v>231</v>
      </c>
      <c r="B120" s="48">
        <v>1.9599999999999999E-2</v>
      </c>
      <c r="C120">
        <v>148</v>
      </c>
      <c r="E120" s="15" t="s">
        <v>176</v>
      </c>
      <c r="F120" s="16">
        <v>16.530403957548479</v>
      </c>
      <c r="G120" s="63">
        <v>5.36</v>
      </c>
    </row>
    <row r="121" spans="1:7" x14ac:dyDescent="0.25">
      <c r="A121" t="s">
        <v>29</v>
      </c>
      <c r="B121" s="48">
        <v>6.0699999999999997E-2</v>
      </c>
      <c r="C121">
        <v>42</v>
      </c>
      <c r="E121" s="15" t="s">
        <v>231</v>
      </c>
      <c r="F121" s="16">
        <v>16.578680058287564</v>
      </c>
      <c r="G121" s="63"/>
    </row>
    <row r="122" spans="1:7" x14ac:dyDescent="0.25">
      <c r="A122" t="s">
        <v>310</v>
      </c>
      <c r="B122" s="48">
        <v>6.4000000000000003E-3</v>
      </c>
      <c r="C122">
        <v>207</v>
      </c>
      <c r="E122" s="15" t="s">
        <v>229</v>
      </c>
      <c r="F122" s="16">
        <v>16.598420829275927</v>
      </c>
      <c r="G122" s="63"/>
    </row>
    <row r="123" spans="1:7" x14ac:dyDescent="0.25">
      <c r="A123" t="s">
        <v>728</v>
      </c>
      <c r="B123" s="48">
        <v>3.6900000000000002E-2</v>
      </c>
      <c r="C123">
        <v>94</v>
      </c>
      <c r="E123" s="15" t="s">
        <v>218</v>
      </c>
      <c r="F123" s="16">
        <v>16.629361177952696</v>
      </c>
      <c r="G123" s="63"/>
    </row>
    <row r="124" spans="1:7" x14ac:dyDescent="0.25">
      <c r="A124" t="s">
        <v>232</v>
      </c>
      <c r="B124" s="48">
        <v>2.1299999999999999E-2</v>
      </c>
      <c r="C124">
        <v>139</v>
      </c>
      <c r="E124" s="15" t="s">
        <v>239</v>
      </c>
      <c r="F124" s="16">
        <v>16.630320295638018</v>
      </c>
      <c r="G124" s="63">
        <v>92.1</v>
      </c>
    </row>
    <row r="125" spans="1:7" x14ac:dyDescent="0.25">
      <c r="A125" t="s">
        <v>30</v>
      </c>
      <c r="B125" s="48">
        <v>1.18E-2</v>
      </c>
      <c r="C125">
        <v>195</v>
      </c>
      <c r="E125" s="15" t="s">
        <v>181</v>
      </c>
      <c r="F125" s="16">
        <v>16.671923291268854</v>
      </c>
      <c r="G125" s="63">
        <v>22.76</v>
      </c>
    </row>
    <row r="126" spans="1:7" x14ac:dyDescent="0.25">
      <c r="A126" t="s">
        <v>233</v>
      </c>
      <c r="B126" s="48">
        <v>4.5199999999999997E-2</v>
      </c>
      <c r="C126">
        <v>60</v>
      </c>
      <c r="E126" s="15" t="s">
        <v>156</v>
      </c>
      <c r="F126" s="16">
        <v>16.792314821632747</v>
      </c>
      <c r="G126" s="63">
        <v>11.27</v>
      </c>
    </row>
    <row r="127" spans="1:7" x14ac:dyDescent="0.25">
      <c r="A127" t="s">
        <v>708</v>
      </c>
      <c r="B127" s="48">
        <v>8.2000000000000007E-3</v>
      </c>
      <c r="C127">
        <v>201</v>
      </c>
      <c r="E127" s="15" t="s">
        <v>265</v>
      </c>
      <c r="F127" s="16">
        <v>16.837933446771309</v>
      </c>
      <c r="G127" s="63">
        <v>41.13</v>
      </c>
    </row>
    <row r="128" spans="1:7" x14ac:dyDescent="0.25">
      <c r="A128" t="s">
        <v>234</v>
      </c>
      <c r="B128" s="48">
        <v>6.3700000000000007E-2</v>
      </c>
      <c r="C128">
        <v>36</v>
      </c>
      <c r="E128" s="15" t="s">
        <v>177</v>
      </c>
      <c r="F128" s="16">
        <v>16.856885189396966</v>
      </c>
      <c r="G128" s="63">
        <v>11.4</v>
      </c>
    </row>
    <row r="129" spans="1:7" x14ac:dyDescent="0.25">
      <c r="A129" t="s">
        <v>31</v>
      </c>
      <c r="B129" s="48">
        <v>2.6800000000000001E-2</v>
      </c>
      <c r="C129">
        <v>124</v>
      </c>
      <c r="E129" s="5" t="s">
        <v>322</v>
      </c>
      <c r="F129" s="16">
        <v>16.878574323678549</v>
      </c>
      <c r="G129" s="63">
        <v>16.77</v>
      </c>
    </row>
    <row r="130" spans="1:7" x14ac:dyDescent="0.25">
      <c r="A130" t="s">
        <v>710</v>
      </c>
      <c r="B130" s="48">
        <v>3.95E-2</v>
      </c>
      <c r="C130">
        <v>81</v>
      </c>
      <c r="E130" s="15" t="s">
        <v>254</v>
      </c>
      <c r="F130" s="16">
        <v>16.879462070495411</v>
      </c>
      <c r="G130" s="63">
        <v>21.37</v>
      </c>
    </row>
    <row r="131" spans="1:7" x14ac:dyDescent="0.25">
      <c r="A131" t="s">
        <v>235</v>
      </c>
      <c r="B131" s="48">
        <v>5.2699999999999997E-2</v>
      </c>
      <c r="C131">
        <v>49</v>
      </c>
      <c r="E131" s="15" t="s">
        <v>228</v>
      </c>
      <c r="F131" s="16">
        <v>16.899757245049003</v>
      </c>
      <c r="G131" s="63">
        <v>7.72</v>
      </c>
    </row>
    <row r="132" spans="1:7" x14ac:dyDescent="0.25">
      <c r="A132" t="s">
        <v>236</v>
      </c>
      <c r="B132" s="48">
        <v>1.6500000000000001E-2</v>
      </c>
      <c r="C132">
        <v>176</v>
      </c>
      <c r="E132" s="15" t="s">
        <v>236</v>
      </c>
      <c r="F132" s="16">
        <v>16.907325440195308</v>
      </c>
      <c r="G132" s="63">
        <v>10.119999999999999</v>
      </c>
    </row>
    <row r="133" spans="1:7" x14ac:dyDescent="0.25">
      <c r="A133" t="s">
        <v>237</v>
      </c>
      <c r="B133" s="48">
        <v>3.1899999999999998E-2</v>
      </c>
      <c r="C133">
        <v>112</v>
      </c>
      <c r="E133" s="5" t="s">
        <v>727</v>
      </c>
      <c r="F133" s="16">
        <v>16.937302631178998</v>
      </c>
      <c r="G133" s="63">
        <v>17.38</v>
      </c>
    </row>
    <row r="134" spans="1:7" x14ac:dyDescent="0.25">
      <c r="A134" t="s">
        <v>33</v>
      </c>
      <c r="B134" s="48">
        <v>1.7399999999999999E-2</v>
      </c>
      <c r="C134">
        <v>167</v>
      </c>
      <c r="E134" s="15" t="s">
        <v>159</v>
      </c>
      <c r="F134" s="16">
        <v>16.939152200140295</v>
      </c>
      <c r="G134" s="63">
        <v>28.34</v>
      </c>
    </row>
    <row r="135" spans="1:7" x14ac:dyDescent="0.25">
      <c r="A135" t="s">
        <v>726</v>
      </c>
      <c r="B135" s="48">
        <v>7.1000000000000004E-3</v>
      </c>
      <c r="C135">
        <v>204</v>
      </c>
      <c r="E135" s="15" t="s">
        <v>201</v>
      </c>
      <c r="F135" s="16">
        <v>17.006151503817691</v>
      </c>
      <c r="G135" s="63">
        <v>18.010000000000002</v>
      </c>
    </row>
    <row r="136" spans="1:7" x14ac:dyDescent="0.25">
      <c r="A136" t="s">
        <v>238</v>
      </c>
      <c r="B136" s="48">
        <v>2.86E-2</v>
      </c>
      <c r="C136">
        <v>119</v>
      </c>
      <c r="E136" s="5" t="s">
        <v>324</v>
      </c>
      <c r="F136" s="16">
        <v>17.039572909519777</v>
      </c>
      <c r="G136" s="63">
        <v>11.89</v>
      </c>
    </row>
    <row r="137" spans="1:7" x14ac:dyDescent="0.25">
      <c r="A137" t="s">
        <v>239</v>
      </c>
      <c r="B137" s="48">
        <v>0.1173</v>
      </c>
      <c r="C137">
        <v>6</v>
      </c>
      <c r="E137" s="15" t="s">
        <v>257</v>
      </c>
      <c r="F137" s="16">
        <v>17.153732640464916</v>
      </c>
      <c r="G137" s="63">
        <v>59.97</v>
      </c>
    </row>
    <row r="138" spans="1:7" x14ac:dyDescent="0.25">
      <c r="A138" t="s">
        <v>725</v>
      </c>
      <c r="B138" s="48">
        <v>3.8699999999999998E-2</v>
      </c>
      <c r="C138">
        <v>85</v>
      </c>
      <c r="E138" s="15" t="s">
        <v>238</v>
      </c>
      <c r="F138" s="16">
        <v>17.16401015062598</v>
      </c>
      <c r="G138" s="63"/>
    </row>
    <row r="139" spans="1:7" x14ac:dyDescent="0.25">
      <c r="A139" t="s">
        <v>477</v>
      </c>
      <c r="B139" s="48">
        <v>1.37E-2</v>
      </c>
      <c r="C139">
        <v>190</v>
      </c>
      <c r="E139" s="15" t="s">
        <v>230</v>
      </c>
      <c r="F139" s="16">
        <v>17.173487237171866</v>
      </c>
      <c r="G139" s="63">
        <v>90.96</v>
      </c>
    </row>
    <row r="140" spans="1:7" x14ac:dyDescent="0.25">
      <c r="A140" t="s">
        <v>240</v>
      </c>
      <c r="B140" s="48">
        <v>2.0299999999999999E-2</v>
      </c>
      <c r="C140">
        <v>142</v>
      </c>
      <c r="E140" s="15" t="s">
        <v>283</v>
      </c>
      <c r="F140" s="16">
        <v>17.177343216104152</v>
      </c>
      <c r="G140" s="63"/>
    </row>
    <row r="141" spans="1:7" x14ac:dyDescent="0.25">
      <c r="A141" t="s">
        <v>241</v>
      </c>
      <c r="B141" s="48">
        <v>3.3500000000000002E-2</v>
      </c>
      <c r="C141">
        <v>107</v>
      </c>
      <c r="E141" s="15" t="s">
        <v>284</v>
      </c>
      <c r="F141" s="16">
        <v>17.208910955324203</v>
      </c>
      <c r="G141" s="63">
        <v>19.97</v>
      </c>
    </row>
    <row r="142" spans="1:7" x14ac:dyDescent="0.25">
      <c r="A142" t="s">
        <v>242</v>
      </c>
      <c r="B142" s="48">
        <v>2.0899999999999998E-2</v>
      </c>
      <c r="C142">
        <v>140</v>
      </c>
      <c r="E142" s="15" t="s">
        <v>250</v>
      </c>
      <c r="F142" s="16">
        <v>17.217007894635426</v>
      </c>
      <c r="G142" s="63">
        <v>21.18</v>
      </c>
    </row>
    <row r="143" spans="1:7" x14ac:dyDescent="0.25">
      <c r="A143" t="s">
        <v>243</v>
      </c>
      <c r="B143" s="48">
        <v>1.9400000000000001E-2</v>
      </c>
      <c r="C143">
        <v>149</v>
      </c>
      <c r="E143" s="15" t="s">
        <v>153</v>
      </c>
      <c r="F143" s="16">
        <v>17.252203775311269</v>
      </c>
      <c r="G143" s="63"/>
    </row>
    <row r="144" spans="1:7" x14ac:dyDescent="0.25">
      <c r="A144" t="s">
        <v>724</v>
      </c>
      <c r="B144" s="48">
        <v>6.1999999999999998E-3</v>
      </c>
      <c r="C144">
        <v>209</v>
      </c>
      <c r="E144" s="15" t="s">
        <v>235</v>
      </c>
      <c r="F144" s="16">
        <v>17.287073202286994</v>
      </c>
      <c r="G144" s="63">
        <v>55.13</v>
      </c>
    </row>
    <row r="145" spans="1:7" x14ac:dyDescent="0.25">
      <c r="A145" t="s">
        <v>723</v>
      </c>
      <c r="B145" s="48">
        <v>1.61E-2</v>
      </c>
      <c r="C145">
        <v>180</v>
      </c>
      <c r="E145" s="15" t="s">
        <v>266</v>
      </c>
      <c r="F145" s="16">
        <v>17.301692263531425</v>
      </c>
      <c r="G145" s="63">
        <v>9.33</v>
      </c>
    </row>
    <row r="146" spans="1:7" x14ac:dyDescent="0.25">
      <c r="A146" t="s">
        <v>244</v>
      </c>
      <c r="B146" s="48">
        <v>7.3899999999999993E-2</v>
      </c>
      <c r="C146">
        <v>24</v>
      </c>
      <c r="E146" s="15" t="s">
        <v>212</v>
      </c>
      <c r="F146" s="16">
        <v>17.307370974523671</v>
      </c>
      <c r="G146" s="63">
        <v>4.1900000000000004</v>
      </c>
    </row>
    <row r="147" spans="1:7" x14ac:dyDescent="0.25">
      <c r="A147" t="s">
        <v>245</v>
      </c>
      <c r="B147" s="48">
        <v>3.7600000000000001E-2</v>
      </c>
      <c r="C147">
        <v>92</v>
      </c>
      <c r="E147" s="15" t="s">
        <v>178</v>
      </c>
      <c r="F147" s="16">
        <v>17.354642125715742</v>
      </c>
      <c r="G147" s="63">
        <v>38.409999999999997</v>
      </c>
    </row>
    <row r="148" spans="1:7" x14ac:dyDescent="0.25">
      <c r="A148" t="s">
        <v>246</v>
      </c>
      <c r="B148" s="48">
        <v>3.2300000000000002E-2</v>
      </c>
      <c r="C148">
        <v>111</v>
      </c>
      <c r="E148" s="15" t="s">
        <v>278</v>
      </c>
      <c r="F148" s="16">
        <v>17.376585049255706</v>
      </c>
      <c r="G148" s="63"/>
    </row>
    <row r="149" spans="1:7" x14ac:dyDescent="0.25">
      <c r="A149" t="s">
        <v>312</v>
      </c>
      <c r="B149" s="48">
        <v>1.49E-2</v>
      </c>
      <c r="C149">
        <v>186</v>
      </c>
      <c r="E149" s="15" t="s">
        <v>155</v>
      </c>
      <c r="F149" s="16">
        <v>17.397750901588498</v>
      </c>
      <c r="G149" s="63">
        <v>31.06</v>
      </c>
    </row>
    <row r="150" spans="1:7" x14ac:dyDescent="0.25">
      <c r="A150" t="s">
        <v>247</v>
      </c>
      <c r="B150" s="48">
        <v>3.3300000000000003E-2</v>
      </c>
      <c r="C150">
        <v>108</v>
      </c>
      <c r="E150" s="15" t="s">
        <v>252</v>
      </c>
      <c r="F150" s="16">
        <v>17.4517537109976</v>
      </c>
      <c r="G150" s="63">
        <v>26.54</v>
      </c>
    </row>
    <row r="151" spans="1:7" x14ac:dyDescent="0.25">
      <c r="A151" t="s">
        <v>248</v>
      </c>
      <c r="B151" s="48">
        <v>1.0999999999999999E-2</v>
      </c>
      <c r="C151">
        <v>197</v>
      </c>
      <c r="E151" s="15" t="s">
        <v>157</v>
      </c>
      <c r="F151" s="16">
        <v>17.52664062101303</v>
      </c>
      <c r="G151" s="63">
        <v>30.62</v>
      </c>
    </row>
    <row r="152" spans="1:7" x14ac:dyDescent="0.25">
      <c r="A152" t="s">
        <v>249</v>
      </c>
      <c r="B152" s="48">
        <v>1.8599999999999998E-2</v>
      </c>
      <c r="C152">
        <v>157</v>
      </c>
      <c r="E152" s="15" t="s">
        <v>219</v>
      </c>
      <c r="F152" s="16">
        <v>17.52688508990558</v>
      </c>
      <c r="G152" s="63">
        <v>12</v>
      </c>
    </row>
    <row r="153" spans="1:7" x14ac:dyDescent="0.25">
      <c r="A153" t="s">
        <v>250</v>
      </c>
      <c r="B153" s="48">
        <v>1.8100000000000002E-2</v>
      </c>
      <c r="C153">
        <v>160</v>
      </c>
      <c r="E153" s="15" t="s">
        <v>272</v>
      </c>
      <c r="F153" s="16">
        <v>17.557361896844316</v>
      </c>
      <c r="G153" s="63">
        <v>11.49</v>
      </c>
    </row>
    <row r="154" spans="1:7" x14ac:dyDescent="0.25">
      <c r="A154" t="s">
        <v>251</v>
      </c>
      <c r="B154" s="48">
        <v>3.1300000000000001E-2</v>
      </c>
      <c r="C154">
        <v>114</v>
      </c>
      <c r="E154" s="15" t="s">
        <v>279</v>
      </c>
      <c r="F154" s="16">
        <v>17.634408993401944</v>
      </c>
      <c r="G154" s="63">
        <v>21.35</v>
      </c>
    </row>
    <row r="155" spans="1:7" x14ac:dyDescent="0.25">
      <c r="A155" t="s">
        <v>252</v>
      </c>
      <c r="B155" s="48">
        <v>8.1600000000000006E-2</v>
      </c>
      <c r="C155">
        <v>20</v>
      </c>
      <c r="E155" s="15" t="s">
        <v>183</v>
      </c>
      <c r="F155" s="16">
        <v>17.645281750775691</v>
      </c>
      <c r="G155" s="63">
        <v>27.25</v>
      </c>
    </row>
    <row r="156" spans="1:7" x14ac:dyDescent="0.25">
      <c r="A156" t="s">
        <v>253</v>
      </c>
      <c r="B156" s="48">
        <v>6.4100000000000004E-2</v>
      </c>
      <c r="C156">
        <v>35</v>
      </c>
      <c r="E156" s="15" t="s">
        <v>264</v>
      </c>
      <c r="F156" s="16">
        <v>17.647472522217491</v>
      </c>
      <c r="G156" s="63">
        <v>76.58</v>
      </c>
    </row>
    <row r="157" spans="1:7" x14ac:dyDescent="0.25">
      <c r="A157" t="s">
        <v>34</v>
      </c>
      <c r="B157" s="48">
        <v>4.4999999999999998E-2</v>
      </c>
      <c r="C157">
        <v>64</v>
      </c>
      <c r="E157" s="15" t="s">
        <v>220</v>
      </c>
      <c r="F157" s="16">
        <v>17.707453297558228</v>
      </c>
      <c r="G157" s="63">
        <v>92.02</v>
      </c>
    </row>
    <row r="158" spans="1:7" x14ac:dyDescent="0.25">
      <c r="A158" t="s">
        <v>722</v>
      </c>
      <c r="B158" s="48">
        <v>1.1900000000000001E-2</v>
      </c>
      <c r="C158">
        <v>194</v>
      </c>
      <c r="E158" s="15" t="s">
        <v>263</v>
      </c>
      <c r="F158" s="16">
        <v>17.739284252825083</v>
      </c>
      <c r="G158" s="63">
        <v>35.67</v>
      </c>
    </row>
    <row r="159" spans="1:7" x14ac:dyDescent="0.25">
      <c r="A159" t="s">
        <v>254</v>
      </c>
      <c r="B159" s="48">
        <v>6.7699999999999996E-2</v>
      </c>
      <c r="C159">
        <v>31</v>
      </c>
      <c r="E159" s="15" t="s">
        <v>215</v>
      </c>
      <c r="F159" s="16">
        <v>17.920234401931243</v>
      </c>
      <c r="G159" s="63">
        <v>70.180000000000007</v>
      </c>
    </row>
    <row r="160" spans="1:7" x14ac:dyDescent="0.25">
      <c r="A160" t="s">
        <v>498</v>
      </c>
      <c r="B160" s="48">
        <v>5.2999999999999999E-2</v>
      </c>
      <c r="C160">
        <v>47</v>
      </c>
      <c r="E160" s="15" t="s">
        <v>237</v>
      </c>
      <c r="F160" s="16">
        <v>17.949348232133172</v>
      </c>
      <c r="G160" s="63">
        <v>3.22</v>
      </c>
    </row>
    <row r="161" spans="1:7" x14ac:dyDescent="0.25">
      <c r="A161" t="s">
        <v>256</v>
      </c>
      <c r="B161" s="48">
        <v>1.7600000000000001E-2</v>
      </c>
      <c r="C161">
        <v>164</v>
      </c>
      <c r="E161" s="15" t="s">
        <v>281</v>
      </c>
      <c r="F161" s="16">
        <v>17.95297846456846</v>
      </c>
      <c r="G161" s="63">
        <v>87.46</v>
      </c>
    </row>
    <row r="162" spans="1:7" x14ac:dyDescent="0.25">
      <c r="A162" t="s">
        <v>313</v>
      </c>
      <c r="B162" s="48">
        <v>4.0300000000000002E-2</v>
      </c>
      <c r="C162">
        <v>76</v>
      </c>
      <c r="E162" s="15" t="s">
        <v>198</v>
      </c>
      <c r="F162" s="16">
        <v>17.96002528409895</v>
      </c>
      <c r="G162" s="63">
        <v>71.84</v>
      </c>
    </row>
    <row r="163" spans="1:7" x14ac:dyDescent="0.25">
      <c r="A163" t="s">
        <v>41</v>
      </c>
      <c r="B163" s="48">
        <v>3.6200000000000003E-2</v>
      </c>
      <c r="C163">
        <v>99</v>
      </c>
      <c r="E163" s="15" t="s">
        <v>273</v>
      </c>
      <c r="F163" s="16">
        <v>17.975580436803511</v>
      </c>
      <c r="G163" s="63">
        <v>36.700000000000003</v>
      </c>
    </row>
    <row r="164" spans="1:7" x14ac:dyDescent="0.25">
      <c r="A164" t="s">
        <v>721</v>
      </c>
      <c r="B164" s="48">
        <v>3.56E-2</v>
      </c>
      <c r="C164">
        <v>101</v>
      </c>
      <c r="E164" s="5" t="s">
        <v>720</v>
      </c>
      <c r="F164" s="16">
        <v>18.100075950958193</v>
      </c>
      <c r="G164" s="63">
        <v>10.78</v>
      </c>
    </row>
    <row r="165" spans="1:7" x14ac:dyDescent="0.25">
      <c r="A165" t="s">
        <v>139</v>
      </c>
      <c r="B165" s="48">
        <v>1.5699999999999999E-2</v>
      </c>
      <c r="C165">
        <v>183</v>
      </c>
      <c r="E165" s="15" t="s">
        <v>276</v>
      </c>
      <c r="F165" s="16">
        <v>18.118899747121084</v>
      </c>
      <c r="G165" s="63">
        <v>39.4</v>
      </c>
    </row>
    <row r="166" spans="1:7" x14ac:dyDescent="0.25">
      <c r="A166" t="s">
        <v>257</v>
      </c>
      <c r="B166" s="48">
        <v>0.04</v>
      </c>
      <c r="C166">
        <v>77</v>
      </c>
      <c r="E166" s="15" t="s">
        <v>211</v>
      </c>
      <c r="F166" s="16">
        <v>18.144386911960446</v>
      </c>
      <c r="G166" s="63">
        <v>30.27</v>
      </c>
    </row>
    <row r="167" spans="1:7" x14ac:dyDescent="0.25">
      <c r="A167" t="s">
        <v>258</v>
      </c>
      <c r="B167" s="48">
        <v>1.9800000000000002E-2</v>
      </c>
      <c r="C167">
        <v>146</v>
      </c>
      <c r="E167" s="15" t="s">
        <v>193</v>
      </c>
      <c r="F167" s="16">
        <v>18.189454616444799</v>
      </c>
      <c r="G167" s="63">
        <v>51.15</v>
      </c>
    </row>
    <row r="168" spans="1:7" x14ac:dyDescent="0.25">
      <c r="A168" t="s">
        <v>259</v>
      </c>
      <c r="B168" s="48">
        <v>7.8799999999999995E-2</v>
      </c>
      <c r="C168">
        <v>22</v>
      </c>
      <c r="E168" s="15" t="s">
        <v>200</v>
      </c>
      <c r="F168" s="16">
        <v>18.219506588442137</v>
      </c>
      <c r="G168" s="63">
        <v>93.32</v>
      </c>
    </row>
    <row r="169" spans="1:7" x14ac:dyDescent="0.25">
      <c r="A169" t="s">
        <v>37</v>
      </c>
      <c r="B169" s="48">
        <v>1.3100000000000001E-2</v>
      </c>
      <c r="C169">
        <v>191</v>
      </c>
      <c r="E169" s="15" t="s">
        <v>196</v>
      </c>
      <c r="F169" s="16">
        <v>18.2795088080033</v>
      </c>
      <c r="G169" s="63"/>
    </row>
    <row r="170" spans="1:7" x14ac:dyDescent="0.25">
      <c r="A170" t="s">
        <v>260</v>
      </c>
      <c r="B170" s="48">
        <v>1.6500000000000001E-2</v>
      </c>
      <c r="C170">
        <v>177</v>
      </c>
      <c r="E170" s="15" t="s">
        <v>285</v>
      </c>
      <c r="F170" s="16">
        <v>18.307691201130048</v>
      </c>
      <c r="G170" s="63">
        <v>49.71</v>
      </c>
    </row>
    <row r="171" spans="1:7" x14ac:dyDescent="0.25">
      <c r="A171" t="s">
        <v>261</v>
      </c>
      <c r="B171" s="48">
        <v>4.0899999999999999E-2</v>
      </c>
      <c r="C171">
        <v>74</v>
      </c>
      <c r="E171" s="15" t="s">
        <v>251</v>
      </c>
      <c r="F171" s="16">
        <v>18.378357623305842</v>
      </c>
      <c r="G171" s="63">
        <v>18.559999999999999</v>
      </c>
    </row>
    <row r="172" spans="1:7" x14ac:dyDescent="0.25">
      <c r="A172" t="s">
        <v>719</v>
      </c>
      <c r="B172" s="48">
        <v>9.1800000000000007E-2</v>
      </c>
      <c r="C172">
        <v>13</v>
      </c>
      <c r="E172" s="15" t="s">
        <v>233</v>
      </c>
      <c r="F172" s="16">
        <v>18.549381738968098</v>
      </c>
      <c r="G172" s="63">
        <v>36.090000000000003</v>
      </c>
    </row>
    <row r="173" spans="1:7" x14ac:dyDescent="0.25">
      <c r="A173" t="s">
        <v>38</v>
      </c>
      <c r="B173" s="48">
        <v>9.3899999999999997E-2</v>
      </c>
      <c r="C173">
        <v>12</v>
      </c>
      <c r="E173" s="15" t="s">
        <v>216</v>
      </c>
      <c r="F173" s="16">
        <v>18.666125758654008</v>
      </c>
      <c r="G173" s="63">
        <v>67.81</v>
      </c>
    </row>
    <row r="174" spans="1:7" x14ac:dyDescent="0.25">
      <c r="A174" t="s">
        <v>39</v>
      </c>
      <c r="B174" s="48">
        <v>9.5999999999999992E-3</v>
      </c>
      <c r="C174">
        <v>200</v>
      </c>
      <c r="E174" s="5" t="s">
        <v>498</v>
      </c>
      <c r="F174" s="16">
        <v>18.774227801149749</v>
      </c>
      <c r="G174" s="63">
        <v>20.64</v>
      </c>
    </row>
    <row r="175" spans="1:7" x14ac:dyDescent="0.25">
      <c r="A175" t="s">
        <v>321</v>
      </c>
      <c r="B175" s="48">
        <v>1.7500000000000002E-2</v>
      </c>
      <c r="C175">
        <v>165</v>
      </c>
      <c r="E175" s="15" t="s">
        <v>243</v>
      </c>
      <c r="F175" s="16">
        <v>18.892819591995114</v>
      </c>
      <c r="G175" s="63">
        <v>19.850000000000001</v>
      </c>
    </row>
    <row r="176" spans="1:7" x14ac:dyDescent="0.25">
      <c r="A176" t="s">
        <v>263</v>
      </c>
      <c r="B176" s="48">
        <v>3.5700000000000003E-2</v>
      </c>
      <c r="C176">
        <v>100</v>
      </c>
      <c r="E176" s="15" t="s">
        <v>162</v>
      </c>
      <c r="F176" s="16">
        <v>18.931748338441079</v>
      </c>
      <c r="G176" s="63">
        <v>8.15</v>
      </c>
    </row>
    <row r="177" spans="1:7" x14ac:dyDescent="0.25">
      <c r="A177" t="s">
        <v>718</v>
      </c>
      <c r="B177" s="48">
        <v>4.7899999999999998E-2</v>
      </c>
      <c r="C177">
        <v>55</v>
      </c>
      <c r="E177" s="15" t="s">
        <v>246</v>
      </c>
      <c r="F177" s="16">
        <v>18.982066393330058</v>
      </c>
      <c r="G177" s="63">
        <v>30.54</v>
      </c>
    </row>
    <row r="178" spans="1:7" x14ac:dyDescent="0.25">
      <c r="A178" t="s">
        <v>264</v>
      </c>
      <c r="B178" s="48">
        <v>8.4900000000000003E-2</v>
      </c>
      <c r="C178">
        <v>18</v>
      </c>
      <c r="E178" s="15" t="s">
        <v>169</v>
      </c>
      <c r="F178" s="16">
        <v>19.08816646774395</v>
      </c>
      <c r="G178" s="63">
        <v>34.619999999999997</v>
      </c>
    </row>
    <row r="179" spans="1:7" x14ac:dyDescent="0.25">
      <c r="A179" t="s">
        <v>265</v>
      </c>
      <c r="B179" s="48">
        <v>2.0199999999999999E-2</v>
      </c>
      <c r="C179">
        <v>144</v>
      </c>
      <c r="E179" s="15" t="s">
        <v>210</v>
      </c>
      <c r="F179" s="16">
        <v>19.300431965035571</v>
      </c>
      <c r="G179" s="63">
        <v>25.91</v>
      </c>
    </row>
    <row r="180" spans="1:7" x14ac:dyDescent="0.25">
      <c r="A180" t="s">
        <v>266</v>
      </c>
      <c r="B180" s="48">
        <v>2.4400000000000002E-2</v>
      </c>
      <c r="C180">
        <v>132</v>
      </c>
      <c r="E180" s="15" t="s">
        <v>123</v>
      </c>
      <c r="F180" s="16">
        <v>19.558340653871142</v>
      </c>
      <c r="G180" s="63">
        <v>81.63</v>
      </c>
    </row>
    <row r="181" spans="1:7" x14ac:dyDescent="0.25">
      <c r="A181" t="s">
        <v>43</v>
      </c>
      <c r="B181" s="48">
        <v>2.1700000000000001E-2</v>
      </c>
      <c r="C181">
        <v>138</v>
      </c>
      <c r="E181" s="15" t="s">
        <v>209</v>
      </c>
      <c r="F181" s="16">
        <v>20.911335011162965</v>
      </c>
      <c r="G181" s="63">
        <v>41.52</v>
      </c>
    </row>
    <row r="182" spans="1:7" x14ac:dyDescent="0.25">
      <c r="A182" t="s">
        <v>44</v>
      </c>
      <c r="B182" s="48">
        <v>1.7000000000000001E-2</v>
      </c>
      <c r="C182">
        <v>172</v>
      </c>
      <c r="E182" s="15" t="s">
        <v>182</v>
      </c>
      <c r="F182" s="16">
        <v>21.02197760801938</v>
      </c>
      <c r="G182" s="63">
        <v>152.06</v>
      </c>
    </row>
    <row r="183" spans="1:7" x14ac:dyDescent="0.25">
      <c r="A183" t="s">
        <v>267</v>
      </c>
      <c r="B183" s="48">
        <v>7.1999999999999995E-2</v>
      </c>
      <c r="C183">
        <v>26</v>
      </c>
      <c r="E183" s="15" t="s">
        <v>13</v>
      </c>
      <c r="F183" s="16"/>
      <c r="G183" s="63">
        <v>3.68</v>
      </c>
    </row>
    <row r="184" spans="1:7" x14ac:dyDescent="0.25">
      <c r="A184" t="s">
        <v>268</v>
      </c>
      <c r="B184" s="48">
        <v>0.1076</v>
      </c>
      <c r="C184">
        <v>9</v>
      </c>
      <c r="E184" s="5" t="s">
        <v>697</v>
      </c>
      <c r="F184" s="16"/>
      <c r="G184" s="63">
        <v>66.69</v>
      </c>
    </row>
    <row r="185" spans="1:7" x14ac:dyDescent="0.25">
      <c r="A185" t="s">
        <v>322</v>
      </c>
      <c r="B185" s="48">
        <v>4.5400000000000003E-2</v>
      </c>
      <c r="C185">
        <v>59</v>
      </c>
      <c r="E185" s="19"/>
      <c r="F185" s="20"/>
    </row>
    <row r="186" spans="1:7" x14ac:dyDescent="0.25">
      <c r="A186" t="s">
        <v>697</v>
      </c>
      <c r="B186" s="48">
        <v>4.2500000000000003E-2</v>
      </c>
      <c r="C186">
        <v>70</v>
      </c>
      <c r="E186" s="22"/>
      <c r="F186" s="23"/>
    </row>
    <row r="187" spans="1:7" x14ac:dyDescent="0.25">
      <c r="A187" t="s">
        <v>271</v>
      </c>
      <c r="B187" s="48">
        <v>2.92E-2</v>
      </c>
      <c r="C187">
        <v>118</v>
      </c>
      <c r="E187" s="22"/>
      <c r="F187" s="23"/>
    </row>
    <row r="188" spans="1:7" x14ac:dyDescent="0.25">
      <c r="A188" t="s">
        <v>272</v>
      </c>
      <c r="B188" s="48">
        <v>1.7500000000000002E-2</v>
      </c>
      <c r="C188">
        <v>166</v>
      </c>
      <c r="E188" s="25"/>
      <c r="F188" s="26"/>
    </row>
    <row r="189" spans="1:7" x14ac:dyDescent="0.25">
      <c r="A189" t="s">
        <v>273</v>
      </c>
      <c r="B189" s="48">
        <v>4.0599999999999997E-2</v>
      </c>
      <c r="C189">
        <v>75</v>
      </c>
    </row>
    <row r="190" spans="1:7" x14ac:dyDescent="0.25">
      <c r="A190" t="s">
        <v>274</v>
      </c>
      <c r="B190" s="48">
        <v>1.9E-2</v>
      </c>
      <c r="C190">
        <v>153</v>
      </c>
    </row>
    <row r="191" spans="1:7" x14ac:dyDescent="0.25">
      <c r="A191" t="s">
        <v>46</v>
      </c>
      <c r="B191" s="48">
        <v>7.7999999999999996E-3</v>
      </c>
      <c r="C191">
        <v>202</v>
      </c>
    </row>
    <row r="192" spans="1:7" x14ac:dyDescent="0.25">
      <c r="A192" t="s">
        <v>686</v>
      </c>
      <c r="B192" s="48">
        <v>3.2599999999999997E-2</v>
      </c>
      <c r="C192">
        <v>109</v>
      </c>
    </row>
    <row r="193" spans="1:3" x14ac:dyDescent="0.25">
      <c r="A193" t="s">
        <v>275</v>
      </c>
      <c r="B193" s="48">
        <v>6.6100000000000006E-2</v>
      </c>
      <c r="C193">
        <v>34</v>
      </c>
    </row>
    <row r="194" spans="1:3" x14ac:dyDescent="0.25">
      <c r="A194" t="s">
        <v>276</v>
      </c>
      <c r="B194" s="48">
        <v>6.0499999999999998E-2</v>
      </c>
      <c r="C194">
        <v>43</v>
      </c>
    </row>
    <row r="195" spans="1:3" x14ac:dyDescent="0.25">
      <c r="A195" t="s">
        <v>277</v>
      </c>
      <c r="B195" s="48">
        <v>3.1899999999999998E-2</v>
      </c>
      <c r="C195">
        <v>113</v>
      </c>
    </row>
    <row r="196" spans="1:3" x14ac:dyDescent="0.25">
      <c r="A196" t="s">
        <v>717</v>
      </c>
      <c r="B196" s="48">
        <v>4.9299999999999997E-2</v>
      </c>
      <c r="C196">
        <v>51</v>
      </c>
    </row>
    <row r="197" spans="1:3" x14ac:dyDescent="0.25">
      <c r="A197" t="s">
        <v>48</v>
      </c>
      <c r="B197" s="48">
        <v>6.4999999999999997E-3</v>
      </c>
      <c r="C197">
        <v>206</v>
      </c>
    </row>
    <row r="198" spans="1:3" x14ac:dyDescent="0.25">
      <c r="A198" t="s">
        <v>278</v>
      </c>
      <c r="B198" s="48">
        <v>1.89E-2</v>
      </c>
      <c r="C198">
        <v>155</v>
      </c>
    </row>
    <row r="199" spans="1:3" x14ac:dyDescent="0.25">
      <c r="A199" t="s">
        <v>279</v>
      </c>
      <c r="B199" s="48">
        <v>6.2300000000000001E-2</v>
      </c>
      <c r="C199">
        <v>38</v>
      </c>
    </row>
    <row r="200" spans="1:3" x14ac:dyDescent="0.25">
      <c r="A200" t="s">
        <v>280</v>
      </c>
      <c r="B200" s="48">
        <v>4.7699999999999999E-2</v>
      </c>
      <c r="C200">
        <v>57</v>
      </c>
    </row>
    <row r="201" spans="1:3" x14ac:dyDescent="0.25">
      <c r="A201" t="s">
        <v>281</v>
      </c>
      <c r="B201" s="48">
        <v>0.11550000000000001</v>
      </c>
      <c r="C201">
        <v>8</v>
      </c>
    </row>
    <row r="202" spans="1:3" x14ac:dyDescent="0.25">
      <c r="A202" t="s">
        <v>123</v>
      </c>
      <c r="B202" s="48">
        <v>0.2278</v>
      </c>
      <c r="C202">
        <v>1</v>
      </c>
    </row>
    <row r="203" spans="1:3" x14ac:dyDescent="0.25">
      <c r="A203" t="s">
        <v>282</v>
      </c>
      <c r="B203" s="48">
        <v>2.1700000000000001E-2</v>
      </c>
      <c r="C203">
        <v>137</v>
      </c>
    </row>
    <row r="204" spans="1:3" x14ac:dyDescent="0.25">
      <c r="A204" t="s">
        <v>283</v>
      </c>
      <c r="B204" s="48">
        <v>2.8199999999999999E-2</v>
      </c>
      <c r="C204">
        <v>120</v>
      </c>
    </row>
    <row r="205" spans="1:3" x14ac:dyDescent="0.25">
      <c r="A205" t="s">
        <v>49</v>
      </c>
      <c r="B205" s="48">
        <v>1.11E-2</v>
      </c>
      <c r="C205">
        <v>196</v>
      </c>
    </row>
    <row r="206" spans="1:3" x14ac:dyDescent="0.25">
      <c r="A206" t="s">
        <v>284</v>
      </c>
      <c r="B206" s="48">
        <v>3.6499999999999998E-2</v>
      </c>
      <c r="C206">
        <v>96</v>
      </c>
    </row>
    <row r="207" spans="1:3" x14ac:dyDescent="0.25">
      <c r="A207" t="s">
        <v>285</v>
      </c>
      <c r="B207" s="48">
        <v>3.7999999999999999E-2</v>
      </c>
      <c r="C207">
        <v>89</v>
      </c>
    </row>
    <row r="208" spans="1:3" x14ac:dyDescent="0.25">
      <c r="A208" t="s">
        <v>716</v>
      </c>
      <c r="B208" s="48">
        <v>6.7000000000000002E-3</v>
      </c>
      <c r="C208">
        <v>205</v>
      </c>
    </row>
    <row r="209" spans="1:3" x14ac:dyDescent="0.25">
      <c r="A209" s="15" t="s">
        <v>35</v>
      </c>
      <c r="B209" s="48">
        <v>3.0599999999999999E-2</v>
      </c>
      <c r="C209">
        <v>116</v>
      </c>
    </row>
    <row r="210" spans="1:3" x14ac:dyDescent="0.25">
      <c r="A210" t="s">
        <v>324</v>
      </c>
      <c r="B210" s="48">
        <v>2.6499999999999999E-2</v>
      </c>
      <c r="C210">
        <v>126</v>
      </c>
    </row>
    <row r="211" spans="1:3" x14ac:dyDescent="0.25">
      <c r="A211" t="s">
        <v>287</v>
      </c>
      <c r="B211" s="48">
        <v>1.7100000000000001E-2</v>
      </c>
      <c r="C211">
        <v>171</v>
      </c>
    </row>
    <row r="212" spans="1:3" x14ac:dyDescent="0.25">
      <c r="A212" t="s">
        <v>288</v>
      </c>
      <c r="B212" s="48">
        <v>1.01E-2</v>
      </c>
      <c r="C212">
        <v>198</v>
      </c>
    </row>
  </sheetData>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197"/>
  <sheetViews>
    <sheetView zoomScale="85" zoomScaleNormal="85" zoomScalePageLayoutView="85" workbookViewId="0">
      <pane xSplit="5" ySplit="1" topLeftCell="F35" activePane="bottomRight" state="frozen"/>
      <selection activeCell="B35" sqref="B35"/>
      <selection pane="topRight" activeCell="B35" sqref="B35"/>
      <selection pane="bottomLeft" activeCell="B35" sqref="B35"/>
      <selection pane="bottomRight" activeCell="F154" sqref="F154"/>
    </sheetView>
  </sheetViews>
  <sheetFormatPr defaultColWidth="8.85546875" defaultRowHeight="15" x14ac:dyDescent="0.25"/>
  <cols>
    <col min="1" max="1" width="19.7109375" style="57" customWidth="1"/>
    <col min="2" max="4" width="8.85546875" style="57"/>
    <col min="5" max="5" width="10" style="57" customWidth="1"/>
    <col min="6" max="18" width="12.7109375" style="57" customWidth="1"/>
    <col min="19" max="16384" width="8.85546875" style="57"/>
  </cols>
  <sheetData>
    <row r="1" spans="1:17" ht="90" x14ac:dyDescent="0.25">
      <c r="A1" s="45" t="s">
        <v>50</v>
      </c>
      <c r="B1" s="45" t="s">
        <v>60</v>
      </c>
      <c r="C1" s="46" t="s">
        <v>754</v>
      </c>
      <c r="D1" s="46" t="s">
        <v>711</v>
      </c>
      <c r="E1" s="46" t="s">
        <v>755</v>
      </c>
      <c r="F1" s="46" t="str">
        <f>+'[6]GCI_data_platform-33'!C2</f>
        <v>2nd pillar: Infrastructure, 1-7 (best)</v>
      </c>
      <c r="G1" s="46" t="str">
        <f>+'[6]GCI_data_platform-34'!$C$2</f>
        <v>2.A. Transport infrastructure, 1-7 (best)</v>
      </c>
      <c r="H1" s="46" t="str">
        <f>+'[6]GCI_data_platform-35'!$C$2</f>
        <v>2.01 Quality of overall infrastructure, 1-7 (best)</v>
      </c>
      <c r="I1" s="46" t="str">
        <f>+'[6]GCI_data_platform-108'!$C$2</f>
        <v>2.02 Quality of roads, 1-7 (best)</v>
      </c>
      <c r="J1" s="46" t="str">
        <f>+'[6]GCI_data_platform-36'!$C$2</f>
        <v>2.03 Quality of railroad infrastructure, 1-7 (best)</v>
      </c>
      <c r="K1" s="46" t="str">
        <f>+'[6]GCI_data_platform-37'!$C$2</f>
        <v>2.04 Quality of port infrastructure, 1-7 (best)</v>
      </c>
      <c r="L1" s="46" t="str">
        <f>+'[6]GCI_data_platform-38'!$C$2</f>
        <v>2.05 Quality of air transport infrastructure, 1-7 (best)</v>
      </c>
      <c r="M1" s="46" t="str">
        <f>+'[6]GCI_data_platform-39'!$C$2</f>
        <v>2.06 Available airline seat km/week, millions</v>
      </c>
      <c r="N1" s="46" t="str">
        <f>+'[6]GCI_data_platform-40'!$C$2</f>
        <v>2.B. Electricity and telephony infrastructure, 1-7 (best)</v>
      </c>
      <c r="O1" s="46" t="str">
        <f>+'[6]GCI_data_platform-41'!$C$2</f>
        <v>2.07 Quality of electricity supply, 1-7 (best)</v>
      </c>
      <c r="P1" s="46" t="str">
        <f>+'[6]GCI_data_platform-42'!$C$2</f>
        <v>2.08 Mobile telephone subscriptions/100 pop.</v>
      </c>
      <c r="Q1" s="46" t="str">
        <f>+'[6]GCI_data_platform-43'!$C$2</f>
        <v>2.09 Fixed telephone lines/100 pop.</v>
      </c>
    </row>
    <row r="2" spans="1:17" hidden="1" x14ac:dyDescent="0.25">
      <c r="A2" s="57" t="s">
        <v>154</v>
      </c>
      <c r="B2" s="57" t="s">
        <v>338</v>
      </c>
      <c r="C2" s="57">
        <v>30</v>
      </c>
      <c r="F2" s="57">
        <f>+VLOOKUP(B2,'[6]GCI_data_platform-33'!$F$1:$G$149,2,FALSE)</f>
        <v>3.3254684400567101</v>
      </c>
      <c r="G2" s="57">
        <f>+VLOOKUP(B2,'[6]GCI_data_platform-34'!$F$1:$G$149,2,FALSE)</f>
        <v>2.94393827110293</v>
      </c>
      <c r="H2" s="57">
        <f>+VLOOKUP(B2,'[6]GCI_data_platform-35'!$F$1:$G$149,2,FALSE)</f>
        <v>3.7914824999999999</v>
      </c>
      <c r="I2" s="57">
        <f>+VLOOKUP(B2,'[6]GCI_data_platform-108'!$F$1:$G$149,2,FALSE)</f>
        <v>3.8503778</v>
      </c>
      <c r="J2" s="57">
        <f>+VLOOKUP(B2,'[6]GCI_data_platform-36'!$F$1:$G$149,2,FALSE)</f>
        <v>1.1762511499999999</v>
      </c>
      <c r="K2" s="57">
        <f>+VLOOKUP(B2,'[6]GCI_data_platform-37'!$F$1:$G$149,2,FALSE)</f>
        <v>3.4748191500000001</v>
      </c>
      <c r="L2" s="57">
        <f>+VLOOKUP(B2,'[6]GCI_data_platform-38'!$F$1:$G$149,2,FALSE)</f>
        <v>4.30722045</v>
      </c>
      <c r="M2" s="57">
        <f>+VLOOKUP(B2,'[6]GCI_data_platform-39'!$F$1:$G$149,2,FALSE)</f>
        <v>24.226734660479998</v>
      </c>
      <c r="N2" s="57">
        <f>+VLOOKUP(B2,'[6]GCI_data_platform-40'!$F$1:$G$149,2,FALSE)</f>
        <v>3.7069986090104998</v>
      </c>
      <c r="O2" s="57">
        <f>+VLOOKUP(B2,'[6]GCI_data_platform-41'!$F$1:$G$149,2,FALSE)</f>
        <v>4.4528138500000001</v>
      </c>
      <c r="P2" s="57">
        <f>+VLOOKUP(B2,'[6]GCI_data_platform-42'!$F$1:$G$149,2,FALSE)</f>
        <v>108.44733472084</v>
      </c>
      <c r="Q2" s="57">
        <f>+VLOOKUP(B2,'[6]GCI_data_platform-43'!$F$1:$G$149,2,FALSE)</f>
        <v>9.6673052665434103</v>
      </c>
    </row>
    <row r="3" spans="1:17" hidden="1" x14ac:dyDescent="0.25">
      <c r="A3" s="57" t="s">
        <v>155</v>
      </c>
      <c r="B3" s="57" t="s">
        <v>343</v>
      </c>
      <c r="C3" s="57">
        <v>30</v>
      </c>
      <c r="F3" s="57">
        <f>+VLOOKUP(B3,'[6]GCI_data_platform-33'!$F$1:$G$149,2,FALSE)</f>
        <v>3.1404391947924499</v>
      </c>
      <c r="G3" s="57">
        <f>+VLOOKUP(B3,'[6]GCI_data_platform-34'!$F$1:$G$149,2,FALSE)</f>
        <v>2.7712898891389699</v>
      </c>
      <c r="H3" s="57">
        <f>+VLOOKUP(B3,'[6]GCI_data_platform-35'!$F$1:$G$149,2,FALSE)</f>
        <v>3.80713980510204</v>
      </c>
      <c r="I3" s="57">
        <f>+VLOOKUP(B3,'[6]GCI_data_platform-108'!$F$1:$G$149,2,FALSE)</f>
        <v>3.2927093112244901</v>
      </c>
      <c r="J3" s="57">
        <f>+VLOOKUP(B3,'[6]GCI_data_platform-36'!$F$1:$G$149,2,FALSE)</f>
        <v>2.3274659724489801</v>
      </c>
      <c r="K3" s="57">
        <f>+VLOOKUP(B3,'[6]GCI_data_platform-37'!$F$1:$G$149,2,FALSE)</f>
        <v>2.7043167346938799</v>
      </c>
      <c r="L3" s="57">
        <f>+VLOOKUP(B3,'[6]GCI_data_platform-38'!$F$1:$G$149,2,FALSE)</f>
        <v>3.00974334795918</v>
      </c>
      <c r="M3" s="57">
        <f>+VLOOKUP(B3,'[6]GCI_data_platform-39'!$F$1:$G$149,2,FALSE)</f>
        <v>183.94870478054401</v>
      </c>
      <c r="N3" s="57">
        <f>+VLOOKUP(B3,'[6]GCI_data_platform-40'!$F$1:$G$149,2,FALSE)</f>
        <v>3.5095885004459402</v>
      </c>
      <c r="O3" s="57">
        <f>+VLOOKUP(B3,'[6]GCI_data_platform-41'!$F$1:$G$149,2,FALSE)</f>
        <v>4.1865303908163298</v>
      </c>
      <c r="P3" s="57">
        <f>+VLOOKUP(B3,'[6]GCI_data_platform-42'!$F$1:$G$149,2,FALSE)</f>
        <v>103.305864403022</v>
      </c>
      <c r="Q3" s="57">
        <f>+VLOOKUP(B3,'[6]GCI_data_platform-43'!$F$1:$G$149,2,FALSE)</f>
        <v>8.7760102360839891</v>
      </c>
    </row>
    <row r="4" spans="1:17" hidden="1" x14ac:dyDescent="0.25">
      <c r="A4" s="57" t="s">
        <v>156</v>
      </c>
      <c r="B4" s="57" t="s">
        <v>353</v>
      </c>
      <c r="C4" s="57">
        <v>30</v>
      </c>
      <c r="F4" s="57">
        <f>+VLOOKUP(B4,'[6]GCI_data_platform-33'!$F$1:$G$149,2,FALSE)</f>
        <v>1.92076297513994</v>
      </c>
      <c r="G4" s="57">
        <f>+VLOOKUP(B4,'[6]GCI_data_platform-34'!$F$1:$G$149,2,FALSE)</f>
        <v>2.2807759201311102</v>
      </c>
      <c r="H4" s="57">
        <f>+VLOOKUP(B4,'[6]GCI_data_platform-35'!$F$1:$G$149,2,FALSE)</f>
        <v>2.030303</v>
      </c>
      <c r="I4" s="57">
        <f>+VLOOKUP(B4,'[6]GCI_data_platform-108'!$F$1:$G$149,2,FALSE)</f>
        <v>2.3529409999999999</v>
      </c>
      <c r="J4" s="57">
        <f>+VLOOKUP(B4,'[6]GCI_data_platform-36'!$F$1:$G$149,2,FALSE)</f>
        <v>1.6666669999999999</v>
      </c>
      <c r="K4" s="57">
        <f>+VLOOKUP(B4,'[6]GCI_data_platform-37'!$F$1:$G$149,2,FALSE)</f>
        <v>2.941176</v>
      </c>
      <c r="L4" s="57">
        <f>+VLOOKUP(B4,'[6]GCI_data_platform-38'!$F$1:$G$149,2,FALSE)</f>
        <v>3.3823530000000002</v>
      </c>
      <c r="M4" s="57">
        <f>+VLOOKUP(B4,'[6]GCI_data_platform-39'!$F$1:$G$149,2,FALSE)</f>
        <v>117.795856026816</v>
      </c>
      <c r="N4" s="57">
        <f>+VLOOKUP(B4,'[6]GCI_data_platform-40'!$F$1:$G$149,2,FALSE)</f>
        <v>1.56075003014877</v>
      </c>
      <c r="O4" s="57">
        <f>+VLOOKUP(B4,'[6]GCI_data_platform-41'!$F$1:$G$149,2,FALSE)</f>
        <v>1.65625</v>
      </c>
      <c r="P4" s="57">
        <f>+VLOOKUP(B4,'[6]GCI_data_platform-42'!$F$1:$G$149,2,FALSE)</f>
        <v>48.610002411901299</v>
      </c>
      <c r="Q4" s="57">
        <f>+VLOOKUP(B4,'[6]GCI_data_platform-43'!$F$1:$G$149,2,FALSE)</f>
        <v>1.5027885655347499</v>
      </c>
    </row>
    <row r="5" spans="1:17" hidden="1" x14ac:dyDescent="0.25">
      <c r="A5" s="57" t="s">
        <v>157</v>
      </c>
      <c r="B5" s="57" t="s">
        <v>356</v>
      </c>
      <c r="C5" s="57">
        <v>30</v>
      </c>
      <c r="F5" s="57">
        <f>+VLOOKUP(B5,'[6]GCI_data_platform-33'!$F$1:$G$149,2,FALSE)</f>
        <v>3.5165204521916098</v>
      </c>
      <c r="G5" s="57">
        <f>+VLOOKUP(B5,'[6]GCI_data_platform-34'!$F$1:$G$149,2,FALSE)</f>
        <v>3.0610700195613898</v>
      </c>
      <c r="H5" s="57">
        <f>+VLOOKUP(B5,'[6]GCI_data_platform-35'!$F$1:$G$149,2,FALSE)</f>
        <v>3.2265246950226198</v>
      </c>
      <c r="I5" s="57">
        <f>+VLOOKUP(B5,'[6]GCI_data_platform-108'!$F$1:$G$149,2,FALSE)</f>
        <v>3.0747332325791898</v>
      </c>
      <c r="J5" s="57">
        <f>+VLOOKUP(B5,'[6]GCI_data_platform-36'!$F$1:$G$149,2,FALSE)</f>
        <v>1.7034840049773801</v>
      </c>
      <c r="K5" s="57">
        <f>+VLOOKUP(B5,'[6]GCI_data_platform-37'!$F$1:$G$149,2,FALSE)</f>
        <v>3.6655291266968302</v>
      </c>
      <c r="L5" s="57">
        <f>+VLOOKUP(B5,'[6]GCI_data_platform-38'!$F$1:$G$149,2,FALSE)</f>
        <v>3.5566846891402699</v>
      </c>
      <c r="M5" s="57">
        <f>+VLOOKUP(B5,'[6]GCI_data_platform-39'!$F$1:$G$149,2,FALSE)</f>
        <v>808.31716255065601</v>
      </c>
      <c r="N5" s="57">
        <f>+VLOOKUP(B5,'[6]GCI_data_platform-40'!$F$1:$G$149,2,FALSE)</f>
        <v>3.97197088482182</v>
      </c>
      <c r="O5" s="57">
        <f>+VLOOKUP(B5,'[6]GCI_data_platform-41'!$F$1:$G$149,2,FALSE)</f>
        <v>3.0577266280542998</v>
      </c>
      <c r="P5" s="57">
        <f>+VLOOKUP(B5,'[6]GCI_data_platform-42'!$F$1:$G$149,2,FALSE)</f>
        <v>142.51175843684501</v>
      </c>
      <c r="Q5" s="57">
        <f>+VLOOKUP(B5,'[6]GCI_data_platform-43'!$F$1:$G$149,2,FALSE)</f>
        <v>24.312282408909599</v>
      </c>
    </row>
    <row r="6" spans="1:17" hidden="1" x14ac:dyDescent="0.25">
      <c r="A6" s="57" t="s">
        <v>158</v>
      </c>
      <c r="B6" s="57" t="s">
        <v>357</v>
      </c>
      <c r="C6" s="57">
        <v>30</v>
      </c>
      <c r="F6" s="57">
        <f>+VLOOKUP(B6,'[6]GCI_data_platform-33'!$F$1:$G$149,2,FALSE)</f>
        <v>3.8122932272526699</v>
      </c>
      <c r="G6" s="57">
        <f>+VLOOKUP(B6,'[6]GCI_data_platform-34'!$F$1:$G$149,2,FALSE)</f>
        <v>3.2300361015438299</v>
      </c>
      <c r="H6" s="57">
        <f>+VLOOKUP(B6,'[6]GCI_data_platform-35'!$F$1:$G$149,2,FALSE)</f>
        <v>4.4037803025641002</v>
      </c>
      <c r="I6" s="57">
        <f>+VLOOKUP(B6,'[6]GCI_data_platform-108'!$F$1:$G$149,2,FALSE)</f>
        <v>3.6819162820512799</v>
      </c>
      <c r="J6" s="57">
        <f>+VLOOKUP(B6,'[6]GCI_data_platform-36'!$F$1:$G$149,2,FALSE)</f>
        <v>2.60205097948718</v>
      </c>
      <c r="K6" s="57">
        <f>+VLOOKUP(B6,'[6]GCI_data_platform-37'!$F$1:$G$149,2,FALSE)</f>
        <v>3.0493144307692299</v>
      </c>
      <c r="L6" s="57">
        <f>+VLOOKUP(B6,'[6]GCI_data_platform-38'!$F$1:$G$149,2,FALSE)</f>
        <v>4.52901797435897</v>
      </c>
      <c r="M6" s="57">
        <f>+VLOOKUP(B6,'[6]GCI_data_platform-39'!$F$1:$G$149,2,FALSE)</f>
        <v>43.360055690688</v>
      </c>
      <c r="N6" s="57">
        <f>+VLOOKUP(B6,'[6]GCI_data_platform-40'!$F$1:$G$149,2,FALSE)</f>
        <v>4.3945503529614998</v>
      </c>
      <c r="O6" s="57">
        <f>+VLOOKUP(B6,'[6]GCI_data_platform-41'!$F$1:$G$149,2,FALSE)</f>
        <v>5.2077508256410203</v>
      </c>
      <c r="P6" s="57">
        <f>+VLOOKUP(B6,'[6]GCI_data_platform-42'!$F$1:$G$149,2,FALSE)</f>
        <v>106.87896192053201</v>
      </c>
      <c r="Q6" s="57">
        <f>+VLOOKUP(B6,'[6]GCI_data_platform-43'!$F$1:$G$149,2,FALSE)</f>
        <v>18.7916777635823</v>
      </c>
    </row>
    <row r="7" spans="1:17" hidden="1" x14ac:dyDescent="0.25">
      <c r="A7" s="57" t="s">
        <v>159</v>
      </c>
      <c r="B7" s="57" t="s">
        <v>361</v>
      </c>
      <c r="C7" s="57">
        <v>30</v>
      </c>
      <c r="F7" s="57">
        <f>+VLOOKUP(B7,'[6]GCI_data_platform-33'!$F$1:$G$149,2,FALSE)</f>
        <v>5.5971488199845503</v>
      </c>
      <c r="G7" s="57">
        <f>+VLOOKUP(B7,'[6]GCI_data_platform-34'!$F$1:$G$149,2,FALSE)</f>
        <v>5.3020804159999999</v>
      </c>
      <c r="H7" s="57">
        <f>+VLOOKUP(B7,'[6]GCI_data_platform-35'!$F$1:$G$149,2,FALSE)</f>
        <v>5.2014936079999998</v>
      </c>
      <c r="I7" s="57">
        <f>+VLOOKUP(B7,'[6]GCI_data_platform-108'!$F$1:$G$149,2,FALSE)</f>
        <v>4.9384333680000001</v>
      </c>
      <c r="J7" s="57">
        <f>+VLOOKUP(B7,'[6]GCI_data_platform-36'!$F$1:$G$149,2,FALSE)</f>
        <v>4.1423502000000001</v>
      </c>
      <c r="K7" s="57">
        <f>+VLOOKUP(B7,'[6]GCI_data_platform-37'!$F$1:$G$149,2,FALSE)</f>
        <v>4.9667373039999996</v>
      </c>
      <c r="L7" s="57">
        <f>+VLOOKUP(B7,'[6]GCI_data_platform-38'!$F$1:$G$149,2,FALSE)</f>
        <v>5.5634680159999998</v>
      </c>
      <c r="M7" s="57">
        <f>+VLOOKUP(B7,'[6]GCI_data_platform-39'!$F$1:$G$149,2,FALSE)</f>
        <v>4334.3337350459497</v>
      </c>
      <c r="N7" s="57">
        <f>+VLOOKUP(B7,'[6]GCI_data_platform-40'!$F$1:$G$149,2,FALSE)</f>
        <v>5.8922172239691104</v>
      </c>
      <c r="O7" s="57">
        <f>+VLOOKUP(B7,'[6]GCI_data_platform-41'!$F$1:$G$149,2,FALSE)</f>
        <v>6.2030435759999998</v>
      </c>
      <c r="P7" s="57">
        <f>+VLOOKUP(B7,'[6]GCI_data_platform-42'!$F$1:$G$149,2,FALSE)</f>
        <v>106.192815225723</v>
      </c>
      <c r="Q7" s="57">
        <f>+VLOOKUP(B7,'[6]GCI_data_platform-43'!$F$1:$G$149,2,FALSE)</f>
        <v>45.687606550601799</v>
      </c>
    </row>
    <row r="8" spans="1:17" hidden="1" x14ac:dyDescent="0.25">
      <c r="A8" s="57" t="s">
        <v>160</v>
      </c>
      <c r="B8" s="57" t="s">
        <v>363</v>
      </c>
      <c r="C8" s="57">
        <v>30</v>
      </c>
      <c r="F8" s="57">
        <f>+VLOOKUP(B8,'[6]GCI_data_platform-33'!$F$1:$G$149,2,FALSE)</f>
        <v>5.72082411694943</v>
      </c>
      <c r="G8" s="57">
        <f>+VLOOKUP(B8,'[6]GCI_data_platform-34'!$F$1:$G$149,2,FALSE)</f>
        <v>4.9832864135905197</v>
      </c>
      <c r="H8" s="57">
        <f>+VLOOKUP(B8,'[6]GCI_data_platform-35'!$F$1:$G$149,2,FALSE)</f>
        <v>6.2373965970588197</v>
      </c>
      <c r="I8" s="57">
        <f>+VLOOKUP(B8,'[6]GCI_data_platform-108'!$F$1:$G$149,2,FALSE)</f>
        <v>6.2239816941176498</v>
      </c>
      <c r="J8" s="57">
        <f>+VLOOKUP(B8,'[6]GCI_data_platform-36'!$F$1:$G$149,2,FALSE)</f>
        <v>5.2187513397058796</v>
      </c>
      <c r="K8" s="57">
        <f>+VLOOKUP(B8,'[6]GCI_data_platform-37'!$F$1:$G$149,2,FALSE)</f>
        <v>4.7220338544117597</v>
      </c>
      <c r="L8" s="57">
        <f>+VLOOKUP(B8,'[6]GCI_data_platform-38'!$F$1:$G$149,2,FALSE)</f>
        <v>5.3965870897058803</v>
      </c>
      <c r="M8" s="57">
        <f>+VLOOKUP(B8,'[6]GCI_data_platform-39'!$F$1:$G$149,2,FALSE)</f>
        <v>416.081753917632</v>
      </c>
      <c r="N8" s="57">
        <f>+VLOOKUP(B8,'[6]GCI_data_platform-40'!$F$1:$G$149,2,FALSE)</f>
        <v>6.4583618203083404</v>
      </c>
      <c r="O8" s="57">
        <f>+VLOOKUP(B8,'[6]GCI_data_platform-41'!$F$1:$G$149,2,FALSE)</f>
        <v>6.6930312970588197</v>
      </c>
      <c r="P8" s="57">
        <f>+VLOOKUP(B8,'[6]GCI_data_platform-42'!$F$1:$G$149,2,FALSE)</f>
        <v>161.206988088028</v>
      </c>
      <c r="Q8" s="57">
        <f>+VLOOKUP(B8,'[6]GCI_data_platform-43'!$F$1:$G$149,2,FALSE)</f>
        <v>39.649231247438102</v>
      </c>
    </row>
    <row r="9" spans="1:17" hidden="1" x14ac:dyDescent="0.25">
      <c r="A9" s="57" t="s">
        <v>161</v>
      </c>
      <c r="B9" s="57" t="s">
        <v>365</v>
      </c>
      <c r="C9" s="57">
        <v>30</v>
      </c>
      <c r="F9" s="57">
        <f>+VLOOKUP(B9,'[6]GCI_data_platform-33'!$F$1:$G$149,2,FALSE)</f>
        <v>4.0582617985376404</v>
      </c>
      <c r="G9" s="57">
        <f>+VLOOKUP(B9,'[6]GCI_data_platform-34'!$F$1:$G$149,2,FALSE)</f>
        <v>3.9091898121042701</v>
      </c>
      <c r="H9" s="57">
        <f>+VLOOKUP(B9,'[6]GCI_data_platform-35'!$F$1:$G$149,2,FALSE)</f>
        <v>4.7258886666666697</v>
      </c>
      <c r="I9" s="57">
        <f>+VLOOKUP(B9,'[6]GCI_data_platform-108'!$F$1:$G$149,2,FALSE)</f>
        <v>3.9856938194444398</v>
      </c>
      <c r="J9" s="57">
        <f>+VLOOKUP(B9,'[6]GCI_data_platform-36'!$F$1:$G$149,2,FALSE)</f>
        <v>3.9339391250000002</v>
      </c>
      <c r="K9" s="57">
        <f>+VLOOKUP(B9,'[6]GCI_data_platform-37'!$F$1:$G$149,2,FALSE)</f>
        <v>4.4777169166666697</v>
      </c>
      <c r="L9" s="57">
        <f>+VLOOKUP(B9,'[6]GCI_data_platform-38'!$F$1:$G$149,2,FALSE)</f>
        <v>5.0986219555555596</v>
      </c>
      <c r="M9" s="57">
        <f>+VLOOKUP(B9,'[6]GCI_data_platform-39'!$F$1:$G$149,2,FALSE)</f>
        <v>88.359354578880001</v>
      </c>
      <c r="N9" s="57">
        <f>+VLOOKUP(B9,'[6]GCI_data_platform-40'!$F$1:$G$149,2,FALSE)</f>
        <v>4.2073337849710102</v>
      </c>
      <c r="O9" s="57">
        <f>+VLOOKUP(B9,'[6]GCI_data_platform-41'!$F$1:$G$149,2,FALSE)</f>
        <v>4.8478299277777799</v>
      </c>
      <c r="P9" s="57">
        <f>+VLOOKUP(B9,'[6]GCI_data_platform-42'!$F$1:$G$149,2,FALSE)</f>
        <v>107.47213236314199</v>
      </c>
      <c r="Q9" s="57">
        <f>+VLOOKUP(B9,'[6]GCI_data_platform-43'!$F$1:$G$149,2,FALSE)</f>
        <v>18.400457774475999</v>
      </c>
    </row>
    <row r="10" spans="1:17" x14ac:dyDescent="0.25">
      <c r="A10" s="57" t="s">
        <v>2</v>
      </c>
      <c r="B10" s="57" t="s">
        <v>71</v>
      </c>
      <c r="C10" s="57">
        <v>20</v>
      </c>
      <c r="D10" s="57">
        <v>1</v>
      </c>
      <c r="E10" s="57">
        <v>22</v>
      </c>
      <c r="F10" s="57">
        <f>+VLOOKUP(B10,'[6]GCI_data_platform-33'!$F$1:$G$149,2,FALSE)</f>
        <v>5.1800048604831197</v>
      </c>
      <c r="G10" s="57">
        <f>+VLOOKUP(B10,'[6]GCI_data_platform-34'!$F$1:$G$149,2,FALSE)</f>
        <v>4.8096827376937696</v>
      </c>
      <c r="H10" s="57">
        <f>+VLOOKUP(B10,'[6]GCI_data_platform-35'!$F$1:$G$149,2,FALSE)</f>
        <v>5.7322934462264099</v>
      </c>
      <c r="I10" s="57">
        <f>+VLOOKUP(B10,'[6]GCI_data_platform-108'!$F$1:$G$149,2,FALSE)</f>
        <v>5.4284140801886798</v>
      </c>
      <c r="J10" s="57">
        <f>+VLOOKUP(B10,'[6]GCI_data_platform-36'!$F$1:$G$149,2,FALSE)</f>
        <v>0</v>
      </c>
      <c r="K10" s="57">
        <f>+VLOOKUP(B10,'[6]GCI_data_platform-37'!$F$1:$G$149,2,FALSE)</f>
        <v>5.78517906509434</v>
      </c>
      <c r="L10" s="57">
        <f>+VLOOKUP(B10,'[6]GCI_data_platform-38'!$F$1:$G$149,2,FALSE)</f>
        <v>5.6403229707547204</v>
      </c>
      <c r="M10" s="57">
        <f>+VLOOKUP(B10,'[6]GCI_data_platform-39'!$F$1:$G$149,2,FALSE)</f>
        <v>174.823568194176</v>
      </c>
      <c r="N10" s="57">
        <f>+VLOOKUP(B10,'[6]GCI_data_platform-40'!$F$1:$G$149,2,FALSE)</f>
        <v>5.5503269832724698</v>
      </c>
      <c r="O10" s="57">
        <f>+VLOOKUP(B10,'[6]GCI_data_platform-41'!$F$1:$G$149,2,FALSE)</f>
        <v>6.2508385952830201</v>
      </c>
      <c r="P10" s="57">
        <f>+VLOOKUP(B10,'[6]GCI_data_platform-42'!$F$1:$G$149,2,FALSE)</f>
        <v>156.22849829163201</v>
      </c>
      <c r="Q10" s="57">
        <f>+VLOOKUP(B10,'[6]GCI_data_platform-43'!$F$1:$G$149,2,FALSE)</f>
        <v>21.330871616825501</v>
      </c>
    </row>
    <row r="11" spans="1:17" hidden="1" x14ac:dyDescent="0.25">
      <c r="A11" s="57" t="s">
        <v>162</v>
      </c>
      <c r="B11" s="57" t="s">
        <v>367</v>
      </c>
      <c r="C11" s="57">
        <v>30</v>
      </c>
      <c r="F11" s="57">
        <f>+VLOOKUP(B11,'[6]GCI_data_platform-33'!$F$1:$G$149,2,FALSE)</f>
        <v>2.3708399375095102</v>
      </c>
      <c r="G11" s="57">
        <f>+VLOOKUP(B11,'[6]GCI_data_platform-34'!$F$1:$G$149,2,FALSE)</f>
        <v>2.7275235604742201</v>
      </c>
      <c r="H11" s="57">
        <f>+VLOOKUP(B11,'[6]GCI_data_platform-35'!$F$1:$G$149,2,FALSE)</f>
        <v>2.82429525350318</v>
      </c>
      <c r="I11" s="57">
        <f>+VLOOKUP(B11,'[6]GCI_data_platform-108'!$F$1:$G$149,2,FALSE)</f>
        <v>2.79888047770701</v>
      </c>
      <c r="J11" s="57">
        <f>+VLOOKUP(B11,'[6]GCI_data_platform-36'!$F$1:$G$149,2,FALSE)</f>
        <v>2.4408648904458601</v>
      </c>
      <c r="K11" s="57">
        <f>+VLOOKUP(B11,'[6]GCI_data_platform-37'!$F$1:$G$149,2,FALSE)</f>
        <v>3.54289116942675</v>
      </c>
      <c r="L11" s="57">
        <f>+VLOOKUP(B11,'[6]GCI_data_platform-38'!$F$1:$G$149,2,FALSE)</f>
        <v>3.2209568229299399</v>
      </c>
      <c r="M11" s="57">
        <f>+VLOOKUP(B11,'[6]GCI_data_platform-39'!$F$1:$G$149,2,FALSE)</f>
        <v>203.16909293049599</v>
      </c>
      <c r="N11" s="57">
        <f>+VLOOKUP(B11,'[6]GCI_data_platform-40'!$F$1:$G$149,2,FALSE)</f>
        <v>2.01415631454479</v>
      </c>
      <c r="O11" s="57">
        <f>+VLOOKUP(B11,'[6]GCI_data_platform-41'!$F$1:$G$149,2,FALSE)</f>
        <v>2.1842442980891699</v>
      </c>
      <c r="P11" s="57">
        <f>+VLOOKUP(B11,'[6]GCI_data_platform-42'!$F$1:$G$149,2,FALSE)</f>
        <v>63.762733240016701</v>
      </c>
      <c r="Q11" s="57">
        <f>+VLOOKUP(B11,'[6]GCI_data_platform-43'!$F$1:$G$149,2,FALSE)</f>
        <v>0.63092758688551598</v>
      </c>
    </row>
    <row r="12" spans="1:17" hidden="1" x14ac:dyDescent="0.25">
      <c r="A12" s="57" t="s">
        <v>3</v>
      </c>
      <c r="B12" s="57" t="s">
        <v>72</v>
      </c>
      <c r="C12" s="57">
        <v>10</v>
      </c>
      <c r="D12" s="57">
        <v>1</v>
      </c>
      <c r="E12" s="57">
        <v>11</v>
      </c>
      <c r="F12" s="57">
        <f>+VLOOKUP(B12,'[6]GCI_data_platform-33'!$F$1:$G$149,2,FALSE)</f>
        <v>5.5174058329104501</v>
      </c>
      <c r="G12" s="57">
        <f>+VLOOKUP(B12,'[6]GCI_data_platform-34'!$F$1:$G$149,2,FALSE)</f>
        <v>4.6867890404928199</v>
      </c>
      <c r="H12" s="57">
        <f>+VLOOKUP(B12,'[6]GCI_data_platform-35'!$F$1:$G$149,2,FALSE)</f>
        <v>5.6015303463414599</v>
      </c>
      <c r="I12" s="57">
        <f>+VLOOKUP(B12,'[6]GCI_data_platform-108'!$F$1:$G$149,2,FALSE)</f>
        <v>5.0828664000000003</v>
      </c>
      <c r="J12" s="57">
        <f>+VLOOKUP(B12,'[6]GCI_data_platform-36'!$F$1:$G$149,2,FALSE)</f>
        <v>0</v>
      </c>
      <c r="K12" s="57">
        <f>+VLOOKUP(B12,'[6]GCI_data_platform-37'!$F$1:$G$149,2,FALSE)</f>
        <v>5.5870581170731697</v>
      </c>
      <c r="L12" s="57">
        <f>+VLOOKUP(B12,'[6]GCI_data_platform-38'!$F$1:$G$149,2,FALSE)</f>
        <v>5.9741861463414603</v>
      </c>
      <c r="M12" s="57">
        <f>+VLOOKUP(B12,'[6]GCI_data_platform-39'!$F$1:$G$149,2,FALSE)</f>
        <v>71.372804298047996</v>
      </c>
      <c r="N12" s="57">
        <f>+VLOOKUP(B12,'[6]GCI_data_platform-40'!$F$1:$G$149,2,FALSE)</f>
        <v>6.3480226253280803</v>
      </c>
      <c r="O12" s="57">
        <f>+VLOOKUP(B12,'[6]GCI_data_platform-41'!$F$1:$G$149,2,FALSE)</f>
        <v>6.2860991609756098</v>
      </c>
      <c r="P12" s="57">
        <f>+VLOOKUP(B12,'[6]GCI_data_platform-42'!$F$1:$G$149,2,FALSE)</f>
        <v>126.397843587222</v>
      </c>
      <c r="Q12" s="57">
        <f>+VLOOKUP(B12,'[6]GCI_data_platform-43'!$F$1:$G$149,2,FALSE)</f>
        <v>52.4532837941209</v>
      </c>
    </row>
    <row r="13" spans="1:17" hidden="1" x14ac:dyDescent="0.25">
      <c r="A13" s="57" t="s">
        <v>164</v>
      </c>
      <c r="B13" s="57" t="s">
        <v>369</v>
      </c>
      <c r="C13" s="57">
        <v>30</v>
      </c>
      <c r="F13" s="57">
        <f>+VLOOKUP(B13,'[6]GCI_data_platform-33'!$F$1:$G$149,2,FALSE)</f>
        <v>5.5970975380206101</v>
      </c>
      <c r="G13" s="57">
        <f>+VLOOKUP(B13,'[6]GCI_data_platform-34'!$F$1:$G$149,2,FALSE)</f>
        <v>5.14189495294581</v>
      </c>
      <c r="H13" s="57">
        <f>+VLOOKUP(B13,'[6]GCI_data_platform-35'!$F$1:$G$149,2,FALSE)</f>
        <v>5.7803794798816597</v>
      </c>
      <c r="I13" s="57">
        <f>+VLOOKUP(B13,'[6]GCI_data_platform-108'!$F$1:$G$149,2,FALSE)</f>
        <v>5.3877135804733696</v>
      </c>
      <c r="J13" s="57">
        <f>+VLOOKUP(B13,'[6]GCI_data_platform-36'!$F$1:$G$149,2,FALSE)</f>
        <v>4.9603305343195299</v>
      </c>
      <c r="K13" s="57">
        <f>+VLOOKUP(B13,'[6]GCI_data_platform-37'!$F$1:$G$149,2,FALSE)</f>
        <v>6.2826216662721901</v>
      </c>
      <c r="L13" s="57">
        <f>+VLOOKUP(B13,'[6]GCI_data_platform-38'!$F$1:$G$149,2,FALSE)</f>
        <v>5.9663188165680499</v>
      </c>
      <c r="M13" s="57">
        <f>+VLOOKUP(B13,'[6]GCI_data_platform-39'!$F$1:$G$149,2,FALSE)</f>
        <v>556.97641574572799</v>
      </c>
      <c r="N13" s="57">
        <f>+VLOOKUP(B13,'[6]GCI_data_platform-40'!$F$1:$G$149,2,FALSE)</f>
        <v>6.0523001230954101</v>
      </c>
      <c r="O13" s="57">
        <f>+VLOOKUP(B13,'[6]GCI_data_platform-41'!$F$1:$G$149,2,FALSE)</f>
        <v>6.4003837284023701</v>
      </c>
      <c r="P13" s="57">
        <f>+VLOOKUP(B13,'[6]GCI_data_platform-42'!$F$1:$G$149,2,FALSE)</f>
        <v>119.38590191056799</v>
      </c>
      <c r="Q13" s="57">
        <f>+VLOOKUP(B13,'[6]GCI_data_platform-43'!$F$1:$G$149,2,FALSE)</f>
        <v>42.927586266989998</v>
      </c>
    </row>
    <row r="14" spans="1:17" hidden="1" x14ac:dyDescent="0.25">
      <c r="A14" s="57" t="s">
        <v>165</v>
      </c>
      <c r="B14" s="57" t="s">
        <v>370</v>
      </c>
      <c r="C14" s="57">
        <v>30</v>
      </c>
      <c r="F14" s="57">
        <f>+VLOOKUP(B14,'[6]GCI_data_platform-33'!$F$1:$G$149,2,FALSE)</f>
        <v>2.3969770886480601</v>
      </c>
      <c r="G14" s="57">
        <f>+VLOOKUP(B14,'[6]GCI_data_platform-34'!$F$1:$G$149,2,FALSE)</f>
        <v>2.44821927919548</v>
      </c>
      <c r="H14" s="57">
        <f>+VLOOKUP(B14,'[6]GCI_data_platform-35'!$F$1:$G$149,2,FALSE)</f>
        <v>2.8028034010471199</v>
      </c>
      <c r="I14" s="57">
        <f>+VLOOKUP(B14,'[6]GCI_data_platform-108'!$F$1:$G$149,2,FALSE)</f>
        <v>2.7616516408376999</v>
      </c>
      <c r="J14" s="57">
        <f>+VLOOKUP(B14,'[6]GCI_data_platform-36'!$F$1:$G$149,2,FALSE)</f>
        <v>1.37189383141361</v>
      </c>
      <c r="K14" s="57">
        <f>+VLOOKUP(B14,'[6]GCI_data_platform-37'!$F$1:$G$149,2,FALSE)</f>
        <v>3.6985681413612599</v>
      </c>
      <c r="L14" s="57">
        <f>+VLOOKUP(B14,'[6]GCI_data_platform-38'!$F$1:$G$149,2,FALSE)</f>
        <v>3.0015667507853401</v>
      </c>
      <c r="M14" s="57">
        <f>+VLOOKUP(B14,'[6]GCI_data_platform-39'!$F$1:$G$149,2,FALSE)</f>
        <v>20.205536814144001</v>
      </c>
      <c r="N14" s="57">
        <f>+VLOOKUP(B14,'[6]GCI_data_platform-40'!$F$1:$G$149,2,FALSE)</f>
        <v>2.3457348981006301</v>
      </c>
      <c r="O14" s="57">
        <f>+VLOOKUP(B14,'[6]GCI_data_platform-41'!$F$1:$G$149,2,FALSE)</f>
        <v>2.1938244670157099</v>
      </c>
      <c r="P14" s="57">
        <f>+VLOOKUP(B14,'[6]GCI_data_platform-42'!$F$1:$G$149,2,FALSE)</f>
        <v>89.905813167422295</v>
      </c>
      <c r="Q14" s="57">
        <f>+VLOOKUP(B14,'[6]GCI_data_platform-43'!$F$1:$G$149,2,FALSE)</f>
        <v>1.67576683856157</v>
      </c>
    </row>
    <row r="15" spans="1:17" x14ac:dyDescent="0.25">
      <c r="A15" s="57" t="s">
        <v>5</v>
      </c>
      <c r="B15" s="57" t="s">
        <v>74</v>
      </c>
      <c r="C15" s="57">
        <v>20</v>
      </c>
      <c r="D15" s="57">
        <v>1</v>
      </c>
      <c r="E15" s="57">
        <v>22</v>
      </c>
      <c r="F15" s="57">
        <f>+VLOOKUP(B15,'[6]GCI_data_platform-33'!$F$1:$G$149,2,FALSE)</f>
        <v>3.6060603213406401</v>
      </c>
      <c r="G15" s="57">
        <f>+VLOOKUP(B15,'[6]GCI_data_platform-34'!$F$1:$G$149,2,FALSE)</f>
        <v>3.1804558151061002</v>
      </c>
      <c r="H15" s="57">
        <f>+VLOOKUP(B15,'[6]GCI_data_platform-35'!$F$1:$G$149,2,FALSE)</f>
        <v>4.8978919999999997</v>
      </c>
      <c r="I15" s="57">
        <f>+VLOOKUP(B15,'[6]GCI_data_platform-108'!$F$1:$G$149,2,FALSE)</f>
        <v>4.2974110000000003</v>
      </c>
      <c r="J15" s="57">
        <f>+VLOOKUP(B15,'[6]GCI_data_platform-36'!$F$1:$G$149,2,FALSE)</f>
        <v>0</v>
      </c>
      <c r="K15" s="57">
        <f>+VLOOKUP(B15,'[6]GCI_data_platform-37'!$F$1:$G$149,2,FALSE)</f>
        <v>2.2275209999999999</v>
      </c>
      <c r="L15" s="57">
        <f>+VLOOKUP(B15,'[6]GCI_data_platform-38'!$F$1:$G$149,2,FALSE)</f>
        <v>3.4743499999999998</v>
      </c>
      <c r="M15" s="57">
        <f>+VLOOKUP(B15,'[6]GCI_data_platform-39'!$F$1:$G$149,2,FALSE)</f>
        <v>2.1793277784959999</v>
      </c>
      <c r="N15" s="57">
        <f>+VLOOKUP(B15,'[6]GCI_data_platform-40'!$F$1:$G$149,2,FALSE)</f>
        <v>4.0316648275751801</v>
      </c>
      <c r="O15" s="57">
        <f>+VLOOKUP(B15,'[6]GCI_data_platform-41'!$F$1:$G$149,2,FALSE)</f>
        <v>5.9447999999999999</v>
      </c>
      <c r="P15" s="57">
        <f>+VLOOKUP(B15,'[6]GCI_data_platform-42'!$F$1:$G$149,2,FALSE)</f>
        <v>74.741186206014305</v>
      </c>
      <c r="Q15" s="57">
        <f>+VLOOKUP(B15,'[6]GCI_data_platform-43'!$F$1:$G$149,2,FALSE)</f>
        <v>3.59854112837351</v>
      </c>
    </row>
    <row r="16" spans="1:17" hidden="1" x14ac:dyDescent="0.25">
      <c r="A16" s="57" t="s">
        <v>166</v>
      </c>
      <c r="B16" s="57" t="s">
        <v>372</v>
      </c>
      <c r="C16" s="57">
        <v>30</v>
      </c>
      <c r="F16" s="57">
        <f>+VLOOKUP(B16,'[6]GCI_data_platform-33'!$F$1:$G$149,2,FALSE)</f>
        <v>2.9779069189232499</v>
      </c>
      <c r="G16" s="57">
        <f>+VLOOKUP(B16,'[6]GCI_data_platform-34'!$F$1:$G$149,2,FALSE)</f>
        <v>2.79420764803251</v>
      </c>
      <c r="H16" s="57">
        <f>+VLOOKUP(B16,'[6]GCI_data_platform-35'!$F$1:$G$149,2,FALSE)</f>
        <v>3.4447963041095901</v>
      </c>
      <c r="I16" s="57">
        <f>+VLOOKUP(B16,'[6]GCI_data_platform-108'!$F$1:$G$149,2,FALSE)</f>
        <v>3.40385977534247</v>
      </c>
      <c r="J16" s="57">
        <f>+VLOOKUP(B16,'[6]GCI_data_platform-36'!$F$1:$G$149,2,FALSE)</f>
        <v>2.8110539123287701</v>
      </c>
      <c r="K16" s="57">
        <f>+VLOOKUP(B16,'[6]GCI_data_platform-37'!$F$1:$G$149,2,FALSE)</f>
        <v>2.4583029643835599</v>
      </c>
      <c r="L16" s="57">
        <f>+VLOOKUP(B16,'[6]GCI_data_platform-38'!$F$1:$G$149,2,FALSE)</f>
        <v>3.46148395616438</v>
      </c>
      <c r="M16" s="57">
        <f>+VLOOKUP(B16,'[6]GCI_data_platform-39'!$F$1:$G$149,2,FALSE)</f>
        <v>70.407710474111994</v>
      </c>
      <c r="N16" s="57">
        <f>+VLOOKUP(B16,'[6]GCI_data_platform-40'!$F$1:$G$149,2,FALSE)</f>
        <v>3.16160618981398</v>
      </c>
      <c r="O16" s="57">
        <f>+VLOOKUP(B16,'[6]GCI_data_platform-41'!$F$1:$G$149,2,FALSE)</f>
        <v>3.7572521698630101</v>
      </c>
      <c r="P16" s="57">
        <f>+VLOOKUP(B16,'[6]GCI_data_platform-42'!$F$1:$G$149,2,FALSE)</f>
        <v>92.638408390597903</v>
      </c>
      <c r="Q16" s="57">
        <f>+VLOOKUP(B16,'[6]GCI_data_platform-43'!$F$1:$G$149,2,FALSE)</f>
        <v>8.5931049072593595</v>
      </c>
    </row>
    <row r="17" spans="1:17" hidden="1" x14ac:dyDescent="0.25">
      <c r="A17" s="57" t="s">
        <v>167</v>
      </c>
      <c r="B17" s="57" t="s">
        <v>373</v>
      </c>
      <c r="C17" s="57">
        <v>30</v>
      </c>
      <c r="F17" s="57">
        <f>+VLOOKUP(B17,'[6]GCI_data_platform-33'!$F$1:$G$149,2,FALSE)</f>
        <v>3.6691854917327702</v>
      </c>
      <c r="G17" s="57">
        <f>+VLOOKUP(B17,'[6]GCI_data_platform-34'!$F$1:$G$149,2,FALSE)</f>
        <v>2.3306362509073599</v>
      </c>
      <c r="H17" s="57">
        <f>+VLOOKUP(B17,'[6]GCI_data_platform-35'!$F$1:$G$149,2,FALSE)</f>
        <v>3.1075300000000001</v>
      </c>
      <c r="I17" s="57">
        <f>+VLOOKUP(B17,'[6]GCI_data_platform-108'!$F$1:$G$149,2,FALSE)</f>
        <v>3.0546009999999999</v>
      </c>
      <c r="J17" s="57">
        <f>+VLOOKUP(B17,'[6]GCI_data_platform-36'!$F$1:$G$149,2,FALSE)</f>
        <v>3.0440119999999999</v>
      </c>
      <c r="K17" s="57">
        <f>+VLOOKUP(B17,'[6]GCI_data_platform-37'!$F$1:$G$149,2,FALSE)</f>
        <v>1.763914</v>
      </c>
      <c r="L17" s="57">
        <f>+VLOOKUP(B17,'[6]GCI_data_platform-38'!$F$1:$G$149,2,FALSE)</f>
        <v>1.994227</v>
      </c>
      <c r="M17" s="57">
        <f>+VLOOKUP(B17,'[6]GCI_data_platform-39'!$F$1:$G$149,2,FALSE)</f>
        <v>7.628880384576</v>
      </c>
      <c r="N17" s="57">
        <f>+VLOOKUP(B17,'[6]GCI_data_platform-40'!$F$1:$G$149,2,FALSE)</f>
        <v>5.0077347325581902</v>
      </c>
      <c r="O17" s="57">
        <f>+VLOOKUP(B17,'[6]GCI_data_platform-41'!$F$1:$G$149,2,FALSE)</f>
        <v>6.5175520000000002</v>
      </c>
      <c r="P17" s="57">
        <f>+VLOOKUP(B17,'[6]GCI_data_platform-42'!$F$1:$G$149,2,FALSE)</f>
        <v>89.533135607140096</v>
      </c>
      <c r="Q17" s="57">
        <f>+VLOOKUP(B17,'[6]GCI_data_platform-43'!$F$1:$G$149,2,FALSE)</f>
        <v>23.461187665838299</v>
      </c>
    </row>
    <row r="18" spans="1:17" x14ac:dyDescent="0.25">
      <c r="A18" s="57" t="s">
        <v>6</v>
      </c>
      <c r="B18" s="57" t="s">
        <v>75</v>
      </c>
      <c r="C18" s="57">
        <v>20</v>
      </c>
      <c r="D18" s="57">
        <v>1</v>
      </c>
      <c r="E18" s="57">
        <v>22</v>
      </c>
      <c r="F18" s="57">
        <f>+VLOOKUP(B18,'[6]GCI_data_platform-33'!$F$1:$G$149,2,FALSE)</f>
        <v>3.4335344871932398</v>
      </c>
      <c r="G18" s="57">
        <f>+VLOOKUP(B18,'[6]GCI_data_platform-34'!$F$1:$G$149,2,FALSE)</f>
        <v>3.3127590552248001</v>
      </c>
      <c r="H18" s="57">
        <f>+VLOOKUP(B18,'[6]GCI_data_platform-35'!$F$1:$G$149,2,FALSE)</f>
        <v>4.1608447497006003</v>
      </c>
      <c r="I18" s="57">
        <f>+VLOOKUP(B18,'[6]GCI_data_platform-108'!$F$1:$G$149,2,FALSE)</f>
        <v>4.2564886083832301</v>
      </c>
      <c r="J18" s="57">
        <f>+VLOOKUP(B18,'[6]GCI_data_platform-36'!$F$1:$G$149,2,FALSE)</f>
        <v>2.8638770502994002</v>
      </c>
      <c r="K18" s="57">
        <f>+VLOOKUP(B18,'[6]GCI_data_platform-37'!$F$1:$G$149,2,FALSE)</f>
        <v>3.5661961149700598</v>
      </c>
      <c r="L18" s="57">
        <f>+VLOOKUP(B18,'[6]GCI_data_platform-38'!$F$1:$G$149,2,FALSE)</f>
        <v>4.0114792742515002</v>
      </c>
      <c r="M18" s="57">
        <f>+VLOOKUP(B18,'[6]GCI_data_platform-39'!$F$1:$G$149,2,FALSE)</f>
        <v>6.9244890232319998</v>
      </c>
      <c r="N18" s="57">
        <f>+VLOOKUP(B18,'[6]GCI_data_platform-40'!$F$1:$G$149,2,FALSE)</f>
        <v>3.55430991916168</v>
      </c>
      <c r="O18" s="57">
        <f>+VLOOKUP(B18,'[6]GCI_data_platform-41'!$F$1:$G$149,2,FALSE)</f>
        <v>3.1086198383233499</v>
      </c>
      <c r="P18" s="57">
        <f>+VLOOKUP(B18,'[6]GCI_data_platform-42'!$F$1:$G$149,2,FALSE)</f>
        <v>150.09110005323299</v>
      </c>
      <c r="Q18" s="57">
        <f>+VLOOKUP(B18,'[6]GCI_data_platform-43'!$F$1:$G$149,2,FALSE)</f>
        <v>7.8163407341675599</v>
      </c>
    </row>
    <row r="19" spans="1:17" hidden="1" x14ac:dyDescent="0.25">
      <c r="A19" s="57" t="s">
        <v>169</v>
      </c>
      <c r="B19" s="57" t="s">
        <v>374</v>
      </c>
      <c r="C19" s="57">
        <v>30</v>
      </c>
      <c r="F19" s="57">
        <f>+VLOOKUP(B19,'[6]GCI_data_platform-33'!$F$1:$G$149,2,FALSE)</f>
        <v>4.0237346026891796</v>
      </c>
      <c r="G19" s="57">
        <f>+VLOOKUP(B19,'[6]GCI_data_platform-34'!$F$1:$G$149,2,FALSE)</f>
        <v>3.4799528262793902</v>
      </c>
      <c r="H19" s="57">
        <f>+VLOOKUP(B19,'[6]GCI_data_platform-35'!$F$1:$G$149,2,FALSE)</f>
        <v>3.3569402987551902</v>
      </c>
      <c r="I19" s="57">
        <f>+VLOOKUP(B19,'[6]GCI_data_platform-108'!$F$1:$G$149,2,FALSE)</f>
        <v>2.76958842323651</v>
      </c>
      <c r="J19" s="57">
        <f>+VLOOKUP(B19,'[6]GCI_data_platform-36'!$F$1:$G$149,2,FALSE)</f>
        <v>1.7623290331950201</v>
      </c>
      <c r="K19" s="57">
        <f>+VLOOKUP(B19,'[6]GCI_data_platform-37'!$F$1:$G$149,2,FALSE)</f>
        <v>2.7076587734439799</v>
      </c>
      <c r="L19" s="57">
        <f>+VLOOKUP(B19,'[6]GCI_data_platform-38'!$F$1:$G$149,2,FALSE)</f>
        <v>3.2832004290456398</v>
      </c>
      <c r="M19" s="57">
        <f>+VLOOKUP(B19,'[6]GCI_data_platform-39'!$F$1:$G$149,2,FALSE)</f>
        <v>3780.5934984554901</v>
      </c>
      <c r="N19" s="57">
        <f>+VLOOKUP(B19,'[6]GCI_data_platform-40'!$F$1:$G$149,2,FALSE)</f>
        <v>4.5675163790989703</v>
      </c>
      <c r="O19" s="57">
        <f>+VLOOKUP(B19,'[6]GCI_data_platform-41'!$F$1:$G$149,2,FALSE)</f>
        <v>4.8301606493775902</v>
      </c>
      <c r="P19" s="57">
        <f>+VLOOKUP(B19,'[6]GCI_data_platform-42'!$F$1:$G$149,2,FALSE)</f>
        <v>125.18780120943499</v>
      </c>
      <c r="Q19" s="57">
        <f>+VLOOKUP(B19,'[6]GCI_data_platform-43'!$F$1:$G$149,2,FALSE)</f>
        <v>22.335694381126199</v>
      </c>
    </row>
    <row r="20" spans="1:17" x14ac:dyDescent="0.25">
      <c r="A20" s="57" t="s">
        <v>7</v>
      </c>
      <c r="B20" s="57" t="s">
        <v>76</v>
      </c>
      <c r="C20" s="57">
        <v>20</v>
      </c>
      <c r="D20" s="57">
        <v>1</v>
      </c>
      <c r="E20" s="57">
        <v>22</v>
      </c>
      <c r="F20" s="57">
        <f>+VLOOKUP(B20,'[6]GCI_data_platform-33'!$F$1:$G$149,2,FALSE)</f>
        <v>4.2944987583431899</v>
      </c>
      <c r="G20" s="57">
        <f>+VLOOKUP(B20,'[6]GCI_data_platform-34'!$F$1:$G$149,2,FALSE)</f>
        <v>4.1679391264880596</v>
      </c>
      <c r="H20" s="57">
        <f>+VLOOKUP(B20,'[6]GCI_data_platform-35'!$F$1:$G$149,2,FALSE)</f>
        <v>5.1429529179487199</v>
      </c>
      <c r="I20" s="57">
        <f>+VLOOKUP(B20,'[6]GCI_data_platform-108'!$F$1:$G$149,2,FALSE)</f>
        <v>5.0181543641025597</v>
      </c>
      <c r="J20" s="57">
        <f>+VLOOKUP(B20,'[6]GCI_data_platform-36'!$F$1:$G$149,2,FALSE)</f>
        <v>0</v>
      </c>
      <c r="K20" s="57">
        <f>+VLOOKUP(B20,'[6]GCI_data_platform-37'!$F$1:$G$149,2,FALSE)</f>
        <v>4.7136328564102596</v>
      </c>
      <c r="L20" s="57">
        <f>+VLOOKUP(B20,'[6]GCI_data_platform-38'!$F$1:$G$149,2,FALSE)</f>
        <v>4.8405298666666701</v>
      </c>
      <c r="M20" s="57">
        <f>+VLOOKUP(B20,'[6]GCI_data_platform-39'!$F$1:$G$149,2,FALSE)</f>
        <v>47.246159568960003</v>
      </c>
      <c r="N20" s="57">
        <f>+VLOOKUP(B20,'[6]GCI_data_platform-40'!$F$1:$G$149,2,FALSE)</f>
        <v>4.42105839019833</v>
      </c>
      <c r="O20" s="57">
        <f>+VLOOKUP(B20,'[6]GCI_data_platform-41'!$F$1:$G$149,2,FALSE)</f>
        <v>5.20944407179487</v>
      </c>
      <c r="P20" s="57">
        <f>+VLOOKUP(B20,'[6]GCI_data_platform-42'!$F$1:$G$149,2,FALSE)</f>
        <v>113.768249324279</v>
      </c>
      <c r="Q20" s="57">
        <f>+VLOOKUP(B20,'[6]GCI_data_platform-43'!$F$1:$G$149,2,FALSE)</f>
        <v>17.179553006597398</v>
      </c>
    </row>
    <row r="21" spans="1:17" hidden="1" x14ac:dyDescent="0.25">
      <c r="A21" s="57" t="s">
        <v>172</v>
      </c>
      <c r="B21" s="57" t="s">
        <v>375</v>
      </c>
      <c r="C21" s="57">
        <v>30</v>
      </c>
      <c r="F21" s="57">
        <f>+VLOOKUP(B21,'[6]GCI_data_platform-33'!$F$1:$G$149,2,FALSE)</f>
        <v>3.9304765309040102</v>
      </c>
      <c r="G21" s="57">
        <f>+VLOOKUP(B21,'[6]GCI_data_platform-34'!$F$1:$G$149,2,FALSE)</f>
        <v>3.1531460998315701</v>
      </c>
      <c r="H21" s="57">
        <f>+VLOOKUP(B21,'[6]GCI_data_platform-35'!$F$1:$G$149,2,FALSE)</f>
        <v>3.5445762716417901</v>
      </c>
      <c r="I21" s="57">
        <f>+VLOOKUP(B21,'[6]GCI_data_platform-108'!$F$1:$G$149,2,FALSE)</f>
        <v>2.9451962925373101</v>
      </c>
      <c r="J21" s="57">
        <f>+VLOOKUP(B21,'[6]GCI_data_platform-36'!$F$1:$G$149,2,FALSE)</f>
        <v>3.0500951552238802</v>
      </c>
      <c r="K21" s="57">
        <f>+VLOOKUP(B21,'[6]GCI_data_platform-37'!$F$1:$G$149,2,FALSE)</f>
        <v>3.9156962059701499</v>
      </c>
      <c r="L21" s="57">
        <f>+VLOOKUP(B21,'[6]GCI_data_platform-38'!$F$1:$G$149,2,FALSE)</f>
        <v>4.18858590149254</v>
      </c>
      <c r="M21" s="57">
        <f>+VLOOKUP(B21,'[6]GCI_data_platform-39'!$F$1:$G$149,2,FALSE)</f>
        <v>104.01422098003199</v>
      </c>
      <c r="N21" s="57">
        <f>+VLOOKUP(B21,'[6]GCI_data_platform-40'!$F$1:$G$149,2,FALSE)</f>
        <v>4.7078069619764404</v>
      </c>
      <c r="O21" s="57">
        <f>+VLOOKUP(B21,'[6]GCI_data_platform-41'!$F$1:$G$149,2,FALSE)</f>
        <v>3.9887934716417899</v>
      </c>
      <c r="P21" s="57">
        <f>+VLOOKUP(B21,'[6]GCI_data_platform-42'!$F$1:$G$149,2,FALSE)</f>
        <v>145.72745436424799</v>
      </c>
      <c r="Q21" s="57">
        <f>+VLOOKUP(B21,'[6]GCI_data_platform-43'!$F$1:$G$149,2,FALSE)</f>
        <v>30.448454576065298</v>
      </c>
    </row>
    <row r="22" spans="1:17" hidden="1" x14ac:dyDescent="0.25">
      <c r="A22" s="57" t="s">
        <v>174</v>
      </c>
      <c r="B22" s="57" t="s">
        <v>376</v>
      </c>
      <c r="C22" s="57">
        <v>30</v>
      </c>
      <c r="F22" s="57">
        <f>+VLOOKUP(B22,'[6]GCI_data_platform-33'!$F$1:$G$149,2,FALSE)</f>
        <v>2.1290565508846</v>
      </c>
      <c r="G22" s="57">
        <f>+VLOOKUP(B22,'[6]GCI_data_platform-34'!$F$1:$G$149,2,FALSE)</f>
        <v>2.4295293814535901</v>
      </c>
      <c r="H22" s="57">
        <f>+VLOOKUP(B22,'[6]GCI_data_platform-35'!$F$1:$G$149,2,FALSE)</f>
        <v>2.5441216346938802</v>
      </c>
      <c r="I22" s="57">
        <f>+VLOOKUP(B22,'[6]GCI_data_platform-108'!$F$1:$G$149,2,FALSE)</f>
        <v>2.5677656724489801</v>
      </c>
      <c r="J22" s="57">
        <f>+VLOOKUP(B22,'[6]GCI_data_platform-36'!$F$1:$G$149,2,FALSE)</f>
        <v>1.8190057846938801</v>
      </c>
      <c r="K22" s="57">
        <f>+VLOOKUP(B22,'[6]GCI_data_platform-37'!$F$1:$G$149,2,FALSE)</f>
        <v>3.5186330928571401</v>
      </c>
      <c r="L22" s="57">
        <f>+VLOOKUP(B22,'[6]GCI_data_platform-38'!$F$1:$G$149,2,FALSE)</f>
        <v>3.0808252887755101</v>
      </c>
      <c r="M22" s="57">
        <f>+VLOOKUP(B22,'[6]GCI_data_platform-39'!$F$1:$G$149,2,FALSE)</f>
        <v>17.936684447615999</v>
      </c>
      <c r="N22" s="57">
        <f>+VLOOKUP(B22,'[6]GCI_data_platform-40'!$F$1:$G$149,2,FALSE)</f>
        <v>1.8285837203155999</v>
      </c>
      <c r="O22" s="57">
        <f>+VLOOKUP(B22,'[6]GCI_data_platform-41'!$F$1:$G$149,2,FALSE)</f>
        <v>1.98054089183673</v>
      </c>
      <c r="P22" s="57">
        <f>+VLOOKUP(B22,'[6]GCI_data_platform-42'!$F$1:$G$149,2,FALSE)</f>
        <v>57.065061951778503</v>
      </c>
      <c r="Q22" s="57">
        <f>+VLOOKUP(B22,'[6]GCI_data_platform-43'!$F$1:$G$149,2,FALSE)</f>
        <v>0.80859243435985295</v>
      </c>
    </row>
    <row r="23" spans="1:17" hidden="1" x14ac:dyDescent="0.25">
      <c r="A23" s="57" t="s">
        <v>175</v>
      </c>
      <c r="B23" s="57" t="s">
        <v>377</v>
      </c>
      <c r="C23" s="57">
        <v>30</v>
      </c>
      <c r="F23" s="57">
        <f>+VLOOKUP(B23,'[6]GCI_data_platform-33'!$F$1:$G$149,2,FALSE)</f>
        <v>1.91578088198354</v>
      </c>
      <c r="G23" s="57">
        <f>+VLOOKUP(B23,'[6]GCI_data_platform-34'!$F$1:$G$149,2,FALSE)</f>
        <v>2.4099503867393599</v>
      </c>
      <c r="H23" s="57">
        <f>+VLOOKUP(B23,'[6]GCI_data_platform-35'!$F$1:$G$149,2,FALSE)</f>
        <v>2.51446818217822</v>
      </c>
      <c r="I23" s="57">
        <f>+VLOOKUP(B23,'[6]GCI_data_platform-108'!$F$1:$G$149,2,FALSE)</f>
        <v>3.0293259782178201</v>
      </c>
      <c r="J23" s="57">
        <f>+VLOOKUP(B23,'[6]GCI_data_platform-36'!$F$1:$G$149,2,FALSE)</f>
        <v>0</v>
      </c>
      <c r="K23" s="57">
        <f>+VLOOKUP(B23,'[6]GCI_data_platform-37'!$F$1:$G$149,2,FALSE)</f>
        <v>2.8406137148514898</v>
      </c>
      <c r="L23" s="57">
        <f>+VLOOKUP(B23,'[6]GCI_data_platform-38'!$F$1:$G$149,2,FALSE)</f>
        <v>2.6591325722772301</v>
      </c>
      <c r="M23" s="57">
        <f>+VLOOKUP(B23,'[6]GCI_data_platform-39'!$F$1:$G$149,2,FALSE)</f>
        <v>2.5972140648959998</v>
      </c>
      <c r="N23" s="57">
        <f>+VLOOKUP(B23,'[6]GCI_data_platform-40'!$F$1:$G$149,2,FALSE)</f>
        <v>1.4216113772277199</v>
      </c>
      <c r="O23" s="57">
        <f>+VLOOKUP(B23,'[6]GCI_data_platform-41'!$F$1:$G$149,2,FALSE)</f>
        <v>1.84322275445545</v>
      </c>
      <c r="P23" s="57">
        <f>+VLOOKUP(B23,'[6]GCI_data_platform-42'!$F$1:$G$149,2,FALSE)</f>
        <v>25.683239294364299</v>
      </c>
      <c r="Q23" s="57">
        <f>+VLOOKUP(B23,'[6]GCI_data_platform-43'!$F$1:$G$149,2,FALSE)</f>
        <v>0.19880249896364199</v>
      </c>
    </row>
    <row r="24" spans="1:17" hidden="1" x14ac:dyDescent="0.25">
      <c r="A24" s="57" t="s">
        <v>176</v>
      </c>
      <c r="B24" s="57" t="s">
        <v>378</v>
      </c>
      <c r="C24" s="57">
        <v>30</v>
      </c>
      <c r="F24" s="57">
        <f>+VLOOKUP(B24,'[6]GCI_data_platform-33'!$F$1:$G$149,2,FALSE)</f>
        <v>3.2642766171184499</v>
      </c>
      <c r="G24" s="57">
        <f>+VLOOKUP(B24,'[6]GCI_data_platform-34'!$F$1:$G$149,2,FALSE)</f>
        <v>3.1618217334401799</v>
      </c>
      <c r="H24" s="57">
        <f>+VLOOKUP(B24,'[6]GCI_data_platform-35'!$F$1:$G$149,2,FALSE)</f>
        <v>3.87018257352941</v>
      </c>
      <c r="I24" s="57">
        <f>+VLOOKUP(B24,'[6]GCI_data_platform-108'!$F$1:$G$149,2,FALSE)</f>
        <v>3.7309146764705901</v>
      </c>
      <c r="J24" s="57">
        <f>+VLOOKUP(B24,'[6]GCI_data_platform-36'!$F$1:$G$149,2,FALSE)</f>
        <v>2.0409665735294098</v>
      </c>
      <c r="K24" s="57">
        <f>+VLOOKUP(B24,'[6]GCI_data_platform-37'!$F$1:$G$149,2,FALSE)</f>
        <v>4.0400424852941201</v>
      </c>
      <c r="L24" s="57">
        <f>+VLOOKUP(B24,'[6]GCI_data_platform-38'!$F$1:$G$149,2,FALSE)</f>
        <v>4.0899858088235304</v>
      </c>
      <c r="M24" s="57">
        <f>+VLOOKUP(B24,'[6]GCI_data_platform-39'!$F$1:$G$149,2,FALSE)</f>
        <v>75.351482471232003</v>
      </c>
      <c r="N24" s="57">
        <f>+VLOOKUP(B24,'[6]GCI_data_platform-40'!$F$1:$G$149,2,FALSE)</f>
        <v>3.36673150079673</v>
      </c>
      <c r="O24" s="57">
        <f>+VLOOKUP(B24,'[6]GCI_data_platform-41'!$F$1:$G$149,2,FALSE)</f>
        <v>3.1845452058823498</v>
      </c>
      <c r="P24" s="57">
        <f>+VLOOKUP(B24,'[6]GCI_data_platform-42'!$F$1:$G$149,2,FALSE)</f>
        <v>131.95671182844401</v>
      </c>
      <c r="Q24" s="57">
        <f>+VLOOKUP(B24,'[6]GCI_data_platform-43'!$F$1:$G$149,2,FALSE)</f>
        <v>4.0368979273838397</v>
      </c>
    </row>
    <row r="25" spans="1:17" hidden="1" x14ac:dyDescent="0.25">
      <c r="A25" s="57" t="s">
        <v>177</v>
      </c>
      <c r="B25" s="57" t="s">
        <v>379</v>
      </c>
      <c r="C25" s="57">
        <v>30</v>
      </c>
      <c r="F25" s="57">
        <f>+VLOOKUP(B25,'[6]GCI_data_platform-33'!$F$1:$G$149,2,FALSE)</f>
        <v>2.4916949173080498</v>
      </c>
      <c r="G25" s="57">
        <f>+VLOOKUP(B25,'[6]GCI_data_platform-34'!$F$1:$G$149,2,FALSE)</f>
        <v>2.7810871726060902</v>
      </c>
      <c r="H25" s="57">
        <f>+VLOOKUP(B25,'[6]GCI_data_platform-35'!$F$1:$G$149,2,FALSE)</f>
        <v>3.0664083090909098</v>
      </c>
      <c r="I25" s="57">
        <f>+VLOOKUP(B25,'[6]GCI_data_platform-108'!$F$1:$G$149,2,FALSE)</f>
        <v>2.8349409034964999</v>
      </c>
      <c r="J25" s="57">
        <f>+VLOOKUP(B25,'[6]GCI_data_platform-36'!$F$1:$G$149,2,FALSE)</f>
        <v>2.45178191048951</v>
      </c>
      <c r="K25" s="57">
        <f>+VLOOKUP(B25,'[6]GCI_data_platform-37'!$F$1:$G$149,2,FALSE)</f>
        <v>3.6526864671328698</v>
      </c>
      <c r="L25" s="57">
        <f>+VLOOKUP(B25,'[6]GCI_data_platform-38'!$F$1:$G$149,2,FALSE)</f>
        <v>3.5484223286713301</v>
      </c>
      <c r="M25" s="57">
        <f>+VLOOKUP(B25,'[6]GCI_data_platform-39'!$F$1:$G$149,2,FALSE)</f>
        <v>50.213897731007997</v>
      </c>
      <c r="N25" s="57">
        <f>+VLOOKUP(B25,'[6]GCI_data_platform-40'!$F$1:$G$149,2,FALSE)</f>
        <v>2.2023026620100001</v>
      </c>
      <c r="O25" s="57">
        <f>+VLOOKUP(B25,'[6]GCI_data_platform-41'!$F$1:$G$149,2,FALSE)</f>
        <v>2.5536362363636398</v>
      </c>
      <c r="P25" s="57">
        <f>+VLOOKUP(B25,'[6]GCI_data_platform-42'!$F$1:$G$149,2,FALSE)</f>
        <v>64.038763506254298</v>
      </c>
      <c r="Q25" s="57">
        <f>+VLOOKUP(B25,'[6]GCI_data_platform-43'!$F$1:$G$149,2,FALSE)</f>
        <v>3.6027507624599902</v>
      </c>
    </row>
    <row r="26" spans="1:17" hidden="1" x14ac:dyDescent="0.25">
      <c r="A26" s="57" t="s">
        <v>178</v>
      </c>
      <c r="B26" s="57" t="s">
        <v>380</v>
      </c>
      <c r="C26" s="57">
        <v>30</v>
      </c>
      <c r="F26" s="57">
        <f>+VLOOKUP(B26,'[6]GCI_data_platform-33'!$F$1:$G$149,2,FALSE)</f>
        <v>5.8033847161187797</v>
      </c>
      <c r="G26" s="57">
        <f>+VLOOKUP(B26,'[6]GCI_data_platform-34'!$F$1:$G$149,2,FALSE)</f>
        <v>5.7935655049435004</v>
      </c>
      <c r="H26" s="57">
        <f>+VLOOKUP(B26,'[6]GCI_data_platform-35'!$F$1:$G$149,2,FALSE)</f>
        <v>5.8120361906779703</v>
      </c>
      <c r="I26" s="57">
        <f>+VLOOKUP(B26,'[6]GCI_data_platform-108'!$F$1:$G$149,2,FALSE)</f>
        <v>5.5952496012711901</v>
      </c>
      <c r="J26" s="57">
        <f>+VLOOKUP(B26,'[6]GCI_data_platform-36'!$F$1:$G$149,2,FALSE)</f>
        <v>4.9542614059321997</v>
      </c>
      <c r="K26" s="57">
        <f>+VLOOKUP(B26,'[6]GCI_data_platform-37'!$F$1:$G$149,2,FALSE)</f>
        <v>5.53710256271187</v>
      </c>
      <c r="L26" s="57">
        <f>+VLOOKUP(B26,'[6]GCI_data_platform-38'!$F$1:$G$149,2,FALSE)</f>
        <v>5.8627432690678001</v>
      </c>
      <c r="M26" s="57">
        <f>+VLOOKUP(B26,'[6]GCI_data_platform-39'!$F$1:$G$149,2,FALSE)</f>
        <v>3364.5975233777299</v>
      </c>
      <c r="N26" s="57">
        <f>+VLOOKUP(B26,'[6]GCI_data_platform-40'!$F$1:$G$149,2,FALSE)</f>
        <v>5.8132039272940599</v>
      </c>
      <c r="O26" s="57">
        <f>+VLOOKUP(B26,'[6]GCI_data_platform-41'!$F$1:$G$149,2,FALSE)</f>
        <v>6.4828807338983099</v>
      </c>
      <c r="P26" s="57">
        <f>+VLOOKUP(B26,'[6]GCI_data_platform-42'!$F$1:$G$149,2,FALSE)</f>
        <v>75.741084827592502</v>
      </c>
      <c r="Q26" s="57">
        <f>+VLOOKUP(B26,'[6]GCI_data_platform-43'!$F$1:$G$149,2,FALSE)</f>
        <v>51.939875023605097</v>
      </c>
    </row>
    <row r="27" spans="1:17" x14ac:dyDescent="0.25">
      <c r="A27" s="57" t="s">
        <v>8</v>
      </c>
      <c r="B27" s="57" t="s">
        <v>77</v>
      </c>
      <c r="C27" s="57">
        <v>20</v>
      </c>
      <c r="D27" s="57">
        <v>1</v>
      </c>
      <c r="E27" s="57">
        <v>21</v>
      </c>
      <c r="F27" s="57">
        <f>+VLOOKUP(B27,'[6]GCI_data_platform-33'!$F$1:$G$149,2,FALSE)</f>
        <v>2.7921877095624601</v>
      </c>
      <c r="G27" s="57">
        <f>+VLOOKUP(B27,'[6]GCI_data_platform-34'!$F$1:$G$149,2,FALSE)</f>
        <v>3.3284871410022898</v>
      </c>
      <c r="H27" s="57">
        <f>+VLOOKUP(B27,'[6]GCI_data_platform-35'!$F$1:$G$149,2,FALSE)</f>
        <v>3.60030151702128</v>
      </c>
      <c r="I27" s="57">
        <f>+VLOOKUP(B27,'[6]GCI_data_platform-108'!$F$1:$G$149,2,FALSE)</f>
        <v>4.0974448510638304</v>
      </c>
      <c r="J27" s="57">
        <f>+VLOOKUP(B27,'[6]GCI_data_platform-36'!$F$1:$G$149,2,FALSE)</f>
        <v>0</v>
      </c>
      <c r="K27" s="57">
        <f>+VLOOKUP(B27,'[6]GCI_data_platform-37'!$F$1:$G$149,2,FALSE)</f>
        <v>3.8321615361702102</v>
      </c>
      <c r="L27" s="57">
        <f>+VLOOKUP(B27,'[6]GCI_data_platform-38'!$F$1:$G$149,2,FALSE)</f>
        <v>4.0061833936170199</v>
      </c>
      <c r="M27" s="57">
        <f>+VLOOKUP(B27,'[6]GCI_data_platform-39'!$F$1:$G$149,2,FALSE)</f>
        <v>40.416964632000003</v>
      </c>
      <c r="N27" s="57">
        <f>+VLOOKUP(B27,'[6]GCI_data_platform-40'!$F$1:$G$149,2,FALSE)</f>
        <v>2.2558882781226299</v>
      </c>
      <c r="O27" s="57">
        <f>+VLOOKUP(B27,'[6]GCI_data_platform-41'!$F$1:$G$149,2,FALSE)</f>
        <v>1.8654973553191501</v>
      </c>
      <c r="P27" s="57">
        <f>+VLOOKUP(B27,'[6]GCI_data_platform-42'!$F$1:$G$149,2,FALSE)</f>
        <v>84.163970435453706</v>
      </c>
      <c r="Q27" s="57">
        <f>+VLOOKUP(B27,'[6]GCI_data_platform-43'!$F$1:$G$149,2,FALSE)</f>
        <v>13.895732533863701</v>
      </c>
    </row>
    <row r="28" spans="1:17" hidden="1" x14ac:dyDescent="0.25">
      <c r="A28" s="57" t="s">
        <v>180</v>
      </c>
      <c r="B28" s="57" t="s">
        <v>384</v>
      </c>
      <c r="C28" s="57">
        <v>30</v>
      </c>
      <c r="F28" s="57">
        <f>+VLOOKUP(B28,'[6]GCI_data_platform-33'!$F$1:$G$149,2,FALSE)</f>
        <v>1.70851576724166</v>
      </c>
      <c r="G28" s="57">
        <f>+VLOOKUP(B28,'[6]GCI_data_platform-34'!$F$1:$G$149,2,FALSE)</f>
        <v>2.0693048741922002</v>
      </c>
      <c r="H28" s="57">
        <f>+VLOOKUP(B28,'[6]GCI_data_platform-35'!$F$1:$G$149,2,FALSE)</f>
        <v>2.2832688115941999</v>
      </c>
      <c r="I28" s="57">
        <f>+VLOOKUP(B28,'[6]GCI_data_platform-108'!$F$1:$G$149,2,FALSE)</f>
        <v>2.47092384637681</v>
      </c>
      <c r="J28" s="57">
        <f>+VLOOKUP(B28,'[6]GCI_data_platform-36'!$F$1:$G$149,2,FALSE)</f>
        <v>0</v>
      </c>
      <c r="K28" s="57">
        <f>+VLOOKUP(B28,'[6]GCI_data_platform-37'!$F$1:$G$149,2,FALSE)</f>
        <v>2.4501069840579701</v>
      </c>
      <c r="L28" s="57">
        <f>+VLOOKUP(B28,'[6]GCI_data_platform-38'!$F$1:$G$149,2,FALSE)</f>
        <v>2.1225431637681198</v>
      </c>
      <c r="M28" s="57">
        <f>+VLOOKUP(B28,'[6]GCI_data_platform-39'!$F$1:$G$149,2,FALSE)</f>
        <v>7.6848018698880001</v>
      </c>
      <c r="N28" s="57">
        <f>+VLOOKUP(B28,'[6]GCI_data_platform-40'!$F$1:$G$149,2,FALSE)</f>
        <v>1.34772666029113</v>
      </c>
      <c r="O28" s="57">
        <f>+VLOOKUP(B28,'[6]GCI_data_platform-41'!$F$1:$G$149,2,FALSE)</f>
        <v>1.55820931304348</v>
      </c>
      <c r="P28" s="57">
        <f>+VLOOKUP(B28,'[6]GCI_data_platform-42'!$F$1:$G$149,2,FALSE)</f>
        <v>35.489760301550902</v>
      </c>
      <c r="Q28" s="57">
        <f>+VLOOKUP(B28,'[6]GCI_data_platform-43'!$F$1:$G$149,2,FALSE)</f>
        <v>0.25261667376550601</v>
      </c>
    </row>
    <row r="29" spans="1:17" hidden="1" x14ac:dyDescent="0.25">
      <c r="A29" s="57" t="s">
        <v>181</v>
      </c>
      <c r="B29" s="57" t="s">
        <v>387</v>
      </c>
      <c r="C29" s="57">
        <v>30</v>
      </c>
      <c r="F29" s="57">
        <f>+VLOOKUP(B29,'[6]GCI_data_platform-33'!$F$1:$G$149,2,FALSE)</f>
        <v>4.5418575966467802</v>
      </c>
      <c r="G29" s="57">
        <f>+VLOOKUP(B29,'[6]GCI_data_platform-34'!$F$1:$G$149,2,FALSE)</f>
        <v>4.32087809683079</v>
      </c>
      <c r="H29" s="57">
        <f>+VLOOKUP(B29,'[6]GCI_data_platform-35'!$F$1:$G$149,2,FALSE)</f>
        <v>4.9762832125000003</v>
      </c>
      <c r="I29" s="57">
        <f>+VLOOKUP(B29,'[6]GCI_data_platform-108'!$F$1:$G$149,2,FALSE)</f>
        <v>5.3640938875000002</v>
      </c>
      <c r="J29" s="57">
        <f>+VLOOKUP(B29,'[6]GCI_data_platform-36'!$F$1:$G$149,2,FALSE)</f>
        <v>2.6673724249999999</v>
      </c>
      <c r="K29" s="57">
        <f>+VLOOKUP(B29,'[6]GCI_data_platform-37'!$F$1:$G$149,2,FALSE)</f>
        <v>5.1979067125</v>
      </c>
      <c r="L29" s="57">
        <f>+VLOOKUP(B29,'[6]GCI_data_platform-38'!$F$1:$G$149,2,FALSE)</f>
        <v>5.2089109999999996</v>
      </c>
      <c r="M29" s="57">
        <f>+VLOOKUP(B29,'[6]GCI_data_platform-39'!$F$1:$G$149,2,FALSE)</f>
        <v>570.83621663059205</v>
      </c>
      <c r="N29" s="57">
        <f>+VLOOKUP(B29,'[6]GCI_data_platform-40'!$F$1:$G$149,2,FALSE)</f>
        <v>4.7628370964627704</v>
      </c>
      <c r="O29" s="57">
        <f>+VLOOKUP(B29,'[6]GCI_data_platform-41'!$F$1:$G$149,2,FALSE)</f>
        <v>5.1531770750000003</v>
      </c>
      <c r="P29" s="57">
        <f>+VLOOKUP(B29,'[6]GCI_data_platform-42'!$F$1:$G$149,2,FALSE)</f>
        <v>138.497719192337</v>
      </c>
      <c r="Q29" s="57">
        <f>+VLOOKUP(B29,'[6]GCI_data_platform-43'!$F$1:$G$149,2,FALSE)</f>
        <v>18.800721841561501</v>
      </c>
    </row>
    <row r="30" spans="1:17" hidden="1" x14ac:dyDescent="0.25">
      <c r="A30" s="57" t="s">
        <v>182</v>
      </c>
      <c r="B30" s="57" t="s">
        <v>388</v>
      </c>
      <c r="C30" s="57">
        <v>30</v>
      </c>
      <c r="F30" s="57">
        <f>+VLOOKUP(B30,'[6]GCI_data_platform-33'!$F$1:$G$149,2,FALSE)</f>
        <v>4.5131299872267396</v>
      </c>
      <c r="G30" s="57">
        <f>+VLOOKUP(B30,'[6]GCI_data_platform-34'!$F$1:$G$149,2,FALSE)</f>
        <v>4.9169932420634899</v>
      </c>
      <c r="H30" s="57">
        <f>+VLOOKUP(B30,'[6]GCI_data_platform-35'!$F$1:$G$149,2,FALSE)</f>
        <v>4.27374461904762</v>
      </c>
      <c r="I30" s="57">
        <f>+VLOOKUP(B30,'[6]GCI_data_platform-108'!$F$1:$G$149,2,FALSE)</f>
        <v>4.5003758333333304</v>
      </c>
      <c r="J30" s="57">
        <f>+VLOOKUP(B30,'[6]GCI_data_platform-36'!$F$1:$G$149,2,FALSE)</f>
        <v>4.7040726190476203</v>
      </c>
      <c r="K30" s="57">
        <f>+VLOOKUP(B30,'[6]GCI_data_platform-37'!$F$1:$G$149,2,FALSE)</f>
        <v>4.48238190476191</v>
      </c>
      <c r="L30" s="57">
        <f>+VLOOKUP(B30,'[6]GCI_data_platform-38'!$F$1:$G$149,2,FALSE)</f>
        <v>4.5413844761904798</v>
      </c>
      <c r="M30" s="57">
        <f>+VLOOKUP(B30,'[6]GCI_data_platform-39'!$F$1:$G$149,2,FALSE)</f>
        <v>12672.043008863</v>
      </c>
      <c r="N30" s="57">
        <f>+VLOOKUP(B30,'[6]GCI_data_platform-40'!$F$1:$G$149,2,FALSE)</f>
        <v>4.1092667323899796</v>
      </c>
      <c r="O30" s="57">
        <f>+VLOOKUP(B30,'[6]GCI_data_platform-41'!$F$1:$G$149,2,FALSE)</f>
        <v>5.1418214999999998</v>
      </c>
      <c r="P30" s="57">
        <f>+VLOOKUP(B30,'[6]GCI_data_platform-42'!$F$1:$G$149,2,FALSE)</f>
        <v>81.264734168977299</v>
      </c>
      <c r="Q30" s="57">
        <f>+VLOOKUP(B30,'[6]GCI_data_platform-43'!$F$1:$G$149,2,FALSE)</f>
        <v>20.601248140740299</v>
      </c>
    </row>
    <row r="31" spans="1:17" hidden="1" x14ac:dyDescent="0.25">
      <c r="A31" s="57" t="s">
        <v>183</v>
      </c>
      <c r="B31" s="57" t="s">
        <v>389</v>
      </c>
      <c r="C31" s="57">
        <v>30</v>
      </c>
      <c r="F31" s="57">
        <f>+VLOOKUP(B31,'[6]GCI_data_platform-33'!$F$1:$G$149,2,FALSE)</f>
        <v>3.4998754754105899</v>
      </c>
      <c r="G31" s="57">
        <f>+VLOOKUP(B31,'[6]GCI_data_platform-34'!$F$1:$G$149,2,FALSE)</f>
        <v>2.8742027259534102</v>
      </c>
      <c r="H31" s="57">
        <f>+VLOOKUP(B31,'[6]GCI_data_platform-35'!$F$1:$G$149,2,FALSE)</f>
        <v>3.3451427897959198</v>
      </c>
      <c r="I31" s="57">
        <f>+VLOOKUP(B31,'[6]GCI_data_platform-108'!$F$1:$G$149,2,FALSE)</f>
        <v>2.5879169469387802</v>
      </c>
      <c r="J31" s="57">
        <f>+VLOOKUP(B31,'[6]GCI_data_platform-36'!$F$1:$G$149,2,FALSE)</f>
        <v>1.4516418755102001</v>
      </c>
      <c r="K31" s="57">
        <f>+VLOOKUP(B31,'[6]GCI_data_platform-37'!$F$1:$G$149,2,FALSE)</f>
        <v>3.4732818326530599</v>
      </c>
      <c r="L31" s="57">
        <f>+VLOOKUP(B31,'[6]GCI_data_platform-38'!$F$1:$G$149,2,FALSE)</f>
        <v>3.9911332673469402</v>
      </c>
      <c r="M31" s="57">
        <f>+VLOOKUP(B31,'[6]GCI_data_platform-39'!$F$1:$G$149,2,FALSE)</f>
        <v>527.5516737744</v>
      </c>
      <c r="N31" s="57">
        <f>+VLOOKUP(B31,'[6]GCI_data_platform-40'!$F$1:$G$149,2,FALSE)</f>
        <v>4.12554822486777</v>
      </c>
      <c r="O31" s="57">
        <f>+VLOOKUP(B31,'[6]GCI_data_platform-41'!$F$1:$G$149,2,FALSE)</f>
        <v>5.1792015265306102</v>
      </c>
      <c r="P31" s="57">
        <f>+VLOOKUP(B31,'[6]GCI_data_platform-42'!$F$1:$G$149,2,FALSE)</f>
        <v>103.187441499294</v>
      </c>
      <c r="Q31" s="57">
        <f>+VLOOKUP(B31,'[6]GCI_data_platform-43'!$F$1:$G$149,2,FALSE)</f>
        <v>13.229451809634501</v>
      </c>
    </row>
    <row r="32" spans="1:17" hidden="1" x14ac:dyDescent="0.25">
      <c r="A32" s="57" t="s">
        <v>186</v>
      </c>
      <c r="B32" s="57" t="s">
        <v>393</v>
      </c>
      <c r="C32" s="57">
        <v>30</v>
      </c>
      <c r="F32" s="57">
        <f>+VLOOKUP(B32,'[6]GCI_data_platform-33'!$F$1:$G$149,2,FALSE)</f>
        <v>3.9172896757907898</v>
      </c>
      <c r="G32" s="57">
        <f>+VLOOKUP(B32,'[6]GCI_data_platform-34'!$F$1:$G$149,2,FALSE)</f>
        <v>2.8767514841303501</v>
      </c>
      <c r="H32" s="57">
        <f>+VLOOKUP(B32,'[6]GCI_data_platform-35'!$F$1:$G$149,2,FALSE)</f>
        <v>3.7546178166666699</v>
      </c>
      <c r="I32" s="57">
        <f>+VLOOKUP(B32,'[6]GCI_data_platform-108'!$F$1:$G$149,2,FALSE)</f>
        <v>2.7265381254902001</v>
      </c>
      <c r="J32" s="57">
        <f>+VLOOKUP(B32,'[6]GCI_data_platform-36'!$F$1:$G$149,2,FALSE)</f>
        <v>1.74460793137255</v>
      </c>
      <c r="K32" s="57">
        <f>+VLOOKUP(B32,'[6]GCI_data_platform-37'!$F$1:$G$149,2,FALSE)</f>
        <v>2.8671282803921598</v>
      </c>
      <c r="L32" s="57">
        <f>+VLOOKUP(B32,'[6]GCI_data_platform-38'!$F$1:$G$149,2,FALSE)</f>
        <v>4.8074336862745097</v>
      </c>
      <c r="M32" s="57">
        <f>+VLOOKUP(B32,'[6]GCI_data_platform-39'!$F$1:$G$149,2,FALSE)</f>
        <v>136.29067545772801</v>
      </c>
      <c r="N32" s="57">
        <f>+VLOOKUP(B32,'[6]GCI_data_platform-40'!$F$1:$G$149,2,FALSE)</f>
        <v>4.9578278674512202</v>
      </c>
      <c r="O32" s="57">
        <f>+VLOOKUP(B32,'[6]GCI_data_platform-41'!$F$1:$G$149,2,FALSE)</f>
        <v>5.6156614715686297</v>
      </c>
      <c r="P32" s="57">
        <f>+VLOOKUP(B32,'[6]GCI_data_platform-42'!$F$1:$G$149,2,FALSE)</f>
        <v>128.31964703857599</v>
      </c>
      <c r="Q32" s="57">
        <f>+VLOOKUP(B32,'[6]GCI_data_platform-43'!$F$1:$G$149,2,FALSE)</f>
        <v>21.2267078315923</v>
      </c>
    </row>
    <row r="33" spans="1:17" hidden="1" x14ac:dyDescent="0.25">
      <c r="A33" s="57" t="s">
        <v>187</v>
      </c>
      <c r="B33" s="57" t="s">
        <v>394</v>
      </c>
      <c r="C33" s="57">
        <v>30</v>
      </c>
      <c r="F33" s="57">
        <f>+VLOOKUP(B33,'[6]GCI_data_platform-33'!$F$1:$G$149,2,FALSE)</f>
        <v>3.1260333201533999</v>
      </c>
      <c r="G33" s="57">
        <f>+VLOOKUP(B33,'[6]GCI_data_platform-34'!$F$1:$G$149,2,FALSE)</f>
        <v>3.1437399293693198</v>
      </c>
      <c r="H33" s="57">
        <f>+VLOOKUP(B33,'[6]GCI_data_platform-35'!$F$1:$G$149,2,FALSE)</f>
        <v>3.75776453063584</v>
      </c>
      <c r="I33" s="57">
        <f>+VLOOKUP(B33,'[6]GCI_data_platform-108'!$F$1:$G$149,2,FALSE)</f>
        <v>3.23376408092486</v>
      </c>
      <c r="J33" s="57">
        <f>+VLOOKUP(B33,'[6]GCI_data_platform-36'!$F$1:$G$149,2,FALSE)</f>
        <v>2.14204101734104</v>
      </c>
      <c r="K33" s="57">
        <f>+VLOOKUP(B33,'[6]GCI_data_platform-37'!$F$1:$G$149,2,FALSE)</f>
        <v>4.5407104739884403</v>
      </c>
      <c r="L33" s="57">
        <f>+VLOOKUP(B33,'[6]GCI_data_platform-38'!$F$1:$G$149,2,FALSE)</f>
        <v>4.0718736728323703</v>
      </c>
      <c r="M33" s="57">
        <f>+VLOOKUP(B33,'[6]GCI_data_platform-39'!$F$1:$G$149,2,FALSE)</f>
        <v>44.171783859455999</v>
      </c>
      <c r="N33" s="57">
        <f>+VLOOKUP(B33,'[6]GCI_data_platform-40'!$F$1:$G$149,2,FALSE)</f>
        <v>3.1083267109374799</v>
      </c>
      <c r="O33" s="57">
        <f>+VLOOKUP(B33,'[6]GCI_data_platform-41'!$F$1:$G$149,2,FALSE)</f>
        <v>3.5598547271676302</v>
      </c>
      <c r="P33" s="57">
        <f>+VLOOKUP(B33,'[6]GCI_data_platform-42'!$F$1:$G$149,2,FALSE)</f>
        <v>96.271947788293204</v>
      </c>
      <c r="Q33" s="57">
        <f>+VLOOKUP(B33,'[6]GCI_data_platform-43'!$F$1:$G$149,2,FALSE)</f>
        <v>1.30129647968656</v>
      </c>
    </row>
    <row r="34" spans="1:17" hidden="1" x14ac:dyDescent="0.25">
      <c r="A34" s="57" t="s">
        <v>188</v>
      </c>
      <c r="B34" s="57" t="s">
        <v>395</v>
      </c>
      <c r="C34" s="57">
        <v>30</v>
      </c>
      <c r="F34" s="57">
        <f>+VLOOKUP(B34,'[6]GCI_data_platform-33'!$F$1:$G$149,2,FALSE)</f>
        <v>4.6604571456328703</v>
      </c>
      <c r="G34" s="57">
        <f>+VLOOKUP(B34,'[6]GCI_data_platform-34'!$F$1:$G$149,2,FALSE)</f>
        <v>3.9376193889518998</v>
      </c>
      <c r="H34" s="57">
        <f>+VLOOKUP(B34,'[6]GCI_data_platform-35'!$F$1:$G$149,2,FALSE)</f>
        <v>5.1194521534759403</v>
      </c>
      <c r="I34" s="57">
        <f>+VLOOKUP(B34,'[6]GCI_data_platform-108'!$F$1:$G$149,2,FALSE)</f>
        <v>5.5136961737967898</v>
      </c>
      <c r="J34" s="57">
        <f>+VLOOKUP(B34,'[6]GCI_data_platform-36'!$F$1:$G$149,2,FALSE)</f>
        <v>3.0969948272727299</v>
      </c>
      <c r="K34" s="57">
        <f>+VLOOKUP(B34,'[6]GCI_data_platform-37'!$F$1:$G$149,2,FALSE)</f>
        <v>4.3024194326203196</v>
      </c>
      <c r="L34" s="57">
        <f>+VLOOKUP(B34,'[6]GCI_data_platform-38'!$F$1:$G$149,2,FALSE)</f>
        <v>4.3661988149732602</v>
      </c>
      <c r="M34" s="57">
        <f>+VLOOKUP(B34,'[6]GCI_data_platform-39'!$F$1:$G$149,2,FALSE)</f>
        <v>85.971013248383997</v>
      </c>
      <c r="N34" s="57">
        <f>+VLOOKUP(B34,'[6]GCI_data_platform-40'!$F$1:$G$149,2,FALSE)</f>
        <v>5.3832949023138399</v>
      </c>
      <c r="O34" s="57">
        <f>+VLOOKUP(B34,'[6]GCI_data_platform-41'!$F$1:$G$149,2,FALSE)</f>
        <v>5.6303723935828902</v>
      </c>
      <c r="P34" s="57">
        <f>+VLOOKUP(B34,'[6]GCI_data_platform-42'!$F$1:$G$149,2,FALSE)</f>
        <v>113.310347688459</v>
      </c>
      <c r="Q34" s="57">
        <f>+VLOOKUP(B34,'[6]GCI_data_platform-43'!$F$1:$G$149,2,FALSE)</f>
        <v>37.379449584444103</v>
      </c>
    </row>
    <row r="35" spans="1:17" x14ac:dyDescent="0.25">
      <c r="A35" s="57" t="s">
        <v>10</v>
      </c>
      <c r="B35" s="57" t="s">
        <v>79</v>
      </c>
      <c r="C35" s="57">
        <v>20</v>
      </c>
      <c r="D35" s="57">
        <v>1</v>
      </c>
      <c r="E35" s="57">
        <v>21</v>
      </c>
      <c r="F35" s="57">
        <f>+VLOOKUP(B35,'[6]GCI_data_platform-33'!$F$1:$G$149,2,FALSE)</f>
        <v>4.6326446313804999</v>
      </c>
      <c r="G35" s="57">
        <f>+VLOOKUP(B35,'[6]GCI_data_platform-34'!$F$1:$G$149,2,FALSE)</f>
        <v>4.4232437965035896</v>
      </c>
      <c r="H35" s="57">
        <f>+VLOOKUP(B35,'[6]GCI_data_platform-35'!$F$1:$G$149,2,FALSE)</f>
        <v>5.1416344633802797</v>
      </c>
      <c r="I35" s="57">
        <f>+VLOOKUP(B35,'[6]GCI_data_platform-108'!$F$1:$G$149,2,FALSE)</f>
        <v>5.4000052316901401</v>
      </c>
      <c r="J35" s="57">
        <f>+VLOOKUP(B35,'[6]GCI_data_platform-36'!$F$1:$G$149,2,FALSE)</f>
        <v>0</v>
      </c>
      <c r="K35" s="57">
        <f>+VLOOKUP(B35,'[6]GCI_data_platform-37'!$F$1:$G$149,2,FALSE)</f>
        <v>4.8388659697183103</v>
      </c>
      <c r="L35" s="57">
        <f>+VLOOKUP(B35,'[6]GCI_data_platform-38'!$F$1:$G$149,2,FALSE)</f>
        <v>5.2773584225352099</v>
      </c>
      <c r="M35" s="57">
        <f>+VLOOKUP(B35,'[6]GCI_data_platform-39'!$F$1:$G$149,2,FALSE)</f>
        <v>173.369731081536</v>
      </c>
      <c r="N35" s="57">
        <f>+VLOOKUP(B35,'[6]GCI_data_platform-40'!$F$1:$G$149,2,FALSE)</f>
        <v>4.8420454662574004</v>
      </c>
      <c r="O35" s="57">
        <f>+VLOOKUP(B35,'[6]GCI_data_platform-41'!$F$1:$G$149,2,FALSE)</f>
        <v>5.2456607105633797</v>
      </c>
      <c r="P35" s="57">
        <f>+VLOOKUP(B35,'[6]GCI_data_platform-42'!$F$1:$G$149,2,FALSE)</f>
        <v>98.385445541222495</v>
      </c>
      <c r="Q35" s="57">
        <f>+VLOOKUP(B35,'[6]GCI_data_platform-43'!$F$1:$G$149,2,FALSE)</f>
        <v>33.050587778944802</v>
      </c>
    </row>
    <row r="36" spans="1:17" hidden="1" x14ac:dyDescent="0.25">
      <c r="A36" s="57" t="s">
        <v>189</v>
      </c>
      <c r="B36" s="57" t="s">
        <v>399</v>
      </c>
      <c r="C36" s="57">
        <v>30</v>
      </c>
      <c r="F36" s="57">
        <f>+VLOOKUP(B36,'[6]GCI_data_platform-33'!$F$1:$G$149,2,FALSE)</f>
        <v>4.7115925782743</v>
      </c>
      <c r="G36" s="57">
        <f>+VLOOKUP(B36,'[6]GCI_data_platform-34'!$F$1:$G$149,2,FALSE)</f>
        <v>4.19101655538479</v>
      </c>
      <c r="H36" s="57">
        <f>+VLOOKUP(B36,'[6]GCI_data_platform-35'!$F$1:$G$149,2,FALSE)</f>
        <v>5.1494442098591504</v>
      </c>
      <c r="I36" s="57">
        <f>+VLOOKUP(B36,'[6]GCI_data_platform-108'!$F$1:$G$149,2,FALSE)</f>
        <v>3.7183876779342699</v>
      </c>
      <c r="J36" s="57">
        <f>+VLOOKUP(B36,'[6]GCI_data_platform-36'!$F$1:$G$149,2,FALSE)</f>
        <v>4.5868878957746499</v>
      </c>
      <c r="K36" s="57">
        <f>+VLOOKUP(B36,'[6]GCI_data_platform-37'!$F$1:$G$149,2,FALSE)</f>
        <v>4.4213861107981201</v>
      </c>
      <c r="L36" s="57">
        <f>+VLOOKUP(B36,'[6]GCI_data_platform-38'!$F$1:$G$149,2,FALSE)</f>
        <v>5.75550833943662</v>
      </c>
      <c r="M36" s="57">
        <f>+VLOOKUP(B36,'[6]GCI_data_platform-39'!$F$1:$G$149,2,FALSE)</f>
        <v>194.56985455776001</v>
      </c>
      <c r="N36" s="57">
        <f>+VLOOKUP(B36,'[6]GCI_data_platform-40'!$F$1:$G$149,2,FALSE)</f>
        <v>5.2321686011638198</v>
      </c>
      <c r="O36" s="57">
        <f>+VLOOKUP(B36,'[6]GCI_data_platform-41'!$F$1:$G$149,2,FALSE)</f>
        <v>6.40403354741784</v>
      </c>
      <c r="P36" s="57">
        <f>+VLOOKUP(B36,'[6]GCI_data_platform-42'!$F$1:$G$149,2,FALSE)</f>
        <v>122.785116108971</v>
      </c>
      <c r="Q36" s="57">
        <f>+VLOOKUP(B36,'[6]GCI_data_platform-43'!$F$1:$G$149,2,FALSE)</f>
        <v>19.875676695806899</v>
      </c>
    </row>
    <row r="37" spans="1:17" hidden="1" x14ac:dyDescent="0.25">
      <c r="A37" s="57" t="s">
        <v>190</v>
      </c>
      <c r="B37" s="57" t="s">
        <v>400</v>
      </c>
      <c r="C37" s="57">
        <v>30</v>
      </c>
      <c r="F37" s="57">
        <f>+VLOOKUP(B37,'[6]GCI_data_platform-33'!$F$1:$G$149,2,FALSE)</f>
        <v>5.5321813284856498</v>
      </c>
      <c r="G37" s="57">
        <f>+VLOOKUP(B37,'[6]GCI_data_platform-34'!$F$1:$G$149,2,FALSE)</f>
        <v>4.8674829879514503</v>
      </c>
      <c r="H37" s="57">
        <f>+VLOOKUP(B37,'[6]GCI_data_platform-35'!$F$1:$G$149,2,FALSE)</f>
        <v>5.7369887933554802</v>
      </c>
      <c r="I37" s="57">
        <f>+VLOOKUP(B37,'[6]GCI_data_platform-108'!$F$1:$G$149,2,FALSE)</f>
        <v>5.4504426172757503</v>
      </c>
      <c r="J37" s="57">
        <f>+VLOOKUP(B37,'[6]GCI_data_platform-36'!$F$1:$G$149,2,FALSE)</f>
        <v>4.47400812292359</v>
      </c>
      <c r="K37" s="57">
        <f>+VLOOKUP(B37,'[6]GCI_data_platform-37'!$F$1:$G$149,2,FALSE)</f>
        <v>5.6765622863787399</v>
      </c>
      <c r="L37" s="57">
        <f>+VLOOKUP(B37,'[6]GCI_data_platform-38'!$F$1:$G$149,2,FALSE)</f>
        <v>5.6397073242524902</v>
      </c>
      <c r="M37" s="57">
        <f>+VLOOKUP(B37,'[6]GCI_data_platform-39'!$F$1:$G$149,2,FALSE)</f>
        <v>463.75480727135999</v>
      </c>
      <c r="N37" s="57">
        <f>+VLOOKUP(B37,'[6]GCI_data_platform-40'!$F$1:$G$149,2,FALSE)</f>
        <v>6.1968796690198502</v>
      </c>
      <c r="O37" s="57">
        <f>+VLOOKUP(B37,'[6]GCI_data_platform-41'!$F$1:$G$149,2,FALSE)</f>
        <v>6.6844353003322299</v>
      </c>
      <c r="P37" s="57">
        <f>+VLOOKUP(B37,'[6]GCI_data_platform-42'!$F$1:$G$149,2,FALSE)</f>
        <v>117.955892087203</v>
      </c>
      <c r="Q37" s="57">
        <f>+VLOOKUP(B37,'[6]GCI_data_platform-43'!$F$1:$G$149,2,FALSE)</f>
        <v>43.472356473698603</v>
      </c>
    </row>
    <row r="38" spans="1:17" hidden="1" x14ac:dyDescent="0.25">
      <c r="A38" s="57" t="s">
        <v>191</v>
      </c>
      <c r="B38" s="57" t="s">
        <v>401</v>
      </c>
      <c r="C38" s="57">
        <v>30</v>
      </c>
      <c r="F38" s="57">
        <f>+VLOOKUP(B38,'[6]GCI_data_platform-33'!$F$1:$G$149,2,FALSE)</f>
        <v>3.0164715227530001</v>
      </c>
      <c r="G38" s="57">
        <f>+VLOOKUP(B38,'[6]GCI_data_platform-34'!$F$1:$G$149,2,FALSE)</f>
        <v>3.7224943135587298</v>
      </c>
      <c r="H38" s="57">
        <f>+VLOOKUP(B38,'[6]GCI_data_platform-35'!$F$1:$G$149,2,FALSE)</f>
        <v>3.6897771285714298</v>
      </c>
      <c r="I38" s="57">
        <f>+VLOOKUP(B38,'[6]GCI_data_platform-108'!$F$1:$G$149,2,FALSE)</f>
        <v>4.2180952523809498</v>
      </c>
      <c r="J38" s="57">
        <f>+VLOOKUP(B38,'[6]GCI_data_platform-36'!$F$1:$G$149,2,FALSE)</f>
        <v>2.60907010952381</v>
      </c>
      <c r="K38" s="57">
        <f>+VLOOKUP(B38,'[6]GCI_data_platform-37'!$F$1:$G$149,2,FALSE)</f>
        <v>4.6367079095238104</v>
      </c>
      <c r="L38" s="57">
        <f>+VLOOKUP(B38,'[6]GCI_data_platform-38'!$F$1:$G$149,2,FALSE)</f>
        <v>5.1588917285714304</v>
      </c>
      <c r="M38" s="57">
        <f>+VLOOKUP(B38,'[6]GCI_data_platform-39'!$F$1:$G$149,2,FALSE)</f>
        <v>386.41598290944</v>
      </c>
      <c r="N38" s="57">
        <f>+VLOOKUP(B38,'[6]GCI_data_platform-40'!$F$1:$G$149,2,FALSE)</f>
        <v>2.31044873194727</v>
      </c>
      <c r="O38" s="57">
        <f>+VLOOKUP(B38,'[6]GCI_data_platform-41'!$F$1:$G$149,2,FALSE)</f>
        <v>2.1172883333333301</v>
      </c>
      <c r="P38" s="57">
        <f>+VLOOKUP(B38,'[6]GCI_data_platform-42'!$F$1:$G$149,2,FALSE)</f>
        <v>88.753531626512697</v>
      </c>
      <c r="Q38" s="57">
        <f>+VLOOKUP(B38,'[6]GCI_data_platform-43'!$F$1:$G$149,2,FALSE)</f>
        <v>10.4636111986452</v>
      </c>
    </row>
    <row r="39" spans="1:17" hidden="1" x14ac:dyDescent="0.25">
      <c r="A39" s="57" t="s">
        <v>192</v>
      </c>
      <c r="B39" s="57" t="s">
        <v>402</v>
      </c>
      <c r="C39" s="57">
        <v>30</v>
      </c>
      <c r="F39" s="57">
        <f>+VLOOKUP(B39,'[6]GCI_data_platform-33'!$F$1:$G$149,2,FALSE)</f>
        <v>3.8141515518553502</v>
      </c>
      <c r="G39" s="57">
        <f>+VLOOKUP(B39,'[6]GCI_data_platform-34'!$F$1:$G$149,2,FALSE)</f>
        <v>3.6645134160086301</v>
      </c>
      <c r="H39" s="57">
        <f>+VLOOKUP(B39,'[6]GCI_data_platform-35'!$F$1:$G$149,2,FALSE)</f>
        <v>4.2222057015873</v>
      </c>
      <c r="I39" s="57">
        <f>+VLOOKUP(B39,'[6]GCI_data_platform-108'!$F$1:$G$149,2,FALSE)</f>
        <v>4.6407864039682503</v>
      </c>
      <c r="J39" s="57">
        <f>+VLOOKUP(B39,'[6]GCI_data_platform-36'!$F$1:$G$149,2,FALSE)</f>
        <v>2.99881992063492</v>
      </c>
      <c r="K39" s="57">
        <f>+VLOOKUP(B39,'[6]GCI_data_platform-37'!$F$1:$G$149,2,FALSE)</f>
        <v>4.2292034246031696</v>
      </c>
      <c r="L39" s="57">
        <f>+VLOOKUP(B39,'[6]GCI_data_platform-38'!$F$1:$G$149,2,FALSE)</f>
        <v>4.4556790365079397</v>
      </c>
      <c r="M39" s="57">
        <f>+VLOOKUP(B39,'[6]GCI_data_platform-39'!$F$1:$G$149,2,FALSE)</f>
        <v>166.58296408512001</v>
      </c>
      <c r="N39" s="57">
        <f>+VLOOKUP(B39,'[6]GCI_data_platform-40'!$F$1:$G$149,2,FALSE)</f>
        <v>3.9637896877020702</v>
      </c>
      <c r="O39" s="57">
        <f>+VLOOKUP(B39,'[6]GCI_data_platform-41'!$F$1:$G$149,2,FALSE)</f>
        <v>4.4950572682539702</v>
      </c>
      <c r="P39" s="57">
        <f>+VLOOKUP(B39,'[6]GCI_data_platform-42'!$F$1:$G$149,2,FALSE)</f>
        <v>110.70806856406899</v>
      </c>
      <c r="Q39" s="57">
        <f>+VLOOKUP(B39,'[6]GCI_data_platform-43'!$F$1:$G$149,2,FALSE)</f>
        <v>15.530938573979199</v>
      </c>
    </row>
    <row r="40" spans="1:17" hidden="1" x14ac:dyDescent="0.25">
      <c r="A40" s="57" t="s">
        <v>193</v>
      </c>
      <c r="B40" s="57" t="s">
        <v>404</v>
      </c>
      <c r="C40" s="57">
        <v>30</v>
      </c>
      <c r="F40" s="57">
        <f>+VLOOKUP(B40,'[6]GCI_data_platform-33'!$F$1:$G$149,2,FALSE)</f>
        <v>3.3352496513190002</v>
      </c>
      <c r="G40" s="57">
        <f>+VLOOKUP(B40,'[6]GCI_data_platform-34'!$F$1:$G$149,2,FALSE)</f>
        <v>3.41775312085537</v>
      </c>
      <c r="H40" s="57">
        <f>+VLOOKUP(B40,'[6]GCI_data_platform-35'!$F$1:$G$149,2,FALSE)</f>
        <v>3.3174969518797002</v>
      </c>
      <c r="I40" s="57">
        <f>+VLOOKUP(B40,'[6]GCI_data_platform-108'!$F$1:$G$149,2,FALSE)</f>
        <v>2.7423015308270702</v>
      </c>
      <c r="J40" s="57">
        <f>+VLOOKUP(B40,'[6]GCI_data_platform-36'!$F$1:$G$149,2,FALSE)</f>
        <v>2.7293773954887199</v>
      </c>
      <c r="K40" s="57">
        <f>+VLOOKUP(B40,'[6]GCI_data_platform-37'!$F$1:$G$149,2,FALSE)</f>
        <v>4.0506768127819504</v>
      </c>
      <c r="L40" s="57">
        <f>+VLOOKUP(B40,'[6]GCI_data_platform-38'!$F$1:$G$149,2,FALSE)</f>
        <v>4.7860657736842098</v>
      </c>
      <c r="M40" s="57">
        <f>+VLOOKUP(B40,'[6]GCI_data_platform-39'!$F$1:$G$149,2,FALSE)</f>
        <v>710.54536163846399</v>
      </c>
      <c r="N40" s="57">
        <f>+VLOOKUP(B40,'[6]GCI_data_platform-40'!$F$1:$G$149,2,FALSE)</f>
        <v>3.2527461817826402</v>
      </c>
      <c r="O40" s="57">
        <f>+VLOOKUP(B40,'[6]GCI_data_platform-41'!$F$1:$G$149,2,FALSE)</f>
        <v>3.35870606165413</v>
      </c>
      <c r="P40" s="57">
        <f>+VLOOKUP(B40,'[6]GCI_data_platform-42'!$F$1:$G$149,2,FALSE)</f>
        <v>115.29380829206001</v>
      </c>
      <c r="Q40" s="57">
        <f>+VLOOKUP(B40,'[6]GCI_data_platform-43'!$F$1:$G$149,2,FALSE)</f>
        <v>10.1925479281285</v>
      </c>
    </row>
    <row r="41" spans="1:17" hidden="1" x14ac:dyDescent="0.25">
      <c r="A41" s="57" t="s">
        <v>194</v>
      </c>
      <c r="B41" s="57" t="s">
        <v>405</v>
      </c>
      <c r="C41" s="57">
        <v>30</v>
      </c>
      <c r="F41" s="57">
        <f>+VLOOKUP(B41,'[6]GCI_data_platform-33'!$F$1:$G$149,2,FALSE)</f>
        <v>4.0146753029641502</v>
      </c>
      <c r="G41" s="57">
        <f>+VLOOKUP(B41,'[6]GCI_data_platform-34'!$F$1:$G$149,2,FALSE)</f>
        <v>3.5598563102991898</v>
      </c>
      <c r="H41" s="57">
        <f>+VLOOKUP(B41,'[6]GCI_data_platform-35'!$F$1:$G$149,2,FALSE)</f>
        <v>4.3030542589743597</v>
      </c>
      <c r="I41" s="57">
        <f>+VLOOKUP(B41,'[6]GCI_data_platform-108'!$F$1:$G$149,2,FALSE)</f>
        <v>4.28193322051282</v>
      </c>
      <c r="J41" s="57">
        <f>+VLOOKUP(B41,'[6]GCI_data_platform-36'!$F$1:$G$149,2,FALSE)</f>
        <v>2.5336453282051301</v>
      </c>
      <c r="K41" s="57">
        <f>+VLOOKUP(B41,'[6]GCI_data_platform-37'!$F$1:$G$149,2,FALSE)</f>
        <v>4.17462644358974</v>
      </c>
      <c r="L41" s="57">
        <f>+VLOOKUP(B41,'[6]GCI_data_platform-38'!$F$1:$G$149,2,FALSE)</f>
        <v>4.8138314871794901</v>
      </c>
      <c r="M41" s="57">
        <f>+VLOOKUP(B41,'[6]GCI_data_platform-39'!$F$1:$G$149,2,FALSE)</f>
        <v>95.448220388927993</v>
      </c>
      <c r="N41" s="57">
        <f>+VLOOKUP(B41,'[6]GCI_data_platform-40'!$F$1:$G$149,2,FALSE)</f>
        <v>4.4694942956290999</v>
      </c>
      <c r="O41" s="57">
        <f>+VLOOKUP(B41,'[6]GCI_data_platform-41'!$F$1:$G$149,2,FALSE)</f>
        <v>4.7192582025640997</v>
      </c>
      <c r="P41" s="57">
        <f>+VLOOKUP(B41,'[6]GCI_data_platform-42'!$F$1:$G$149,2,FALSE)</f>
        <v>138.07186920959001</v>
      </c>
      <c r="Q41" s="57">
        <f>+VLOOKUP(B41,'[6]GCI_data_platform-43'!$F$1:$G$149,2,FALSE)</f>
        <v>16.905782112724701</v>
      </c>
    </row>
    <row r="42" spans="1:17" x14ac:dyDescent="0.25">
      <c r="A42" s="57" t="s">
        <v>14</v>
      </c>
      <c r="B42" s="57" t="s">
        <v>83</v>
      </c>
      <c r="C42" s="57">
        <v>20</v>
      </c>
      <c r="D42" s="57">
        <v>1</v>
      </c>
      <c r="E42" s="57">
        <v>22</v>
      </c>
      <c r="F42" s="57">
        <f>+VLOOKUP(B42,'[6]GCI_data_platform-33'!$F$1:$G$149,2,FALSE)</f>
        <v>4.6984690404619904</v>
      </c>
      <c r="G42" s="57">
        <f>+VLOOKUP(B42,'[6]GCI_data_platform-34'!$F$1:$G$149,2,FALSE)</f>
        <v>3.96146186309003</v>
      </c>
      <c r="H42" s="57">
        <f>+VLOOKUP(B42,'[6]GCI_data_platform-35'!$F$1:$G$149,2,FALSE)</f>
        <v>5.2205583870056502</v>
      </c>
      <c r="I42" s="57">
        <f>+VLOOKUP(B42,'[6]GCI_data_platform-108'!$F$1:$G$149,2,FALSE)</f>
        <v>4.1973408050847496</v>
      </c>
      <c r="J42" s="57">
        <f>+VLOOKUP(B42,'[6]GCI_data_platform-36'!$F$1:$G$149,2,FALSE)</f>
        <v>3.5570243485875701</v>
      </c>
      <c r="K42" s="57">
        <f>+VLOOKUP(B42,'[6]GCI_data_platform-37'!$F$1:$G$149,2,FALSE)</f>
        <v>5.6017786112994399</v>
      </c>
      <c r="L42" s="57">
        <f>+VLOOKUP(B42,'[6]GCI_data_platform-38'!$F$1:$G$149,2,FALSE)</f>
        <v>4.1355651757062102</v>
      </c>
      <c r="M42" s="57">
        <f>+VLOOKUP(B42,'[6]GCI_data_platform-39'!$F$1:$G$149,2,FALSE)</f>
        <v>21.592412341631999</v>
      </c>
      <c r="N42" s="57">
        <f>+VLOOKUP(B42,'[6]GCI_data_platform-40'!$F$1:$G$149,2,FALSE)</f>
        <v>5.4354762178339504</v>
      </c>
      <c r="O42" s="57">
        <f>+VLOOKUP(B42,'[6]GCI_data_platform-41'!$F$1:$G$149,2,FALSE)</f>
        <v>5.1118575367231598</v>
      </c>
      <c r="P42" s="57">
        <f>+VLOOKUP(B42,'[6]GCI_data_platform-42'!$F$1:$G$149,2,FALSE)</f>
        <v>154.54588202979301</v>
      </c>
      <c r="Q42" s="57">
        <f>+VLOOKUP(B42,'[6]GCI_data_platform-43'!$F$1:$G$149,2,FALSE)</f>
        <v>33.454598652596502</v>
      </c>
    </row>
    <row r="43" spans="1:17" hidden="1" x14ac:dyDescent="0.25">
      <c r="A43" s="57" t="s">
        <v>196</v>
      </c>
      <c r="B43" s="57" t="s">
        <v>407</v>
      </c>
      <c r="C43" s="57">
        <v>30</v>
      </c>
      <c r="F43" s="57">
        <f>+VLOOKUP(B43,'[6]GCI_data_platform-33'!$F$1:$G$149,2,FALSE)</f>
        <v>2.6145364004366098</v>
      </c>
      <c r="G43" s="57">
        <f>+VLOOKUP(B43,'[6]GCI_data_platform-34'!$F$1:$G$149,2,FALSE)</f>
        <v>3.1792565034048699</v>
      </c>
      <c r="H43" s="57">
        <f>+VLOOKUP(B43,'[6]GCI_data_platform-35'!$F$1:$G$149,2,FALSE)</f>
        <v>3.39656930632911</v>
      </c>
      <c r="I43" s="57">
        <f>+VLOOKUP(B43,'[6]GCI_data_platform-108'!$F$1:$G$149,2,FALSE)</f>
        <v>4.0682918531645598</v>
      </c>
      <c r="J43" s="57">
        <f>+VLOOKUP(B43,'[6]GCI_data_platform-36'!$F$1:$G$149,2,FALSE)</f>
        <v>1.48638297974684</v>
      </c>
      <c r="K43" s="57">
        <f>+VLOOKUP(B43,'[6]GCI_data_platform-37'!$F$1:$G$149,2,FALSE)</f>
        <v>3.1044738936708902</v>
      </c>
      <c r="L43" s="57">
        <f>+VLOOKUP(B43,'[6]GCI_data_platform-38'!$F$1:$G$149,2,FALSE)</f>
        <v>5.3491557873417701</v>
      </c>
      <c r="M43" s="57">
        <f>+VLOOKUP(B43,'[6]GCI_data_platform-39'!$F$1:$G$149,2,FALSE)</f>
        <v>253.55837133791999</v>
      </c>
      <c r="N43" s="57">
        <f>+VLOOKUP(B43,'[6]GCI_data_platform-40'!$F$1:$G$149,2,FALSE)</f>
        <v>2.0498162974683498</v>
      </c>
      <c r="O43" s="57">
        <f>+VLOOKUP(B43,'[6]GCI_data_platform-41'!$F$1:$G$149,2,FALSE)</f>
        <v>3.0996325949367098</v>
      </c>
      <c r="P43" s="57">
        <f>+VLOOKUP(B43,'[6]GCI_data_platform-42'!$F$1:$G$149,2,FALSE)</f>
        <v>23.7164740969612</v>
      </c>
      <c r="Q43" s="57">
        <f>+VLOOKUP(B43,'[6]GCI_data_platform-43'!$F$1:$G$149,2,FALSE)</f>
        <v>0.92155593946160397</v>
      </c>
    </row>
    <row r="44" spans="1:17" hidden="1" x14ac:dyDescent="0.25">
      <c r="A44" s="57" t="s">
        <v>197</v>
      </c>
      <c r="B44" s="57" t="s">
        <v>410</v>
      </c>
      <c r="C44" s="57">
        <v>30</v>
      </c>
      <c r="F44" s="57">
        <f>+VLOOKUP(B44,'[6]GCI_data_platform-33'!$F$1:$G$149,2,FALSE)</f>
        <v>5.5511301017486696</v>
      </c>
      <c r="G44" s="57">
        <f>+VLOOKUP(B44,'[6]GCI_data_platform-34'!$F$1:$G$149,2,FALSE)</f>
        <v>5.5165028611656801</v>
      </c>
      <c r="H44" s="57">
        <f>+VLOOKUP(B44,'[6]GCI_data_platform-35'!$F$1:$G$149,2,FALSE)</f>
        <v>6.4893975157894701</v>
      </c>
      <c r="I44" s="57">
        <f>+VLOOKUP(B44,'[6]GCI_data_platform-108'!$F$1:$G$149,2,FALSE)</f>
        <v>6.1012054684210497</v>
      </c>
      <c r="J44" s="57">
        <f>+VLOOKUP(B44,'[6]GCI_data_platform-36'!$F$1:$G$149,2,FALSE)</f>
        <v>5.86551583157895</v>
      </c>
      <c r="K44" s="57">
        <f>+VLOOKUP(B44,'[6]GCI_data_platform-37'!$F$1:$G$149,2,FALSE)</f>
        <v>6.3807352894736802</v>
      </c>
      <c r="L44" s="57">
        <f>+VLOOKUP(B44,'[6]GCI_data_platform-38'!$F$1:$G$149,2,FALSE)</f>
        <v>6.2234186947368402</v>
      </c>
      <c r="M44" s="57">
        <f>+VLOOKUP(B44,'[6]GCI_data_platform-39'!$F$1:$G$149,2,FALSE)</f>
        <v>392.58020495232</v>
      </c>
      <c r="N44" s="57">
        <f>+VLOOKUP(B44,'[6]GCI_data_platform-40'!$F$1:$G$149,2,FALSE)</f>
        <v>5.5857573423316698</v>
      </c>
      <c r="O44" s="57">
        <f>+VLOOKUP(B44,'[6]GCI_data_platform-41'!$F$1:$G$149,2,FALSE)</f>
        <v>6.68600462631579</v>
      </c>
      <c r="P44" s="57">
        <f>+VLOOKUP(B44,'[6]GCI_data_platform-42'!$F$1:$G$149,2,FALSE)</f>
        <v>172.508670319087</v>
      </c>
      <c r="Q44" s="57">
        <f>+VLOOKUP(B44,'[6]GCI_data_platform-43'!$F$1:$G$149,2,FALSE)</f>
        <v>16.473467444633901</v>
      </c>
    </row>
    <row r="45" spans="1:17" hidden="1" x14ac:dyDescent="0.25">
      <c r="A45" s="57" t="s">
        <v>198</v>
      </c>
      <c r="B45" s="57" t="s">
        <v>411</v>
      </c>
      <c r="C45" s="57">
        <v>30</v>
      </c>
      <c r="F45" s="57">
        <f>+VLOOKUP(B45,'[6]GCI_data_platform-33'!$F$1:$G$149,2,FALSE)</f>
        <v>6.2081910041964496</v>
      </c>
      <c r="G45" s="57">
        <f>+VLOOKUP(B45,'[6]GCI_data_platform-34'!$F$1:$G$149,2,FALSE)</f>
        <v>6.24900186060606</v>
      </c>
      <c r="H45" s="57">
        <f>+VLOOKUP(B45,'[6]GCI_data_platform-35'!$F$1:$G$149,2,FALSE)</f>
        <v>6.3357616157894698</v>
      </c>
      <c r="I45" s="57">
        <f>+VLOOKUP(B45,'[6]GCI_data_platform-108'!$F$1:$G$149,2,FALSE)</f>
        <v>6.3966744564593299</v>
      </c>
      <c r="J45" s="57">
        <f>+VLOOKUP(B45,'[6]GCI_data_platform-36'!$F$1:$G$149,2,FALSE)</f>
        <v>6.2909646153110002</v>
      </c>
      <c r="K45" s="57">
        <f>+VLOOKUP(B45,'[6]GCI_data_platform-37'!$F$1:$G$149,2,FALSE)</f>
        <v>5.4061601354066999</v>
      </c>
      <c r="L45" s="57">
        <f>+VLOOKUP(B45,'[6]GCI_data_platform-38'!$F$1:$G$149,2,FALSE)</f>
        <v>6.0644503406698602</v>
      </c>
      <c r="M45" s="57">
        <f>+VLOOKUP(B45,'[6]GCI_data_platform-39'!$F$1:$G$149,2,FALSE)</f>
        <v>3820.6152685514899</v>
      </c>
      <c r="N45" s="57">
        <f>+VLOOKUP(B45,'[6]GCI_data_platform-40'!$F$1:$G$149,2,FALSE)</f>
        <v>6.1673801477868402</v>
      </c>
      <c r="O45" s="57">
        <f>+VLOOKUP(B45,'[6]GCI_data_platform-41'!$F$1:$G$149,2,FALSE)</f>
        <v>6.6311603215310999</v>
      </c>
      <c r="P45" s="57">
        <f>+VLOOKUP(B45,'[6]GCI_data_platform-42'!$F$1:$G$149,2,FALSE)</f>
        <v>98.143998961703304</v>
      </c>
      <c r="Q45" s="57">
        <f>+VLOOKUP(B45,'[6]GCI_data_platform-43'!$F$1:$G$149,2,FALSE)</f>
        <v>61.9151849583385</v>
      </c>
    </row>
    <row r="46" spans="1:17" x14ac:dyDescent="0.25">
      <c r="A46" s="57" t="s">
        <v>16</v>
      </c>
      <c r="B46" s="57" t="s">
        <v>85</v>
      </c>
      <c r="C46" s="57">
        <v>20</v>
      </c>
      <c r="D46" s="57">
        <v>1</v>
      </c>
      <c r="E46" s="57">
        <v>22</v>
      </c>
      <c r="F46" s="57">
        <f>+VLOOKUP(B46,'[6]GCI_data_platform-33'!$F$1:$G$149,2,FALSE)</f>
        <v>2.8327752876366001</v>
      </c>
      <c r="G46" s="57">
        <f>+VLOOKUP(B46,'[6]GCI_data_platform-34'!$F$1:$G$149,2,FALSE)</f>
        <v>2.4992224294788099</v>
      </c>
      <c r="H46" s="57">
        <f>+VLOOKUP(B46,'[6]GCI_data_platform-35'!$F$1:$G$149,2,FALSE)</f>
        <v>2.94687201869159</v>
      </c>
      <c r="I46" s="57">
        <f>+VLOOKUP(B46,'[6]GCI_data_platform-108'!$F$1:$G$149,2,FALSE)</f>
        <v>2.32740254205607</v>
      </c>
      <c r="J46" s="57">
        <f>+VLOOKUP(B46,'[6]GCI_data_platform-36'!$F$1:$G$149,2,FALSE)</f>
        <v>2.3882732859813101</v>
      </c>
      <c r="K46" s="57">
        <f>+VLOOKUP(B46,'[6]GCI_data_platform-37'!$F$1:$G$149,2,FALSE)</f>
        <v>2.6896807457943899</v>
      </c>
      <c r="L46" s="57">
        <f>+VLOOKUP(B46,'[6]GCI_data_platform-38'!$F$1:$G$149,2,FALSE)</f>
        <v>3.5681651532710301</v>
      </c>
      <c r="M46" s="57">
        <f>+VLOOKUP(B46,'[6]GCI_data_platform-39'!$F$1:$G$149,2,FALSE)</f>
        <v>28.555976237184002</v>
      </c>
      <c r="N46" s="57">
        <f>+VLOOKUP(B46,'[6]GCI_data_platform-40'!$F$1:$G$149,2,FALSE)</f>
        <v>3.1663281457943899</v>
      </c>
      <c r="O46" s="57">
        <f>+VLOOKUP(B46,'[6]GCI_data_platform-41'!$F$1:$G$149,2,FALSE)</f>
        <v>2.3326562915887901</v>
      </c>
      <c r="P46" s="57">
        <f>+VLOOKUP(B46,'[6]GCI_data_platform-42'!$F$1:$G$149,2,FALSE)</f>
        <v>187.35536709182901</v>
      </c>
      <c r="Q46" s="57">
        <f>+VLOOKUP(B46,'[6]GCI_data_platform-43'!$F$1:$G$149,2,FALSE)</f>
        <v>1.0870447920003701</v>
      </c>
    </row>
    <row r="47" spans="1:17" x14ac:dyDescent="0.25">
      <c r="A47" s="57" t="s">
        <v>142</v>
      </c>
      <c r="B47" s="57" t="s">
        <v>86</v>
      </c>
      <c r="C47" s="57">
        <v>20</v>
      </c>
      <c r="D47" s="57">
        <v>1</v>
      </c>
      <c r="E47" s="57">
        <v>22</v>
      </c>
      <c r="F47" s="57">
        <f>+VLOOKUP(B47,'[6]GCI_data_platform-33'!$F$1:$G$149,2,FALSE)</f>
        <v>3.42986195368373</v>
      </c>
      <c r="G47" s="57">
        <f>+VLOOKUP(B47,'[6]GCI_data_platform-34'!$F$1:$G$149,2,FALSE)</f>
        <v>3.7755018610309601</v>
      </c>
      <c r="H47" s="57">
        <f>+VLOOKUP(B47,'[6]GCI_data_platform-35'!$F$1:$G$149,2,FALSE)</f>
        <v>4.3026912466257698</v>
      </c>
      <c r="I47" s="57">
        <f>+VLOOKUP(B47,'[6]GCI_data_platform-108'!$F$1:$G$149,2,FALSE)</f>
        <v>4.2438760570552096</v>
      </c>
      <c r="J47" s="57">
        <f>+VLOOKUP(B47,'[6]GCI_data_platform-36'!$F$1:$G$149,2,FALSE)</f>
        <v>0</v>
      </c>
      <c r="K47" s="57">
        <f>+VLOOKUP(B47,'[6]GCI_data_platform-37'!$F$1:$G$149,2,FALSE)</f>
        <v>4.6199027791411096</v>
      </c>
      <c r="L47" s="57">
        <f>+VLOOKUP(B47,'[6]GCI_data_platform-38'!$F$1:$G$149,2,FALSE)</f>
        <v>4.6731932546012303</v>
      </c>
      <c r="M47" s="57">
        <f>+VLOOKUP(B47,'[6]GCI_data_platform-39'!$F$1:$G$149,2,FALSE)</f>
        <v>14.545414420416</v>
      </c>
      <c r="N47" s="57">
        <f>+VLOOKUP(B47,'[6]GCI_data_platform-40'!$F$1:$G$149,2,FALSE)</f>
        <v>3.0842220463364902</v>
      </c>
      <c r="O47" s="57">
        <f>+VLOOKUP(B47,'[6]GCI_data_platform-41'!$F$1:$G$149,2,FALSE)</f>
        <v>3.8275159957055198</v>
      </c>
      <c r="P47" s="57">
        <f>+VLOOKUP(B47,'[6]GCI_data_platform-42'!$F$1:$G$149,2,FALSE)</f>
        <v>83.637123878698603</v>
      </c>
      <c r="Q47" s="57">
        <f>+VLOOKUP(B47,'[6]GCI_data_platform-43'!$F$1:$G$149,2,FALSE)</f>
        <v>3.5180189140919702</v>
      </c>
    </row>
    <row r="48" spans="1:17" hidden="1" x14ac:dyDescent="0.25">
      <c r="A48" s="57" t="s">
        <v>199</v>
      </c>
      <c r="B48" s="57" t="s">
        <v>414</v>
      </c>
      <c r="C48" s="57">
        <v>30</v>
      </c>
      <c r="F48" s="57">
        <f>+VLOOKUP(B48,'[6]GCI_data_platform-33'!$F$1:$G$149,2,FALSE)</f>
        <v>4.3051626797016302</v>
      </c>
      <c r="G48" s="57">
        <f>+VLOOKUP(B48,'[6]GCI_data_platform-34'!$F$1:$G$149,2,FALSE)</f>
        <v>3.7254860936627998</v>
      </c>
      <c r="H48" s="57">
        <f>+VLOOKUP(B48,'[6]GCI_data_platform-35'!$F$1:$G$149,2,FALSE)</f>
        <v>4.6476982071005901</v>
      </c>
      <c r="I48" s="57">
        <f>+VLOOKUP(B48,'[6]GCI_data_platform-108'!$F$1:$G$149,2,FALSE)</f>
        <v>4.2444091544378697</v>
      </c>
      <c r="J48" s="57">
        <f>+VLOOKUP(B48,'[6]GCI_data_platform-36'!$F$1:$G$149,2,FALSE)</f>
        <v>3.9453741940828402</v>
      </c>
      <c r="K48" s="57">
        <f>+VLOOKUP(B48,'[6]GCI_data_platform-37'!$F$1:$G$149,2,FALSE)</f>
        <v>4.2429701881656801</v>
      </c>
      <c r="L48" s="57">
        <f>+VLOOKUP(B48,'[6]GCI_data_platform-38'!$F$1:$G$149,2,FALSE)</f>
        <v>4.1690313005917199</v>
      </c>
      <c r="M48" s="57">
        <f>+VLOOKUP(B48,'[6]GCI_data_platform-39'!$F$1:$G$149,2,FALSE)</f>
        <v>39.317534841023999</v>
      </c>
      <c r="N48" s="57">
        <f>+VLOOKUP(B48,'[6]GCI_data_platform-40'!$F$1:$G$149,2,FALSE)</f>
        <v>4.88483926574047</v>
      </c>
      <c r="O48" s="57">
        <f>+VLOOKUP(B48,'[6]GCI_data_platform-41'!$F$1:$G$149,2,FALSE)</f>
        <v>5.3171617479289903</v>
      </c>
      <c r="P48" s="57">
        <f>+VLOOKUP(B48,'[6]GCI_data_platform-42'!$F$1:$G$149,2,FALSE)</f>
        <v>109.158590945977</v>
      </c>
      <c r="Q48" s="57">
        <f>+VLOOKUP(B48,'[6]GCI_data_platform-43'!$F$1:$G$149,2,FALSE)</f>
        <v>29.647360132033501</v>
      </c>
    </row>
    <row r="49" spans="1:17" hidden="1" x14ac:dyDescent="0.25">
      <c r="A49" s="57" t="s">
        <v>200</v>
      </c>
      <c r="B49" s="57" t="s">
        <v>415</v>
      </c>
      <c r="C49" s="57">
        <v>30</v>
      </c>
      <c r="F49" s="57">
        <f>+VLOOKUP(B49,'[6]GCI_data_platform-33'!$F$1:$G$149,2,FALSE)</f>
        <v>6.2393453545998403</v>
      </c>
      <c r="G49" s="57">
        <f>+VLOOKUP(B49,'[6]GCI_data_platform-34'!$F$1:$G$149,2,FALSE)</f>
        <v>6.1380274212121204</v>
      </c>
      <c r="H49" s="57">
        <f>+VLOOKUP(B49,'[6]GCI_data_platform-35'!$F$1:$G$149,2,FALSE)</f>
        <v>6.1646487040403999</v>
      </c>
      <c r="I49" s="57">
        <f>+VLOOKUP(B49,'[6]GCI_data_platform-108'!$F$1:$G$149,2,FALSE)</f>
        <v>6.0089593228956204</v>
      </c>
      <c r="J49" s="57">
        <f>+VLOOKUP(B49,'[6]GCI_data_platform-36'!$F$1:$G$149,2,FALSE)</f>
        <v>5.7242153161616196</v>
      </c>
      <c r="K49" s="57">
        <f>+VLOOKUP(B49,'[6]GCI_data_platform-37'!$F$1:$G$149,2,FALSE)</f>
        <v>5.8490153333333303</v>
      </c>
      <c r="L49" s="57">
        <f>+VLOOKUP(B49,'[6]GCI_data_platform-38'!$F$1:$G$149,2,FALSE)</f>
        <v>6.0813258508417496</v>
      </c>
      <c r="M49" s="57">
        <f>+VLOOKUP(B49,'[6]GCI_data_platform-39'!$F$1:$G$149,2,FALSE)</f>
        <v>4663.0000774051196</v>
      </c>
      <c r="N49" s="57">
        <f>+VLOOKUP(B49,'[6]GCI_data_platform-40'!$F$1:$G$149,2,FALSE)</f>
        <v>6.3406632879875602</v>
      </c>
      <c r="O49" s="57">
        <f>+VLOOKUP(B49,'[6]GCI_data_platform-41'!$F$1:$G$149,2,FALSE)</f>
        <v>6.1487036653198697</v>
      </c>
      <c r="P49" s="57">
        <f>+VLOOKUP(B49,'[6]GCI_data_platform-42'!$F$1:$G$149,2,FALSE)</f>
        <v>131.30491642621001</v>
      </c>
      <c r="Q49" s="57">
        <f>+VLOOKUP(B49,'[6]GCI_data_platform-43'!$F$1:$G$149,2,FALSE)</f>
        <v>61.8361781085367</v>
      </c>
    </row>
    <row r="50" spans="1:17" hidden="1" x14ac:dyDescent="0.25">
      <c r="A50" s="57" t="s">
        <v>201</v>
      </c>
      <c r="B50" s="57" t="s">
        <v>416</v>
      </c>
      <c r="C50" s="57">
        <v>30</v>
      </c>
      <c r="F50" s="57">
        <f>+VLOOKUP(B50,'[6]GCI_data_platform-33'!$F$1:$G$149,2,FALSE)</f>
        <v>3.0194366661665502</v>
      </c>
      <c r="G50" s="57">
        <f>+VLOOKUP(B50,'[6]GCI_data_platform-34'!$F$1:$G$149,2,FALSE)</f>
        <v>3.2861384677816901</v>
      </c>
      <c r="H50" s="57">
        <f>+VLOOKUP(B50,'[6]GCI_data_platform-35'!$F$1:$G$149,2,FALSE)</f>
        <v>3.8019138798657699</v>
      </c>
      <c r="I50" s="57">
        <f>+VLOOKUP(B50,'[6]GCI_data_platform-108'!$F$1:$G$149,2,FALSE)</f>
        <v>4.0590777946308698</v>
      </c>
      <c r="J50" s="57">
        <f>+VLOOKUP(B50,'[6]GCI_data_platform-36'!$F$1:$G$149,2,FALSE)</f>
        <v>2.1207269073825499</v>
      </c>
      <c r="K50" s="57">
        <f>+VLOOKUP(B50,'[6]GCI_data_platform-37'!$F$1:$G$149,2,FALSE)</f>
        <v>4.1830640892617401</v>
      </c>
      <c r="L50" s="57">
        <f>+VLOOKUP(B50,'[6]GCI_data_platform-38'!$F$1:$G$149,2,FALSE)</f>
        <v>4.2706648288590596</v>
      </c>
      <c r="M50" s="57">
        <f>+VLOOKUP(B50,'[6]GCI_data_platform-39'!$F$1:$G$149,2,FALSE)</f>
        <v>106.528363926336</v>
      </c>
      <c r="N50" s="57">
        <f>+VLOOKUP(B50,'[6]GCI_data_platform-40'!$F$1:$G$149,2,FALSE)</f>
        <v>2.7527348645514</v>
      </c>
      <c r="O50" s="57">
        <f>+VLOOKUP(B50,'[6]GCI_data_platform-41'!$F$1:$G$149,2,FALSE)</f>
        <v>2.74837584228188</v>
      </c>
      <c r="P50" s="57">
        <f>+VLOOKUP(B50,'[6]GCI_data_platform-42'!$F$1:$G$149,2,FALSE)</f>
        <v>100.283755472837</v>
      </c>
      <c r="Q50" s="57">
        <f>+VLOOKUP(B50,'[6]GCI_data_platform-43'!$F$1:$G$149,2,FALSE)</f>
        <v>1.1155628297711</v>
      </c>
    </row>
    <row r="51" spans="1:17" hidden="1" x14ac:dyDescent="0.25">
      <c r="A51" s="57" t="s">
        <v>202</v>
      </c>
      <c r="B51" s="57" t="s">
        <v>417</v>
      </c>
      <c r="C51" s="57">
        <v>30</v>
      </c>
      <c r="F51" s="57">
        <f>+VLOOKUP(B51,'[6]GCI_data_platform-33'!$F$1:$G$149,2,FALSE)</f>
        <v>4.7905133252389902</v>
      </c>
      <c r="G51" s="57">
        <f>+VLOOKUP(B51,'[6]GCI_data_platform-34'!$F$1:$G$149,2,FALSE)</f>
        <v>3.9430737797975399</v>
      </c>
      <c r="H51" s="57">
        <f>+VLOOKUP(B51,'[6]GCI_data_platform-35'!$F$1:$G$149,2,FALSE)</f>
        <v>4.5378613045977003</v>
      </c>
      <c r="I51" s="57">
        <f>+VLOOKUP(B51,'[6]GCI_data_platform-108'!$F$1:$G$149,2,FALSE)</f>
        <v>4.2108343890804596</v>
      </c>
      <c r="J51" s="57">
        <f>+VLOOKUP(B51,'[6]GCI_data_platform-36'!$F$1:$G$149,2,FALSE)</f>
        <v>2.7254676804597699</v>
      </c>
      <c r="K51" s="57">
        <f>+VLOOKUP(B51,'[6]GCI_data_platform-37'!$F$1:$G$149,2,FALSE)</f>
        <v>4.4945775735632196</v>
      </c>
      <c r="L51" s="57">
        <f>+VLOOKUP(B51,'[6]GCI_data_platform-38'!$F$1:$G$149,2,FALSE)</f>
        <v>5.2553846965517197</v>
      </c>
      <c r="M51" s="57">
        <f>+VLOOKUP(B51,'[6]GCI_data_platform-39'!$F$1:$G$149,2,FALSE)</f>
        <v>541.98620922124803</v>
      </c>
      <c r="N51" s="57">
        <f>+VLOOKUP(B51,'[6]GCI_data_platform-40'!$F$1:$G$149,2,FALSE)</f>
        <v>5.6379528706804498</v>
      </c>
      <c r="O51" s="57">
        <f>+VLOOKUP(B51,'[6]GCI_data_platform-41'!$F$1:$G$149,2,FALSE)</f>
        <v>5.2653523402298799</v>
      </c>
      <c r="P51" s="57">
        <f>+VLOOKUP(B51,'[6]GCI_data_platform-42'!$F$1:$G$149,2,FALSE)</f>
        <v>116.944125333505</v>
      </c>
      <c r="Q51" s="57">
        <f>+VLOOKUP(B51,'[6]GCI_data_platform-43'!$F$1:$G$149,2,FALSE)</f>
        <v>47.8260035705785</v>
      </c>
    </row>
    <row r="52" spans="1:17" hidden="1" x14ac:dyDescent="0.25">
      <c r="A52" s="57" t="s">
        <v>203</v>
      </c>
      <c r="B52" s="57" t="s">
        <v>422</v>
      </c>
      <c r="C52" s="57">
        <v>30</v>
      </c>
      <c r="F52" s="57">
        <f>+VLOOKUP(B52,'[6]GCI_data_platform-33'!$F$1:$G$149,2,FALSE)</f>
        <v>3.82755449859481</v>
      </c>
      <c r="G52" s="57">
        <f>+VLOOKUP(B52,'[6]GCI_data_platform-34'!$F$1:$G$149,2,FALSE)</f>
        <v>3.10580956740456</v>
      </c>
      <c r="H52" s="57">
        <f>+VLOOKUP(B52,'[6]GCI_data_platform-35'!$F$1:$G$149,2,FALSE)</f>
        <v>4.3724746899408302</v>
      </c>
      <c r="I52" s="57">
        <f>+VLOOKUP(B52,'[6]GCI_data_platform-108'!$F$1:$G$149,2,FALSE)</f>
        <v>3.44766494615385</v>
      </c>
      <c r="J52" s="57">
        <f>+VLOOKUP(B52,'[6]GCI_data_platform-36'!$F$1:$G$149,2,FALSE)</f>
        <v>1.1691048650887601</v>
      </c>
      <c r="K52" s="57">
        <f>+VLOOKUP(B52,'[6]GCI_data_platform-37'!$F$1:$G$149,2,FALSE)</f>
        <v>4.0804250680473402</v>
      </c>
      <c r="L52" s="57">
        <f>+VLOOKUP(B52,'[6]GCI_data_platform-38'!$F$1:$G$149,2,FALSE)</f>
        <v>4.4509613869822502</v>
      </c>
      <c r="M52" s="57">
        <f>+VLOOKUP(B52,'[6]GCI_data_platform-39'!$F$1:$G$149,2,FALSE)</f>
        <v>43.393975834175997</v>
      </c>
      <c r="N52" s="57">
        <f>+VLOOKUP(B52,'[6]GCI_data_platform-40'!$F$1:$G$149,2,FALSE)</f>
        <v>4.5492994297850604</v>
      </c>
      <c r="O52" s="57">
        <f>+VLOOKUP(B52,'[6]GCI_data_platform-41'!$F$1:$G$149,2,FALSE)</f>
        <v>5.3015736899408301</v>
      </c>
      <c r="P52" s="57">
        <f>+VLOOKUP(B52,'[6]GCI_data_platform-42'!$F$1:$G$149,2,FALSE)</f>
        <v>137.32112467992701</v>
      </c>
      <c r="Q52" s="57">
        <f>+VLOOKUP(B52,'[6]GCI_data_platform-43'!$F$1:$G$149,2,FALSE)</f>
        <v>11.519960701748101</v>
      </c>
    </row>
    <row r="53" spans="1:17" hidden="1" x14ac:dyDescent="0.25">
      <c r="A53" s="57" t="s">
        <v>204</v>
      </c>
      <c r="B53" s="57" t="s">
        <v>423</v>
      </c>
      <c r="C53" s="57">
        <v>30</v>
      </c>
      <c r="F53" s="57">
        <f>+VLOOKUP(B53,'[6]GCI_data_platform-33'!$F$1:$G$149,2,FALSE)</f>
        <v>1.73008259206666</v>
      </c>
      <c r="G53" s="57">
        <f>+VLOOKUP(B53,'[6]GCI_data_platform-34'!$F$1:$G$149,2,FALSE)</f>
        <v>2.10247416970528</v>
      </c>
      <c r="H53" s="57">
        <f>+VLOOKUP(B53,'[6]GCI_data_platform-35'!$F$1:$G$149,2,FALSE)</f>
        <v>2.0634367</v>
      </c>
      <c r="I53" s="57">
        <f>+VLOOKUP(B53,'[6]GCI_data_platform-108'!$F$1:$G$149,2,FALSE)</f>
        <v>1.90990748275862</v>
      </c>
      <c r="J53" s="57">
        <f>+VLOOKUP(B53,'[6]GCI_data_platform-36'!$F$1:$G$149,2,FALSE)</f>
        <v>1.3983237068965499</v>
      </c>
      <c r="K53" s="57">
        <f>+VLOOKUP(B53,'[6]GCI_data_platform-37'!$F$1:$G$149,2,FALSE)</f>
        <v>3.2002833137931002</v>
      </c>
      <c r="L53" s="57">
        <f>+VLOOKUP(B53,'[6]GCI_data_platform-38'!$F$1:$G$149,2,FALSE)</f>
        <v>3.0185438241379301</v>
      </c>
      <c r="M53" s="57">
        <f>+VLOOKUP(B53,'[6]GCI_data_platform-39'!$F$1:$G$149,2,FALSE)</f>
        <v>9.4480450225919999</v>
      </c>
      <c r="N53" s="57">
        <f>+VLOOKUP(B53,'[6]GCI_data_platform-40'!$F$1:$G$149,2,FALSE)</f>
        <v>1.3576910144280401</v>
      </c>
      <c r="O53" s="57">
        <f>+VLOOKUP(B53,'[6]GCI_data_platform-41'!$F$1:$G$149,2,FALSE)</f>
        <v>1.32495356551724</v>
      </c>
      <c r="P53" s="57">
        <f>+VLOOKUP(B53,'[6]GCI_data_platform-42'!$F$1:$G$149,2,FALSE)</f>
        <v>45.6171385335536</v>
      </c>
      <c r="Q53" s="57">
        <f>+VLOOKUP(B53,'[6]GCI_data_platform-43'!$F$1:$G$149,2,FALSE)</f>
        <v>0.17174408985650799</v>
      </c>
    </row>
    <row r="54" spans="1:17" hidden="1" x14ac:dyDescent="0.25">
      <c r="A54" s="57" t="s">
        <v>20</v>
      </c>
      <c r="B54" s="57" t="s">
        <v>89</v>
      </c>
      <c r="C54" s="57">
        <v>10</v>
      </c>
      <c r="D54" s="57">
        <v>1</v>
      </c>
      <c r="E54" s="57">
        <v>12</v>
      </c>
      <c r="F54" s="57">
        <f>+VLOOKUP(B54,'[6]GCI_data_platform-33'!$F$1:$G$149,2,FALSE)</f>
        <v>2.90704547187421</v>
      </c>
      <c r="G54" s="57">
        <f>+VLOOKUP(B54,'[6]GCI_data_platform-34'!$F$1:$G$149,2,FALSE)</f>
        <v>3.0304294625136001</v>
      </c>
      <c r="H54" s="57">
        <f>+VLOOKUP(B54,'[6]GCI_data_platform-35'!$F$1:$G$149,2,FALSE)</f>
        <v>4.0003165629834303</v>
      </c>
      <c r="I54" s="57">
        <f>+VLOOKUP(B54,'[6]GCI_data_platform-108'!$F$1:$G$149,2,FALSE)</f>
        <v>3.3977379801105001</v>
      </c>
      <c r="J54" s="57">
        <f>+VLOOKUP(B54,'[6]GCI_data_platform-36'!$F$1:$G$149,2,FALSE)</f>
        <v>2.3890378198894999</v>
      </c>
      <c r="K54" s="57">
        <f>+VLOOKUP(B54,'[6]GCI_data_platform-37'!$F$1:$G$149,2,FALSE)</f>
        <v>3.4242170408839798</v>
      </c>
      <c r="L54" s="57">
        <f>+VLOOKUP(B54,'[6]GCI_data_platform-38'!$F$1:$G$149,2,FALSE)</f>
        <v>3.9427267425414398</v>
      </c>
      <c r="M54" s="57">
        <f>+VLOOKUP(B54,'[6]GCI_data_platform-39'!$F$1:$G$149,2,FALSE)</f>
        <v>11.03083001856</v>
      </c>
      <c r="N54" s="57">
        <f>+VLOOKUP(B54,'[6]GCI_data_platform-40'!$F$1:$G$149,2,FALSE)</f>
        <v>2.7836614812348199</v>
      </c>
      <c r="O54" s="57">
        <f>+VLOOKUP(B54,'[6]GCI_data_platform-41'!$F$1:$G$149,2,FALSE)</f>
        <v>2.7356263270718202</v>
      </c>
      <c r="P54" s="57">
        <f>+VLOOKUP(B54,'[6]GCI_data_platform-42'!$F$1:$G$149,2,FALSE)</f>
        <v>72.205701252469893</v>
      </c>
      <c r="Q54" s="57">
        <f>+VLOOKUP(B54,'[6]GCI_data_platform-43'!$F$1:$G$149,2,FALSE)</f>
        <v>20.354054721147602</v>
      </c>
    </row>
    <row r="55" spans="1:17" hidden="1" x14ac:dyDescent="0.25">
      <c r="A55" s="57" t="s">
        <v>205</v>
      </c>
      <c r="B55" s="57" t="s">
        <v>424</v>
      </c>
      <c r="C55" s="57">
        <v>30</v>
      </c>
      <c r="F55" s="57">
        <f>+VLOOKUP(B55,'[6]GCI_data_platform-33'!$F$1:$G$149,2,FALSE)</f>
        <v>1.98321542028703</v>
      </c>
      <c r="G55" s="57">
        <f>+VLOOKUP(B55,'[6]GCI_data_platform-34'!$F$1:$G$149,2,FALSE)</f>
        <v>2.11138571372642</v>
      </c>
      <c r="H55" s="57">
        <f>+VLOOKUP(B55,'[6]GCI_data_platform-35'!$F$1:$G$149,2,FALSE)</f>
        <v>2.1788557380434801</v>
      </c>
      <c r="I55" s="57">
        <f>+VLOOKUP(B55,'[6]GCI_data_platform-108'!$F$1:$G$149,2,FALSE)</f>
        <v>2.1865888423912998</v>
      </c>
      <c r="J55" s="57">
        <f>+VLOOKUP(B55,'[6]GCI_data_platform-36'!$F$1:$G$149,2,FALSE)</f>
        <v>0</v>
      </c>
      <c r="K55" s="57">
        <f>+VLOOKUP(B55,'[6]GCI_data_platform-37'!$F$1:$G$149,2,FALSE)</f>
        <v>2.4115943184782598</v>
      </c>
      <c r="L55" s="57">
        <f>+VLOOKUP(B55,'[6]GCI_data_platform-38'!$F$1:$G$149,2,FALSE)</f>
        <v>2.7185763429347798</v>
      </c>
      <c r="M55" s="57">
        <f>+VLOOKUP(B55,'[6]GCI_data_platform-39'!$F$1:$G$149,2,FALSE)</f>
        <v>23.408929608767998</v>
      </c>
      <c r="N55" s="57">
        <f>+VLOOKUP(B55,'[6]GCI_data_platform-40'!$F$1:$G$149,2,FALSE)</f>
        <v>1.85504512684764</v>
      </c>
      <c r="O55" s="57">
        <f>+VLOOKUP(B55,'[6]GCI_data_platform-41'!$F$1:$G$149,2,FALSE)</f>
        <v>1.9743359217391301</v>
      </c>
      <c r="P55" s="57">
        <f>+VLOOKUP(B55,'[6]GCI_data_platform-42'!$F$1:$G$149,2,FALSE)</f>
        <v>59.430173278245597</v>
      </c>
      <c r="Q55" s="57">
        <f>+VLOOKUP(B55,'[6]GCI_data_platform-43'!$F$1:$G$149,2,FALSE)</f>
        <v>0.48753642384622597</v>
      </c>
    </row>
    <row r="56" spans="1:17" hidden="1" x14ac:dyDescent="0.25">
      <c r="A56" s="57" t="s">
        <v>206</v>
      </c>
      <c r="B56" s="57" t="s">
        <v>425</v>
      </c>
      <c r="C56" s="57">
        <v>30</v>
      </c>
      <c r="F56" s="57">
        <f>+VLOOKUP(B56,'[6]GCI_data_platform-33'!$F$1:$G$149,2,FALSE)</f>
        <v>2.8111984564830399</v>
      </c>
      <c r="G56" s="57">
        <f>+VLOOKUP(B56,'[6]GCI_data_platform-34'!$F$1:$G$149,2,FALSE)</f>
        <v>2.71990332042528</v>
      </c>
      <c r="H56" s="57">
        <f>+VLOOKUP(B56,'[6]GCI_data_platform-35'!$F$1:$G$149,2,FALSE)</f>
        <v>3.34917709503546</v>
      </c>
      <c r="I56" s="57">
        <f>+VLOOKUP(B56,'[6]GCI_data_platform-108'!$F$1:$G$149,2,FALSE)</f>
        <v>2.9197624695035498</v>
      </c>
      <c r="J56" s="57">
        <f>+VLOOKUP(B56,'[6]GCI_data_platform-36'!$F$1:$G$149,2,FALSE)</f>
        <v>1.09894058297872</v>
      </c>
      <c r="K56" s="57">
        <f>+VLOOKUP(B56,'[6]GCI_data_platform-37'!$F$1:$G$149,2,FALSE)</f>
        <v>3.8967223432624101</v>
      </c>
      <c r="L56" s="57">
        <f>+VLOOKUP(B56,'[6]GCI_data_platform-38'!$F$1:$G$149,2,FALSE)</f>
        <v>3.9852998354609901</v>
      </c>
      <c r="M56" s="57">
        <f>+VLOOKUP(B56,'[6]GCI_data_platform-39'!$F$1:$G$149,2,FALSE)</f>
        <v>26.507645036928</v>
      </c>
      <c r="N56" s="57">
        <f>+VLOOKUP(B56,'[6]GCI_data_platform-40'!$F$1:$G$149,2,FALSE)</f>
        <v>2.9024935925408002</v>
      </c>
      <c r="O56" s="57">
        <f>+VLOOKUP(B56,'[6]GCI_data_platform-41'!$F$1:$G$149,2,FALSE)</f>
        <v>3.22624470780142</v>
      </c>
      <c r="P56" s="57">
        <f>+VLOOKUP(B56,'[6]GCI_data_platform-42'!$F$1:$G$149,2,FALSE)</f>
        <v>93.149699091206898</v>
      </c>
      <c r="Q56" s="57">
        <f>+VLOOKUP(B56,'[6]GCI_data_platform-43'!$F$1:$G$149,2,FALSE)</f>
        <v>7.7161720276156602</v>
      </c>
    </row>
    <row r="57" spans="1:17" hidden="1" x14ac:dyDescent="0.25">
      <c r="A57" s="57" t="s">
        <v>207</v>
      </c>
      <c r="B57" s="57" t="s">
        <v>427</v>
      </c>
      <c r="C57" s="57">
        <v>30</v>
      </c>
      <c r="F57" s="57">
        <f>+VLOOKUP(B57,'[6]GCI_data_platform-33'!$F$1:$G$149,2,FALSE)</f>
        <v>6.7431843782945702</v>
      </c>
      <c r="G57" s="57">
        <f>+VLOOKUP(B57,'[6]GCI_data_platform-34'!$F$1:$G$149,2,FALSE)</f>
        <v>6.5959281565891503</v>
      </c>
      <c r="H57" s="57">
        <f>+VLOOKUP(B57,'[6]GCI_data_platform-35'!$F$1:$G$149,2,FALSE)</f>
        <v>6.54513201860465</v>
      </c>
      <c r="I57" s="57">
        <f>+VLOOKUP(B57,'[6]GCI_data_platform-108'!$F$1:$G$149,2,FALSE)</f>
        <v>6.2420216511627897</v>
      </c>
      <c r="J57" s="57">
        <f>+VLOOKUP(B57,'[6]GCI_data_platform-36'!$F$1:$G$149,2,FALSE)</f>
        <v>6.4502125186046504</v>
      </c>
      <c r="K57" s="57">
        <f>+VLOOKUP(B57,'[6]GCI_data_platform-37'!$F$1:$G$149,2,FALSE)</f>
        <v>6.5945126581395304</v>
      </c>
      <c r="L57" s="57">
        <f>+VLOOKUP(B57,'[6]GCI_data_platform-38'!$F$1:$G$149,2,FALSE)</f>
        <v>6.7436900930232602</v>
      </c>
      <c r="M57" s="57">
        <f>+VLOOKUP(B57,'[6]GCI_data_platform-39'!$F$1:$G$149,2,FALSE)</f>
        <v>2371.9329716480602</v>
      </c>
      <c r="N57" s="57">
        <f>+VLOOKUP(B57,'[6]GCI_data_platform-40'!$F$1:$G$149,2,FALSE)</f>
        <v>6.8904405999999998</v>
      </c>
      <c r="O57" s="57">
        <f>+VLOOKUP(B57,'[6]GCI_data_platform-41'!$F$1:$G$149,2,FALSE)</f>
        <v>6.7808811999999996</v>
      </c>
      <c r="P57" s="57">
        <f>+VLOOKUP(B57,'[6]GCI_data_platform-42'!$F$1:$G$149,2,FALSE)</f>
        <v>227.93288357454</v>
      </c>
      <c r="Q57" s="57">
        <f>+VLOOKUP(B57,'[6]GCI_data_platform-43'!$F$1:$G$149,2,FALSE)</f>
        <v>60.6090363998916</v>
      </c>
    </row>
    <row r="58" spans="1:17" hidden="1" x14ac:dyDescent="0.25">
      <c r="A58" s="57" t="s">
        <v>208</v>
      </c>
      <c r="B58" s="57" t="s">
        <v>428</v>
      </c>
      <c r="C58" s="57">
        <v>30</v>
      </c>
      <c r="F58" s="57">
        <f>+VLOOKUP(B58,'[6]GCI_data_platform-33'!$F$1:$G$149,2,FALSE)</f>
        <v>4.3715012920400396</v>
      </c>
      <c r="G58" s="57">
        <f>+VLOOKUP(B58,'[6]GCI_data_platform-34'!$F$1:$G$149,2,FALSE)</f>
        <v>3.60462827235594</v>
      </c>
      <c r="H58" s="57">
        <f>+VLOOKUP(B58,'[6]GCI_data_platform-35'!$F$1:$G$149,2,FALSE)</f>
        <v>4.8761905821989497</v>
      </c>
      <c r="I58" s="57">
        <f>+VLOOKUP(B58,'[6]GCI_data_platform-108'!$F$1:$G$149,2,FALSE)</f>
        <v>4.0100676219895304</v>
      </c>
      <c r="J58" s="57">
        <f>+VLOOKUP(B58,'[6]GCI_data_platform-36'!$F$1:$G$149,2,FALSE)</f>
        <v>3.5631554497382201</v>
      </c>
      <c r="K58" s="57">
        <f>+VLOOKUP(B58,'[6]GCI_data_platform-37'!$F$1:$G$149,2,FALSE)</f>
        <v>3.9176679905759202</v>
      </c>
      <c r="L58" s="57">
        <f>+VLOOKUP(B58,'[6]GCI_data_platform-38'!$F$1:$G$149,2,FALSE)</f>
        <v>3.93698336858639</v>
      </c>
      <c r="M58" s="57">
        <f>+VLOOKUP(B58,'[6]GCI_data_platform-39'!$F$1:$G$149,2,FALSE)</f>
        <v>122.512932609408</v>
      </c>
      <c r="N58" s="57">
        <f>+VLOOKUP(B58,'[6]GCI_data_platform-40'!$F$1:$G$149,2,FALSE)</f>
        <v>5.1383743117241396</v>
      </c>
      <c r="O58" s="57">
        <f>+VLOOKUP(B58,'[6]GCI_data_platform-41'!$F$1:$G$149,2,FALSE)</f>
        <v>5.6355000753926703</v>
      </c>
      <c r="P58" s="57">
        <f>+VLOOKUP(B58,'[6]GCI_data_platform-42'!$F$1:$G$149,2,FALSE)</f>
        <v>116.38093794628099</v>
      </c>
      <c r="Q58" s="57">
        <f>+VLOOKUP(B58,'[6]GCI_data_platform-43'!$F$1:$G$149,2,FALSE)</f>
        <v>29.756334658647699</v>
      </c>
    </row>
    <row r="59" spans="1:17" x14ac:dyDescent="0.25">
      <c r="A59" s="57" t="s">
        <v>21</v>
      </c>
      <c r="B59" s="57" t="s">
        <v>90</v>
      </c>
      <c r="C59" s="57">
        <v>20</v>
      </c>
      <c r="D59" s="57">
        <v>1</v>
      </c>
      <c r="E59" s="57">
        <v>22</v>
      </c>
      <c r="F59" s="57">
        <f>+VLOOKUP(B59,'[6]GCI_data_platform-33'!$F$1:$G$149,2,FALSE)</f>
        <v>5.6087457518450901</v>
      </c>
      <c r="G59" s="57">
        <f>+VLOOKUP(B59,'[6]GCI_data_platform-34'!$F$1:$G$149,2,FALSE)</f>
        <v>4.9370151854695203</v>
      </c>
      <c r="H59" s="57">
        <f>+VLOOKUP(B59,'[6]GCI_data_platform-35'!$F$1:$G$149,2,FALSE)</f>
        <v>6.3121797510869602</v>
      </c>
      <c r="I59" s="57">
        <f>+VLOOKUP(B59,'[6]GCI_data_platform-108'!$F$1:$G$149,2,FALSE)</f>
        <v>5.0017505168478298</v>
      </c>
      <c r="J59" s="57">
        <f>+VLOOKUP(B59,'[6]GCI_data_platform-36'!$F$1:$G$149,2,FALSE)</f>
        <v>0</v>
      </c>
      <c r="K59" s="57">
        <f>+VLOOKUP(B59,'[6]GCI_data_platform-37'!$F$1:$G$149,2,FALSE)</f>
        <v>6.0186762445652198</v>
      </c>
      <c r="L59" s="57">
        <f>+VLOOKUP(B59,'[6]GCI_data_platform-38'!$F$1:$G$149,2,FALSE)</f>
        <v>6.0267384277173903</v>
      </c>
      <c r="M59" s="57">
        <f>+VLOOKUP(B59,'[6]GCI_data_platform-39'!$F$1:$G$149,2,FALSE)</f>
        <v>123.278281898112</v>
      </c>
      <c r="N59" s="57">
        <f>+VLOOKUP(B59,'[6]GCI_data_platform-40'!$F$1:$G$149,2,FALSE)</f>
        <v>6.2804763182206598</v>
      </c>
      <c r="O59" s="57">
        <f>+VLOOKUP(B59,'[6]GCI_data_platform-41'!$F$1:$G$149,2,FALSE)</f>
        <v>6.6760871211956498</v>
      </c>
      <c r="P59" s="57">
        <f>+VLOOKUP(B59,'[6]GCI_data_platform-42'!$F$1:$G$149,2,FALSE)</f>
        <v>105.394620609827</v>
      </c>
      <c r="Q59" s="57">
        <f>+VLOOKUP(B59,'[6]GCI_data_platform-43'!$F$1:$G$149,2,FALSE)</f>
        <v>57.5710499862926</v>
      </c>
    </row>
    <row r="60" spans="1:17" hidden="1" x14ac:dyDescent="0.25">
      <c r="A60" s="57" t="s">
        <v>209</v>
      </c>
      <c r="B60" s="57" t="s">
        <v>429</v>
      </c>
      <c r="C60" s="57">
        <v>30</v>
      </c>
      <c r="F60" s="57">
        <f>+VLOOKUP(B60,'[6]GCI_data_platform-33'!$F$1:$G$149,2,FALSE)</f>
        <v>3.65134567361613</v>
      </c>
      <c r="G60" s="57">
        <f>+VLOOKUP(B60,'[6]GCI_data_platform-34'!$F$1:$G$149,2,FALSE)</f>
        <v>4.7085233016103096</v>
      </c>
      <c r="H60" s="57">
        <f>+VLOOKUP(B60,'[6]GCI_data_platform-35'!$F$1:$G$149,2,FALSE)</f>
        <v>3.89364429951691</v>
      </c>
      <c r="I60" s="57">
        <f>+VLOOKUP(B60,'[6]GCI_data_platform-108'!$F$1:$G$149,2,FALSE)</f>
        <v>3.6455738705314</v>
      </c>
      <c r="J60" s="57">
        <f>+VLOOKUP(B60,'[6]GCI_data_platform-36'!$F$1:$G$149,2,FALSE)</f>
        <v>4.7596218879227097</v>
      </c>
      <c r="K60" s="57">
        <f>+VLOOKUP(B60,'[6]GCI_data_platform-37'!$F$1:$G$149,2,FALSE)</f>
        <v>4.1882383304347801</v>
      </c>
      <c r="L60" s="57">
        <f>+VLOOKUP(B60,'[6]GCI_data_platform-38'!$F$1:$G$149,2,FALSE)</f>
        <v>4.7640614212560397</v>
      </c>
      <c r="M60" s="57">
        <f>+VLOOKUP(B60,'[6]GCI_data_platform-39'!$F$1:$G$149,2,FALSE)</f>
        <v>3288.0289559990401</v>
      </c>
      <c r="N60" s="57">
        <f>+VLOOKUP(B60,'[6]GCI_data_platform-40'!$F$1:$G$149,2,FALSE)</f>
        <v>2.5941680456219598</v>
      </c>
      <c r="O60" s="57">
        <f>+VLOOKUP(B60,'[6]GCI_data_platform-41'!$F$1:$G$149,2,FALSE)</f>
        <v>3.2203734164251201</v>
      </c>
      <c r="P60" s="57">
        <f>+VLOOKUP(B60,'[6]GCI_data_platform-42'!$F$1:$G$149,2,FALSE)</f>
        <v>68.718506992752197</v>
      </c>
      <c r="Q60" s="57">
        <f>+VLOOKUP(B60,'[6]GCI_data_platform-43'!$F$1:$G$149,2,FALSE)</f>
        <v>2.4698991550267602</v>
      </c>
    </row>
    <row r="61" spans="1:17" hidden="1" x14ac:dyDescent="0.25">
      <c r="A61" s="57" t="s">
        <v>210</v>
      </c>
      <c r="B61" s="57" t="s">
        <v>430</v>
      </c>
      <c r="C61" s="57">
        <v>30</v>
      </c>
      <c r="F61" s="57">
        <f>+VLOOKUP(B61,'[6]GCI_data_platform-33'!$F$1:$G$149,2,FALSE)</f>
        <v>4.1721453761699303</v>
      </c>
      <c r="G61" s="57">
        <f>+VLOOKUP(B61,'[6]GCI_data_platform-34'!$F$1:$G$149,2,FALSE)</f>
        <v>4.4433886066666703</v>
      </c>
      <c r="H61" s="57">
        <f>+VLOOKUP(B61,'[6]GCI_data_platform-35'!$F$1:$G$149,2,FALSE)</f>
        <v>4.0027079828571397</v>
      </c>
      <c r="I61" s="57">
        <f>+VLOOKUP(B61,'[6]GCI_data_platform-108'!$F$1:$G$149,2,FALSE)</f>
        <v>3.7411902457142898</v>
      </c>
      <c r="J61" s="57">
        <f>+VLOOKUP(B61,'[6]GCI_data_platform-36'!$F$1:$G$149,2,FALSE)</f>
        <v>3.5322200057142901</v>
      </c>
      <c r="K61" s="57">
        <f>+VLOOKUP(B61,'[6]GCI_data_platform-37'!$F$1:$G$149,2,FALSE)</f>
        <v>3.8781605199999998</v>
      </c>
      <c r="L61" s="57">
        <f>+VLOOKUP(B61,'[6]GCI_data_platform-38'!$F$1:$G$149,2,FALSE)</f>
        <v>4.5060528857142899</v>
      </c>
      <c r="M61" s="57">
        <f>+VLOOKUP(B61,'[6]GCI_data_platform-39'!$F$1:$G$149,2,FALSE)</f>
        <v>2434.9686739614699</v>
      </c>
      <c r="N61" s="57">
        <f>+VLOOKUP(B61,'[6]GCI_data_platform-40'!$F$1:$G$149,2,FALSE)</f>
        <v>3.9009021456732</v>
      </c>
      <c r="O61" s="57">
        <f>+VLOOKUP(B61,'[6]GCI_data_platform-41'!$F$1:$G$149,2,FALSE)</f>
        <v>4.2580727314285696</v>
      </c>
      <c r="P61" s="57">
        <f>+VLOOKUP(B61,'[6]GCI_data_platform-42'!$F$1:$G$149,2,FALSE)</f>
        <v>115.195771639648</v>
      </c>
      <c r="Q61" s="57">
        <f>+VLOOKUP(B61,'[6]GCI_data_platform-43'!$F$1:$G$149,2,FALSE)</f>
        <v>15.517830252354999</v>
      </c>
    </row>
    <row r="62" spans="1:17" hidden="1" x14ac:dyDescent="0.25">
      <c r="A62" s="57" t="s">
        <v>431</v>
      </c>
      <c r="B62" s="57" t="s">
        <v>432</v>
      </c>
      <c r="C62" s="57">
        <v>30</v>
      </c>
      <c r="F62" s="57">
        <f>+VLOOKUP(B62,'[6]GCI_data_platform-33'!$F$1:$G$149,2,FALSE)</f>
        <v>4.1360630239813201</v>
      </c>
      <c r="G62" s="57">
        <f>+VLOOKUP(B62,'[6]GCI_data_platform-34'!$F$1:$G$149,2,FALSE)</f>
        <v>3.4719278517747001</v>
      </c>
      <c r="H62" s="57">
        <f>+VLOOKUP(B62,'[6]GCI_data_platform-35'!$F$1:$G$149,2,FALSE)</f>
        <v>4.2086926620396596</v>
      </c>
      <c r="I62" s="57">
        <f>+VLOOKUP(B62,'[6]GCI_data_platform-108'!$F$1:$G$149,2,FALSE)</f>
        <v>4.11655271373938</v>
      </c>
      <c r="J62" s="57">
        <f>+VLOOKUP(B62,'[6]GCI_data_platform-36'!$F$1:$G$149,2,FALSE)</f>
        <v>3.45278522096317</v>
      </c>
      <c r="K62" s="57">
        <f>+VLOOKUP(B62,'[6]GCI_data_platform-37'!$F$1:$G$149,2,FALSE)</f>
        <v>4.0642688169971697</v>
      </c>
      <c r="L62" s="57">
        <f>+VLOOKUP(B62,'[6]GCI_data_platform-38'!$F$1:$G$149,2,FALSE)</f>
        <v>3.2985969433427802</v>
      </c>
      <c r="M62" s="57">
        <f>+VLOOKUP(B62,'[6]GCI_data_platform-39'!$F$1:$G$149,2,FALSE)</f>
        <v>261.11437821215998</v>
      </c>
      <c r="N62" s="57">
        <f>+VLOOKUP(B62,'[6]GCI_data_platform-40'!$F$1:$G$149,2,FALSE)</f>
        <v>4.8001981961879396</v>
      </c>
      <c r="O62" s="57">
        <f>+VLOOKUP(B62,'[6]GCI_data_platform-41'!$F$1:$G$149,2,FALSE)</f>
        <v>5.32492028215297</v>
      </c>
      <c r="P62" s="57">
        <f>+VLOOKUP(B62,'[6]GCI_data_platform-42'!$F$1:$G$149,2,FALSE)</f>
        <v>76.915958274130702</v>
      </c>
      <c r="Q62" s="57">
        <f>+VLOOKUP(B62,'[6]GCI_data_platform-43'!$F$1:$G$149,2,FALSE)</f>
        <v>38.0343620449285</v>
      </c>
    </row>
    <row r="63" spans="1:17" hidden="1" x14ac:dyDescent="0.25">
      <c r="A63" s="57" t="s">
        <v>213</v>
      </c>
      <c r="B63" s="57" t="s">
        <v>434</v>
      </c>
      <c r="C63" s="57">
        <v>30</v>
      </c>
      <c r="F63" s="57">
        <f>+VLOOKUP(B63,'[6]GCI_data_platform-33'!$F$1:$G$149,2,FALSE)</f>
        <v>5.2721998960686101</v>
      </c>
      <c r="G63" s="57">
        <f>+VLOOKUP(B63,'[6]GCI_data_platform-34'!$F$1:$G$149,2,FALSE)</f>
        <v>4.5727011309779702</v>
      </c>
      <c r="H63" s="57">
        <f>+VLOOKUP(B63,'[6]GCI_data_platform-35'!$F$1:$G$149,2,FALSE)</f>
        <v>5.19279752820513</v>
      </c>
      <c r="I63" s="57">
        <f>+VLOOKUP(B63,'[6]GCI_data_platform-108'!$F$1:$G$149,2,FALSE)</f>
        <v>5.28926002735043</v>
      </c>
      <c r="J63" s="57">
        <f>+VLOOKUP(B63,'[6]GCI_data_platform-36'!$F$1:$G$149,2,FALSE)</f>
        <v>4.0507285452991502</v>
      </c>
      <c r="K63" s="57">
        <f>+VLOOKUP(B63,'[6]GCI_data_platform-37'!$F$1:$G$149,2,FALSE)</f>
        <v>5.1910483982905999</v>
      </c>
      <c r="L63" s="57">
        <f>+VLOOKUP(B63,'[6]GCI_data_platform-38'!$F$1:$G$149,2,FALSE)</f>
        <v>5.5510232974358997</v>
      </c>
      <c r="M63" s="57">
        <f>+VLOOKUP(B63,'[6]GCI_data_platform-39'!$F$1:$G$149,2,FALSE)</f>
        <v>438.88741529529602</v>
      </c>
      <c r="N63" s="57">
        <f>+VLOOKUP(B63,'[6]GCI_data_platform-40'!$F$1:$G$149,2,FALSE)</f>
        <v>5.97169866115925</v>
      </c>
      <c r="O63" s="57">
        <f>+VLOOKUP(B63,'[6]GCI_data_platform-41'!$F$1:$G$149,2,FALSE)</f>
        <v>6.4770326683760704</v>
      </c>
      <c r="P63" s="57">
        <f>+VLOOKUP(B63,'[6]GCI_data_platform-42'!$F$1:$G$149,2,FALSE)</f>
        <v>107.12842324639099</v>
      </c>
      <c r="Q63" s="57">
        <f>+VLOOKUP(B63,'[6]GCI_data_platform-43'!$F$1:$G$149,2,FALSE)</f>
        <v>43.842054303768698</v>
      </c>
    </row>
    <row r="64" spans="1:17" hidden="1" x14ac:dyDescent="0.25">
      <c r="A64" s="57" t="s">
        <v>214</v>
      </c>
      <c r="B64" s="57" t="s">
        <v>437</v>
      </c>
      <c r="C64" s="57">
        <v>30</v>
      </c>
      <c r="F64" s="57">
        <f>+VLOOKUP(B64,'[6]GCI_data_platform-33'!$F$1:$G$149,2,FALSE)</f>
        <v>4.9216699183123804</v>
      </c>
      <c r="G64" s="57">
        <f>+VLOOKUP(B64,'[6]GCI_data_platform-34'!$F$1:$G$149,2,FALSE)</f>
        <v>4.0189170719965901</v>
      </c>
      <c r="H64" s="57">
        <f>+VLOOKUP(B64,'[6]GCI_data_platform-35'!$F$1:$G$149,2,FALSE)</f>
        <v>4.8352222351351397</v>
      </c>
      <c r="I64" s="57">
        <f>+VLOOKUP(B64,'[6]GCI_data_platform-108'!$F$1:$G$149,2,FALSE)</f>
        <v>4.9565822189189204</v>
      </c>
      <c r="J64" s="57">
        <f>+VLOOKUP(B64,'[6]GCI_data_platform-36'!$F$1:$G$149,2,FALSE)</f>
        <v>3.1930463432432399</v>
      </c>
      <c r="K64" s="57">
        <f>+VLOOKUP(B64,'[6]GCI_data_platform-37'!$F$1:$G$149,2,FALSE)</f>
        <v>3.84325228918919</v>
      </c>
      <c r="L64" s="57">
        <f>+VLOOKUP(B64,'[6]GCI_data_platform-38'!$F$1:$G$149,2,FALSE)</f>
        <v>4.9558171864864899</v>
      </c>
      <c r="M64" s="57">
        <f>+VLOOKUP(B64,'[6]GCI_data_platform-39'!$F$1:$G$149,2,FALSE)</f>
        <v>502.42832126783998</v>
      </c>
      <c r="N64" s="57">
        <f>+VLOOKUP(B64,'[6]GCI_data_platform-40'!$F$1:$G$149,2,FALSE)</f>
        <v>5.8244227646281601</v>
      </c>
      <c r="O64" s="57">
        <f>+VLOOKUP(B64,'[6]GCI_data_platform-41'!$F$1:$G$149,2,FALSE)</f>
        <v>5.6485667648648601</v>
      </c>
      <c r="P64" s="57">
        <f>+VLOOKUP(B64,'[6]GCI_data_platform-42'!$F$1:$G$149,2,FALSE)</f>
        <v>119.88818233920399</v>
      </c>
      <c r="Q64" s="57">
        <f>+VLOOKUP(B64,'[6]GCI_data_platform-43'!$F$1:$G$149,2,FALSE)</f>
        <v>46.707656078818196</v>
      </c>
    </row>
    <row r="65" spans="1:17" hidden="1" x14ac:dyDescent="0.25">
      <c r="A65" s="57" t="s">
        <v>215</v>
      </c>
      <c r="B65" s="57" t="s">
        <v>438</v>
      </c>
      <c r="C65" s="57">
        <v>30</v>
      </c>
      <c r="F65" s="57">
        <f>+VLOOKUP(B65,'[6]GCI_data_platform-33'!$F$1:$G$149,2,FALSE)</f>
        <v>5.35361712671176</v>
      </c>
      <c r="G65" s="57">
        <f>+VLOOKUP(B65,'[6]GCI_data_platform-34'!$F$1:$G$149,2,FALSE)</f>
        <v>4.8406703705909404</v>
      </c>
      <c r="H65" s="57">
        <f>+VLOOKUP(B65,'[6]GCI_data_platform-35'!$F$1:$G$149,2,FALSE)</f>
        <v>4.8163446604651199</v>
      </c>
      <c r="I65" s="57">
        <f>+VLOOKUP(B65,'[6]GCI_data_platform-108'!$F$1:$G$149,2,FALSE)</f>
        <v>4.3653550069767402</v>
      </c>
      <c r="J65" s="57">
        <f>+VLOOKUP(B65,'[6]GCI_data_platform-36'!$F$1:$G$149,2,FALSE)</f>
        <v>4.2379843662790702</v>
      </c>
      <c r="K65" s="57">
        <f>+VLOOKUP(B65,'[6]GCI_data_platform-37'!$F$1:$G$149,2,FALSE)</f>
        <v>4.2841961017441896</v>
      </c>
      <c r="L65" s="57">
        <f>+VLOOKUP(B65,'[6]GCI_data_platform-38'!$F$1:$G$149,2,FALSE)</f>
        <v>4.3527143686046497</v>
      </c>
      <c r="M65" s="57">
        <f>+VLOOKUP(B65,'[6]GCI_data_platform-39'!$F$1:$G$149,2,FALSE)</f>
        <v>2261.67548569459</v>
      </c>
      <c r="N65" s="57">
        <f>+VLOOKUP(B65,'[6]GCI_data_platform-40'!$F$1:$G$149,2,FALSE)</f>
        <v>5.8665638828325797</v>
      </c>
      <c r="O65" s="57">
        <f>+VLOOKUP(B65,'[6]GCI_data_platform-41'!$F$1:$G$149,2,FALSE)</f>
        <v>5.81893883953488</v>
      </c>
      <c r="P65" s="57">
        <f>+VLOOKUP(B65,'[6]GCI_data_platform-42'!$F$1:$G$149,2,FALSE)</f>
        <v>159.48062586623701</v>
      </c>
      <c r="Q65" s="57">
        <f>+VLOOKUP(B65,'[6]GCI_data_platform-43'!$F$1:$G$149,2,FALSE)</f>
        <v>35.522519015070301</v>
      </c>
    </row>
    <row r="66" spans="1:17" hidden="1" x14ac:dyDescent="0.25">
      <c r="A66" s="57" t="s">
        <v>22</v>
      </c>
      <c r="B66" s="57" t="s">
        <v>91</v>
      </c>
      <c r="C66" s="57">
        <v>10</v>
      </c>
      <c r="D66" s="57">
        <v>1</v>
      </c>
      <c r="E66" s="57">
        <v>11</v>
      </c>
      <c r="F66" s="57">
        <f>+VLOOKUP(B66,'[6]GCI_data_platform-33'!$F$1:$G$149,2,FALSE)</f>
        <v>3.4874307777271101</v>
      </c>
      <c r="G66" s="57">
        <f>+VLOOKUP(B66,'[6]GCI_data_platform-34'!$F$1:$G$149,2,FALSE)</f>
        <v>3.4576083285115198</v>
      </c>
      <c r="H66" s="57">
        <f>+VLOOKUP(B66,'[6]GCI_data_platform-35'!$F$1:$G$149,2,FALSE)</f>
        <v>4.16100044044118</v>
      </c>
      <c r="I66" s="57">
        <f>+VLOOKUP(B66,'[6]GCI_data_platform-108'!$F$1:$G$149,2,FALSE)</f>
        <v>3.6225635735294102</v>
      </c>
      <c r="J66" s="57">
        <f>+VLOOKUP(B66,'[6]GCI_data_platform-36'!$F$1:$G$149,2,FALSE)</f>
        <v>1.28664983088235</v>
      </c>
      <c r="K66" s="57">
        <f>+VLOOKUP(B66,'[6]GCI_data_platform-37'!$F$1:$G$149,2,FALSE)</f>
        <v>5.0591064485294099</v>
      </c>
      <c r="L66" s="57">
        <f>+VLOOKUP(B66,'[6]GCI_data_platform-38'!$F$1:$G$149,2,FALSE)</f>
        <v>5.2486307117647097</v>
      </c>
      <c r="M66" s="57">
        <f>+VLOOKUP(B66,'[6]GCI_data_platform-39'!$F$1:$G$149,2,FALSE)</f>
        <v>139.12939733932799</v>
      </c>
      <c r="N66" s="57">
        <f>+VLOOKUP(B66,'[6]GCI_data_platform-40'!$F$1:$G$149,2,FALSE)</f>
        <v>3.5172532269426999</v>
      </c>
      <c r="O66" s="57">
        <f>+VLOOKUP(B66,'[6]GCI_data_platform-41'!$F$1:$G$149,2,FALSE)</f>
        <v>4.37104533676471</v>
      </c>
      <c r="P66" s="57">
        <f>+VLOOKUP(B66,'[6]GCI_data_platform-42'!$F$1:$G$149,2,FALSE)</f>
        <v>96.538444684827695</v>
      </c>
      <c r="Q66" s="57">
        <f>+VLOOKUP(B66,'[6]GCI_data_platform-43'!$F$1:$G$149,2,FALSE)</f>
        <v>9.5774465285038293</v>
      </c>
    </row>
    <row r="67" spans="1:17" hidden="1" x14ac:dyDescent="0.25">
      <c r="A67" s="57" t="s">
        <v>216</v>
      </c>
      <c r="B67" s="57" t="s">
        <v>439</v>
      </c>
      <c r="C67" s="57">
        <v>30</v>
      </c>
      <c r="F67" s="57">
        <f>+VLOOKUP(B67,'[6]GCI_data_platform-33'!$F$1:$G$149,2,FALSE)</f>
        <v>6.02882393049223</v>
      </c>
      <c r="G67" s="57">
        <f>+VLOOKUP(B67,'[6]GCI_data_platform-34'!$F$1:$G$149,2,FALSE)</f>
        <v>6.06501497337758</v>
      </c>
      <c r="H67" s="57">
        <f>+VLOOKUP(B67,'[6]GCI_data_platform-35'!$F$1:$G$149,2,FALSE)</f>
        <v>6.02508617610619</v>
      </c>
      <c r="I67" s="57">
        <f>+VLOOKUP(B67,'[6]GCI_data_platform-108'!$F$1:$G$149,2,FALSE)</f>
        <v>5.9813105477876096</v>
      </c>
      <c r="J67" s="57">
        <f>+VLOOKUP(B67,'[6]GCI_data_platform-36'!$F$1:$G$149,2,FALSE)</f>
        <v>6.71726830575221</v>
      </c>
      <c r="K67" s="57">
        <f>+VLOOKUP(B67,'[6]GCI_data_platform-37'!$F$1:$G$149,2,FALSE)</f>
        <v>5.2390883340708001</v>
      </c>
      <c r="L67" s="57">
        <f>+VLOOKUP(B67,'[6]GCI_data_platform-38'!$F$1:$G$149,2,FALSE)</f>
        <v>5.4273364765486702</v>
      </c>
      <c r="M67" s="57">
        <f>+VLOOKUP(B67,'[6]GCI_data_platform-39'!$F$1:$G$149,2,FALSE)</f>
        <v>5425.1722651674199</v>
      </c>
      <c r="N67" s="57">
        <f>+VLOOKUP(B67,'[6]GCI_data_platform-40'!$F$1:$G$149,2,FALSE)</f>
        <v>5.99263288760688</v>
      </c>
      <c r="O67" s="57">
        <f>+VLOOKUP(B67,'[6]GCI_data_platform-41'!$F$1:$G$149,2,FALSE)</f>
        <v>5.9994093522123899</v>
      </c>
      <c r="P67" s="57">
        <f>+VLOOKUP(B67,'[6]GCI_data_platform-42'!$F$1:$G$149,2,FALSE)</f>
        <v>109.43425692005501</v>
      </c>
      <c r="Q67" s="57">
        <f>+VLOOKUP(B67,'[6]GCI_data_platform-43'!$F$1:$G$149,2,FALSE)</f>
        <v>50.8350135623024</v>
      </c>
    </row>
    <row r="68" spans="1:17" hidden="1" x14ac:dyDescent="0.25">
      <c r="A68" s="57" t="s">
        <v>217</v>
      </c>
      <c r="B68" s="57" t="s">
        <v>440</v>
      </c>
      <c r="C68" s="57">
        <v>30</v>
      </c>
      <c r="F68" s="57">
        <f>+VLOOKUP(B68,'[6]GCI_data_platform-33'!$F$1:$G$149,2,FALSE)</f>
        <v>4.3278968584620801</v>
      </c>
      <c r="G68" s="57">
        <f>+VLOOKUP(B68,'[6]GCI_data_platform-34'!$F$1:$G$149,2,FALSE)</f>
        <v>3.9121261931354399</v>
      </c>
      <c r="H68" s="57">
        <f>+VLOOKUP(B68,'[6]GCI_data_platform-35'!$F$1:$G$149,2,FALSE)</f>
        <v>5.1474060000000001</v>
      </c>
      <c r="I68" s="57">
        <f>+VLOOKUP(B68,'[6]GCI_data_platform-108'!$F$1:$G$149,2,FALSE)</f>
        <v>4.8231729999999997</v>
      </c>
      <c r="J68" s="57">
        <f>+VLOOKUP(B68,'[6]GCI_data_platform-36'!$F$1:$G$149,2,FALSE)</f>
        <v>2.0425879999999998</v>
      </c>
      <c r="K68" s="57">
        <f>+VLOOKUP(B68,'[6]GCI_data_platform-37'!$F$1:$G$149,2,FALSE)</f>
        <v>4.4929690000000004</v>
      </c>
      <c r="L68" s="57">
        <f>+VLOOKUP(B68,'[6]GCI_data_platform-38'!$F$1:$G$149,2,FALSE)</f>
        <v>5.4865209999999998</v>
      </c>
      <c r="M68" s="57">
        <f>+VLOOKUP(B68,'[6]GCI_data_platform-39'!$F$1:$G$149,2,FALSE)</f>
        <v>181.58281862688</v>
      </c>
      <c r="N68" s="57">
        <f>+VLOOKUP(B68,'[6]GCI_data_platform-40'!$F$1:$G$149,2,FALSE)</f>
        <v>4.7436675237887203</v>
      </c>
      <c r="O68" s="57">
        <f>+VLOOKUP(B68,'[6]GCI_data_platform-41'!$F$1:$G$149,2,FALSE)</f>
        <v>5.7589819999999996</v>
      </c>
      <c r="P68" s="57">
        <f>+VLOOKUP(B68,'[6]GCI_data_platform-42'!$F$1:$G$149,2,FALSE)</f>
        <v>139.13412190309799</v>
      </c>
      <c r="Q68" s="57">
        <f>+VLOOKUP(B68,'[6]GCI_data_platform-43'!$F$1:$G$149,2,FALSE)</f>
        <v>6.7278845826248297</v>
      </c>
    </row>
    <row r="69" spans="1:17" hidden="1" x14ac:dyDescent="0.25">
      <c r="A69" s="57" t="s">
        <v>218</v>
      </c>
      <c r="B69" s="57" t="s">
        <v>441</v>
      </c>
      <c r="C69" s="57">
        <v>30</v>
      </c>
      <c r="F69" s="57">
        <f>+VLOOKUP(B69,'[6]GCI_data_platform-33'!$F$1:$G$149,2,FALSE)</f>
        <v>4.1708478012979402</v>
      </c>
      <c r="G69" s="57">
        <f>+VLOOKUP(B69,'[6]GCI_data_platform-34'!$F$1:$G$149,2,FALSE)</f>
        <v>3.3455111369632502</v>
      </c>
      <c r="H69" s="57">
        <f>+VLOOKUP(B69,'[6]GCI_data_platform-35'!$F$1:$G$149,2,FALSE)</f>
        <v>4.4666240476190504</v>
      </c>
      <c r="I69" s="57">
        <f>+VLOOKUP(B69,'[6]GCI_data_platform-108'!$F$1:$G$149,2,FALSE)</f>
        <v>2.8148999333333302</v>
      </c>
      <c r="J69" s="57">
        <f>+VLOOKUP(B69,'[6]GCI_data_platform-36'!$F$1:$G$149,2,FALSE)</f>
        <v>4.4064898190476196</v>
      </c>
      <c r="K69" s="57">
        <f>+VLOOKUP(B69,'[6]GCI_data_platform-37'!$F$1:$G$149,2,FALSE)</f>
        <v>2.6736068190476199</v>
      </c>
      <c r="L69" s="57">
        <f>+VLOOKUP(B69,'[6]GCI_data_platform-38'!$F$1:$G$149,2,FALSE)</f>
        <v>4.0921894119047604</v>
      </c>
      <c r="M69" s="57">
        <f>+VLOOKUP(B69,'[6]GCI_data_platform-39'!$F$1:$G$149,2,FALSE)</f>
        <v>234.14164804800001</v>
      </c>
      <c r="N69" s="57">
        <f>+VLOOKUP(B69,'[6]GCI_data_platform-40'!$F$1:$G$149,2,FALSE)</f>
        <v>4.9961844656326297</v>
      </c>
      <c r="O69" s="57">
        <f>+VLOOKUP(B69,'[6]GCI_data_platform-41'!$F$1:$G$149,2,FALSE)</f>
        <v>4.7552094285714297</v>
      </c>
      <c r="P69" s="57">
        <f>+VLOOKUP(B69,'[6]GCI_data_platform-42'!$F$1:$G$149,2,FALSE)</f>
        <v>175.39148456926199</v>
      </c>
      <c r="Q69" s="57">
        <f>+VLOOKUP(B69,'[6]GCI_data_platform-43'!$F$1:$G$149,2,FALSE)</f>
        <v>26.495460035917802</v>
      </c>
    </row>
    <row r="70" spans="1:17" hidden="1" x14ac:dyDescent="0.25">
      <c r="A70" s="57" t="s">
        <v>219</v>
      </c>
      <c r="B70" s="57" t="s">
        <v>442</v>
      </c>
      <c r="C70" s="57">
        <v>30</v>
      </c>
      <c r="F70" s="57">
        <f>+VLOOKUP(B70,'[6]GCI_data_platform-33'!$F$1:$G$149,2,FALSE)</f>
        <v>3.2443428559160301</v>
      </c>
      <c r="G70" s="57">
        <f>+VLOOKUP(B70,'[6]GCI_data_platform-34'!$F$1:$G$149,2,FALSE)</f>
        <v>3.5774263215030899</v>
      </c>
      <c r="H70" s="57">
        <f>+VLOOKUP(B70,'[6]GCI_data_platform-35'!$F$1:$G$149,2,FALSE)</f>
        <v>4.3808080867924497</v>
      </c>
      <c r="I70" s="57">
        <f>+VLOOKUP(B70,'[6]GCI_data_platform-108'!$F$1:$G$149,2,FALSE)</f>
        <v>4.0999736679245302</v>
      </c>
      <c r="J70" s="57">
        <f>+VLOOKUP(B70,'[6]GCI_data_platform-36'!$F$1:$G$149,2,FALSE)</f>
        <v>2.5276538754717</v>
      </c>
      <c r="K70" s="57">
        <f>+VLOOKUP(B70,'[6]GCI_data_platform-37'!$F$1:$G$149,2,FALSE)</f>
        <v>4.0791768415094296</v>
      </c>
      <c r="L70" s="57">
        <f>+VLOOKUP(B70,'[6]GCI_data_platform-38'!$F$1:$G$149,2,FALSE)</f>
        <v>4.6780554867924504</v>
      </c>
      <c r="M70" s="57">
        <f>+VLOOKUP(B70,'[6]GCI_data_platform-39'!$F$1:$G$149,2,FALSE)</f>
        <v>264.21873921907201</v>
      </c>
      <c r="N70" s="57">
        <f>+VLOOKUP(B70,'[6]GCI_data_platform-40'!$F$1:$G$149,2,FALSE)</f>
        <v>2.9112593903289699</v>
      </c>
      <c r="O70" s="57">
        <f>+VLOOKUP(B70,'[6]GCI_data_platform-41'!$F$1:$G$149,2,FALSE)</f>
        <v>3.77531571698113</v>
      </c>
      <c r="P70" s="57">
        <f>+VLOOKUP(B70,'[6]GCI_data_platform-42'!$F$1:$G$149,2,FALSE)</f>
        <v>71.888122547071902</v>
      </c>
      <c r="Q70" s="57">
        <f>+VLOOKUP(B70,'[6]GCI_data_platform-43'!$F$1:$G$149,2,FALSE)</f>
        <v>0.58846883014875195</v>
      </c>
    </row>
    <row r="71" spans="1:17" hidden="1" x14ac:dyDescent="0.25">
      <c r="A71" s="57" t="s">
        <v>445</v>
      </c>
      <c r="B71" s="57" t="s">
        <v>446</v>
      </c>
      <c r="C71" s="57">
        <v>30</v>
      </c>
      <c r="F71" s="57">
        <f>+VLOOKUP(B71,'[6]GCI_data_platform-33'!$F$1:$G$149,2,FALSE)</f>
        <v>5.8485105868252703</v>
      </c>
      <c r="G71" s="57">
        <f>+VLOOKUP(B71,'[6]GCI_data_platform-34'!$F$1:$G$149,2,FALSE)</f>
        <v>5.8563223398501201</v>
      </c>
      <c r="H71" s="57">
        <f>+VLOOKUP(B71,'[6]GCI_data_platform-35'!$F$1:$G$149,2,FALSE)</f>
        <v>5.6156790189944097</v>
      </c>
      <c r="I71" s="57">
        <f>+VLOOKUP(B71,'[6]GCI_data_platform-108'!$F$1:$G$149,2,FALSE)</f>
        <v>5.8223906759776503</v>
      </c>
      <c r="J71" s="57">
        <f>+VLOOKUP(B71,'[6]GCI_data_platform-36'!$F$1:$G$149,2,FALSE)</f>
        <v>5.6827270078212297</v>
      </c>
      <c r="K71" s="57">
        <f>+VLOOKUP(B71,'[6]GCI_data_platform-37'!$F$1:$G$149,2,FALSE)</f>
        <v>5.5261896938547501</v>
      </c>
      <c r="L71" s="57">
        <f>+VLOOKUP(B71,'[6]GCI_data_platform-38'!$F$1:$G$149,2,FALSE)</f>
        <v>5.75320762681564</v>
      </c>
      <c r="M71" s="57">
        <f>+VLOOKUP(B71,'[6]GCI_data_platform-39'!$F$1:$G$149,2,FALSE)</f>
        <v>2167.3695712394901</v>
      </c>
      <c r="N71" s="57">
        <f>+VLOOKUP(B71,'[6]GCI_data_platform-40'!$F$1:$G$149,2,FALSE)</f>
        <v>5.8406988338004302</v>
      </c>
      <c r="O71" s="57">
        <f>+VLOOKUP(B71,'[6]GCI_data_platform-41'!$F$1:$G$149,2,FALSE)</f>
        <v>5.6722767318435796</v>
      </c>
      <c r="P71" s="57">
        <f>+VLOOKUP(B71,'[6]GCI_data_platform-42'!$F$1:$G$149,2,FALSE)</f>
        <v>110.364837430291</v>
      </c>
      <c r="Q71" s="57">
        <f>+VLOOKUP(B71,'[6]GCI_data_platform-43'!$F$1:$G$149,2,FALSE)</f>
        <v>61.947338955451997</v>
      </c>
    </row>
    <row r="72" spans="1:17" hidden="1" x14ac:dyDescent="0.25">
      <c r="A72" s="57" t="s">
        <v>221</v>
      </c>
      <c r="B72" s="57" t="s">
        <v>449</v>
      </c>
      <c r="C72" s="57">
        <v>30</v>
      </c>
      <c r="F72" s="57">
        <f>+VLOOKUP(B72,'[6]GCI_data_platform-33'!$F$1:$G$149,2,FALSE)</f>
        <v>4.3653339965980704</v>
      </c>
      <c r="G72" s="57">
        <f>+VLOOKUP(B72,'[6]GCI_data_platform-34'!$F$1:$G$149,2,FALSE)</f>
        <v>3.8485758035756401</v>
      </c>
      <c r="H72" s="57">
        <f>+VLOOKUP(B72,'[6]GCI_data_platform-35'!$F$1:$G$149,2,FALSE)</f>
        <v>4.6450208675675704</v>
      </c>
      <c r="I72" s="57">
        <f>+VLOOKUP(B72,'[6]GCI_data_platform-108'!$F$1:$G$149,2,FALSE)</f>
        <v>4.8317212189189203</v>
      </c>
      <c r="J72" s="57">
        <f>+VLOOKUP(B72,'[6]GCI_data_platform-36'!$F$1:$G$149,2,FALSE)</f>
        <v>0</v>
      </c>
      <c r="K72" s="57">
        <f>+VLOOKUP(B72,'[6]GCI_data_platform-37'!$F$1:$G$149,2,FALSE)</f>
        <v>4.1301619405405399</v>
      </c>
      <c r="L72" s="57">
        <f>+VLOOKUP(B72,'[6]GCI_data_platform-38'!$F$1:$G$149,2,FALSE)</f>
        <v>4.0253751216216198</v>
      </c>
      <c r="M72" s="57">
        <f>+VLOOKUP(B72,'[6]GCI_data_platform-39'!$F$1:$G$149,2,FALSE)</f>
        <v>230.87196798336001</v>
      </c>
      <c r="N72" s="57">
        <f>+VLOOKUP(B72,'[6]GCI_data_platform-40'!$F$1:$G$149,2,FALSE)</f>
        <v>4.8820921896204998</v>
      </c>
      <c r="O72" s="57">
        <f>+VLOOKUP(B72,'[6]GCI_data_platform-41'!$F$1:$G$149,2,FALSE)</f>
        <v>5.1913658108108098</v>
      </c>
      <c r="P72" s="57">
        <f>+VLOOKUP(B72,'[6]GCI_data_platform-42'!$F$1:$G$149,2,FALSE)</f>
        <v>191.108376709678</v>
      </c>
      <c r="Q72" s="57">
        <f>+VLOOKUP(B72,'[6]GCI_data_platform-43'!$F$1:$G$149,2,FALSE)</f>
        <v>17.637580912402399</v>
      </c>
    </row>
    <row r="73" spans="1:17" hidden="1" x14ac:dyDescent="0.25">
      <c r="A73" s="57" t="s">
        <v>222</v>
      </c>
      <c r="B73" s="57" t="s">
        <v>450</v>
      </c>
      <c r="C73" s="57">
        <v>30</v>
      </c>
      <c r="F73" s="57">
        <f>+VLOOKUP(B73,'[6]GCI_data_platform-33'!$F$1:$G$149,2,FALSE)</f>
        <v>2.6783962267132901</v>
      </c>
      <c r="G73" s="57">
        <f>+VLOOKUP(B73,'[6]GCI_data_platform-34'!$F$1:$G$149,2,FALSE)</f>
        <v>2.3298314679024199</v>
      </c>
      <c r="H73" s="57">
        <f>+VLOOKUP(B73,'[6]GCI_data_platform-35'!$F$1:$G$149,2,FALSE)</f>
        <v>3.43812557</v>
      </c>
      <c r="I73" s="57">
        <f>+VLOOKUP(B73,'[6]GCI_data_platform-108'!$F$1:$G$149,2,FALSE)</f>
        <v>2.5296130400000001</v>
      </c>
      <c r="J73" s="57">
        <f>+VLOOKUP(B73,'[6]GCI_data_platform-36'!$F$1:$G$149,2,FALSE)</f>
        <v>2.5008007824999998</v>
      </c>
      <c r="K73" s="57">
        <f>+VLOOKUP(B73,'[6]GCI_data_platform-37'!$F$1:$G$149,2,FALSE)</f>
        <v>1.2667243050000001</v>
      </c>
      <c r="L73" s="57">
        <f>+VLOOKUP(B73,'[6]GCI_data_platform-38'!$F$1:$G$149,2,FALSE)</f>
        <v>3.0897011375000001</v>
      </c>
      <c r="M73" s="57">
        <f>+VLOOKUP(B73,'[6]GCI_data_platform-39'!$F$1:$G$149,2,FALSE)</f>
        <v>58.425320409984003</v>
      </c>
      <c r="N73" s="57">
        <f>+VLOOKUP(B73,'[6]GCI_data_platform-40'!$F$1:$G$149,2,FALSE)</f>
        <v>3.0269609855241599</v>
      </c>
      <c r="O73" s="57">
        <f>+VLOOKUP(B73,'[6]GCI_data_platform-41'!$F$1:$G$149,2,FALSE)</f>
        <v>2.6845451625000001</v>
      </c>
      <c r="P73" s="57">
        <f>+VLOOKUP(B73,'[6]GCI_data_platform-42'!$F$1:$G$149,2,FALSE)</f>
        <v>124.775072341933</v>
      </c>
      <c r="Q73" s="57">
        <f>+VLOOKUP(B73,'[6]GCI_data_platform-43'!$F$1:$G$149,2,FALSE)</f>
        <v>8.9729326910281308</v>
      </c>
    </row>
    <row r="74" spans="1:17" hidden="1" x14ac:dyDescent="0.25">
      <c r="A74" s="57" t="s">
        <v>223</v>
      </c>
      <c r="B74" s="57" t="s">
        <v>451</v>
      </c>
      <c r="C74" s="57">
        <v>30</v>
      </c>
      <c r="F74" s="57">
        <f>+VLOOKUP(B74,'[6]GCI_data_platform-33'!$F$1:$G$149,2,FALSE)</f>
        <v>3.6574013378640098</v>
      </c>
      <c r="G74" s="57">
        <f>+VLOOKUP(B74,'[6]GCI_data_platform-34'!$F$1:$G$149,2,FALSE)</f>
        <v>3.31630810792625</v>
      </c>
      <c r="H74" s="57">
        <f>+VLOOKUP(B74,'[6]GCI_data_platform-35'!$F$1:$G$149,2,FALSE)</f>
        <v>4.4231610000000003</v>
      </c>
      <c r="I74" s="57">
        <f>+VLOOKUP(B74,'[6]GCI_data_platform-108'!$F$1:$G$149,2,FALSE)</f>
        <v>4.1860780000000002</v>
      </c>
      <c r="J74" s="57">
        <f>+VLOOKUP(B74,'[6]GCI_data_platform-36'!$F$1:$G$149,2,FALSE)</f>
        <v>0</v>
      </c>
      <c r="K74" s="57">
        <f>+VLOOKUP(B74,'[6]GCI_data_platform-37'!$F$1:$G$149,2,FALSE)</f>
        <v>2.6012979999999999</v>
      </c>
      <c r="L74" s="57">
        <f>+VLOOKUP(B74,'[6]GCI_data_platform-38'!$F$1:$G$149,2,FALSE)</f>
        <v>4.3130930000000003</v>
      </c>
      <c r="M74" s="57">
        <f>+VLOOKUP(B74,'[6]GCI_data_platform-39'!$F$1:$G$149,2,FALSE)</f>
        <v>22.123712318399999</v>
      </c>
      <c r="N74" s="57">
        <f>+VLOOKUP(B74,'[6]GCI_data_platform-40'!$F$1:$G$149,2,FALSE)</f>
        <v>3.9984945678017798</v>
      </c>
      <c r="O74" s="57">
        <f>+VLOOKUP(B74,'[6]GCI_data_platform-41'!$F$1:$G$149,2,FALSE)</f>
        <v>5.2006810000000003</v>
      </c>
      <c r="P74" s="57">
        <f>+VLOOKUP(B74,'[6]GCI_data_platform-42'!$F$1:$G$149,2,FALSE)</f>
        <v>101.85232542414199</v>
      </c>
      <c r="Q74" s="57">
        <f>+VLOOKUP(B74,'[6]GCI_data_platform-43'!$F$1:$G$149,2,FALSE)</f>
        <v>1.75715656923966</v>
      </c>
    </row>
    <row r="75" spans="1:17" x14ac:dyDescent="0.25">
      <c r="A75" s="57" t="s">
        <v>24</v>
      </c>
      <c r="B75" s="57" t="s">
        <v>93</v>
      </c>
      <c r="C75" s="57">
        <v>20</v>
      </c>
      <c r="D75" s="57">
        <v>1</v>
      </c>
      <c r="E75" s="57">
        <v>22</v>
      </c>
      <c r="F75" s="57">
        <f>+VLOOKUP(B75,'[6]GCI_data_platform-33'!$F$1:$G$149,2,FALSE)</f>
        <v>4.2422830840975996</v>
      </c>
      <c r="G75" s="57">
        <f>+VLOOKUP(B75,'[6]GCI_data_platform-34'!$F$1:$G$149,2,FALSE)</f>
        <v>3.9539347169911401</v>
      </c>
      <c r="H75" s="57">
        <f>+VLOOKUP(B75,'[6]GCI_data_platform-35'!$F$1:$G$149,2,FALSE)</f>
        <v>4.8581134666666701</v>
      </c>
      <c r="I75" s="57">
        <f>+VLOOKUP(B75,'[6]GCI_data_platform-108'!$F$1:$G$149,2,FALSE)</f>
        <v>3.0044858256410301</v>
      </c>
      <c r="J75" s="57">
        <f>+VLOOKUP(B75,'[6]GCI_data_platform-36'!$F$1:$G$149,2,FALSE)</f>
        <v>4.1783079333333299</v>
      </c>
      <c r="K75" s="57">
        <f>+VLOOKUP(B75,'[6]GCI_data_platform-37'!$F$1:$G$149,2,FALSE)</f>
        <v>5.0995948205128201</v>
      </c>
      <c r="L75" s="57">
        <f>+VLOOKUP(B75,'[6]GCI_data_platform-38'!$F$1:$G$149,2,FALSE)</f>
        <v>5.3916935333333296</v>
      </c>
      <c r="M75" s="57">
        <f>+VLOOKUP(B75,'[6]GCI_data_platform-39'!$F$1:$G$149,2,FALSE)</f>
        <v>72.546881901120003</v>
      </c>
      <c r="N75" s="57">
        <f>+VLOOKUP(B75,'[6]GCI_data_platform-40'!$F$1:$G$149,2,FALSE)</f>
        <v>4.5306314512040702</v>
      </c>
      <c r="O75" s="57">
        <f>+VLOOKUP(B75,'[6]GCI_data_platform-41'!$F$1:$G$149,2,FALSE)</f>
        <v>5.2953453128205101</v>
      </c>
      <c r="P75" s="57">
        <f>+VLOOKUP(B75,'[6]GCI_data_platform-42'!$F$1:$G$149,2,FALSE)</f>
        <v>103.375500990794</v>
      </c>
      <c r="Q75" s="57">
        <f>+VLOOKUP(B75,'[6]GCI_data_platform-43'!$F$1:$G$149,2,FALSE)</f>
        <v>22.420400864237099</v>
      </c>
    </row>
    <row r="76" spans="1:17" hidden="1" x14ac:dyDescent="0.25">
      <c r="A76" s="57" t="s">
        <v>224</v>
      </c>
      <c r="B76" s="57" t="s">
        <v>452</v>
      </c>
      <c r="C76" s="57">
        <v>30</v>
      </c>
      <c r="F76" s="57">
        <f>+VLOOKUP(B76,'[6]GCI_data_platform-33'!$F$1:$G$149,2,FALSE)</f>
        <v>2.7253519792754699</v>
      </c>
      <c r="G76" s="57">
        <f>+VLOOKUP(B76,'[6]GCI_data_platform-34'!$F$1:$G$149,2,FALSE)</f>
        <v>3.13208398097095</v>
      </c>
      <c r="H76" s="57">
        <f>+VLOOKUP(B76,'[6]GCI_data_platform-35'!$F$1:$G$149,2,FALSE)</f>
        <v>2.3356635324675299</v>
      </c>
      <c r="I76" s="57">
        <f>+VLOOKUP(B76,'[6]GCI_data_platform-108'!$F$1:$G$149,2,FALSE)</f>
        <v>2.7356284025974</v>
      </c>
      <c r="J76" s="57">
        <f>+VLOOKUP(B76,'[6]GCI_data_platform-36'!$F$1:$G$149,2,FALSE)</f>
        <v>0</v>
      </c>
      <c r="K76" s="57">
        <f>+VLOOKUP(B76,'[6]GCI_data_platform-37'!$F$1:$G$149,2,FALSE)</f>
        <v>4.3145966155844198</v>
      </c>
      <c r="L76" s="57">
        <f>+VLOOKUP(B76,'[6]GCI_data_platform-38'!$F$1:$G$149,2,FALSE)</f>
        <v>4.8811844207792197</v>
      </c>
      <c r="M76" s="57">
        <f>+VLOOKUP(B76,'[6]GCI_data_platform-39'!$F$1:$G$149,2,FALSE)</f>
        <v>148.81651845984001</v>
      </c>
      <c r="N76" s="57">
        <f>+VLOOKUP(B76,'[6]GCI_data_platform-40'!$F$1:$G$149,2,FALSE)</f>
        <v>2.3186199775799898</v>
      </c>
      <c r="O76" s="57">
        <f>+VLOOKUP(B76,'[6]GCI_data_platform-41'!$F$1:$G$149,2,FALSE)</f>
        <v>1.2726375662337699</v>
      </c>
      <c r="P76" s="57">
        <f>+VLOOKUP(B76,'[6]GCI_data_platform-42'!$F$1:$G$149,2,FALSE)</f>
        <v>93.2027469645613</v>
      </c>
      <c r="Q76" s="57">
        <f>+VLOOKUP(B76,'[6]GCI_data_platform-43'!$F$1:$G$149,2,FALSE)</f>
        <v>20.460449530828999</v>
      </c>
    </row>
    <row r="77" spans="1:17" x14ac:dyDescent="0.25">
      <c r="A77" s="57" t="s">
        <v>25</v>
      </c>
      <c r="B77" s="57" t="s">
        <v>94</v>
      </c>
      <c r="C77" s="57">
        <v>20</v>
      </c>
      <c r="D77" s="57">
        <v>1</v>
      </c>
      <c r="E77" s="57">
        <v>22</v>
      </c>
      <c r="F77" s="57">
        <f>+VLOOKUP(B77,'[6]GCI_data_platform-33'!$F$1:$G$149,2,FALSE)</f>
        <v>2.5619107454126002</v>
      </c>
      <c r="G77" s="57">
        <f>+VLOOKUP(B77,'[6]GCI_data_platform-34'!$F$1:$G$149,2,FALSE)</f>
        <v>2.49789398376344</v>
      </c>
      <c r="H77" s="57">
        <f>+VLOOKUP(B77,'[6]GCI_data_platform-35'!$F$1:$G$149,2,FALSE)</f>
        <v>3.4330317510752701</v>
      </c>
      <c r="I77" s="57">
        <f>+VLOOKUP(B77,'[6]GCI_data_platform-108'!$F$1:$G$149,2,FALSE)</f>
        <v>2.8659725655914001</v>
      </c>
      <c r="J77" s="57">
        <f>+VLOOKUP(B77,'[6]GCI_data_platform-36'!$F$1:$G$149,2,FALSE)</f>
        <v>0</v>
      </c>
      <c r="K77" s="57">
        <f>+VLOOKUP(B77,'[6]GCI_data_platform-37'!$F$1:$G$149,2,FALSE)</f>
        <v>2.89007031935484</v>
      </c>
      <c r="L77" s="57">
        <f>+VLOOKUP(B77,'[6]GCI_data_platform-38'!$F$1:$G$149,2,FALSE)</f>
        <v>2.3003952827957002</v>
      </c>
      <c r="M77" s="57">
        <f>+VLOOKUP(B77,'[6]GCI_data_platform-39'!$F$1:$G$149,2,FALSE)</f>
        <v>0.25116388070399998</v>
      </c>
      <c r="N77" s="57">
        <f>+VLOOKUP(B77,'[6]GCI_data_platform-40'!$F$1:$G$149,2,FALSE)</f>
        <v>2.6259275070617698</v>
      </c>
      <c r="O77" s="57">
        <f>+VLOOKUP(B77,'[6]GCI_data_platform-41'!$F$1:$G$149,2,FALSE)</f>
        <v>3.52258262311828</v>
      </c>
      <c r="P77" s="57">
        <f>+VLOOKUP(B77,'[6]GCI_data_platform-42'!$F$1:$G$149,2,FALSE)</f>
        <v>59.170895640210198</v>
      </c>
      <c r="Q77" s="57">
        <f>+VLOOKUP(B77,'[6]GCI_data_platform-43'!$F$1:$G$149,2,FALSE)</f>
        <v>1.9440647765974199</v>
      </c>
    </row>
    <row r="78" spans="1:17" hidden="1" x14ac:dyDescent="0.25">
      <c r="A78" s="57" t="s">
        <v>225</v>
      </c>
      <c r="B78" s="57" t="s">
        <v>453</v>
      </c>
      <c r="C78" s="57">
        <v>30</v>
      </c>
      <c r="F78" s="57">
        <f>+VLOOKUP(B78,'[6]GCI_data_platform-33'!$F$1:$G$149,2,FALSE)</f>
        <v>2.3767245260415502</v>
      </c>
      <c r="G78" s="57">
        <f>+VLOOKUP(B78,'[6]GCI_data_platform-34'!$F$1:$G$149,2,FALSE)</f>
        <v>2.64771822047868</v>
      </c>
      <c r="H78" s="57">
        <f>+VLOOKUP(B78,'[6]GCI_data_platform-35'!$F$1:$G$149,2,FALSE)</f>
        <v>3.5417333621621601</v>
      </c>
      <c r="I78" s="57">
        <f>+VLOOKUP(B78,'[6]GCI_data_platform-108'!$F$1:$G$149,2,FALSE)</f>
        <v>2.9203406054054102</v>
      </c>
      <c r="J78" s="57">
        <f>+VLOOKUP(B78,'[6]GCI_data_platform-36'!$F$1:$G$149,2,FALSE)</f>
        <v>1.96962335405405</v>
      </c>
      <c r="K78" s="57">
        <f>+VLOOKUP(B78,'[6]GCI_data_platform-37'!$F$1:$G$149,2,FALSE)</f>
        <v>3.3500596945945902</v>
      </c>
      <c r="L78" s="57">
        <f>+VLOOKUP(B78,'[6]GCI_data_platform-38'!$F$1:$G$149,2,FALSE)</f>
        <v>3.09204146486486</v>
      </c>
      <c r="M78" s="57">
        <f>+VLOOKUP(B78,'[6]GCI_data_platform-39'!$F$1:$G$149,2,FALSE)</f>
        <v>4.9764521410559999</v>
      </c>
      <c r="N78" s="57">
        <f>+VLOOKUP(B78,'[6]GCI_data_platform-40'!$F$1:$G$149,2,FALSE)</f>
        <v>2.1057308316044301</v>
      </c>
      <c r="O78" s="57">
        <f>+VLOOKUP(B78,'[6]GCI_data_platform-41'!$F$1:$G$149,2,FALSE)</f>
        <v>2.5516782729729699</v>
      </c>
      <c r="P78" s="57">
        <f>+VLOOKUP(B78,'[6]GCI_data_platform-42'!$F$1:$G$149,2,FALSE)</f>
        <v>56.391335609435203</v>
      </c>
      <c r="Q78" s="57">
        <f>+VLOOKUP(B78,'[6]GCI_data_platform-43'!$F$1:$G$149,2,FALSE)</f>
        <v>2.35588797658436E-4</v>
      </c>
    </row>
    <row r="79" spans="1:17" hidden="1" x14ac:dyDescent="0.25">
      <c r="A79" s="57" t="s">
        <v>226</v>
      </c>
      <c r="B79" s="57" t="s">
        <v>454</v>
      </c>
      <c r="C79" s="57">
        <v>30</v>
      </c>
      <c r="F79" s="57">
        <f>+VLOOKUP(B79,'[6]GCI_data_platform-33'!$F$1:$G$149,2,FALSE)</f>
        <v>3.20687412078246</v>
      </c>
      <c r="G79" s="57">
        <f>+VLOOKUP(B79,'[6]GCI_data_platform-34'!$F$1:$G$149,2,FALSE)</f>
        <v>2.3779743222623102</v>
      </c>
      <c r="H79" s="57">
        <f>+VLOOKUP(B79,'[6]GCI_data_platform-35'!$F$1:$G$149,2,FALSE)</f>
        <v>2.2553498666666698</v>
      </c>
      <c r="I79" s="57">
        <f>+VLOOKUP(B79,'[6]GCI_data_platform-108'!$F$1:$G$149,2,FALSE)</f>
        <v>2.5009708666666701</v>
      </c>
      <c r="J79" s="57">
        <f>+VLOOKUP(B79,'[6]GCI_data_platform-36'!$F$1:$G$149,2,FALSE)</f>
        <v>0</v>
      </c>
      <c r="K79" s="57">
        <f>+VLOOKUP(B79,'[6]GCI_data_platform-37'!$F$1:$G$149,2,FALSE)</f>
        <v>2.98611606666667</v>
      </c>
      <c r="L79" s="57">
        <f>+VLOOKUP(B79,'[6]GCI_data_platform-38'!$F$1:$G$149,2,FALSE)</f>
        <v>2.9306763999999998</v>
      </c>
      <c r="M79" s="57">
        <f>+VLOOKUP(B79,'[6]GCI_data_platform-39'!$F$1:$G$149,2,FALSE)</f>
        <v>82.119833744255999</v>
      </c>
      <c r="N79" s="57">
        <f>+VLOOKUP(B79,'[6]GCI_data_platform-40'!$F$1:$G$149,2,FALSE)</f>
        <v>4.0357739193026001</v>
      </c>
      <c r="O79" s="57">
        <f>+VLOOKUP(B79,'[6]GCI_data_platform-41'!$F$1:$G$149,2,FALSE)</f>
        <v>3.9231957333333298</v>
      </c>
      <c r="P79" s="57">
        <f>+VLOOKUP(B79,'[6]GCI_data_platform-42'!$F$1:$G$149,2,FALSE)</f>
        <v>148.187718457865</v>
      </c>
      <c r="Q79" s="57">
        <f>+VLOOKUP(B79,'[6]GCI_data_platform-43'!$F$1:$G$149,2,FALSE)</f>
        <v>12.582121917669999</v>
      </c>
    </row>
    <row r="80" spans="1:17" hidden="1" x14ac:dyDescent="0.25">
      <c r="A80" s="57" t="s">
        <v>227</v>
      </c>
      <c r="B80" s="57" t="s">
        <v>457</v>
      </c>
      <c r="C80" s="57">
        <v>30</v>
      </c>
      <c r="F80" s="57">
        <f>+VLOOKUP(B80,'[6]GCI_data_platform-33'!$F$1:$G$149,2,FALSE)</f>
        <v>4.6878104721535996</v>
      </c>
      <c r="G80" s="57">
        <f>+VLOOKUP(B80,'[6]GCI_data_platform-34'!$F$1:$G$149,2,FALSE)</f>
        <v>4.2224692438393898</v>
      </c>
      <c r="H80" s="57">
        <f>+VLOOKUP(B80,'[6]GCI_data_platform-35'!$F$1:$G$149,2,FALSE)</f>
        <v>5.0582258663265298</v>
      </c>
      <c r="I80" s="57">
        <f>+VLOOKUP(B80,'[6]GCI_data_platform-108'!$F$1:$G$149,2,FALSE)</f>
        <v>5.0200712591836698</v>
      </c>
      <c r="J80" s="57">
        <f>+VLOOKUP(B80,'[6]GCI_data_platform-36'!$F$1:$G$149,2,FALSE)</f>
        <v>4.6741663377550999</v>
      </c>
      <c r="K80" s="57">
        <f>+VLOOKUP(B80,'[6]GCI_data_platform-37'!$F$1:$G$149,2,FALSE)</f>
        <v>5.1304002020408204</v>
      </c>
      <c r="L80" s="57">
        <f>+VLOOKUP(B80,'[6]GCI_data_platform-38'!$F$1:$G$149,2,FALSE)</f>
        <v>4.3167556673469401</v>
      </c>
      <c r="M80" s="57">
        <f>+VLOOKUP(B80,'[6]GCI_data_platform-39'!$F$1:$G$149,2,FALSE)</f>
        <v>51.314129779967999</v>
      </c>
      <c r="N80" s="57">
        <f>+VLOOKUP(B80,'[6]GCI_data_platform-40'!$F$1:$G$149,2,FALSE)</f>
        <v>5.1531517004678102</v>
      </c>
      <c r="O80" s="57">
        <f>+VLOOKUP(B80,'[6]GCI_data_platform-41'!$F$1:$G$149,2,FALSE)</f>
        <v>5.5363231673469402</v>
      </c>
      <c r="P80" s="57">
        <f>+VLOOKUP(B80,'[6]GCI_data_platform-42'!$F$1:$G$149,2,FALSE)</f>
        <v>151.77934148814199</v>
      </c>
      <c r="Q80" s="57">
        <f>+VLOOKUP(B80,'[6]GCI_data_platform-43'!$F$1:$G$149,2,FALSE)</f>
        <v>20.2664031145158</v>
      </c>
    </row>
    <row r="81" spans="1:17" x14ac:dyDescent="0.25">
      <c r="A81" s="57" t="s">
        <v>26</v>
      </c>
      <c r="B81" s="57" t="s">
        <v>95</v>
      </c>
      <c r="C81" s="57">
        <v>20</v>
      </c>
      <c r="D81" s="57">
        <v>1</v>
      </c>
      <c r="E81" s="57">
        <v>21</v>
      </c>
      <c r="F81" s="57">
        <f>+VLOOKUP(B81,'[6]GCI_data_platform-33'!$F$1:$G$149,2,FALSE)</f>
        <v>5.7858950380862604</v>
      </c>
      <c r="G81" s="57">
        <f>+VLOOKUP(B81,'[6]GCI_data_platform-34'!$F$1:$G$149,2,FALSE)</f>
        <v>4.81739187242444</v>
      </c>
      <c r="H81" s="57">
        <f>+VLOOKUP(B81,'[6]GCI_data_platform-35'!$F$1:$G$149,2,FALSE)</f>
        <v>6.0284072000000002</v>
      </c>
      <c r="I81" s="57">
        <f>+VLOOKUP(B81,'[6]GCI_data_platform-108'!$F$1:$G$149,2,FALSE)</f>
        <v>5.7906333441176496</v>
      </c>
      <c r="J81" s="57">
        <f>+VLOOKUP(B81,'[6]GCI_data_platform-36'!$F$1:$G$149,2,FALSE)</f>
        <v>5.0345207823529403</v>
      </c>
      <c r="K81" s="57">
        <f>+VLOOKUP(B81,'[6]GCI_data_platform-37'!$F$1:$G$149,2,FALSE)</f>
        <v>5.3977281058823499</v>
      </c>
      <c r="L81" s="57">
        <f>+VLOOKUP(B81,'[6]GCI_data_platform-38'!$F$1:$G$149,2,FALSE)</f>
        <v>5.5867386088235298</v>
      </c>
      <c r="M81" s="57">
        <f>+VLOOKUP(B81,'[6]GCI_data_platform-39'!$F$1:$G$149,2,FALSE)</f>
        <v>25.301133519552</v>
      </c>
      <c r="N81" s="57">
        <f>+VLOOKUP(B81,'[6]GCI_data_platform-40'!$F$1:$G$149,2,FALSE)</f>
        <v>6.7543982037480701</v>
      </c>
      <c r="O81" s="57">
        <f>+VLOOKUP(B81,'[6]GCI_data_platform-41'!$F$1:$G$149,2,FALSE)</f>
        <v>6.62214529411765</v>
      </c>
      <c r="P81" s="57">
        <f>+VLOOKUP(B81,'[6]GCI_data_platform-42'!$F$1:$G$149,2,FALSE)</f>
        <v>145.46604453513999</v>
      </c>
      <c r="Q81" s="57">
        <f>+VLOOKUP(B81,'[6]GCI_data_platform-43'!$F$1:$G$149,2,FALSE)</f>
        <v>50.958992055212299</v>
      </c>
    </row>
    <row r="82" spans="1:17" x14ac:dyDescent="0.25">
      <c r="A82" s="57" t="s">
        <v>460</v>
      </c>
      <c r="B82" s="57" t="s">
        <v>96</v>
      </c>
      <c r="C82" s="57">
        <v>20</v>
      </c>
      <c r="D82" s="57">
        <v>1</v>
      </c>
      <c r="E82" s="57">
        <v>22</v>
      </c>
      <c r="F82" s="57">
        <f>+VLOOKUP(B82,'[6]GCI_data_platform-33'!$F$1:$G$149,2,FALSE)</f>
        <v>3.6281576597796898</v>
      </c>
      <c r="G82" s="57">
        <f>+VLOOKUP(B82,'[6]GCI_data_platform-34'!$F$1:$G$149,2,FALSE)</f>
        <v>2.9808107498599701</v>
      </c>
      <c r="H82" s="57">
        <f>+VLOOKUP(B82,'[6]GCI_data_platform-35'!$F$1:$G$149,2,FALSE)</f>
        <v>3.8678045684210498</v>
      </c>
      <c r="I82" s="57">
        <f>+VLOOKUP(B82,'[6]GCI_data_platform-108'!$F$1:$G$149,2,FALSE)</f>
        <v>2.9805563959064298</v>
      </c>
      <c r="J82" s="57">
        <f>+VLOOKUP(B82,'[6]GCI_data_platform-36'!$F$1:$G$149,2,FALSE)</f>
        <v>1.8739139438596499</v>
      </c>
      <c r="K82" s="57">
        <f>+VLOOKUP(B82,'[6]GCI_data_platform-37'!$F$1:$G$149,2,FALSE)</f>
        <v>3.8296705280701802</v>
      </c>
      <c r="L82" s="57">
        <f>+VLOOKUP(B82,'[6]GCI_data_platform-38'!$F$1:$G$149,2,FALSE)</f>
        <v>4.2989989040935699</v>
      </c>
      <c r="M82" s="57">
        <f>+VLOOKUP(B82,'[6]GCI_data_platform-39'!$F$1:$G$149,2,FALSE)</f>
        <v>13.062654177408</v>
      </c>
      <c r="N82" s="57">
        <f>+VLOOKUP(B82,'[6]GCI_data_platform-40'!$F$1:$G$149,2,FALSE)</f>
        <v>4.2755045696994101</v>
      </c>
      <c r="O82" s="57">
        <f>+VLOOKUP(B82,'[6]GCI_data_platform-41'!$F$1:$G$149,2,FALSE)</f>
        <v>4.8667954935672499</v>
      </c>
      <c r="P82" s="57">
        <f>+VLOOKUP(B82,'[6]GCI_data_platform-42'!$F$1:$G$149,2,FALSE)</f>
        <v>108.161226252368</v>
      </c>
      <c r="Q82" s="57">
        <f>+VLOOKUP(B82,'[6]GCI_data_platform-43'!$F$1:$G$149,2,FALSE)</f>
        <v>19.735773193631701</v>
      </c>
    </row>
    <row r="83" spans="1:17" hidden="1" x14ac:dyDescent="0.25">
      <c r="A83" s="57" t="s">
        <v>228</v>
      </c>
      <c r="B83" s="57" t="s">
        <v>461</v>
      </c>
      <c r="C83" s="57">
        <v>30</v>
      </c>
      <c r="F83" s="57">
        <f>+VLOOKUP(B83,'[6]GCI_data_platform-33'!$F$1:$G$149,2,FALSE)</f>
        <v>2.2606906899314301</v>
      </c>
      <c r="G83" s="57">
        <f>+VLOOKUP(B83,'[6]GCI_data_platform-34'!$F$1:$G$149,2,FALSE)</f>
        <v>2.6779728600072201</v>
      </c>
      <c r="H83" s="57">
        <f>+VLOOKUP(B83,'[6]GCI_data_platform-35'!$F$1:$G$149,2,FALSE)</f>
        <v>3.1635027815261001</v>
      </c>
      <c r="I83" s="57">
        <f>+VLOOKUP(B83,'[6]GCI_data_platform-108'!$F$1:$G$149,2,FALSE)</f>
        <v>2.6133875076305202</v>
      </c>
      <c r="J83" s="57">
        <f>+VLOOKUP(B83,'[6]GCI_data_platform-36'!$F$1:$G$149,2,FALSE)</f>
        <v>2.00944033895582</v>
      </c>
      <c r="K83" s="57">
        <f>+VLOOKUP(B83,'[6]GCI_data_platform-37'!$F$1:$G$149,2,FALSE)</f>
        <v>3.5282286779116498</v>
      </c>
      <c r="L83" s="57">
        <f>+VLOOKUP(B83,'[6]GCI_data_platform-38'!$F$1:$G$149,2,FALSE)</f>
        <v>3.6343057036144599</v>
      </c>
      <c r="M83" s="57">
        <f>+VLOOKUP(B83,'[6]GCI_data_platform-39'!$F$1:$G$149,2,FALSE)</f>
        <v>45.186406049664001</v>
      </c>
      <c r="N83" s="57">
        <f>+VLOOKUP(B83,'[6]GCI_data_platform-40'!$F$1:$G$149,2,FALSE)</f>
        <v>1.84340851985565</v>
      </c>
      <c r="O83" s="57">
        <f>+VLOOKUP(B83,'[6]GCI_data_platform-41'!$F$1:$G$149,2,FALSE)</f>
        <v>2.4604578530120498</v>
      </c>
      <c r="P83" s="57">
        <f>+VLOOKUP(B83,'[6]GCI_data_platform-42'!$F$1:$G$149,2,FALSE)</f>
        <v>39.054367467970202</v>
      </c>
      <c r="Q83" s="57">
        <f>+VLOOKUP(B83,'[6]GCI_data_platform-43'!$F$1:$G$149,2,FALSE)</f>
        <v>0.65526544019071398</v>
      </c>
    </row>
    <row r="84" spans="1:17" hidden="1" x14ac:dyDescent="0.25">
      <c r="A84" s="57" t="s">
        <v>229</v>
      </c>
      <c r="B84" s="57" t="s">
        <v>462</v>
      </c>
      <c r="C84" s="57">
        <v>30</v>
      </c>
      <c r="F84" s="57">
        <f>+VLOOKUP(B84,'[6]GCI_data_platform-33'!$F$1:$G$149,2,FALSE)</f>
        <v>2.2149663048186601</v>
      </c>
      <c r="G84" s="57">
        <f>+VLOOKUP(B84,'[6]GCI_data_platform-34'!$F$1:$G$149,2,FALSE)</f>
        <v>2.6138345635166198</v>
      </c>
      <c r="H84" s="57">
        <f>+VLOOKUP(B84,'[6]GCI_data_platform-35'!$F$1:$G$149,2,FALSE)</f>
        <v>3.21842613448276</v>
      </c>
      <c r="I84" s="57">
        <f>+VLOOKUP(B84,'[6]GCI_data_platform-108'!$F$1:$G$149,2,FALSE)</f>
        <v>3.32307922068965</v>
      </c>
      <c r="J84" s="57">
        <f>+VLOOKUP(B84,'[6]GCI_data_platform-36'!$F$1:$G$149,2,FALSE)</f>
        <v>1.9354410439655201</v>
      </c>
      <c r="K84" s="57">
        <f>+VLOOKUP(B84,'[6]GCI_data_platform-37'!$F$1:$G$149,2,FALSE)</f>
        <v>3.3125205137931002</v>
      </c>
      <c r="L84" s="57">
        <f>+VLOOKUP(B84,'[6]GCI_data_platform-38'!$F$1:$G$149,2,FALSE)</f>
        <v>2.8786202258620701</v>
      </c>
      <c r="M84" s="57">
        <f>+VLOOKUP(B84,'[6]GCI_data_platform-39'!$F$1:$G$149,2,FALSE)</f>
        <v>5.8864717992960003</v>
      </c>
      <c r="N84" s="57">
        <f>+VLOOKUP(B84,'[6]GCI_data_platform-40'!$F$1:$G$149,2,FALSE)</f>
        <v>1.8160980461206899</v>
      </c>
      <c r="O84" s="57">
        <f>+VLOOKUP(B84,'[6]GCI_data_platform-41'!$F$1:$G$149,2,FALSE)</f>
        <v>2.6321960922413798</v>
      </c>
      <c r="P84" s="57">
        <f>+VLOOKUP(B84,'[6]GCI_data_platform-42'!$F$1:$G$149,2,FALSE)</f>
        <v>27.826295275743</v>
      </c>
      <c r="Q84" s="57">
        <f>+VLOOKUP(B84,'[6]GCI_data_platform-43'!$F$1:$G$149,2,FALSE)</f>
        <v>1.43107503298376</v>
      </c>
    </row>
    <row r="85" spans="1:17" hidden="1" x14ac:dyDescent="0.25">
      <c r="A85" s="57" t="s">
        <v>230</v>
      </c>
      <c r="B85" s="57" t="s">
        <v>463</v>
      </c>
      <c r="C85" s="57">
        <v>30</v>
      </c>
      <c r="F85" s="57">
        <f>+VLOOKUP(B85,'[6]GCI_data_platform-33'!$F$1:$G$149,2,FALSE)</f>
        <v>5.1881427129620503</v>
      </c>
      <c r="G85" s="57">
        <f>+VLOOKUP(B85,'[6]GCI_data_platform-34'!$F$1:$G$149,2,FALSE)</f>
        <v>5.3967985325807604</v>
      </c>
      <c r="H85" s="57">
        <f>+VLOOKUP(B85,'[6]GCI_data_platform-35'!$F$1:$G$149,2,FALSE)</f>
        <v>5.5184695216216202</v>
      </c>
      <c r="I85" s="57">
        <f>+VLOOKUP(B85,'[6]GCI_data_platform-108'!$F$1:$G$149,2,FALSE)</f>
        <v>5.43969233243243</v>
      </c>
      <c r="J85" s="57">
        <f>+VLOOKUP(B85,'[6]GCI_data_platform-36'!$F$1:$G$149,2,FALSE)</f>
        <v>4.7818564405405404</v>
      </c>
      <c r="K85" s="57">
        <f>+VLOOKUP(B85,'[6]GCI_data_platform-37'!$F$1:$G$149,2,FALSE)</f>
        <v>5.41891496486486</v>
      </c>
      <c r="L85" s="57">
        <f>+VLOOKUP(B85,'[6]GCI_data_platform-38'!$F$1:$G$149,2,FALSE)</f>
        <v>5.7665112378378396</v>
      </c>
      <c r="M85" s="57">
        <f>+VLOOKUP(B85,'[6]GCI_data_platform-39'!$F$1:$G$149,2,FALSE)</f>
        <v>1683.01542550522</v>
      </c>
      <c r="N85" s="57">
        <f>+VLOOKUP(B85,'[6]GCI_data_platform-40'!$F$1:$G$149,2,FALSE)</f>
        <v>4.9794868933433296</v>
      </c>
      <c r="O85" s="57">
        <f>+VLOOKUP(B85,'[6]GCI_data_platform-41'!$F$1:$G$149,2,FALSE)</f>
        <v>5.7618368648648604</v>
      </c>
      <c r="P85" s="57">
        <f>+VLOOKUP(B85,'[6]GCI_data_platform-42'!$F$1:$G$149,2,FALSE)</f>
        <v>140.93508181183199</v>
      </c>
      <c r="Q85" s="57">
        <f>+VLOOKUP(B85,'[6]GCI_data_platform-43'!$F$1:$G$149,2,FALSE)</f>
        <v>15.6501316870132</v>
      </c>
    </row>
    <row r="86" spans="1:17" hidden="1" x14ac:dyDescent="0.25">
      <c r="A86" s="57" t="s">
        <v>231</v>
      </c>
      <c r="B86" s="57" t="s">
        <v>464</v>
      </c>
      <c r="C86" s="57">
        <v>30</v>
      </c>
      <c r="F86" s="57">
        <f>+VLOOKUP(B86,'[6]GCI_data_platform-33'!$F$1:$G$149,2,FALSE)</f>
        <v>3.0479952464232198</v>
      </c>
      <c r="G86" s="57">
        <f>+VLOOKUP(B86,'[6]GCI_data_platform-34'!$F$1:$G$149,2,FALSE)</f>
        <v>3.1342318455795</v>
      </c>
      <c r="H86" s="57">
        <f>+VLOOKUP(B86,'[6]GCI_data_platform-35'!$F$1:$G$149,2,FALSE)</f>
        <v>3.7581724142857098</v>
      </c>
      <c r="I86" s="57">
        <f>+VLOOKUP(B86,'[6]GCI_data_platform-108'!$F$1:$G$149,2,FALSE)</f>
        <v>3.4876039204081599</v>
      </c>
      <c r="J86" s="57">
        <f>+VLOOKUP(B86,'[6]GCI_data_platform-36'!$F$1:$G$149,2,FALSE)</f>
        <v>2.38517136020408</v>
      </c>
      <c r="K86" s="57">
        <f>+VLOOKUP(B86,'[6]GCI_data_platform-37'!$F$1:$G$149,2,FALSE)</f>
        <v>3.9722913877550998</v>
      </c>
      <c r="L86" s="57">
        <f>+VLOOKUP(B86,'[6]GCI_data_platform-38'!$F$1:$G$149,2,FALSE)</f>
        <v>4.14798641020408</v>
      </c>
      <c r="M86" s="57">
        <f>+VLOOKUP(B86,'[6]GCI_data_platform-39'!$F$1:$G$149,2,FALSE)</f>
        <v>20.709258267456001</v>
      </c>
      <c r="N86" s="57">
        <f>+VLOOKUP(B86,'[6]GCI_data_platform-40'!$F$1:$G$149,2,FALSE)</f>
        <v>2.9617586472669299</v>
      </c>
      <c r="O86" s="57">
        <f>+VLOOKUP(B86,'[6]GCI_data_platform-41'!$F$1:$G$149,2,FALSE)</f>
        <v>3.4348802408163301</v>
      </c>
      <c r="P86" s="57">
        <f>+VLOOKUP(B86,'[6]GCI_data_platform-42'!$F$1:$G$149,2,FALSE)</f>
        <v>89.545482148701595</v>
      </c>
      <c r="Q86" s="57">
        <f>+VLOOKUP(B86,'[6]GCI_data_platform-43'!$F$1:$G$149,2,FALSE)</f>
        <v>0.68619221017204801</v>
      </c>
    </row>
    <row r="87" spans="1:17" x14ac:dyDescent="0.25">
      <c r="A87" s="57" t="s">
        <v>29</v>
      </c>
      <c r="B87" s="57" t="s">
        <v>98</v>
      </c>
      <c r="C87" s="57">
        <v>20</v>
      </c>
      <c r="D87" s="57">
        <v>1</v>
      </c>
      <c r="E87" s="57">
        <v>21</v>
      </c>
      <c r="F87" s="57">
        <f>+VLOOKUP(B87,'[6]GCI_data_platform-33'!$F$1:$G$149,2,FALSE)</f>
        <v>5.0222912631751102</v>
      </c>
      <c r="G87" s="57">
        <f>+VLOOKUP(B87,'[6]GCI_data_platform-34'!$F$1:$G$149,2,FALSE)</f>
        <v>4.2629899682723504</v>
      </c>
      <c r="H87" s="57">
        <f>+VLOOKUP(B87,'[6]GCI_data_platform-35'!$F$1:$G$149,2,FALSE)</f>
        <v>5.1829005700000002</v>
      </c>
      <c r="I87" s="57">
        <f>+VLOOKUP(B87,'[6]GCI_data_platform-108'!$F$1:$G$149,2,FALSE)</f>
        <v>3.4334190000000002</v>
      </c>
      <c r="J87" s="57">
        <f>+VLOOKUP(B87,'[6]GCI_data_platform-36'!$F$1:$G$149,2,FALSE)</f>
        <v>0</v>
      </c>
      <c r="K87" s="57">
        <f>+VLOOKUP(B87,'[6]GCI_data_platform-37'!$F$1:$G$149,2,FALSE)</f>
        <v>5.7661719700000003</v>
      </c>
      <c r="L87" s="57">
        <f>+VLOOKUP(B87,'[6]GCI_data_platform-38'!$F$1:$G$149,2,FALSE)</f>
        <v>5.7469277400000003</v>
      </c>
      <c r="M87" s="57">
        <f>+VLOOKUP(B87,'[6]GCI_data_platform-39'!$F$1:$G$149,2,FALSE)</f>
        <v>70.325216305344</v>
      </c>
      <c r="N87" s="57">
        <f>+VLOOKUP(B87,'[6]GCI_data_platform-40'!$F$1:$G$149,2,FALSE)</f>
        <v>5.7815925580778798</v>
      </c>
      <c r="O87" s="57">
        <f>+VLOOKUP(B87,'[6]GCI_data_platform-41'!$F$1:$G$149,2,FALSE)</f>
        <v>5.0961254900000004</v>
      </c>
      <c r="P87" s="57">
        <f>+VLOOKUP(B87,'[6]GCI_data_platform-42'!$F$1:$G$149,2,FALSE)</f>
        <v>128.68238504623</v>
      </c>
      <c r="Q87" s="57">
        <f>+VLOOKUP(B87,'[6]GCI_data_platform-43'!$F$1:$G$149,2,FALSE)</f>
        <v>54.8018663587874</v>
      </c>
    </row>
    <row r="88" spans="1:17" hidden="1" x14ac:dyDescent="0.25">
      <c r="A88" s="57" t="s">
        <v>232</v>
      </c>
      <c r="B88" s="57" t="s">
        <v>466</v>
      </c>
      <c r="C88" s="57">
        <v>30</v>
      </c>
      <c r="F88" s="57">
        <f>+VLOOKUP(B88,'[6]GCI_data_platform-33'!$F$1:$G$149,2,FALSE)</f>
        <v>2.7144224524497398</v>
      </c>
      <c r="G88" s="57">
        <f>+VLOOKUP(B88,'[6]GCI_data_platform-34'!$F$1:$G$149,2,FALSE)</f>
        <v>2.2719491215129199</v>
      </c>
      <c r="H88" s="57">
        <f>+VLOOKUP(B88,'[6]GCI_data_platform-35'!$F$1:$G$149,2,FALSE)</f>
        <v>2.6166082941176501</v>
      </c>
      <c r="I88" s="57">
        <f>+VLOOKUP(B88,'[6]GCI_data_platform-108'!$F$1:$G$149,2,FALSE)</f>
        <v>2.7275860882352898</v>
      </c>
      <c r="J88" s="57">
        <f>+VLOOKUP(B88,'[6]GCI_data_platform-36'!$F$1:$G$149,2,FALSE)</f>
        <v>2.0151561176470598</v>
      </c>
      <c r="K88" s="57">
        <f>+VLOOKUP(B88,'[6]GCI_data_platform-37'!$F$1:$G$149,2,FALSE)</f>
        <v>2.9159337352941201</v>
      </c>
      <c r="L88" s="57">
        <f>+VLOOKUP(B88,'[6]GCI_data_platform-38'!$F$1:$G$149,2,FALSE)</f>
        <v>2.3280029411764702</v>
      </c>
      <c r="M88" s="57">
        <f>+VLOOKUP(B88,'[6]GCI_data_platform-39'!$F$1:$G$149,2,FALSE)</f>
        <v>10.980567791424001</v>
      </c>
      <c r="N88" s="57">
        <f>+VLOOKUP(B88,'[6]GCI_data_platform-40'!$F$1:$G$149,2,FALSE)</f>
        <v>3.1568957833865499</v>
      </c>
      <c r="O88" s="57">
        <f>+VLOOKUP(B88,'[6]GCI_data_platform-41'!$F$1:$G$149,2,FALSE)</f>
        <v>3.28723255882353</v>
      </c>
      <c r="P88" s="57">
        <f>+VLOOKUP(B88,'[6]GCI_data_platform-42'!$F$1:$G$149,2,FALSE)</f>
        <v>111.06236031798301</v>
      </c>
      <c r="Q88" s="57">
        <f>+VLOOKUP(B88,'[6]GCI_data_platform-43'!$F$1:$G$149,2,FALSE)</f>
        <v>1.7960171252188499</v>
      </c>
    </row>
    <row r="89" spans="1:17" x14ac:dyDescent="0.25">
      <c r="A89" s="57" t="s">
        <v>30</v>
      </c>
      <c r="B89" s="57" t="s">
        <v>99</v>
      </c>
      <c r="C89" s="57">
        <v>20</v>
      </c>
      <c r="D89" s="57">
        <v>1</v>
      </c>
      <c r="E89" s="57">
        <v>21</v>
      </c>
      <c r="F89" s="57">
        <f>+VLOOKUP(B89,'[6]GCI_data_platform-33'!$F$1:$G$149,2,FALSE)</f>
        <v>4.4389286825877496</v>
      </c>
      <c r="G89" s="57">
        <f>+VLOOKUP(B89,'[6]GCI_data_platform-34'!$F$1:$G$149,2,FALSE)</f>
        <v>4.1457977825863601</v>
      </c>
      <c r="H89" s="57">
        <f>+VLOOKUP(B89,'[6]GCI_data_platform-35'!$F$1:$G$149,2,FALSE)</f>
        <v>4.8253857125000001</v>
      </c>
      <c r="I89" s="57">
        <f>+VLOOKUP(B89,'[6]GCI_data_platform-108'!$F$1:$G$149,2,FALSE)</f>
        <v>4.5478862666666702</v>
      </c>
      <c r="J89" s="57">
        <f>+VLOOKUP(B89,'[6]GCI_data_platform-36'!$F$1:$G$149,2,FALSE)</f>
        <v>0</v>
      </c>
      <c r="K89" s="57">
        <f>+VLOOKUP(B89,'[6]GCI_data_platform-37'!$F$1:$G$149,2,FALSE)</f>
        <v>4.9186815833333304</v>
      </c>
      <c r="L89" s="57">
        <f>+VLOOKUP(B89,'[6]GCI_data_platform-38'!$F$1:$G$149,2,FALSE)</f>
        <v>5.0068742249999998</v>
      </c>
      <c r="M89" s="57">
        <f>+VLOOKUP(B89,'[6]GCI_data_platform-39'!$F$1:$G$149,2,FALSE)</f>
        <v>162.72107198265601</v>
      </c>
      <c r="N89" s="57">
        <f>+VLOOKUP(B89,'[6]GCI_data_platform-40'!$F$1:$G$149,2,FALSE)</f>
        <v>4.7320595825891303</v>
      </c>
      <c r="O89" s="57">
        <f>+VLOOKUP(B89,'[6]GCI_data_platform-41'!$F$1:$G$149,2,FALSE)</f>
        <v>5.1439520625000004</v>
      </c>
      <c r="P89" s="57">
        <f>+VLOOKUP(B89,'[6]GCI_data_platform-42'!$F$1:$G$149,2,FALSE)</f>
        <v>113.091536554567</v>
      </c>
      <c r="Q89" s="57">
        <f>+VLOOKUP(B89,'[6]GCI_data_platform-43'!$F$1:$G$149,2,FALSE)</f>
        <v>26.5717158508544</v>
      </c>
    </row>
    <row r="90" spans="1:17" hidden="1" x14ac:dyDescent="0.25">
      <c r="A90" s="57" t="s">
        <v>233</v>
      </c>
      <c r="B90" s="57" t="s">
        <v>467</v>
      </c>
      <c r="C90" s="57">
        <v>30</v>
      </c>
      <c r="F90" s="57">
        <f>+VLOOKUP(B90,'[6]GCI_data_platform-33'!$F$1:$G$149,2,FALSE)</f>
        <v>4.1446363776616799</v>
      </c>
      <c r="G90" s="57">
        <f>+VLOOKUP(B90,'[6]GCI_data_platform-34'!$F$1:$G$149,2,FALSE)</f>
        <v>4.4542555356170803</v>
      </c>
      <c r="H90" s="57">
        <f>+VLOOKUP(B90,'[6]GCI_data_platform-35'!$F$1:$G$149,2,FALSE)</f>
        <v>4.4063604795986597</v>
      </c>
      <c r="I90" s="57">
        <f>+VLOOKUP(B90,'[6]GCI_data_platform-108'!$F$1:$G$149,2,FALSE)</f>
        <v>4.5625336387959896</v>
      </c>
      <c r="J90" s="57">
        <f>+VLOOKUP(B90,'[6]GCI_data_platform-36'!$F$1:$G$149,2,FALSE)</f>
        <v>2.8325616983277602</v>
      </c>
      <c r="K90" s="57">
        <f>+VLOOKUP(B90,'[6]GCI_data_platform-37'!$F$1:$G$149,2,FALSE)</f>
        <v>4.3571753588628797</v>
      </c>
      <c r="L90" s="57">
        <f>+VLOOKUP(B90,'[6]GCI_data_platform-38'!$F$1:$G$149,2,FALSE)</f>
        <v>4.67093554314381</v>
      </c>
      <c r="M90" s="57">
        <f>+VLOOKUP(B90,'[6]GCI_data_platform-39'!$F$1:$G$149,2,FALSE)</f>
        <v>1849.43552639155</v>
      </c>
      <c r="N90" s="57">
        <f>+VLOOKUP(B90,'[6]GCI_data_platform-40'!$F$1:$G$149,2,FALSE)</f>
        <v>3.83501721970628</v>
      </c>
      <c r="O90" s="57">
        <f>+VLOOKUP(B90,'[6]GCI_data_platform-41'!$F$1:$G$149,2,FALSE)</f>
        <v>4.6951488963210704</v>
      </c>
      <c r="P90" s="57">
        <f>+VLOOKUP(B90,'[6]GCI_data_platform-42'!$F$1:$G$149,2,FALSE)</f>
        <v>86.774620366534904</v>
      </c>
      <c r="Q90" s="57">
        <f>+VLOOKUP(B90,'[6]GCI_data_platform-43'!$F$1:$G$149,2,FALSE)</f>
        <v>17.406933785708102</v>
      </c>
    </row>
    <row r="91" spans="1:17" hidden="1" x14ac:dyDescent="0.25">
      <c r="A91" s="57" t="s">
        <v>234</v>
      </c>
      <c r="B91" s="57" t="s">
        <v>469</v>
      </c>
      <c r="C91" s="57">
        <v>30</v>
      </c>
      <c r="F91" s="57">
        <f>+VLOOKUP(B91,'[6]GCI_data_platform-33'!$F$1:$G$149,2,FALSE)</f>
        <v>3.5703970268198799</v>
      </c>
      <c r="G91" s="57">
        <f>+VLOOKUP(B91,'[6]GCI_data_platform-34'!$F$1:$G$149,2,FALSE)</f>
        <v>2.48856595984447</v>
      </c>
      <c r="H91" s="57">
        <f>+VLOOKUP(B91,'[6]GCI_data_platform-35'!$F$1:$G$149,2,FALSE)</f>
        <v>3.4762216034188</v>
      </c>
      <c r="I91" s="57">
        <f>+VLOOKUP(B91,'[6]GCI_data_platform-108'!$F$1:$G$149,2,FALSE)</f>
        <v>1.73951938461538</v>
      </c>
      <c r="J91" s="57">
        <f>+VLOOKUP(B91,'[6]GCI_data_platform-36'!$F$1:$G$149,2,FALSE)</f>
        <v>2.6088332717948699</v>
      </c>
      <c r="K91" s="57">
        <f>+VLOOKUP(B91,'[6]GCI_data_platform-37'!$F$1:$G$149,2,FALSE)</f>
        <v>2.5837339435897402</v>
      </c>
      <c r="L91" s="57">
        <f>+VLOOKUP(B91,'[6]GCI_data_platform-38'!$F$1:$G$149,2,FALSE)</f>
        <v>3.47360523076923</v>
      </c>
      <c r="M91" s="57">
        <f>+VLOOKUP(B91,'[6]GCI_data_platform-39'!$F$1:$G$149,2,FALSE)</f>
        <v>18.940413792960001</v>
      </c>
      <c r="N91" s="57">
        <f>+VLOOKUP(B91,'[6]GCI_data_platform-40'!$F$1:$G$149,2,FALSE)</f>
        <v>4.6522280937952898</v>
      </c>
      <c r="O91" s="57">
        <f>+VLOOKUP(B91,'[6]GCI_data_platform-41'!$F$1:$G$149,2,FALSE)</f>
        <v>4.3363791794871798</v>
      </c>
      <c r="P91" s="57">
        <f>+VLOOKUP(B91,'[6]GCI_data_platform-42'!$F$1:$G$149,2,FALSE)</f>
        <v>115.93732897712199</v>
      </c>
      <c r="Q91" s="57">
        <f>+VLOOKUP(B91,'[6]GCI_data_platform-43'!$F$1:$G$149,2,FALSE)</f>
        <v>34.261917115671302</v>
      </c>
    </row>
    <row r="92" spans="1:17" x14ac:dyDescent="0.25">
      <c r="A92" s="57" t="s">
        <v>31</v>
      </c>
      <c r="B92" s="57" t="s">
        <v>100</v>
      </c>
      <c r="C92" s="57">
        <v>20</v>
      </c>
      <c r="D92" s="57">
        <v>1</v>
      </c>
      <c r="E92" s="57">
        <v>22</v>
      </c>
      <c r="F92" s="57">
        <f>+VLOOKUP(B92,'[6]GCI_data_platform-33'!$F$1:$G$149,2,FALSE)</f>
        <v>2.9025249936778601</v>
      </c>
      <c r="G92" s="57">
        <f>+VLOOKUP(B92,'[6]GCI_data_platform-34'!$F$1:$G$149,2,FALSE)</f>
        <v>2.4283788617706601</v>
      </c>
      <c r="H92" s="57">
        <f>+VLOOKUP(B92,'[6]GCI_data_platform-35'!$F$1:$G$149,2,FALSE)</f>
        <v>2.8353191309941499</v>
      </c>
      <c r="I92" s="57">
        <f>+VLOOKUP(B92,'[6]GCI_data_platform-108'!$F$1:$G$149,2,FALSE)</f>
        <v>2.2665965853801202</v>
      </c>
      <c r="J92" s="57">
        <f>+VLOOKUP(B92,'[6]GCI_data_platform-36'!$F$1:$G$149,2,FALSE)</f>
        <v>2.6232810976608198</v>
      </c>
      <c r="K92" s="57">
        <f>+VLOOKUP(B92,'[6]GCI_data_platform-37'!$F$1:$G$149,2,FALSE)</f>
        <v>2.56422146959064</v>
      </c>
      <c r="L92" s="57">
        <f>+VLOOKUP(B92,'[6]GCI_data_platform-38'!$F$1:$G$149,2,FALSE)</f>
        <v>3.2022548976608198</v>
      </c>
      <c r="M92" s="57">
        <f>+VLOOKUP(B92,'[6]GCI_data_platform-39'!$F$1:$G$149,2,FALSE)</f>
        <v>29.938023732672001</v>
      </c>
      <c r="N92" s="57">
        <f>+VLOOKUP(B92,'[6]GCI_data_platform-40'!$F$1:$G$149,2,FALSE)</f>
        <v>3.3766711255850601</v>
      </c>
      <c r="O92" s="57">
        <f>+VLOOKUP(B92,'[6]GCI_data_platform-41'!$F$1:$G$149,2,FALSE)</f>
        <v>3.56277743216374</v>
      </c>
      <c r="P92" s="57">
        <f>+VLOOKUP(B92,'[6]GCI_data_platform-42'!$F$1:$G$149,2,FALSE)</f>
        <v>117.622592760255</v>
      </c>
      <c r="Q92" s="57">
        <f>+VLOOKUP(B92,'[6]GCI_data_platform-43'!$F$1:$G$149,2,FALSE)</f>
        <v>6.1580312532997699</v>
      </c>
    </row>
    <row r="93" spans="1:17" x14ac:dyDescent="0.25">
      <c r="A93" s="57" t="s">
        <v>32</v>
      </c>
      <c r="B93" s="57" t="s">
        <v>101</v>
      </c>
      <c r="C93" s="57">
        <v>20</v>
      </c>
      <c r="D93" s="57">
        <v>1</v>
      </c>
      <c r="E93" s="57">
        <v>21</v>
      </c>
      <c r="F93" s="57">
        <f>+VLOOKUP(B93,'[6]GCI_data_platform-33'!$F$1:$G$149,2,FALSE)</f>
        <v>4.0443725770719796</v>
      </c>
      <c r="G93" s="57">
        <f>+VLOOKUP(B93,'[6]GCI_data_platform-34'!$F$1:$G$149,2,FALSE)</f>
        <v>3.22401650167745</v>
      </c>
      <c r="H93" s="57">
        <f>+VLOOKUP(B93,'[6]GCI_data_platform-35'!$F$1:$G$149,2,FALSE)</f>
        <v>3.7975794025974001</v>
      </c>
      <c r="I93" s="57">
        <f>+VLOOKUP(B93,'[6]GCI_data_platform-108'!$F$1:$G$149,2,FALSE)</f>
        <v>3.33551747012987</v>
      </c>
      <c r="J93" s="57">
        <f>+VLOOKUP(B93,'[6]GCI_data_platform-36'!$F$1:$G$149,2,FALSE)</f>
        <v>3.0186609922077898</v>
      </c>
      <c r="K93" s="57">
        <f>+VLOOKUP(B93,'[6]GCI_data_platform-37'!$F$1:$G$149,2,FALSE)</f>
        <v>3.8992307480519499</v>
      </c>
      <c r="L93" s="57">
        <f>+VLOOKUP(B93,'[6]GCI_data_platform-38'!$F$1:$G$149,2,FALSE)</f>
        <v>4.2364915792207798</v>
      </c>
      <c r="M93" s="57">
        <f>+VLOOKUP(B93,'[6]GCI_data_platform-39'!$F$1:$G$149,2,FALSE)</f>
        <v>21.635834856768</v>
      </c>
      <c r="N93" s="57">
        <f>+VLOOKUP(B93,'[6]GCI_data_platform-40'!$F$1:$G$149,2,FALSE)</f>
        <v>4.8647286524665203</v>
      </c>
      <c r="O93" s="57">
        <f>+VLOOKUP(B93,'[6]GCI_data_platform-41'!$F$1:$G$149,2,FALSE)</f>
        <v>4.54755508051948</v>
      </c>
      <c r="P93" s="57">
        <f>+VLOOKUP(B93,'[6]GCI_data_platform-42'!$F$1:$G$149,2,FALSE)</f>
        <v>177.94044210140399</v>
      </c>
      <c r="Q93" s="57">
        <f>+VLOOKUP(B93,'[6]GCI_data_platform-43'!$F$1:$G$149,2,FALSE)</f>
        <v>25.758696325514101</v>
      </c>
    </row>
    <row r="94" spans="1:17" hidden="1" x14ac:dyDescent="0.25">
      <c r="A94" s="57" t="s">
        <v>235</v>
      </c>
      <c r="B94" s="57" t="s">
        <v>472</v>
      </c>
      <c r="C94" s="57">
        <v>30</v>
      </c>
      <c r="F94" s="57">
        <f>+VLOOKUP(B94,'[6]GCI_data_platform-33'!$F$1:$G$149,2,FALSE)</f>
        <v>4.3002357921880199</v>
      </c>
      <c r="G94" s="57">
        <f>+VLOOKUP(B94,'[6]GCI_data_platform-34'!$F$1:$G$149,2,FALSE)</f>
        <v>4.2430096185613397</v>
      </c>
      <c r="H94" s="57">
        <f>+VLOOKUP(B94,'[6]GCI_data_platform-35'!$F$1:$G$149,2,FALSE)</f>
        <v>4.88573693114754</v>
      </c>
      <c r="I94" s="57">
        <f>+VLOOKUP(B94,'[6]GCI_data_platform-108'!$F$1:$G$149,2,FALSE)</f>
        <v>4.5200744983606604</v>
      </c>
      <c r="J94" s="57">
        <f>+VLOOKUP(B94,'[6]GCI_data_platform-36'!$F$1:$G$149,2,FALSE)</f>
        <v>3.9109197245901601</v>
      </c>
      <c r="K94" s="57">
        <f>+VLOOKUP(B94,'[6]GCI_data_platform-37'!$F$1:$G$149,2,FALSE)</f>
        <v>5.0206089967213101</v>
      </c>
      <c r="L94" s="57">
        <f>+VLOOKUP(B94,'[6]GCI_data_platform-38'!$F$1:$G$149,2,FALSE)</f>
        <v>5.0407228131147503</v>
      </c>
      <c r="M94" s="57">
        <f>+VLOOKUP(B94,'[6]GCI_data_platform-39'!$F$1:$G$149,2,FALSE)</f>
        <v>408.16028674713601</v>
      </c>
      <c r="N94" s="57">
        <f>+VLOOKUP(B94,'[6]GCI_data_platform-40'!$F$1:$G$149,2,FALSE)</f>
        <v>4.3574619658146903</v>
      </c>
      <c r="O94" s="57">
        <f>+VLOOKUP(B94,'[6]GCI_data_platform-41'!$F$1:$G$149,2,FALSE)</f>
        <v>5.4683217836065596</v>
      </c>
      <c r="P94" s="57">
        <f>+VLOOKUP(B94,'[6]GCI_data_platform-42'!$F$1:$G$149,2,FALSE)</f>
        <v>119.687387188185</v>
      </c>
      <c r="Q94" s="57">
        <f>+VLOOKUP(B94,'[6]GCI_data_platform-43'!$F$1:$G$149,2,FALSE)</f>
        <v>10.058899577576099</v>
      </c>
    </row>
    <row r="95" spans="1:17" hidden="1" x14ac:dyDescent="0.25">
      <c r="A95" s="57" t="s">
        <v>236</v>
      </c>
      <c r="B95" s="57" t="s">
        <v>473</v>
      </c>
      <c r="C95" s="57">
        <v>30</v>
      </c>
      <c r="F95" s="57">
        <f>+VLOOKUP(B95,'[6]GCI_data_platform-33'!$F$1:$G$149,2,FALSE)</f>
        <v>2.38166724425384</v>
      </c>
      <c r="G95" s="57">
        <f>+VLOOKUP(B95,'[6]GCI_data_platform-34'!$F$1:$G$149,2,FALSE)</f>
        <v>2.6077581224538799</v>
      </c>
      <c r="H95" s="57">
        <f>+VLOOKUP(B95,'[6]GCI_data_platform-35'!$F$1:$G$149,2,FALSE)</f>
        <v>3.1249389769662899</v>
      </c>
      <c r="I95" s="57">
        <f>+VLOOKUP(B95,'[6]GCI_data_platform-108'!$F$1:$G$149,2,FALSE)</f>
        <v>2.2570704179775301</v>
      </c>
      <c r="J95" s="57">
        <f>+VLOOKUP(B95,'[6]GCI_data_platform-36'!$F$1:$G$149,2,FALSE)</f>
        <v>2.0858870382022499</v>
      </c>
      <c r="K95" s="57">
        <f>+VLOOKUP(B95,'[6]GCI_data_platform-37'!$F$1:$G$149,2,FALSE)</f>
        <v>3.5138718449438202</v>
      </c>
      <c r="L95" s="57">
        <f>+VLOOKUP(B95,'[6]GCI_data_platform-38'!$F$1:$G$149,2,FALSE)</f>
        <v>3.5740748999999998</v>
      </c>
      <c r="M95" s="57">
        <f>+VLOOKUP(B95,'[6]GCI_data_platform-39'!$F$1:$G$149,2,FALSE)</f>
        <v>34.510241652479998</v>
      </c>
      <c r="N95" s="57">
        <f>+VLOOKUP(B95,'[6]GCI_data_platform-40'!$F$1:$G$149,2,FALSE)</f>
        <v>2.1555763660537899</v>
      </c>
      <c r="O95" s="57">
        <f>+VLOOKUP(B95,'[6]GCI_data_platform-41'!$F$1:$G$149,2,FALSE)</f>
        <v>3.2329179640449399</v>
      </c>
      <c r="P95" s="57">
        <f>+VLOOKUP(B95,'[6]GCI_data_platform-42'!$F$1:$G$149,2,FALSE)</f>
        <v>33.129390722505597</v>
      </c>
      <c r="Q95" s="57">
        <f>+VLOOKUP(B95,'[6]GCI_data_platform-43'!$F$1:$G$149,2,FALSE)</f>
        <v>0.36011983729153302</v>
      </c>
    </row>
    <row r="96" spans="1:17" hidden="1" x14ac:dyDescent="0.25">
      <c r="A96" s="57" t="s">
        <v>237</v>
      </c>
      <c r="B96" s="57" t="s">
        <v>474</v>
      </c>
      <c r="C96" s="57">
        <v>30</v>
      </c>
      <c r="F96" s="57">
        <f>+VLOOKUP(B96,'[6]GCI_data_platform-33'!$F$1:$G$149,2,FALSE)</f>
        <v>2.0050280700808698</v>
      </c>
      <c r="G96" s="57">
        <f>+VLOOKUP(B96,'[6]GCI_data_platform-34'!$F$1:$G$149,2,FALSE)</f>
        <v>2.04048164016175</v>
      </c>
      <c r="H96" s="57">
        <f>+VLOOKUP(B96,'[6]GCI_data_platform-35'!$F$1:$G$149,2,FALSE)</f>
        <v>2.0877089999999998</v>
      </c>
      <c r="I96" s="57">
        <f>+VLOOKUP(B96,'[6]GCI_data_platform-108'!$F$1:$G$149,2,FALSE)</f>
        <v>2.382015</v>
      </c>
      <c r="J96" s="57">
        <f>+VLOOKUP(B96,'[6]GCI_data_platform-36'!$F$1:$G$149,2,FALSE)</f>
        <v>1.753851</v>
      </c>
      <c r="K96" s="57">
        <f>+VLOOKUP(B96,'[6]GCI_data_platform-37'!$F$1:$G$149,2,FALSE)</f>
        <v>2.6134569999999999</v>
      </c>
      <c r="L96" s="57">
        <f>+VLOOKUP(B96,'[6]GCI_data_platform-38'!$F$1:$G$149,2,FALSE)</f>
        <v>2.2217449999999999</v>
      </c>
      <c r="M96" s="57">
        <f>+VLOOKUP(B96,'[6]GCI_data_platform-39'!$F$1:$G$149,2,FALSE)</f>
        <v>69.789749736960005</v>
      </c>
      <c r="N96" s="57">
        <f>+VLOOKUP(B96,'[6]GCI_data_platform-40'!$F$1:$G$149,2,FALSE)</f>
        <v>1.9695745</v>
      </c>
      <c r="O96" s="57">
        <f>+VLOOKUP(B96,'[6]GCI_data_platform-41'!$F$1:$G$149,2,FALSE)</f>
        <v>2.939149</v>
      </c>
      <c r="P96" s="57">
        <f>+VLOOKUP(B96,'[6]GCI_data_platform-42'!$F$1:$G$149,2,FALSE)</f>
        <v>11.164840308817</v>
      </c>
      <c r="Q96" s="57">
        <f>+VLOOKUP(B96,'[6]GCI_data_platform-43'!$F$1:$G$149,2,FALSE)</f>
        <v>1.1411123550923301</v>
      </c>
    </row>
    <row r="97" spans="1:17" x14ac:dyDescent="0.25">
      <c r="A97" s="57" t="s">
        <v>33</v>
      </c>
      <c r="B97" s="57" t="s">
        <v>102</v>
      </c>
      <c r="C97" s="57">
        <v>20</v>
      </c>
      <c r="D97" s="57">
        <v>1</v>
      </c>
      <c r="E97" s="57">
        <v>22</v>
      </c>
      <c r="F97" s="57">
        <f>+VLOOKUP(B97,'[6]GCI_data_platform-33'!$F$1:$G$149,2,FALSE)</f>
        <v>4.19666118378571</v>
      </c>
      <c r="G97" s="57">
        <f>+VLOOKUP(B97,'[6]GCI_data_platform-34'!$F$1:$G$149,2,FALSE)</f>
        <v>4.2060124549474001</v>
      </c>
      <c r="H97" s="57">
        <f>+VLOOKUP(B97,'[6]GCI_data_platform-35'!$F$1:$G$149,2,FALSE)</f>
        <v>5.2219175490683201</v>
      </c>
      <c r="I97" s="57">
        <f>+VLOOKUP(B97,'[6]GCI_data_platform-108'!$F$1:$G$149,2,FALSE)</f>
        <v>5.2847336832298097</v>
      </c>
      <c r="J97" s="57">
        <f>+VLOOKUP(B97,'[6]GCI_data_platform-36'!$F$1:$G$149,2,FALSE)</f>
        <v>3.5043485130434799</v>
      </c>
      <c r="K97" s="57">
        <f>+VLOOKUP(B97,'[6]GCI_data_platform-37'!$F$1:$G$149,2,FALSE)</f>
        <v>5.3462246074534203</v>
      </c>
      <c r="L97" s="57">
        <f>+VLOOKUP(B97,'[6]GCI_data_platform-38'!$F$1:$G$149,2,FALSE)</f>
        <v>4.7973897453416203</v>
      </c>
      <c r="M97" s="57">
        <f>+VLOOKUP(B97,'[6]GCI_data_platform-39'!$F$1:$G$149,2,FALSE)</f>
        <v>31.018475334527999</v>
      </c>
      <c r="N97" s="57">
        <f>+VLOOKUP(B97,'[6]GCI_data_platform-40'!$F$1:$G$149,2,FALSE)</f>
        <v>4.1873099126240199</v>
      </c>
      <c r="O97" s="57">
        <f>+VLOOKUP(B97,'[6]GCI_data_platform-41'!$F$1:$G$149,2,FALSE)</f>
        <v>5.5495394571428598</v>
      </c>
      <c r="P97" s="57">
        <f>+VLOOKUP(B97,'[6]GCI_data_platform-42'!$F$1:$G$149,2,FALSE)</f>
        <v>103.003214724207</v>
      </c>
      <c r="Q97" s="57">
        <f>+VLOOKUP(B97,'[6]GCI_data_platform-43'!$F$1:$G$149,2,FALSE)</f>
        <v>7.2427089285253601</v>
      </c>
    </row>
    <row r="98" spans="1:17" hidden="1" x14ac:dyDescent="0.25">
      <c r="A98" s="57" t="s">
        <v>238</v>
      </c>
      <c r="B98" s="57" t="s">
        <v>475</v>
      </c>
      <c r="C98" s="57">
        <v>30</v>
      </c>
      <c r="F98" s="57">
        <f>+VLOOKUP(B98,'[6]GCI_data_platform-33'!$F$1:$G$149,2,FALSE)</f>
        <v>1.93329047693703</v>
      </c>
      <c r="G98" s="57">
        <f>+VLOOKUP(B98,'[6]GCI_data_platform-34'!$F$1:$G$149,2,FALSE)</f>
        <v>2.2688816568478098</v>
      </c>
      <c r="H98" s="57">
        <f>+VLOOKUP(B98,'[6]GCI_data_platform-35'!$F$1:$G$149,2,FALSE)</f>
        <v>2.8658693999999998</v>
      </c>
      <c r="I98" s="57">
        <f>+VLOOKUP(B98,'[6]GCI_data_platform-108'!$F$1:$G$149,2,FALSE)</f>
        <v>2.7127750000000002</v>
      </c>
      <c r="J98" s="57">
        <f>+VLOOKUP(B98,'[6]GCI_data_platform-36'!$F$1:$G$149,2,FALSE)</f>
        <v>1.0937646999999999</v>
      </c>
      <c r="K98" s="57">
        <f>+VLOOKUP(B98,'[6]GCI_data_platform-37'!$F$1:$G$149,2,FALSE)</f>
        <v>2.6883073999999998</v>
      </c>
      <c r="L98" s="57">
        <f>+VLOOKUP(B98,'[6]GCI_data_platform-38'!$F$1:$G$149,2,FALSE)</f>
        <v>3.0147965000000001</v>
      </c>
      <c r="M98" s="57">
        <f>+VLOOKUP(B98,'[6]GCI_data_platform-39'!$F$1:$G$149,2,FALSE)</f>
        <v>90.058437209664007</v>
      </c>
      <c r="N98" s="57">
        <f>+VLOOKUP(B98,'[6]GCI_data_platform-40'!$F$1:$G$149,2,FALSE)</f>
        <v>1.59769929702625</v>
      </c>
      <c r="O98" s="57">
        <f>+VLOOKUP(B98,'[6]GCI_data_platform-41'!$F$1:$G$149,2,FALSE)</f>
        <v>1.6249052500000001</v>
      </c>
      <c r="P98" s="57">
        <f>+VLOOKUP(B98,'[6]GCI_data_platform-42'!$F$1:$G$149,2,FALSE)</f>
        <v>52.819733762099702</v>
      </c>
      <c r="Q98" s="57">
        <f>+VLOOKUP(B98,'[6]GCI_data_platform-43'!$F$1:$G$149,2,FALSE)</f>
        <v>2.7248275353464102</v>
      </c>
    </row>
    <row r="99" spans="1:17" hidden="1" x14ac:dyDescent="0.25">
      <c r="A99" s="57" t="s">
        <v>239</v>
      </c>
      <c r="B99" s="57" t="s">
        <v>476</v>
      </c>
      <c r="C99" s="57">
        <v>30</v>
      </c>
      <c r="F99" s="57">
        <f>+VLOOKUP(B99,'[6]GCI_data_platform-33'!$F$1:$G$149,2,FALSE)</f>
        <v>6.1340932422535301</v>
      </c>
      <c r="G99" s="57">
        <f>+VLOOKUP(B99,'[6]GCI_data_platform-34'!$F$1:$G$149,2,FALSE)</f>
        <v>6.1057215386429204</v>
      </c>
      <c r="H99" s="57">
        <f>+VLOOKUP(B99,'[6]GCI_data_platform-35'!$F$1:$G$149,2,FALSE)</f>
        <v>6.1965088390532497</v>
      </c>
      <c r="I99" s="57">
        <f>+VLOOKUP(B99,'[6]GCI_data_platform-108'!$F$1:$G$149,2,FALSE)</f>
        <v>6.0456547704141999</v>
      </c>
      <c r="J99" s="57">
        <f>+VLOOKUP(B99,'[6]GCI_data_platform-36'!$F$1:$G$149,2,FALSE)</f>
        <v>5.4807015928994103</v>
      </c>
      <c r="K99" s="57">
        <f>+VLOOKUP(B99,'[6]GCI_data_platform-37'!$F$1:$G$149,2,FALSE)</f>
        <v>6.7905453964496996</v>
      </c>
      <c r="L99" s="57">
        <f>+VLOOKUP(B99,'[6]GCI_data_platform-38'!$F$1:$G$149,2,FALSE)</f>
        <v>6.4631005408283997</v>
      </c>
      <c r="M99" s="57">
        <f>+VLOOKUP(B99,'[6]GCI_data_platform-39'!$F$1:$G$149,2,FALSE)</f>
        <v>1759.4879536713599</v>
      </c>
      <c r="N99" s="57">
        <f>+VLOOKUP(B99,'[6]GCI_data_platform-40'!$F$1:$G$149,2,FALSE)</f>
        <v>6.1624649458641398</v>
      </c>
      <c r="O99" s="57">
        <f>+VLOOKUP(B99,'[6]GCI_data_platform-41'!$F$1:$G$149,2,FALSE)</f>
        <v>6.7072378272189299</v>
      </c>
      <c r="P99" s="57">
        <f>+VLOOKUP(B99,'[6]GCI_data_platform-42'!$F$1:$G$149,2,FALSE)</f>
        <v>117.522628026852</v>
      </c>
      <c r="Q99" s="57">
        <f>+VLOOKUP(B99,'[6]GCI_data_platform-43'!$F$1:$G$149,2,FALSE)</f>
        <v>42.395018184507201</v>
      </c>
    </row>
    <row r="100" spans="1:17" hidden="1" x14ac:dyDescent="0.25">
      <c r="A100" s="57" t="s">
        <v>240</v>
      </c>
      <c r="B100" s="57" t="s">
        <v>479</v>
      </c>
      <c r="C100" s="57">
        <v>30</v>
      </c>
      <c r="F100" s="57">
        <f>+VLOOKUP(B100,'[6]GCI_data_platform-33'!$F$1:$G$149,2,FALSE)</f>
        <v>5.2138774675274604</v>
      </c>
      <c r="G100" s="57">
        <f>+VLOOKUP(B100,'[6]GCI_data_platform-34'!$F$1:$G$149,2,FALSE)</f>
        <v>4.6771670786568302</v>
      </c>
      <c r="H100" s="57">
        <f>+VLOOKUP(B100,'[6]GCI_data_platform-35'!$F$1:$G$149,2,FALSE)</f>
        <v>5.0646619380434803</v>
      </c>
      <c r="I100" s="57">
        <f>+VLOOKUP(B100,'[6]GCI_data_platform-108'!$F$1:$G$149,2,FALSE)</f>
        <v>4.9987999836956503</v>
      </c>
      <c r="J100" s="57">
        <f>+VLOOKUP(B100,'[6]GCI_data_platform-36'!$F$1:$G$149,2,FALSE)</f>
        <v>3.6608975532608699</v>
      </c>
      <c r="K100" s="57">
        <f>+VLOOKUP(B100,'[6]GCI_data_platform-37'!$F$1:$G$149,2,FALSE)</f>
        <v>5.5432817489130404</v>
      </c>
      <c r="L100" s="57">
        <f>+VLOOKUP(B100,'[6]GCI_data_platform-38'!$F$1:$G$149,2,FALSE)</f>
        <v>5.9597431500000004</v>
      </c>
      <c r="M100" s="57">
        <f>+VLOOKUP(B100,'[6]GCI_data_platform-39'!$F$1:$G$149,2,FALSE)</f>
        <v>693.55580268902395</v>
      </c>
      <c r="N100" s="57">
        <f>+VLOOKUP(B100,'[6]GCI_data_platform-40'!$F$1:$G$149,2,FALSE)</f>
        <v>5.7505878563980799</v>
      </c>
      <c r="O100" s="57">
        <f>+VLOOKUP(B100,'[6]GCI_data_platform-41'!$F$1:$G$149,2,FALSE)</f>
        <v>6.0824402532608701</v>
      </c>
      <c r="P100" s="57">
        <f>+VLOOKUP(B100,'[6]GCI_data_platform-42'!$F$1:$G$149,2,FALSE)</f>
        <v>110.327649808115</v>
      </c>
      <c r="Q100" s="57">
        <f>+VLOOKUP(B100,'[6]GCI_data_platform-43'!$F$1:$G$149,2,FALSE)</f>
        <v>42.140589524432201</v>
      </c>
    </row>
    <row r="101" spans="1:17" hidden="1" x14ac:dyDescent="0.25">
      <c r="A101" s="57" t="s">
        <v>241</v>
      </c>
      <c r="B101" s="57" t="s">
        <v>480</v>
      </c>
      <c r="C101" s="57">
        <v>30</v>
      </c>
      <c r="F101" s="57">
        <f>+VLOOKUP(B101,'[6]GCI_data_platform-33'!$F$1:$G$149,2,FALSE)</f>
        <v>3.1444804562178699</v>
      </c>
      <c r="G101" s="57">
        <f>+VLOOKUP(B101,'[6]GCI_data_platform-34'!$F$1:$G$149,2,FALSE)</f>
        <v>3.08385488057292</v>
      </c>
      <c r="H101" s="57">
        <f>+VLOOKUP(B101,'[6]GCI_data_platform-35'!$F$1:$G$149,2,FALSE)</f>
        <v>3.4955921623287698</v>
      </c>
      <c r="I101" s="57">
        <f>+VLOOKUP(B101,'[6]GCI_data_platform-108'!$F$1:$G$149,2,FALSE)</f>
        <v>3.7370806630137001</v>
      </c>
      <c r="J101" s="57">
        <f>+VLOOKUP(B101,'[6]GCI_data_platform-36'!$F$1:$G$149,2,FALSE)</f>
        <v>2.80983902876712</v>
      </c>
      <c r="K101" s="57">
        <f>+VLOOKUP(B101,'[6]GCI_data_platform-37'!$F$1:$G$149,2,FALSE)</f>
        <v>3.4580132089041098</v>
      </c>
      <c r="L101" s="57">
        <f>+VLOOKUP(B101,'[6]GCI_data_platform-38'!$F$1:$G$149,2,FALSE)</f>
        <v>3.94774293424658</v>
      </c>
      <c r="M101" s="57">
        <f>+VLOOKUP(B101,'[6]GCI_data_platform-39'!$F$1:$G$149,2,FALSE)</f>
        <v>20.972023104384</v>
      </c>
      <c r="N101" s="57">
        <f>+VLOOKUP(B101,'[6]GCI_data_platform-40'!$F$1:$G$149,2,FALSE)</f>
        <v>3.2051060318628202</v>
      </c>
      <c r="O101" s="57">
        <f>+VLOOKUP(B101,'[6]GCI_data_platform-41'!$F$1:$G$149,2,FALSE)</f>
        <v>3.9158411273972602</v>
      </c>
      <c r="P101" s="57">
        <f>+VLOOKUP(B101,'[6]GCI_data_platform-42'!$F$1:$G$149,2,FALSE)</f>
        <v>89.774837453135206</v>
      </c>
      <c r="Q101" s="57">
        <f>+VLOOKUP(B101,'[6]GCI_data_platform-43'!$F$1:$G$149,2,FALSE)</f>
        <v>5.3737276440335302</v>
      </c>
    </row>
    <row r="102" spans="1:17" hidden="1" x14ac:dyDescent="0.25">
      <c r="A102" s="57" t="s">
        <v>243</v>
      </c>
      <c r="B102" s="57" t="s">
        <v>482</v>
      </c>
      <c r="C102" s="57">
        <v>30</v>
      </c>
      <c r="F102" s="57">
        <f>+VLOOKUP(B102,'[6]GCI_data_platform-33'!$F$1:$G$149,2,FALSE)</f>
        <v>2.2899517886266998</v>
      </c>
      <c r="G102" s="57">
        <f>+VLOOKUP(B102,'[6]GCI_data_platform-34'!$F$1:$G$149,2,FALSE)</f>
        <v>2.7026286365516601</v>
      </c>
      <c r="H102" s="57">
        <f>+VLOOKUP(B102,'[6]GCI_data_platform-35'!$F$1:$G$149,2,FALSE)</f>
        <v>2.9754345521126799</v>
      </c>
      <c r="I102" s="57">
        <f>+VLOOKUP(B102,'[6]GCI_data_platform-108'!$F$1:$G$149,2,FALSE)</f>
        <v>2.65940824507042</v>
      </c>
      <c r="J102" s="57">
        <f>+VLOOKUP(B102,'[6]GCI_data_platform-36'!$F$1:$G$149,2,FALSE)</f>
        <v>1.8123085830985901</v>
      </c>
      <c r="K102" s="57">
        <f>+VLOOKUP(B102,'[6]GCI_data_platform-37'!$F$1:$G$149,2,FALSE)</f>
        <v>3.4389975953051599</v>
      </c>
      <c r="L102" s="57">
        <f>+VLOOKUP(B102,'[6]GCI_data_platform-38'!$F$1:$G$149,2,FALSE)</f>
        <v>3.5749327107981199</v>
      </c>
      <c r="M102" s="57">
        <f>+VLOOKUP(B102,'[6]GCI_data_platform-39'!$F$1:$G$149,2,FALSE)</f>
        <v>285.29420773708802</v>
      </c>
      <c r="N102" s="57">
        <f>+VLOOKUP(B102,'[6]GCI_data_platform-40'!$F$1:$G$149,2,FALSE)</f>
        <v>1.8772749407017399</v>
      </c>
      <c r="O102" s="57">
        <f>+VLOOKUP(B102,'[6]GCI_data_platform-41'!$F$1:$G$149,2,FALSE)</f>
        <v>1.8125045924882599</v>
      </c>
      <c r="P102" s="57">
        <f>+VLOOKUP(B102,'[6]GCI_data_platform-42'!$F$1:$G$149,2,FALSE)</f>
        <v>67.681811556608807</v>
      </c>
      <c r="Q102" s="57">
        <f>+VLOOKUP(B102,'[6]GCI_data_platform-43'!$F$1:$G$149,2,FALSE)</f>
        <v>0.25095573930079301</v>
      </c>
    </row>
    <row r="103" spans="1:17" hidden="1" x14ac:dyDescent="0.25">
      <c r="A103" s="57" t="s">
        <v>244</v>
      </c>
      <c r="B103" s="57" t="s">
        <v>485</v>
      </c>
      <c r="C103" s="57">
        <v>30</v>
      </c>
      <c r="F103" s="57">
        <f>+VLOOKUP(B103,'[6]GCI_data_platform-33'!$F$1:$G$149,2,FALSE)</f>
        <v>5.0247858614015097</v>
      </c>
      <c r="G103" s="57">
        <f>+VLOOKUP(B103,'[6]GCI_data_platform-34'!$F$1:$G$149,2,FALSE)</f>
        <v>4.4339224128168704</v>
      </c>
      <c r="H103" s="57">
        <f>+VLOOKUP(B103,'[6]GCI_data_platform-35'!$F$1:$G$149,2,FALSE)</f>
        <v>5.30625143216783</v>
      </c>
      <c r="I103" s="57">
        <f>+VLOOKUP(B103,'[6]GCI_data_platform-108'!$F$1:$G$149,2,FALSE)</f>
        <v>3.65040819300699</v>
      </c>
      <c r="J103" s="57">
        <f>+VLOOKUP(B103,'[6]GCI_data_platform-36'!$F$1:$G$149,2,FALSE)</f>
        <v>3.5531568272727299</v>
      </c>
      <c r="K103" s="57">
        <f>+VLOOKUP(B103,'[6]GCI_data_platform-37'!$F$1:$G$149,2,FALSE)</f>
        <v>5.5228260958042004</v>
      </c>
      <c r="L103" s="57">
        <f>+VLOOKUP(B103,'[6]GCI_data_platform-38'!$F$1:$G$149,2,FALSE)</f>
        <v>6.0750257489510497</v>
      </c>
      <c r="M103" s="57">
        <f>+VLOOKUP(B103,'[6]GCI_data_platform-39'!$F$1:$G$149,2,FALSE)</f>
        <v>565.23304248364798</v>
      </c>
      <c r="N103" s="57">
        <f>+VLOOKUP(B103,'[6]GCI_data_platform-40'!$F$1:$G$149,2,FALSE)</f>
        <v>5.61564930998615</v>
      </c>
      <c r="O103" s="57">
        <f>+VLOOKUP(B103,'[6]GCI_data_platform-41'!$F$1:$G$149,2,FALSE)</f>
        <v>6.6266742104895098</v>
      </c>
      <c r="P103" s="57">
        <f>+VLOOKUP(B103,'[6]GCI_data_platform-42'!$F$1:$G$149,2,FALSE)</f>
        <v>115.548851905924</v>
      </c>
      <c r="Q103" s="57">
        <f>+VLOOKUP(B103,'[6]GCI_data_platform-43'!$F$1:$G$149,2,FALSE)</f>
        <v>29.545374824462598</v>
      </c>
    </row>
    <row r="104" spans="1:17" hidden="1" x14ac:dyDescent="0.25">
      <c r="A104" s="57" t="s">
        <v>245</v>
      </c>
      <c r="B104" s="57" t="s">
        <v>486</v>
      </c>
      <c r="C104" s="57">
        <v>30</v>
      </c>
      <c r="F104" s="57">
        <f>+VLOOKUP(B104,'[6]GCI_data_platform-33'!$F$1:$G$149,2,FALSE)</f>
        <v>5.0842459059915699</v>
      </c>
      <c r="G104" s="57">
        <f>+VLOOKUP(B104,'[6]GCI_data_platform-34'!$F$1:$G$149,2,FALSE)</f>
        <v>4.9421130684044696</v>
      </c>
      <c r="H104" s="57">
        <f>+VLOOKUP(B104,'[6]GCI_data_platform-35'!$F$1:$G$149,2,FALSE)</f>
        <v>5.7525880000000003</v>
      </c>
      <c r="I104" s="57">
        <f>+VLOOKUP(B104,'[6]GCI_data_platform-108'!$F$1:$G$149,2,FALSE)</f>
        <v>6.3916219999999999</v>
      </c>
      <c r="J104" s="57">
        <f>+VLOOKUP(B104,'[6]GCI_data_platform-36'!$F$1:$G$149,2,FALSE)</f>
        <v>0</v>
      </c>
      <c r="K104" s="57">
        <f>+VLOOKUP(B104,'[6]GCI_data_platform-37'!$F$1:$G$149,2,FALSE)</f>
        <v>5.5170570000000003</v>
      </c>
      <c r="L104" s="57">
        <f>+VLOOKUP(B104,'[6]GCI_data_platform-38'!$F$1:$G$149,2,FALSE)</f>
        <v>5.5161660000000001</v>
      </c>
      <c r="M104" s="57">
        <f>+VLOOKUP(B104,'[6]GCI_data_platform-39'!$F$1:$G$149,2,FALSE)</f>
        <v>201.612833947008</v>
      </c>
      <c r="N104" s="57">
        <f>+VLOOKUP(B104,'[6]GCI_data_platform-40'!$F$1:$G$149,2,FALSE)</f>
        <v>5.2263787435786799</v>
      </c>
      <c r="O104" s="57">
        <f>+VLOOKUP(B104,'[6]GCI_data_platform-41'!$F$1:$G$149,2,FALSE)</f>
        <v>6.4162359999999996</v>
      </c>
      <c r="P104" s="57">
        <f>+VLOOKUP(B104,'[6]GCI_data_platform-42'!$F$1:$G$149,2,FALSE)</f>
        <v>181.732911805187</v>
      </c>
      <c r="Q104" s="57">
        <f>+VLOOKUP(B104,'[6]GCI_data_platform-43'!$F$1:$G$149,2,FALSE)</f>
        <v>10.4869531620981</v>
      </c>
    </row>
    <row r="105" spans="1:17" hidden="1" x14ac:dyDescent="0.25">
      <c r="A105" s="57" t="s">
        <v>246</v>
      </c>
      <c r="B105" s="57" t="s">
        <v>487</v>
      </c>
      <c r="C105" s="57">
        <v>30</v>
      </c>
      <c r="F105" s="57">
        <f>+VLOOKUP(B105,'[6]GCI_data_platform-33'!$F$1:$G$149,2,FALSE)</f>
        <v>2.6977877869153501</v>
      </c>
      <c r="G105" s="57">
        <f>+VLOOKUP(B105,'[6]GCI_data_platform-34'!$F$1:$G$149,2,FALSE)</f>
        <v>3.4321748811836601</v>
      </c>
      <c r="H105" s="57">
        <f>+VLOOKUP(B105,'[6]GCI_data_platform-35'!$F$1:$G$149,2,FALSE)</f>
        <v>3.3128906166666701</v>
      </c>
      <c r="I105" s="57">
        <f>+VLOOKUP(B105,'[6]GCI_data_platform-108'!$F$1:$G$149,2,FALSE)</f>
        <v>4.0373184041666699</v>
      </c>
      <c r="J105" s="57">
        <f>+VLOOKUP(B105,'[6]GCI_data_platform-36'!$F$1:$G$149,2,FALSE)</f>
        <v>2.5092553624999998</v>
      </c>
      <c r="K105" s="57">
        <f>+VLOOKUP(B105,'[6]GCI_data_platform-37'!$F$1:$G$149,2,FALSE)</f>
        <v>4.5225946916666704</v>
      </c>
      <c r="L105" s="57">
        <f>+VLOOKUP(B105,'[6]GCI_data_platform-38'!$F$1:$G$149,2,FALSE)</f>
        <v>4.1276398250000002</v>
      </c>
      <c r="M105" s="57">
        <f>+VLOOKUP(B105,'[6]GCI_data_platform-39'!$F$1:$G$149,2,FALSE)</f>
        <v>409.427696646144</v>
      </c>
      <c r="N105" s="57">
        <f>+VLOOKUP(B105,'[6]GCI_data_platform-40'!$F$1:$G$149,2,FALSE)</f>
        <v>1.96340069264704</v>
      </c>
      <c r="O105" s="57">
        <f>+VLOOKUP(B105,'[6]GCI_data_platform-41'!$F$1:$G$149,2,FALSE)</f>
        <v>2.00758110416667</v>
      </c>
      <c r="P105" s="57">
        <f>+VLOOKUP(B105,'[6]GCI_data_platform-42'!$F$1:$G$149,2,FALSE)</f>
        <v>66.768811245096899</v>
      </c>
      <c r="Q105" s="57">
        <f>+VLOOKUP(B105,'[6]GCI_data_platform-43'!$F$1:$G$149,2,FALSE)</f>
        <v>3.2249420592723101</v>
      </c>
    </row>
    <row r="106" spans="1:17" hidden="1" x14ac:dyDescent="0.25">
      <c r="A106" s="57" t="s">
        <v>247</v>
      </c>
      <c r="B106" s="57" t="s">
        <v>489</v>
      </c>
      <c r="C106" s="57">
        <v>30</v>
      </c>
      <c r="F106" s="57">
        <f>+VLOOKUP(B106,'[6]GCI_data_platform-33'!$F$1:$G$149,2,FALSE)</f>
        <v>4.8925947901386397</v>
      </c>
      <c r="G106" s="57">
        <f>+VLOOKUP(B106,'[6]GCI_data_platform-34'!$F$1:$G$149,2,FALSE)</f>
        <v>4.7966827631295601</v>
      </c>
      <c r="H106" s="57">
        <f>+VLOOKUP(B106,'[6]GCI_data_platform-35'!$F$1:$G$149,2,FALSE)</f>
        <v>5.2394600589353599</v>
      </c>
      <c r="I106" s="57">
        <f>+VLOOKUP(B106,'[6]GCI_data_platform-108'!$F$1:$G$149,2,FALSE)</f>
        <v>4.7501130836501897</v>
      </c>
      <c r="J106" s="57">
        <f>+VLOOKUP(B106,'[6]GCI_data_platform-36'!$F$1:$G$149,2,FALSE)</f>
        <v>4.2353787543726202</v>
      </c>
      <c r="K106" s="57">
        <f>+VLOOKUP(B106,'[6]GCI_data_platform-37'!$F$1:$G$149,2,FALSE)</f>
        <v>6.3805859079847904</v>
      </c>
      <c r="L106" s="57">
        <f>+VLOOKUP(B106,'[6]GCI_data_platform-38'!$F$1:$G$149,2,FALSE)</f>
        <v>6.2744092019011397</v>
      </c>
      <c r="M106" s="57">
        <f>+VLOOKUP(B106,'[6]GCI_data_platform-39'!$F$1:$G$149,2,FALSE)</f>
        <v>340.23357880300802</v>
      </c>
      <c r="N106" s="57">
        <f>+VLOOKUP(B106,'[6]GCI_data_platform-40'!$F$1:$G$149,2,FALSE)</f>
        <v>4.9885068171477203</v>
      </c>
      <c r="O106" s="57">
        <f>+VLOOKUP(B106,'[6]GCI_data_platform-41'!$F$1:$G$149,2,FALSE)</f>
        <v>5.4027544844106501</v>
      </c>
      <c r="P106" s="57">
        <f>+VLOOKUP(B106,'[6]GCI_data_platform-42'!$F$1:$G$149,2,FALSE)</f>
        <v>186.73442223718601</v>
      </c>
      <c r="Q106" s="57">
        <f>+VLOOKUP(B106,'[6]GCI_data_platform-43'!$F$1:$G$149,2,FALSE)</f>
        <v>17.656788665130499</v>
      </c>
    </row>
    <row r="107" spans="1:17" hidden="1" x14ac:dyDescent="0.25">
      <c r="A107" s="57" t="s">
        <v>249</v>
      </c>
      <c r="B107" s="57" t="s">
        <v>491</v>
      </c>
      <c r="C107" s="57">
        <v>30</v>
      </c>
      <c r="F107" s="57">
        <f>+VLOOKUP(B107,'[6]GCI_data_platform-33'!$F$1:$G$149,2,FALSE)</f>
        <v>2.6610040435946898</v>
      </c>
      <c r="G107" s="57">
        <f>+VLOOKUP(B107,'[6]GCI_data_platform-34'!$F$1:$G$149,2,FALSE)</f>
        <v>2.4491353926023098</v>
      </c>
      <c r="H107" s="57">
        <f>+VLOOKUP(B107,'[6]GCI_data_platform-35'!$F$1:$G$149,2,FALSE)</f>
        <v>2.5822847855072499</v>
      </c>
      <c r="I107" s="57">
        <f>+VLOOKUP(B107,'[6]GCI_data_platform-108'!$F$1:$G$149,2,FALSE)</f>
        <v>2.5352314724637699</v>
      </c>
      <c r="J107" s="57">
        <f>+VLOOKUP(B107,'[6]GCI_data_platform-36'!$F$1:$G$149,2,FALSE)</f>
        <v>0</v>
      </c>
      <c r="K107" s="57">
        <f>+VLOOKUP(B107,'[6]GCI_data_platform-37'!$F$1:$G$149,2,FALSE)</f>
        <v>3.4077860927536201</v>
      </c>
      <c r="L107" s="57">
        <f>+VLOOKUP(B107,'[6]GCI_data_platform-38'!$F$1:$G$149,2,FALSE)</f>
        <v>2.6634892289855099</v>
      </c>
      <c r="M107" s="57">
        <f>+VLOOKUP(B107,'[6]GCI_data_platform-39'!$F$1:$G$149,2,FALSE)</f>
        <v>21.736515417408</v>
      </c>
      <c r="N107" s="57">
        <f>+VLOOKUP(B107,'[6]GCI_data_platform-40'!$F$1:$G$149,2,FALSE)</f>
        <v>2.8728726945870702</v>
      </c>
      <c r="O107" s="57">
        <f>+VLOOKUP(B107,'[6]GCI_data_platform-41'!$F$1:$G$149,2,FALSE)</f>
        <v>2.95431154782609</v>
      </c>
      <c r="P107" s="57">
        <f>+VLOOKUP(B107,'[6]GCI_data_platform-42'!$F$1:$G$149,2,FALSE)</f>
        <v>101.657353653922</v>
      </c>
      <c r="Q107" s="57">
        <f>+VLOOKUP(B107,'[6]GCI_data_platform-43'!$F$1:$G$149,2,FALSE)</f>
        <v>5.6267126623704602</v>
      </c>
    </row>
    <row r="108" spans="1:17" hidden="1" x14ac:dyDescent="0.25">
      <c r="A108" s="57" t="s">
        <v>250</v>
      </c>
      <c r="B108" s="57" t="s">
        <v>492</v>
      </c>
      <c r="C108" s="57">
        <v>30</v>
      </c>
      <c r="F108" s="57">
        <f>+VLOOKUP(B108,'[6]GCI_data_platform-33'!$F$1:$G$149,2,FALSE)</f>
        <v>3.5033912727486198</v>
      </c>
      <c r="G108" s="57">
        <f>+VLOOKUP(B108,'[6]GCI_data_platform-34'!$F$1:$G$149,2,FALSE)</f>
        <v>3.14724039067463</v>
      </c>
      <c r="H108" s="57">
        <f>+VLOOKUP(B108,'[6]GCI_data_platform-35'!$F$1:$G$149,2,FALSE)</f>
        <v>3.5616586481481498</v>
      </c>
      <c r="I108" s="57">
        <f>+VLOOKUP(B108,'[6]GCI_data_platform-108'!$F$1:$G$149,2,FALSE)</f>
        <v>3.2953892030864198</v>
      </c>
      <c r="J108" s="57">
        <f>+VLOOKUP(B108,'[6]GCI_data_platform-36'!$F$1:$G$149,2,FALSE)</f>
        <v>1.79341992037037</v>
      </c>
      <c r="K108" s="57">
        <f>+VLOOKUP(B108,'[6]GCI_data_platform-37'!$F$1:$G$149,2,FALSE)</f>
        <v>3.7147650950617299</v>
      </c>
      <c r="L108" s="57">
        <f>+VLOOKUP(B108,'[6]GCI_data_platform-38'!$F$1:$G$149,2,FALSE)</f>
        <v>4.1601126197530904</v>
      </c>
      <c r="M108" s="57">
        <f>+VLOOKUP(B108,'[6]GCI_data_platform-39'!$F$1:$G$149,2,FALSE)</f>
        <v>513.19819374278404</v>
      </c>
      <c r="N108" s="57">
        <f>+VLOOKUP(B108,'[6]GCI_data_platform-40'!$F$1:$G$149,2,FALSE)</f>
        <v>3.8595421548226101</v>
      </c>
      <c r="O108" s="57">
        <f>+VLOOKUP(B108,'[6]GCI_data_platform-41'!$F$1:$G$149,2,FALSE)</f>
        <v>4.8846298907407402</v>
      </c>
      <c r="P108" s="57">
        <f>+VLOOKUP(B108,'[6]GCI_data_platform-42'!$F$1:$G$149,2,FALSE)</f>
        <v>98.837176335412394</v>
      </c>
      <c r="Q108" s="57">
        <f>+VLOOKUP(B108,'[6]GCI_data_platform-43'!$F$1:$G$149,2,FALSE)</f>
        <v>11.513666806922201</v>
      </c>
    </row>
    <row r="109" spans="1:17" hidden="1" x14ac:dyDescent="0.25">
      <c r="A109" s="57" t="s">
        <v>251</v>
      </c>
      <c r="B109" s="57" t="s">
        <v>493</v>
      </c>
      <c r="C109" s="57">
        <v>30</v>
      </c>
      <c r="F109" s="57">
        <f>+VLOOKUP(B109,'[6]GCI_data_platform-33'!$F$1:$G$149,2,FALSE)</f>
        <v>3.39701131607718</v>
      </c>
      <c r="G109" s="57">
        <f>+VLOOKUP(B109,'[6]GCI_data_platform-34'!$F$1:$G$149,2,FALSE)</f>
        <v>3.3300944017877501</v>
      </c>
      <c r="H109" s="57">
        <f>+VLOOKUP(B109,'[6]GCI_data_platform-35'!$F$1:$G$149,2,FALSE)</f>
        <v>3.7253944757709299</v>
      </c>
      <c r="I109" s="57">
        <f>+VLOOKUP(B109,'[6]GCI_data_platform-108'!$F$1:$G$149,2,FALSE)</f>
        <v>3.55652812422908</v>
      </c>
      <c r="J109" s="57">
        <f>+VLOOKUP(B109,'[6]GCI_data_platform-36'!$F$1:$G$149,2,FALSE)</f>
        <v>2.0574488378854601</v>
      </c>
      <c r="K109" s="57">
        <f>+VLOOKUP(B109,'[6]GCI_data_platform-37'!$F$1:$G$149,2,FALSE)</f>
        <v>3.3541420299559501</v>
      </c>
      <c r="L109" s="57">
        <f>+VLOOKUP(B109,'[6]GCI_data_platform-38'!$F$1:$G$149,2,FALSE)</f>
        <v>3.5445864845815001</v>
      </c>
      <c r="M109" s="57">
        <f>+VLOOKUP(B109,'[6]GCI_data_platform-39'!$F$1:$G$149,2,FALSE)</f>
        <v>1036.06831961741</v>
      </c>
      <c r="N109" s="57">
        <f>+VLOOKUP(B109,'[6]GCI_data_platform-40'!$F$1:$G$149,2,FALSE)</f>
        <v>3.4639282303666001</v>
      </c>
      <c r="O109" s="57">
        <f>+VLOOKUP(B109,'[6]GCI_data_platform-41'!$F$1:$G$149,2,FALSE)</f>
        <v>4.0086732916299601</v>
      </c>
      <c r="P109" s="57">
        <f>+VLOOKUP(B109,'[6]GCI_data_platform-42'!$F$1:$G$149,2,FALSE)</f>
        <v>106.76732676413</v>
      </c>
      <c r="Q109" s="57">
        <f>+VLOOKUP(B109,'[6]GCI_data_platform-43'!$F$1:$G$149,2,FALSE)</f>
        <v>4.0830728167369603</v>
      </c>
    </row>
    <row r="110" spans="1:17" hidden="1" x14ac:dyDescent="0.25">
      <c r="A110" s="57" t="s">
        <v>252</v>
      </c>
      <c r="B110" s="57" t="s">
        <v>494</v>
      </c>
      <c r="C110" s="57">
        <v>30</v>
      </c>
      <c r="F110" s="57">
        <f>+VLOOKUP(B110,'[6]GCI_data_platform-33'!$F$1:$G$149,2,FALSE)</f>
        <v>3.96167269547426</v>
      </c>
      <c r="G110" s="57">
        <f>+VLOOKUP(B110,'[6]GCI_data_platform-34'!$F$1:$G$149,2,FALSE)</f>
        <v>3.1817483026623998</v>
      </c>
      <c r="H110" s="57">
        <f>+VLOOKUP(B110,'[6]GCI_data_platform-35'!$F$1:$G$149,2,FALSE)</f>
        <v>3.9788781888888902</v>
      </c>
      <c r="I110" s="57">
        <f>+VLOOKUP(B110,'[6]GCI_data_platform-108'!$F$1:$G$149,2,FALSE)</f>
        <v>3.0494606048309199</v>
      </c>
      <c r="J110" s="57">
        <f>+VLOOKUP(B110,'[6]GCI_data_platform-36'!$F$1:$G$149,2,FALSE)</f>
        <v>2.5604342608695698</v>
      </c>
      <c r="K110" s="57">
        <f>+VLOOKUP(B110,'[6]GCI_data_platform-37'!$F$1:$G$149,2,FALSE)</f>
        <v>3.6845551400966201</v>
      </c>
      <c r="L110" s="57">
        <f>+VLOOKUP(B110,'[6]GCI_data_platform-38'!$F$1:$G$149,2,FALSE)</f>
        <v>3.9119791821256</v>
      </c>
      <c r="M110" s="57">
        <f>+VLOOKUP(B110,'[6]GCI_data_platform-39'!$F$1:$G$149,2,FALSE)</f>
        <v>342.13446995270402</v>
      </c>
      <c r="N110" s="57">
        <f>+VLOOKUP(B110,'[6]GCI_data_platform-40'!$F$1:$G$149,2,FALSE)</f>
        <v>4.7415970882861096</v>
      </c>
      <c r="O110" s="57">
        <f>+VLOOKUP(B110,'[6]GCI_data_platform-41'!$F$1:$G$149,2,FALSE)</f>
        <v>5.4672588589371998</v>
      </c>
      <c r="P110" s="57">
        <f>+VLOOKUP(B110,'[6]GCI_data_platform-42'!$F$1:$G$149,2,FALSE)</f>
        <v>132.68230964303399</v>
      </c>
      <c r="Q110" s="57">
        <f>+VLOOKUP(B110,'[6]GCI_data_platform-43'!$F$1:$G$149,2,FALSE)</f>
        <v>15.9850343541224</v>
      </c>
    </row>
    <row r="111" spans="1:17" hidden="1" x14ac:dyDescent="0.25">
      <c r="A111" s="57" t="s">
        <v>253</v>
      </c>
      <c r="B111" s="57" t="s">
        <v>495</v>
      </c>
      <c r="C111" s="57">
        <v>30</v>
      </c>
      <c r="F111" s="57">
        <f>+VLOOKUP(B111,'[6]GCI_data_platform-33'!$F$1:$G$149,2,FALSE)</f>
        <v>5.5485147049524803</v>
      </c>
      <c r="G111" s="57">
        <f>+VLOOKUP(B111,'[6]GCI_data_platform-34'!$F$1:$G$149,2,FALSE)</f>
        <v>5.1115720331770396</v>
      </c>
      <c r="H111" s="57">
        <f>+VLOOKUP(B111,'[6]GCI_data_platform-35'!$F$1:$G$149,2,FALSE)</f>
        <v>6.1073691581395302</v>
      </c>
      <c r="I111" s="57">
        <f>+VLOOKUP(B111,'[6]GCI_data_platform-108'!$F$1:$G$149,2,FALSE)</f>
        <v>6.3493576186046496</v>
      </c>
      <c r="J111" s="57">
        <f>+VLOOKUP(B111,'[6]GCI_data_platform-36'!$F$1:$G$149,2,FALSE)</f>
        <v>4.4356767953488401</v>
      </c>
      <c r="K111" s="57">
        <f>+VLOOKUP(B111,'[6]GCI_data_platform-37'!$F$1:$G$149,2,FALSE)</f>
        <v>5.1781214232558099</v>
      </c>
      <c r="L111" s="57">
        <f>+VLOOKUP(B111,'[6]GCI_data_platform-38'!$F$1:$G$149,2,FALSE)</f>
        <v>5.6220071000000003</v>
      </c>
      <c r="M111" s="57">
        <f>+VLOOKUP(B111,'[6]GCI_data_platform-39'!$F$1:$G$149,2,FALSE)</f>
        <v>746.91737611603196</v>
      </c>
      <c r="N111" s="57">
        <f>+VLOOKUP(B111,'[6]GCI_data_platform-40'!$F$1:$G$149,2,FALSE)</f>
        <v>5.9854573767279202</v>
      </c>
      <c r="O111" s="57">
        <f>+VLOOKUP(B111,'[6]GCI_data_platform-41'!$F$1:$G$149,2,FALSE)</f>
        <v>6.3991402325581399</v>
      </c>
      <c r="P111" s="57">
        <f>+VLOOKUP(B111,'[6]GCI_data_platform-42'!$F$1:$G$149,2,FALSE)</f>
        <v>115.06935058475101</v>
      </c>
      <c r="Q111" s="57">
        <f>+VLOOKUP(B111,'[6]GCI_data_platform-43'!$F$1:$G$149,2,FALSE)</f>
        <v>42.6005434170523</v>
      </c>
    </row>
    <row r="112" spans="1:17" hidden="1" x14ac:dyDescent="0.25">
      <c r="A112" s="57" t="s">
        <v>320</v>
      </c>
      <c r="B112" s="57" t="s">
        <v>496</v>
      </c>
      <c r="C112" s="57">
        <v>30</v>
      </c>
      <c r="F112" s="57">
        <f>+VLOOKUP(B112,'[6]GCI_data_platform-33'!$F$1:$G$149,2,FALSE)</f>
        <v>4.1664285931977298</v>
      </c>
      <c r="G112" s="57">
        <f>+VLOOKUP(B112,'[6]GCI_data_platform-34'!$F$1:$G$149,2,FALSE)</f>
        <v>4.1898636220567003</v>
      </c>
      <c r="H112" s="57">
        <f>+VLOOKUP(B112,'[6]GCI_data_platform-35'!$F$1:$G$149,2,FALSE)</f>
        <v>4.9755344929687499</v>
      </c>
      <c r="I112" s="57">
        <f>+VLOOKUP(B112,'[6]GCI_data_platform-108'!$F$1:$G$149,2,FALSE)</f>
        <v>5.1325300054687499</v>
      </c>
      <c r="J112" s="57">
        <f>+VLOOKUP(B112,'[6]GCI_data_platform-36'!$F$1:$G$149,2,FALSE)</f>
        <v>2.5585255624999999</v>
      </c>
      <c r="K112" s="57">
        <f>+VLOOKUP(B112,'[6]GCI_data_platform-37'!$F$1:$G$149,2,FALSE)</f>
        <v>5.3360886031249999</v>
      </c>
      <c r="L112" s="57">
        <f>+VLOOKUP(B112,'[6]GCI_data_platform-38'!$F$1:$G$149,2,FALSE)</f>
        <v>5.5467453023437496</v>
      </c>
      <c r="M112" s="57">
        <f>+VLOOKUP(B112,'[6]GCI_data_platform-39'!$F$1:$G$149,2,FALSE)</f>
        <v>223</v>
      </c>
      <c r="N112" s="57">
        <f>+VLOOKUP(B112,'[6]GCI_data_platform-40'!$F$1:$G$149,2,FALSE)</f>
        <v>4.1429935643387497</v>
      </c>
      <c r="O112" s="57">
        <f>+VLOOKUP(B112,'[6]GCI_data_platform-41'!$F$1:$G$149,2,FALSE)</f>
        <v>5.17908641328125</v>
      </c>
      <c r="P112" s="57">
        <f>+VLOOKUP(B112,'[6]GCI_data_platform-42'!$F$1:$G$149,2,FALSE)</f>
        <v>81.747324610378897</v>
      </c>
      <c r="Q112" s="57">
        <f>+VLOOKUP(B112,'[6]GCI_data_platform-43'!$F$1:$G$149,2,FALSE)</f>
        <v>20.842901335156998</v>
      </c>
    </row>
    <row r="113" spans="1:17" x14ac:dyDescent="0.25">
      <c r="A113" s="57" t="s">
        <v>34</v>
      </c>
      <c r="B113" s="57" t="s">
        <v>103</v>
      </c>
      <c r="C113" s="57">
        <v>20</v>
      </c>
      <c r="D113" s="57">
        <v>1</v>
      </c>
      <c r="E113" s="57">
        <v>22</v>
      </c>
      <c r="F113" s="57">
        <f>+VLOOKUP(B113,'[6]GCI_data_platform-33'!$F$1:$G$149,2,FALSE)</f>
        <v>5.1985753658309202</v>
      </c>
      <c r="G113" s="57">
        <f>+VLOOKUP(B113,'[6]GCI_data_platform-34'!$F$1:$G$149,2,FALSE)</f>
        <v>5.0527839265991501</v>
      </c>
      <c r="H113" s="57">
        <f>+VLOOKUP(B113,'[6]GCI_data_platform-35'!$F$1:$G$149,2,FALSE)</f>
        <v>5.3856668615720498</v>
      </c>
      <c r="I113" s="57">
        <f>+VLOOKUP(B113,'[6]GCI_data_platform-108'!$F$1:$G$149,2,FALSE)</f>
        <v>4.9983348606986899</v>
      </c>
      <c r="J113" s="57">
        <f>+VLOOKUP(B113,'[6]GCI_data_platform-36'!$F$1:$G$149,2,FALSE)</f>
        <v>0</v>
      </c>
      <c r="K113" s="57">
        <f>+VLOOKUP(B113,'[6]GCI_data_platform-37'!$F$1:$G$149,2,FALSE)</f>
        <v>5.2119354279475996</v>
      </c>
      <c r="L113" s="57">
        <f>+VLOOKUP(B113,'[6]GCI_data_platform-38'!$F$1:$G$149,2,FALSE)</f>
        <v>6.0017610235807899</v>
      </c>
      <c r="M113" s="57">
        <f>+VLOOKUP(B113,'[6]GCI_data_platform-39'!$F$1:$G$149,2,FALSE)</f>
        <v>1007.27092890547</v>
      </c>
      <c r="N113" s="57">
        <f>+VLOOKUP(B113,'[6]GCI_data_platform-40'!$F$1:$G$149,2,FALSE)</f>
        <v>5.3443668050626796</v>
      </c>
      <c r="O113" s="57">
        <f>+VLOOKUP(B113,'[6]GCI_data_platform-41'!$F$1:$G$149,2,FALSE)</f>
        <v>6.5710771152838401</v>
      </c>
      <c r="P113" s="57">
        <f>+VLOOKUP(B113,'[6]GCI_data_platform-42'!$F$1:$G$149,2,FALSE)</f>
        <v>134.10675103700601</v>
      </c>
      <c r="Q113" s="57">
        <f>+VLOOKUP(B113,'[6]GCI_data_platform-43'!$F$1:$G$149,2,FALSE)</f>
        <v>16.866502918885001</v>
      </c>
    </row>
    <row r="114" spans="1:17" hidden="1" x14ac:dyDescent="0.25">
      <c r="A114" s="57" t="s">
        <v>254</v>
      </c>
      <c r="B114" s="57" t="s">
        <v>756</v>
      </c>
      <c r="C114" s="57">
        <v>30</v>
      </c>
      <c r="F114" s="57">
        <f>+VLOOKUP(B114,'[6]GCI_data_platform-33'!$F$1:$G$149,2,FALSE)</f>
        <v>3.32523189638066</v>
      </c>
      <c r="G114" s="57">
        <f>+VLOOKUP(B114,'[6]GCI_data_platform-34'!$F$1:$G$149,2,FALSE)</f>
        <v>2.6140982607228498</v>
      </c>
      <c r="H114" s="57">
        <f>+VLOOKUP(B114,'[6]GCI_data_platform-35'!$F$1:$G$149,2,FALSE)</f>
        <v>3.4480385343283602</v>
      </c>
      <c r="I114" s="57">
        <f>+VLOOKUP(B114,'[6]GCI_data_platform-108'!$F$1:$G$149,2,FALSE)</f>
        <v>2.0797214388059699</v>
      </c>
      <c r="J114" s="57">
        <f>+VLOOKUP(B114,'[6]GCI_data_platform-36'!$F$1:$G$149,2,FALSE)</f>
        <v>2.33137459303483</v>
      </c>
      <c r="K114" s="57">
        <f>+VLOOKUP(B114,'[6]GCI_data_platform-37'!$F$1:$G$149,2,FALSE)</f>
        <v>2.9955189034825902</v>
      </c>
      <c r="L114" s="57">
        <f>+VLOOKUP(B114,'[6]GCI_data_platform-38'!$F$1:$G$149,2,FALSE)</f>
        <v>3.3637789213930298</v>
      </c>
      <c r="M114" s="57">
        <f>+VLOOKUP(B114,'[6]GCI_data_platform-39'!$F$1:$G$149,2,FALSE)</f>
        <v>176.316616168704</v>
      </c>
      <c r="N114" s="57">
        <f>+VLOOKUP(B114,'[6]GCI_data_platform-40'!$F$1:$G$149,2,FALSE)</f>
        <v>4.0363655320384604</v>
      </c>
      <c r="O114" s="57">
        <f>+VLOOKUP(B114,'[6]GCI_data_platform-41'!$F$1:$G$149,2,FALSE)</f>
        <v>4.2781698955223897</v>
      </c>
      <c r="P114" s="57">
        <f>+VLOOKUP(B114,'[6]GCI_data_platform-42'!$F$1:$G$149,2,FALSE)</f>
        <v>106.13667776395</v>
      </c>
      <c r="Q114" s="57">
        <f>+VLOOKUP(B114,'[6]GCI_data_platform-43'!$F$1:$G$149,2,FALSE)</f>
        <v>21.881922992743899</v>
      </c>
    </row>
    <row r="115" spans="1:17" hidden="1" x14ac:dyDescent="0.25">
      <c r="A115" s="57" t="s">
        <v>498</v>
      </c>
      <c r="B115" s="57" t="s">
        <v>499</v>
      </c>
      <c r="C115" s="57">
        <v>30</v>
      </c>
      <c r="F115" s="57">
        <f>+VLOOKUP(B115,'[6]GCI_data_platform-33'!$F$1:$G$149,2,FALSE)</f>
        <v>4.6117428239307996</v>
      </c>
      <c r="G115" s="57">
        <f>+VLOOKUP(B115,'[6]GCI_data_platform-34'!$F$1:$G$149,2,FALSE)</f>
        <v>4.2020248322033904</v>
      </c>
      <c r="H115" s="57">
        <f>+VLOOKUP(B115,'[6]GCI_data_platform-35'!$F$1:$G$149,2,FALSE)</f>
        <v>3.77419461101695</v>
      </c>
      <c r="I115" s="57">
        <f>+VLOOKUP(B115,'[6]GCI_data_platform-108'!$F$1:$G$149,2,FALSE)</f>
        <v>2.4526419101694898</v>
      </c>
      <c r="J115" s="57">
        <f>+VLOOKUP(B115,'[6]GCI_data_platform-36'!$F$1:$G$149,2,FALSE)</f>
        <v>4.1854056906779702</v>
      </c>
      <c r="K115" s="57">
        <f>+VLOOKUP(B115,'[6]GCI_data_platform-37'!$F$1:$G$149,2,FALSE)</f>
        <v>3.8828506474576301</v>
      </c>
      <c r="L115" s="57">
        <f>+VLOOKUP(B115,'[6]GCI_data_platform-38'!$F$1:$G$149,2,FALSE)</f>
        <v>3.9170561338983099</v>
      </c>
      <c r="M115" s="57">
        <f>+VLOOKUP(B115,'[6]GCI_data_platform-39'!$F$1:$G$149,2,FALSE)</f>
        <v>3506.4568340461401</v>
      </c>
      <c r="N115" s="57">
        <f>+VLOOKUP(B115,'[6]GCI_data_platform-40'!$F$1:$G$149,2,FALSE)</f>
        <v>5.0214608156582097</v>
      </c>
      <c r="O115" s="57">
        <f>+VLOOKUP(B115,'[6]GCI_data_platform-41'!$F$1:$G$149,2,FALSE)</f>
        <v>4.5381223322033897</v>
      </c>
      <c r="P115" s="57">
        <f>+VLOOKUP(B115,'[6]GCI_data_platform-42'!$F$1:$G$149,2,FALSE)</f>
        <v>183.51821393525901</v>
      </c>
      <c r="Q115" s="57">
        <f>+VLOOKUP(B115,'[6]GCI_data_platform-43'!$F$1:$G$149,2,FALSE)</f>
        <v>30.063990654840399</v>
      </c>
    </row>
    <row r="116" spans="1:17" hidden="1" x14ac:dyDescent="0.25">
      <c r="A116" s="57" t="s">
        <v>256</v>
      </c>
      <c r="B116" s="57" t="s">
        <v>500</v>
      </c>
      <c r="C116" s="57">
        <v>30</v>
      </c>
      <c r="F116" s="57">
        <f>+VLOOKUP(B116,'[6]GCI_data_platform-33'!$F$1:$G$149,2,FALSE)</f>
        <v>3.2047081962348001</v>
      </c>
      <c r="G116" s="57">
        <f>+VLOOKUP(B116,'[6]GCI_data_platform-34'!$F$1:$G$149,2,FALSE)</f>
        <v>3.6265268161712001</v>
      </c>
      <c r="H116" s="57">
        <f>+VLOOKUP(B116,'[6]GCI_data_platform-35'!$F$1:$G$149,2,FALSE)</f>
        <v>4.4926419074380197</v>
      </c>
      <c r="I116" s="57">
        <f>+VLOOKUP(B116,'[6]GCI_data_platform-108'!$F$1:$G$149,2,FALSE)</f>
        <v>4.7797959537190096</v>
      </c>
      <c r="J116" s="57">
        <f>+VLOOKUP(B116,'[6]GCI_data_platform-36'!$F$1:$G$149,2,FALSE)</f>
        <v>0</v>
      </c>
      <c r="K116" s="57">
        <f>+VLOOKUP(B116,'[6]GCI_data_platform-37'!$F$1:$G$149,2,FALSE)</f>
        <v>3.5610694000000001</v>
      </c>
      <c r="L116" s="57">
        <f>+VLOOKUP(B116,'[6]GCI_data_platform-38'!$F$1:$G$149,2,FALSE)</f>
        <v>4.2592064776859502</v>
      </c>
      <c r="M116" s="57">
        <f>+VLOOKUP(B116,'[6]GCI_data_platform-39'!$F$1:$G$149,2,FALSE)</f>
        <v>15.328896187968001</v>
      </c>
      <c r="N116" s="57">
        <f>+VLOOKUP(B116,'[6]GCI_data_platform-40'!$F$1:$G$149,2,FALSE)</f>
        <v>2.7828895762984001</v>
      </c>
      <c r="O116" s="57">
        <f>+VLOOKUP(B116,'[6]GCI_data_platform-41'!$F$1:$G$149,2,FALSE)</f>
        <v>4.0536120479338802</v>
      </c>
      <c r="P116" s="57">
        <f>+VLOOKUP(B116,'[6]GCI_data_platform-42'!$F$1:$G$149,2,FALSE)</f>
        <v>50.486684186516698</v>
      </c>
      <c r="Q116" s="57">
        <f>+VLOOKUP(B116,'[6]GCI_data_platform-43'!$F$1:$G$149,2,FALSE)</f>
        <v>0.39357560549854298</v>
      </c>
    </row>
    <row r="117" spans="1:17" hidden="1" x14ac:dyDescent="0.25">
      <c r="A117" s="57" t="s">
        <v>257</v>
      </c>
      <c r="B117" s="57" t="s">
        <v>504</v>
      </c>
      <c r="C117" s="57">
        <v>30</v>
      </c>
      <c r="F117" s="57">
        <f>+VLOOKUP(B117,'[6]GCI_data_platform-33'!$F$1:$G$149,2,FALSE)</f>
        <v>5.1776024737108601</v>
      </c>
      <c r="G117" s="57">
        <f>+VLOOKUP(B117,'[6]GCI_data_platform-34'!$F$1:$G$149,2,FALSE)</f>
        <v>4.9215044905113299</v>
      </c>
      <c r="H117" s="57">
        <f>+VLOOKUP(B117,'[6]GCI_data_platform-35'!$F$1:$G$149,2,FALSE)</f>
        <v>5.6758098576923102</v>
      </c>
      <c r="I117" s="57">
        <f>+VLOOKUP(B117,'[6]GCI_data_platform-108'!$F$1:$G$149,2,FALSE)</f>
        <v>5.7699256709401698</v>
      </c>
      <c r="J117" s="57">
        <f>+VLOOKUP(B117,'[6]GCI_data_platform-36'!$F$1:$G$149,2,FALSE)</f>
        <v>3.3634387662393199</v>
      </c>
      <c r="K117" s="57">
        <f>+VLOOKUP(B117,'[6]GCI_data_platform-37'!$F$1:$G$149,2,FALSE)</f>
        <v>5.1209842888888897</v>
      </c>
      <c r="L117" s="57">
        <f>+VLOOKUP(B117,'[6]GCI_data_platform-38'!$F$1:$G$149,2,FALSE)</f>
        <v>5.4193485589743604</v>
      </c>
      <c r="M117" s="57">
        <f>+VLOOKUP(B117,'[6]GCI_data_platform-39'!$F$1:$G$149,2,FALSE)</f>
        <v>1201.1413867009901</v>
      </c>
      <c r="N117" s="57">
        <f>+VLOOKUP(B117,'[6]GCI_data_platform-40'!$F$1:$G$149,2,FALSE)</f>
        <v>5.4337004569103797</v>
      </c>
      <c r="O117" s="57">
        <f>+VLOOKUP(B117,'[6]GCI_data_platform-41'!$F$1:$G$149,2,FALSE)</f>
        <v>6.3627932448717903</v>
      </c>
      <c r="P117" s="57">
        <f>+VLOOKUP(B117,'[6]GCI_data_platform-42'!$F$1:$G$149,2,FALSE)</f>
        <v>184.67889349267301</v>
      </c>
      <c r="Q117" s="57">
        <f>+VLOOKUP(B117,'[6]GCI_data_platform-43'!$F$1:$G$149,2,FALSE)</f>
        <v>16.728102252652899</v>
      </c>
    </row>
    <row r="118" spans="1:17" hidden="1" x14ac:dyDescent="0.25">
      <c r="A118" s="57" t="s">
        <v>258</v>
      </c>
      <c r="B118" s="57" t="s">
        <v>505</v>
      </c>
      <c r="C118" s="57">
        <v>30</v>
      </c>
      <c r="F118" s="57">
        <f>+VLOOKUP(B118,'[6]GCI_data_platform-33'!$F$1:$G$149,2,FALSE)</f>
        <v>2.7802779123217101</v>
      </c>
      <c r="G118" s="57">
        <f>+VLOOKUP(B118,'[6]GCI_data_platform-34'!$F$1:$G$149,2,FALSE)</f>
        <v>3.17459787027328</v>
      </c>
      <c r="H118" s="57">
        <f>+VLOOKUP(B118,'[6]GCI_data_platform-35'!$F$1:$G$149,2,FALSE)</f>
        <v>3.3570565947916702</v>
      </c>
      <c r="I118" s="57">
        <f>+VLOOKUP(B118,'[6]GCI_data_platform-108'!$F$1:$G$149,2,FALSE)</f>
        <v>3.3090885593750001</v>
      </c>
      <c r="J118" s="57">
        <f>+VLOOKUP(B118,'[6]GCI_data_platform-36'!$F$1:$G$149,2,FALSE)</f>
        <v>1.88798880833333</v>
      </c>
      <c r="K118" s="57">
        <f>+VLOOKUP(B118,'[6]GCI_data_platform-37'!$F$1:$G$149,2,FALSE)</f>
        <v>4.7503554218749997</v>
      </c>
      <c r="L118" s="57">
        <f>+VLOOKUP(B118,'[6]GCI_data_platform-38'!$F$1:$G$149,2,FALSE)</f>
        <v>4.4767682260416697</v>
      </c>
      <c r="M118" s="57">
        <f>+VLOOKUP(B118,'[6]GCI_data_platform-39'!$F$1:$G$149,2,FALSE)</f>
        <v>100.842651353664</v>
      </c>
      <c r="N118" s="57">
        <f>+VLOOKUP(B118,'[6]GCI_data_platform-40'!$F$1:$G$149,2,FALSE)</f>
        <v>2.3859579543701499</v>
      </c>
      <c r="O118" s="57">
        <f>+VLOOKUP(B118,'[6]GCI_data_platform-41'!$F$1:$G$149,2,FALSE)</f>
        <v>2.3341881604166699</v>
      </c>
      <c r="P118" s="57">
        <f>+VLOOKUP(B118,'[6]GCI_data_platform-42'!$F$1:$G$149,2,FALSE)</f>
        <v>87.509109932945293</v>
      </c>
      <c r="Q118" s="57">
        <f>+VLOOKUP(B118,'[6]GCI_data_platform-43'!$F$1:$G$149,2,FALSE)</f>
        <v>2.5798628236539001</v>
      </c>
    </row>
    <row r="119" spans="1:17" hidden="1" x14ac:dyDescent="0.25">
      <c r="A119" s="57" t="s">
        <v>259</v>
      </c>
      <c r="B119" s="57" t="s">
        <v>506</v>
      </c>
      <c r="C119" s="57">
        <v>30</v>
      </c>
      <c r="F119" s="57">
        <f>+VLOOKUP(B119,'[6]GCI_data_platform-33'!$F$1:$G$149,2,FALSE)</f>
        <v>3.5109421508673901</v>
      </c>
      <c r="G119" s="57">
        <f>+VLOOKUP(B119,'[6]GCI_data_platform-34'!$F$1:$G$149,2,FALSE)</f>
        <v>2.53391114272643</v>
      </c>
      <c r="H119" s="57">
        <f>+VLOOKUP(B119,'[6]GCI_data_platform-35'!$F$1:$G$149,2,FALSE)</f>
        <v>3.3541765276381899</v>
      </c>
      <c r="I119" s="57">
        <f>+VLOOKUP(B119,'[6]GCI_data_platform-108'!$F$1:$G$149,2,FALSE)</f>
        <v>2.7955381281406999</v>
      </c>
      <c r="J119" s="57">
        <f>+VLOOKUP(B119,'[6]GCI_data_platform-36'!$F$1:$G$149,2,FALSE)</f>
        <v>1.97910760904523</v>
      </c>
      <c r="K119" s="57">
        <f>+VLOOKUP(B119,'[6]GCI_data_platform-37'!$F$1:$G$149,2,FALSE)</f>
        <v>2.58064882763819</v>
      </c>
      <c r="L119" s="57">
        <f>+VLOOKUP(B119,'[6]GCI_data_platform-38'!$F$1:$G$149,2,FALSE)</f>
        <v>3.3037983386934702</v>
      </c>
      <c r="M119" s="57">
        <f>+VLOOKUP(B119,'[6]GCI_data_platform-39'!$F$1:$G$149,2,FALSE)</f>
        <v>72.087869633471996</v>
      </c>
      <c r="N119" s="57">
        <f>+VLOOKUP(B119,'[6]GCI_data_platform-40'!$F$1:$G$149,2,FALSE)</f>
        <v>4.4879731590083596</v>
      </c>
      <c r="O119" s="57">
        <f>+VLOOKUP(B119,'[6]GCI_data_platform-41'!$F$1:$G$149,2,FALSE)</f>
        <v>4.8884557045226096</v>
      </c>
      <c r="P119" s="57">
        <f>+VLOOKUP(B119,'[6]GCI_data_platform-42'!$F$1:$G$149,2,FALSE)</f>
        <v>92.802700470071699</v>
      </c>
      <c r="Q119" s="57">
        <f>+VLOOKUP(B119,'[6]GCI_data_platform-43'!$F$1:$G$149,2,FALSE)</f>
        <v>30.2323080232308</v>
      </c>
    </row>
    <row r="120" spans="1:17" x14ac:dyDescent="0.25">
      <c r="A120" s="57" t="s">
        <v>37</v>
      </c>
      <c r="B120" s="57" t="s">
        <v>106</v>
      </c>
      <c r="C120" s="57">
        <v>20</v>
      </c>
      <c r="D120" s="57">
        <v>1</v>
      </c>
      <c r="E120" s="57">
        <v>21</v>
      </c>
      <c r="F120" s="57">
        <f>+VLOOKUP(B120,'[6]GCI_data_platform-33'!$F$1:$G$149,2,FALSE)</f>
        <v>4.6435905605602503</v>
      </c>
      <c r="G120" s="57">
        <f>+VLOOKUP(B120,'[6]GCI_data_platform-34'!$F$1:$G$149,2,FALSE)</f>
        <v>3.9597620424637001</v>
      </c>
      <c r="H120" s="57">
        <f>+VLOOKUP(B120,'[6]GCI_data_platform-35'!$F$1:$G$149,2,FALSE)</f>
        <v>4.6843014317460296</v>
      </c>
      <c r="I120" s="57">
        <f>+VLOOKUP(B120,'[6]GCI_data_platform-108'!$F$1:$G$149,2,FALSE)</f>
        <v>4.3201170730158696</v>
      </c>
      <c r="J120" s="57">
        <f>+VLOOKUP(B120,'[6]GCI_data_platform-36'!$F$1:$G$149,2,FALSE)</f>
        <v>0</v>
      </c>
      <c r="K120" s="57">
        <f>+VLOOKUP(B120,'[6]GCI_data_platform-37'!$F$1:$G$149,2,FALSE)</f>
        <v>4.8740957904761899</v>
      </c>
      <c r="L120" s="57">
        <f>+VLOOKUP(B120,'[6]GCI_data_platform-38'!$F$1:$G$149,2,FALSE)</f>
        <v>4.8490640825396802</v>
      </c>
      <c r="M120" s="57">
        <f>+VLOOKUP(B120,'[6]GCI_data_platform-39'!$F$1:$G$149,2,FALSE)</f>
        <v>27.155105049599999</v>
      </c>
      <c r="N120" s="57">
        <f>+VLOOKUP(B120,'[6]GCI_data_platform-40'!$F$1:$G$149,2,FALSE)</f>
        <v>5.3274190786568001</v>
      </c>
      <c r="O120" s="57">
        <f>+VLOOKUP(B120,'[6]GCI_data_platform-41'!$F$1:$G$149,2,FALSE)</f>
        <v>4.9213004317460296</v>
      </c>
      <c r="P120" s="57">
        <f>+VLOOKUP(B120,'[6]GCI_data_platform-42'!$F$1:$G$149,2,FALSE)</f>
        <v>158.62519932544799</v>
      </c>
      <c r="Q120" s="57">
        <f>+VLOOKUP(B120,'[6]GCI_data_platform-43'!$F$1:$G$149,2,FALSE)</f>
        <v>33.113836340901003</v>
      </c>
    </row>
    <row r="121" spans="1:17" hidden="1" x14ac:dyDescent="0.25">
      <c r="A121" s="57" t="s">
        <v>260</v>
      </c>
      <c r="B121" s="57" t="s">
        <v>507</v>
      </c>
      <c r="C121" s="57">
        <v>30</v>
      </c>
      <c r="F121" s="57">
        <f>+VLOOKUP(B121,'[6]GCI_data_platform-33'!$F$1:$G$149,2,FALSE)</f>
        <v>2.1328823818443698</v>
      </c>
      <c r="G121" s="57">
        <f>+VLOOKUP(B121,'[6]GCI_data_platform-34'!$F$1:$G$149,2,FALSE)</f>
        <v>2.51419247743303</v>
      </c>
      <c r="H121" s="57">
        <f>+VLOOKUP(B121,'[6]GCI_data_platform-35'!$F$1:$G$149,2,FALSE)</f>
        <v>3.1422490999999999</v>
      </c>
      <c r="I121" s="57">
        <f>+VLOOKUP(B121,'[6]GCI_data_platform-108'!$F$1:$G$149,2,FALSE)</f>
        <v>3.0297434499999998</v>
      </c>
      <c r="J121" s="57">
        <f>+VLOOKUP(B121,'[6]GCI_data_platform-36'!$F$1:$G$149,2,FALSE)</f>
        <v>1.4632582000000001</v>
      </c>
      <c r="K121" s="57">
        <f>+VLOOKUP(B121,'[6]GCI_data_platform-37'!$F$1:$G$149,2,FALSE)</f>
        <v>3.6377220000000001</v>
      </c>
      <c r="L121" s="57">
        <f>+VLOOKUP(B121,'[6]GCI_data_platform-38'!$F$1:$G$149,2,FALSE)</f>
        <v>2.7904931999999998</v>
      </c>
      <c r="M121" s="57">
        <f>+VLOOKUP(B121,'[6]GCI_data_platform-39'!$F$1:$G$149,2,FALSE)</f>
        <v>8.4429686563199997</v>
      </c>
      <c r="N121" s="57">
        <f>+VLOOKUP(B121,'[6]GCI_data_platform-40'!$F$1:$G$149,2,FALSE)</f>
        <v>1.7515722862556999</v>
      </c>
      <c r="O121" s="57">
        <f>+VLOOKUP(B121,'[6]GCI_data_platform-41'!$F$1:$G$149,2,FALSE)</f>
        <v>2.3513172500000001</v>
      </c>
      <c r="P121" s="57">
        <f>+VLOOKUP(B121,'[6]GCI_data_platform-42'!$F$1:$G$149,2,FALSE)</f>
        <v>36.073092900456203</v>
      </c>
      <c r="Q121" s="57">
        <f>+VLOOKUP(B121,'[6]GCI_data_platform-43'!$F$1:$G$149,2,FALSE)</f>
        <v>0.293807996474304</v>
      </c>
    </row>
    <row r="122" spans="1:17" hidden="1" x14ac:dyDescent="0.25">
      <c r="A122" s="57" t="s">
        <v>261</v>
      </c>
      <c r="B122" s="57" t="s">
        <v>508</v>
      </c>
      <c r="C122" s="57">
        <v>30</v>
      </c>
      <c r="F122" s="57">
        <f>+VLOOKUP(B122,'[6]GCI_data_platform-33'!$F$1:$G$149,2,FALSE)</f>
        <v>6.4144703827400402</v>
      </c>
      <c r="G122" s="57">
        <f>+VLOOKUP(B122,'[6]GCI_data_platform-34'!$F$1:$G$149,2,FALSE)</f>
        <v>6.4536844791666699</v>
      </c>
      <c r="H122" s="57">
        <f>+VLOOKUP(B122,'[6]GCI_data_platform-35'!$F$1:$G$149,2,FALSE)</f>
        <v>6.3601631359756103</v>
      </c>
      <c r="I122" s="57">
        <f>+VLOOKUP(B122,'[6]GCI_data_platform-108'!$F$1:$G$149,2,FALSE)</f>
        <v>6.2189600054877996</v>
      </c>
      <c r="J122" s="57">
        <f>+VLOOKUP(B122,'[6]GCI_data_platform-36'!$F$1:$G$149,2,FALSE)</f>
        <v>5.6389143664634096</v>
      </c>
      <c r="K122" s="57">
        <f>+VLOOKUP(B122,'[6]GCI_data_platform-37'!$F$1:$G$149,2,FALSE)</f>
        <v>6.7500224012195096</v>
      </c>
      <c r="L122" s="57">
        <f>+VLOOKUP(B122,'[6]GCI_data_platform-38'!$F$1:$G$149,2,FALSE)</f>
        <v>6.7540469658536599</v>
      </c>
      <c r="M122" s="57">
        <f>+VLOOKUP(B122,'[6]GCI_data_platform-39'!$F$1:$G$149,2,FALSE)</f>
        <v>2378.2910359570601</v>
      </c>
      <c r="N122" s="57">
        <f>+VLOOKUP(B122,'[6]GCI_data_platform-40'!$F$1:$G$149,2,FALSE)</f>
        <v>6.3752562863134097</v>
      </c>
      <c r="O122" s="57">
        <f>+VLOOKUP(B122,'[6]GCI_data_platform-41'!$F$1:$G$149,2,FALSE)</f>
        <v>6.6617643176829304</v>
      </c>
      <c r="P122" s="57">
        <f>+VLOOKUP(B122,'[6]GCI_data_platform-42'!$F$1:$G$149,2,FALSE)</f>
        <v>153.39751816779901</v>
      </c>
      <c r="Q122" s="57">
        <f>+VLOOKUP(B122,'[6]GCI_data_platform-43'!$F$1:$G$149,2,FALSE)</f>
        <v>37.849976732585297</v>
      </c>
    </row>
    <row r="123" spans="1:17" hidden="1" x14ac:dyDescent="0.25">
      <c r="A123" s="57" t="s">
        <v>262</v>
      </c>
      <c r="B123" s="57" t="s">
        <v>511</v>
      </c>
      <c r="C123" s="57">
        <v>30</v>
      </c>
      <c r="F123" s="57">
        <f>+VLOOKUP(B123,'[6]GCI_data_platform-33'!$F$1:$G$149,2,FALSE)</f>
        <v>4.1151320220385399</v>
      </c>
      <c r="G123" s="57">
        <f>+VLOOKUP(B123,'[6]GCI_data_platform-34'!$F$1:$G$149,2,FALSE)</f>
        <v>3.3386700662656601</v>
      </c>
      <c r="H123" s="57">
        <f>+VLOOKUP(B123,'[6]GCI_data_platform-35'!$F$1:$G$149,2,FALSE)</f>
        <v>4.0732539450549501</v>
      </c>
      <c r="I123" s="57">
        <f>+VLOOKUP(B123,'[6]GCI_data_platform-108'!$F$1:$G$149,2,FALSE)</f>
        <v>3.6238110813186801</v>
      </c>
      <c r="J123" s="57">
        <f>+VLOOKUP(B123,'[6]GCI_data_platform-36'!$F$1:$G$149,2,FALSE)</f>
        <v>4.3464800747252701</v>
      </c>
      <c r="K123" s="57">
        <f>+VLOOKUP(B123,'[6]GCI_data_platform-37'!$F$1:$G$149,2,FALSE)</f>
        <v>3.6889329208791199</v>
      </c>
      <c r="L123" s="57">
        <f>+VLOOKUP(B123,'[6]GCI_data_platform-38'!$F$1:$G$149,2,FALSE)</f>
        <v>3.23043432967033</v>
      </c>
      <c r="M123" s="57">
        <f>+VLOOKUP(B123,'[6]GCI_data_platform-39'!$F$1:$G$149,2,FALSE)</f>
        <v>26.352959719680001</v>
      </c>
      <c r="N123" s="57">
        <f>+VLOOKUP(B123,'[6]GCI_data_platform-40'!$F$1:$G$149,2,FALSE)</f>
        <v>4.8915939778114099</v>
      </c>
      <c r="O123" s="57">
        <f>+VLOOKUP(B123,'[6]GCI_data_platform-41'!$F$1:$G$149,2,FALSE)</f>
        <v>6.1690430461538499</v>
      </c>
      <c r="P123" s="57">
        <f>+VLOOKUP(B123,'[6]GCI_data_platform-42'!$F$1:$G$149,2,FALSE)</f>
        <v>111.206145905029</v>
      </c>
      <c r="Q123" s="57">
        <f>+VLOOKUP(B123,'[6]GCI_data_platform-43'!$F$1:$G$149,2,FALSE)</f>
        <v>17.786550157910099</v>
      </c>
    </row>
    <row r="124" spans="1:17" hidden="1" x14ac:dyDescent="0.25">
      <c r="A124" s="57" t="s">
        <v>38</v>
      </c>
      <c r="B124" s="57" t="s">
        <v>107</v>
      </c>
      <c r="C124" s="57">
        <v>30</v>
      </c>
      <c r="F124" s="57">
        <f>+VLOOKUP(B124,'[6]GCI_data_platform-33'!$F$1:$G$149,2,FALSE)</f>
        <v>4.9122891024323501</v>
      </c>
      <c r="G124" s="57">
        <f>+VLOOKUP(B124,'[6]GCI_data_platform-34'!$F$1:$G$149,2,FALSE)</f>
        <v>4.0057133683760702</v>
      </c>
      <c r="H124" s="57">
        <f>+VLOOKUP(B124,'[6]GCI_data_platform-35'!$F$1:$G$149,2,FALSE)</f>
        <v>5.2382201596153797</v>
      </c>
      <c r="I124" s="57">
        <f>+VLOOKUP(B124,'[6]GCI_data_platform-108'!$F$1:$G$149,2,FALSE)</f>
        <v>5.0842747807692303</v>
      </c>
      <c r="J124" s="57">
        <f>+VLOOKUP(B124,'[6]GCI_data_platform-36'!$F$1:$G$149,2,FALSE)</f>
        <v>3.2447219144230801</v>
      </c>
      <c r="K124" s="57">
        <f>+VLOOKUP(B124,'[6]GCI_data_platform-37'!$F$1:$G$149,2,FALSE)</f>
        <v>5.0928632048076903</v>
      </c>
      <c r="L124" s="57">
        <f>+VLOOKUP(B124,'[6]GCI_data_platform-38'!$F$1:$G$149,2,FALSE)</f>
        <v>4.3315248019230799</v>
      </c>
      <c r="M124" s="57">
        <f>+VLOOKUP(B124,'[6]GCI_data_platform-39'!$F$1:$G$149,2,FALSE)</f>
        <v>16.369449738048001</v>
      </c>
      <c r="N124" s="57">
        <f>+VLOOKUP(B124,'[6]GCI_data_platform-40'!$F$1:$G$149,2,FALSE)</f>
        <v>5.8188648364886202</v>
      </c>
      <c r="O124" s="57">
        <f>+VLOOKUP(B124,'[6]GCI_data_platform-41'!$F$1:$G$149,2,FALSE)</f>
        <v>6.3536032980769201</v>
      </c>
      <c r="P124" s="57">
        <f>+VLOOKUP(B124,'[6]GCI_data_platform-42'!$F$1:$G$149,2,FALSE)</f>
        <v>110.078590941332</v>
      </c>
      <c r="Q124" s="57">
        <f>+VLOOKUP(B124,'[6]GCI_data_platform-43'!$F$1:$G$149,2,FALSE)</f>
        <v>40.428821351560302</v>
      </c>
    </row>
    <row r="125" spans="1:17" hidden="1" x14ac:dyDescent="0.25">
      <c r="A125" s="57" t="s">
        <v>263</v>
      </c>
      <c r="B125" s="57" t="s">
        <v>513</v>
      </c>
      <c r="C125" s="57">
        <v>30</v>
      </c>
      <c r="F125" s="57">
        <f>+VLOOKUP(B125,'[6]GCI_data_platform-33'!$F$1:$G$149,2,FALSE)</f>
        <v>4.1302766341314303</v>
      </c>
      <c r="G125" s="57">
        <f>+VLOOKUP(B125,'[6]GCI_data_platform-34'!$F$1:$G$149,2,FALSE)</f>
        <v>4.5662417022071198</v>
      </c>
      <c r="H125" s="57">
        <f>+VLOOKUP(B125,'[6]GCI_data_platform-35'!$F$1:$G$149,2,FALSE)</f>
        <v>4.4787377076087003</v>
      </c>
      <c r="I125" s="57">
        <f>+VLOOKUP(B125,'[6]GCI_data_platform-108'!$F$1:$G$149,2,FALSE)</f>
        <v>4.9244266673913</v>
      </c>
      <c r="J125" s="57">
        <f>+VLOOKUP(B125,'[6]GCI_data_platform-36'!$F$1:$G$149,2,FALSE)</f>
        <v>3.3624529173913</v>
      </c>
      <c r="K125" s="57">
        <f>+VLOOKUP(B125,'[6]GCI_data_platform-37'!$F$1:$G$149,2,FALSE)</f>
        <v>4.6960380413043499</v>
      </c>
      <c r="L125" s="57">
        <f>+VLOOKUP(B125,'[6]GCI_data_platform-38'!$F$1:$G$149,2,FALSE)</f>
        <v>6.0545565173913003</v>
      </c>
      <c r="M125" s="57">
        <f>+VLOOKUP(B125,'[6]GCI_data_platform-39'!$F$1:$G$149,2,FALSE)</f>
        <v>1088.4818389547499</v>
      </c>
      <c r="N125" s="57">
        <f>+VLOOKUP(B125,'[6]GCI_data_platform-40'!$F$1:$G$149,2,FALSE)</f>
        <v>3.6943115660557302</v>
      </c>
      <c r="O125" s="57">
        <f>+VLOOKUP(B125,'[6]GCI_data_platform-41'!$F$1:$G$149,2,FALSE)</f>
        <v>3.76868066956522</v>
      </c>
      <c r="P125" s="57">
        <f>+VLOOKUP(B125,'[6]GCI_data_platform-42'!$F$1:$G$149,2,FALSE)</f>
        <v>134.79769850184999</v>
      </c>
      <c r="Q125" s="57">
        <f>+VLOOKUP(B125,'[6]GCI_data_platform-43'!$F$1:$G$149,2,FALSE)</f>
        <v>7.9446957724502001</v>
      </c>
    </row>
    <row r="126" spans="1:17" hidden="1" x14ac:dyDescent="0.25">
      <c r="A126" s="57" t="s">
        <v>264</v>
      </c>
      <c r="B126" s="57" t="s">
        <v>516</v>
      </c>
      <c r="C126" s="57">
        <v>30</v>
      </c>
      <c r="F126" s="57">
        <f>+VLOOKUP(B126,'[6]GCI_data_platform-33'!$F$1:$G$149,2,FALSE)</f>
        <v>5.9739776494794601</v>
      </c>
      <c r="G126" s="57">
        <f>+VLOOKUP(B126,'[6]GCI_data_platform-34'!$F$1:$G$149,2,FALSE)</f>
        <v>6.1150571600000001</v>
      </c>
      <c r="H126" s="57">
        <f>+VLOOKUP(B126,'[6]GCI_data_platform-35'!$F$1:$G$149,2,FALSE)</f>
        <v>6.0361694200000002</v>
      </c>
      <c r="I126" s="57">
        <f>+VLOOKUP(B126,'[6]GCI_data_platform-108'!$F$1:$G$149,2,FALSE)</f>
        <v>5.9542126599999996</v>
      </c>
      <c r="J126" s="57">
        <f>+VLOOKUP(B126,'[6]GCI_data_platform-36'!$F$1:$G$149,2,FALSE)</f>
        <v>5.8824868199999996</v>
      </c>
      <c r="K126" s="57">
        <f>+VLOOKUP(B126,'[6]GCI_data_platform-37'!$F$1:$G$149,2,FALSE)</f>
        <v>5.7803222600000002</v>
      </c>
      <c r="L126" s="57">
        <f>+VLOOKUP(B126,'[6]GCI_data_platform-38'!$F$1:$G$149,2,FALSE)</f>
        <v>6.0371518000000002</v>
      </c>
      <c r="M126" s="57">
        <f>+VLOOKUP(B126,'[6]GCI_data_platform-39'!$F$1:$G$149,2,FALSE)</f>
        <v>3551.9732521764499</v>
      </c>
      <c r="N126" s="57">
        <f>+VLOOKUP(B126,'[6]GCI_data_platform-40'!$F$1:$G$149,2,FALSE)</f>
        <v>5.8328981389589201</v>
      </c>
      <c r="O126" s="57">
        <f>+VLOOKUP(B126,'[6]GCI_data_platform-41'!$F$1:$G$149,2,FALSE)</f>
        <v>6.3758767399999998</v>
      </c>
      <c r="P126" s="57">
        <f>+VLOOKUP(B126,'[6]GCI_data_platform-42'!$F$1:$G$149,2,FALSE)</f>
        <v>108.319012675984</v>
      </c>
      <c r="Q126" s="57">
        <f>+VLOOKUP(B126,'[6]GCI_data_platform-43'!$F$1:$G$149,2,FALSE)</f>
        <v>41.0925896135766</v>
      </c>
    </row>
    <row r="127" spans="1:17" hidden="1" x14ac:dyDescent="0.25">
      <c r="A127" s="57" t="s">
        <v>265</v>
      </c>
      <c r="B127" s="57" t="s">
        <v>517</v>
      </c>
      <c r="C127" s="57">
        <v>30</v>
      </c>
      <c r="F127" s="57">
        <f>+VLOOKUP(B127,'[6]GCI_data_platform-33'!$F$1:$G$149,2,FALSE)</f>
        <v>4.0033422428537602</v>
      </c>
      <c r="G127" s="57">
        <f>+VLOOKUP(B127,'[6]GCI_data_platform-34'!$F$1:$G$149,2,FALSE)</f>
        <v>3.96213211543134</v>
      </c>
      <c r="H127" s="57">
        <f>+VLOOKUP(B127,'[6]GCI_data_platform-35'!$F$1:$G$149,2,FALSE)</f>
        <v>4.8079912121951196</v>
      </c>
      <c r="I127" s="57">
        <f>+VLOOKUP(B127,'[6]GCI_data_platform-108'!$F$1:$G$149,2,FALSE)</f>
        <v>4.7105652195122003</v>
      </c>
      <c r="J127" s="57">
        <f>+VLOOKUP(B127,'[6]GCI_data_platform-36'!$F$1:$G$149,2,FALSE)</f>
        <v>3.59823113414634</v>
      </c>
      <c r="K127" s="57">
        <f>+VLOOKUP(B127,'[6]GCI_data_platform-37'!$F$1:$G$149,2,FALSE)</f>
        <v>4.1543609512195099</v>
      </c>
      <c r="L127" s="57">
        <f>+VLOOKUP(B127,'[6]GCI_data_platform-38'!$F$1:$G$149,2,FALSE)</f>
        <v>4.7831731536585398</v>
      </c>
      <c r="M127" s="57">
        <f>+VLOOKUP(B127,'[6]GCI_data_platform-39'!$F$1:$G$149,2,FALSE)</f>
        <v>271.61441358796799</v>
      </c>
      <c r="N127" s="57">
        <f>+VLOOKUP(B127,'[6]GCI_data_platform-40'!$F$1:$G$149,2,FALSE)</f>
        <v>4.0445523702761896</v>
      </c>
      <c r="O127" s="57">
        <f>+VLOOKUP(B127,'[6]GCI_data_platform-41'!$F$1:$G$149,2,FALSE)</f>
        <v>4.9761084463414598</v>
      </c>
      <c r="P127" s="57">
        <f>+VLOOKUP(B127,'[6]GCI_data_platform-42'!$F$1:$G$149,2,FALSE)</f>
        <v>95.7618777254512</v>
      </c>
      <c r="Q127" s="57">
        <f>+VLOOKUP(B127,'[6]GCI_data_platform-43'!$F$1:$G$149,2,FALSE)</f>
        <v>16.2526580143284</v>
      </c>
    </row>
    <row r="128" spans="1:17" hidden="1" x14ac:dyDescent="0.25">
      <c r="A128" s="57" t="s">
        <v>43</v>
      </c>
      <c r="B128" s="57" t="s">
        <v>112</v>
      </c>
      <c r="C128" s="57">
        <v>10</v>
      </c>
      <c r="D128" s="57">
        <v>1</v>
      </c>
      <c r="E128" s="57">
        <v>12</v>
      </c>
      <c r="F128" s="57">
        <f>+VLOOKUP(B128,'[6]GCI_data_platform-33'!$F$1:$G$149,2,FALSE)</f>
        <v>3.6908885839199801</v>
      </c>
      <c r="G128" s="57">
        <f>+VLOOKUP(B128,'[6]GCI_data_platform-34'!$F$1:$G$149,2,FALSE)</f>
        <v>3.2828061936925099</v>
      </c>
      <c r="H128" s="57">
        <f>+VLOOKUP(B128,'[6]GCI_data_platform-35'!$F$1:$G$149,2,FALSE)</f>
        <v>4.1269216701149398</v>
      </c>
      <c r="I128" s="57">
        <f>+VLOOKUP(B128,'[6]GCI_data_platform-108'!$F$1:$G$149,2,FALSE)</f>
        <v>4.04030677471264</v>
      </c>
      <c r="J128" s="57">
        <f>+VLOOKUP(B128,'[6]GCI_data_platform-36'!$F$1:$G$149,2,FALSE)</f>
        <v>1.6560266114942499</v>
      </c>
      <c r="K128" s="57">
        <f>+VLOOKUP(B128,'[6]GCI_data_platform-37'!$F$1:$G$149,2,FALSE)</f>
        <v>4.9285412298850604</v>
      </c>
      <c r="L128" s="57">
        <f>+VLOOKUP(B128,'[6]GCI_data_platform-38'!$F$1:$G$149,2,FALSE)</f>
        <v>3.8712743517241401</v>
      </c>
      <c r="M128" s="57">
        <f>+VLOOKUP(B128,'[6]GCI_data_platform-39'!$F$1:$G$149,2,FALSE)</f>
        <v>28.112445858815999</v>
      </c>
      <c r="N128" s="57">
        <f>+VLOOKUP(B128,'[6]GCI_data_platform-40'!$F$1:$G$149,2,FALSE)</f>
        <v>4.0989709741474503</v>
      </c>
      <c r="O128" s="57">
        <f>+VLOOKUP(B128,'[6]GCI_data_platform-41'!$F$1:$G$149,2,FALSE)</f>
        <v>3.7825935137930999</v>
      </c>
      <c r="P128" s="57">
        <f>+VLOOKUP(B128,'[6]GCI_data_platform-42'!$F$1:$G$149,2,FALSE)</f>
        <v>182.89886273225099</v>
      </c>
      <c r="Q128" s="57">
        <f>+VLOOKUP(B128,'[6]GCI_data_platform-43'!$F$1:$G$149,2,FALSE)</f>
        <v>15.537979126690701</v>
      </c>
    </row>
    <row r="129" spans="1:17" x14ac:dyDescent="0.25">
      <c r="A129" s="57" t="s">
        <v>44</v>
      </c>
      <c r="B129" s="57" t="s">
        <v>113</v>
      </c>
      <c r="C129" s="57">
        <v>20</v>
      </c>
      <c r="D129" s="57">
        <v>1</v>
      </c>
      <c r="E129" s="57">
        <v>22</v>
      </c>
      <c r="F129" s="57">
        <f>+VLOOKUP(B129,'[6]GCI_data_platform-33'!$F$1:$G$149,2,FALSE)</f>
        <v>3.3372595631172999</v>
      </c>
      <c r="G129" s="57">
        <f>+VLOOKUP(B129,'[6]GCI_data_platform-34'!$F$1:$G$149,2,FALSE)</f>
        <v>3.69275869178828</v>
      </c>
      <c r="H129" s="57">
        <f>+VLOOKUP(B129,'[6]GCI_data_platform-35'!$F$1:$G$149,2,FALSE)</f>
        <v>4.3238202253012004</v>
      </c>
      <c r="I129" s="57">
        <f>+VLOOKUP(B129,'[6]GCI_data_platform-108'!$F$1:$G$149,2,FALSE)</f>
        <v>4.8726700289156604</v>
      </c>
      <c r="J129" s="57">
        <f>+VLOOKUP(B129,'[6]GCI_data_platform-36'!$F$1:$G$149,2,FALSE)</f>
        <v>3.6968298024096402</v>
      </c>
      <c r="K129" s="57">
        <f>+VLOOKUP(B129,'[6]GCI_data_platform-37'!$F$1:$G$149,2,FALSE)</f>
        <v>4.2911254831325296</v>
      </c>
      <c r="L129" s="57">
        <f>+VLOOKUP(B129,'[6]GCI_data_platform-38'!$F$1:$G$149,2,FALSE)</f>
        <v>3.9720905301204801</v>
      </c>
      <c r="M129" s="57">
        <f>+VLOOKUP(B129,'[6]GCI_data_platform-39'!$F$1:$G$149,2,FALSE)</f>
        <v>0.25723754496000001</v>
      </c>
      <c r="N129" s="57">
        <f>+VLOOKUP(B129,'[6]GCI_data_platform-40'!$F$1:$G$149,2,FALSE)</f>
        <v>2.98176043444631</v>
      </c>
      <c r="O129" s="57">
        <f>+VLOOKUP(B129,'[6]GCI_data_platform-41'!$F$1:$G$149,2,FALSE)</f>
        <v>4.0644821867469902</v>
      </c>
      <c r="P129" s="57">
        <f>+VLOOKUP(B129,'[6]GCI_data_platform-42'!$F$1:$G$149,2,FALSE)</f>
        <v>65.961547285825702</v>
      </c>
      <c r="Q129" s="57">
        <f>+VLOOKUP(B129,'[6]GCI_data_platform-43'!$F$1:$G$149,2,FALSE)</f>
        <v>3.9859620717006101</v>
      </c>
    </row>
    <row r="130" spans="1:17" hidden="1" x14ac:dyDescent="0.25">
      <c r="A130" s="57" t="s">
        <v>267</v>
      </c>
      <c r="B130" s="57" t="s">
        <v>521</v>
      </c>
      <c r="C130" s="57">
        <v>30</v>
      </c>
      <c r="F130" s="57">
        <f>+VLOOKUP(B130,'[6]GCI_data_platform-33'!$F$1:$G$149,2,FALSE)</f>
        <v>5.59538934324988</v>
      </c>
      <c r="G130" s="57">
        <f>+VLOOKUP(B130,'[6]GCI_data_platform-34'!$F$1:$G$149,2,FALSE)</f>
        <v>4.9426294444303602</v>
      </c>
      <c r="H130" s="57">
        <f>+VLOOKUP(B130,'[6]GCI_data_platform-35'!$F$1:$G$149,2,FALSE)</f>
        <v>5.6952070352459003</v>
      </c>
      <c r="I130" s="57">
        <f>+VLOOKUP(B130,'[6]GCI_data_platform-108'!$F$1:$G$149,2,FALSE)</f>
        <v>5.5232541803278696</v>
      </c>
      <c r="J130" s="57">
        <f>+VLOOKUP(B130,'[6]GCI_data_platform-36'!$F$1:$G$149,2,FALSE)</f>
        <v>4.5703611049180299</v>
      </c>
      <c r="K130" s="57">
        <f>+VLOOKUP(B130,'[6]GCI_data_platform-37'!$F$1:$G$149,2,FALSE)</f>
        <v>5.8244711803278699</v>
      </c>
      <c r="L130" s="57">
        <f>+VLOOKUP(B130,'[6]GCI_data_platform-38'!$F$1:$G$149,2,FALSE)</f>
        <v>5.7273256188524604</v>
      </c>
      <c r="M130" s="57">
        <f>+VLOOKUP(B130,'[6]GCI_data_platform-39'!$F$1:$G$149,2,FALSE)</f>
        <v>496.98021063398397</v>
      </c>
      <c r="N130" s="57">
        <f>+VLOOKUP(B130,'[6]GCI_data_platform-40'!$F$1:$G$149,2,FALSE)</f>
        <v>6.2481492420693998</v>
      </c>
      <c r="O130" s="57">
        <f>+VLOOKUP(B130,'[6]GCI_data_platform-41'!$F$1:$G$149,2,FALSE)</f>
        <v>6.5176030811475396</v>
      </c>
      <c r="P130" s="57">
        <f>+VLOOKUP(B130,'[6]GCI_data_platform-42'!$F$1:$G$149,2,FALSE)</f>
        <v>122.619487431377</v>
      </c>
      <c r="Q130" s="57">
        <f>+VLOOKUP(B130,'[6]GCI_data_platform-43'!$F$1:$G$149,2,FALSE)</f>
        <v>45.509442896091102</v>
      </c>
    </row>
    <row r="131" spans="1:17" hidden="1" x14ac:dyDescent="0.25">
      <c r="A131" s="57" t="s">
        <v>268</v>
      </c>
      <c r="B131" s="57" t="s">
        <v>522</v>
      </c>
      <c r="C131" s="57">
        <v>30</v>
      </c>
      <c r="F131" s="57">
        <f>+VLOOKUP(B131,'[6]GCI_data_platform-33'!$F$1:$G$149,2,FALSE)</f>
        <v>6.19595968503483</v>
      </c>
      <c r="G131" s="57">
        <f>+VLOOKUP(B131,'[6]GCI_data_platform-34'!$F$1:$G$149,2,FALSE)</f>
        <v>5.6993708091757398</v>
      </c>
      <c r="H131" s="57">
        <f>+VLOOKUP(B131,'[6]GCI_data_platform-35'!$F$1:$G$149,2,FALSE)</f>
        <v>6.6067039899999997</v>
      </c>
      <c r="I131" s="57">
        <f>+VLOOKUP(B131,'[6]GCI_data_platform-108'!$F$1:$G$149,2,FALSE)</f>
        <v>6.2139492599999997</v>
      </c>
      <c r="J131" s="57">
        <f>+VLOOKUP(B131,'[6]GCI_data_platform-36'!$F$1:$G$149,2,FALSE)</f>
        <v>6.6487083699999996</v>
      </c>
      <c r="K131" s="57">
        <f>+VLOOKUP(B131,'[6]GCI_data_platform-37'!$F$1:$G$149,2,FALSE)</f>
        <v>5.0426999066666696</v>
      </c>
      <c r="L131" s="57">
        <f>+VLOOKUP(B131,'[6]GCI_data_platform-38'!$F$1:$G$149,2,FALSE)</f>
        <v>6.1808178766666702</v>
      </c>
      <c r="M131" s="57">
        <f>+VLOOKUP(B131,'[6]GCI_data_platform-39'!$F$1:$G$149,2,FALSE)</f>
        <v>945.75339884044797</v>
      </c>
      <c r="N131" s="57">
        <f>+VLOOKUP(B131,'[6]GCI_data_platform-40'!$F$1:$G$149,2,FALSE)</f>
        <v>6.6925485608939201</v>
      </c>
      <c r="O131" s="57">
        <f>+VLOOKUP(B131,'[6]GCI_data_platform-41'!$F$1:$G$149,2,FALSE)</f>
        <v>6.7537958600000003</v>
      </c>
      <c r="P131" s="57">
        <f>+VLOOKUP(B131,'[6]GCI_data_platform-42'!$F$1:$G$149,2,FALSE)</f>
        <v>135.252050471514</v>
      </c>
      <c r="Q131" s="57">
        <f>+VLOOKUP(B131,'[6]GCI_data_platform-43'!$F$1:$G$149,2,FALSE)</f>
        <v>56.6610406468617</v>
      </c>
    </row>
    <row r="132" spans="1:17" hidden="1" x14ac:dyDescent="0.25">
      <c r="A132" s="57" t="s">
        <v>697</v>
      </c>
      <c r="B132" s="57" t="s">
        <v>701</v>
      </c>
      <c r="C132" s="57">
        <v>30</v>
      </c>
      <c r="F132" s="57">
        <f>+VLOOKUP(B132,'[6]GCI_data_platform-33'!$F$1:$G$149,2,FALSE)</f>
        <v>5.7730736199711803</v>
      </c>
      <c r="G132" s="57">
        <f>+VLOOKUP(B132,'[6]GCI_data_platform-34'!$F$1:$G$149,2,FALSE)</f>
        <v>5.2372070427717397</v>
      </c>
      <c r="H132" s="57">
        <f>+VLOOKUP(B132,'[6]GCI_data_platform-35'!$F$1:$G$149,2,FALSE)</f>
        <v>5.5106863843971601</v>
      </c>
      <c r="I132" s="57">
        <f>+VLOOKUP(B132,'[6]GCI_data_platform-108'!$F$1:$G$149,2,FALSE)</f>
        <v>5.86861983829787</v>
      </c>
      <c r="J132" s="57">
        <f>+VLOOKUP(B132,'[6]GCI_data_platform-36'!$F$1:$G$149,2,FALSE)</f>
        <v>5.6652203319148899</v>
      </c>
      <c r="K132" s="57">
        <f>+VLOOKUP(B132,'[6]GCI_data_platform-37'!$F$1:$G$149,2,FALSE)</f>
        <v>5.2900952680851097</v>
      </c>
      <c r="L132" s="57">
        <f>+VLOOKUP(B132,'[6]GCI_data_platform-38'!$F$1:$G$149,2,FALSE)</f>
        <v>5.3539488780141804</v>
      </c>
      <c r="M132" s="57">
        <f>+VLOOKUP(B132,'[6]GCI_data_platform-39'!$F$1:$G$149,2,FALSE)</f>
        <v>1033.1242203047</v>
      </c>
      <c r="N132" s="57">
        <f>+VLOOKUP(B132,'[6]GCI_data_platform-40'!$F$1:$G$149,2,FALSE)</f>
        <v>6.3089401971706298</v>
      </c>
      <c r="O132" s="57">
        <f>+VLOOKUP(B132,'[6]GCI_data_platform-41'!$F$1:$G$149,2,FALSE)</f>
        <v>6.2062762567375902</v>
      </c>
      <c r="P132" s="57">
        <f>+VLOOKUP(B132,'[6]GCI_data_platform-42'!$F$1:$G$149,2,FALSE)</f>
        <v>126.464165504147</v>
      </c>
      <c r="Q132" s="57">
        <f>+VLOOKUP(B132,'[6]GCI_data_platform-43'!$F$1:$G$149,2,FALSE)</f>
        <v>68.684506818752894</v>
      </c>
    </row>
    <row r="133" spans="1:17" hidden="1" x14ac:dyDescent="0.25">
      <c r="A133" s="57" t="s">
        <v>272</v>
      </c>
      <c r="B133" s="57" t="s">
        <v>525</v>
      </c>
      <c r="C133" s="57">
        <v>30</v>
      </c>
      <c r="F133" s="57">
        <f>+VLOOKUP(B133,'[6]GCI_data_platform-33'!$F$1:$G$149,2,FALSE)</f>
        <v>2.2955834520184699</v>
      </c>
      <c r="G133" s="57">
        <f>+VLOOKUP(B133,'[6]GCI_data_platform-34'!$F$1:$G$149,2,FALSE)</f>
        <v>2.5903761419001499</v>
      </c>
      <c r="H133" s="57">
        <f>+VLOOKUP(B133,'[6]GCI_data_platform-35'!$F$1:$G$149,2,FALSE)</f>
        <v>3.16075043612565</v>
      </c>
      <c r="I133" s="57">
        <f>+VLOOKUP(B133,'[6]GCI_data_platform-108'!$F$1:$G$149,2,FALSE)</f>
        <v>3.0053068743455502</v>
      </c>
      <c r="J133" s="57">
        <f>+VLOOKUP(B133,'[6]GCI_data_platform-36'!$F$1:$G$149,2,FALSE)</f>
        <v>2.0110076958115202</v>
      </c>
      <c r="K133" s="57">
        <f>+VLOOKUP(B133,'[6]GCI_data_platform-37'!$F$1:$G$149,2,FALSE)</f>
        <v>3.1558637696335099</v>
      </c>
      <c r="L133" s="57">
        <f>+VLOOKUP(B133,'[6]GCI_data_platform-38'!$F$1:$G$149,2,FALSE)</f>
        <v>2.9896751026178001</v>
      </c>
      <c r="M133" s="57">
        <f>+VLOOKUP(B133,'[6]GCI_data_platform-39'!$F$1:$G$149,2,FALSE)</f>
        <v>83.213096529024</v>
      </c>
      <c r="N133" s="57">
        <f>+VLOOKUP(B133,'[6]GCI_data_platform-40'!$F$1:$G$149,2,FALSE)</f>
        <v>2.00079076213679</v>
      </c>
      <c r="O133" s="57">
        <f>+VLOOKUP(B133,'[6]GCI_data_platform-41'!$F$1:$G$149,2,FALSE)</f>
        <v>2.3236882167539301</v>
      </c>
      <c r="P133" s="57">
        <f>+VLOOKUP(B133,'[6]GCI_data_platform-42'!$F$1:$G$149,2,FALSE)</f>
        <v>57.115732300785801</v>
      </c>
      <c r="Q133" s="57">
        <f>+VLOOKUP(B133,'[6]GCI_data_platform-43'!$F$1:$G$149,2,FALSE)</f>
        <v>0.37008066519212401</v>
      </c>
    </row>
    <row r="134" spans="1:17" hidden="1" x14ac:dyDescent="0.25">
      <c r="A134" s="57" t="s">
        <v>273</v>
      </c>
      <c r="B134" s="57" t="s">
        <v>526</v>
      </c>
      <c r="C134" s="57">
        <v>30</v>
      </c>
      <c r="F134" s="57">
        <f>+VLOOKUP(B134,'[6]GCI_data_platform-33'!$F$1:$G$149,2,FALSE)</f>
        <v>4.5335336378559496</v>
      </c>
      <c r="G134" s="57">
        <f>+VLOOKUP(B134,'[6]GCI_data_platform-34'!$F$1:$G$149,2,FALSE)</f>
        <v>4.8322253778467896</v>
      </c>
      <c r="H134" s="57">
        <f>+VLOOKUP(B134,'[6]GCI_data_platform-35'!$F$1:$G$149,2,FALSE)</f>
        <v>4.5323942142857101</v>
      </c>
      <c r="I134" s="57">
        <f>+VLOOKUP(B134,'[6]GCI_data_platform-108'!$F$1:$G$149,2,FALSE)</f>
        <v>4.8756066242236002</v>
      </c>
      <c r="J134" s="57">
        <f>+VLOOKUP(B134,'[6]GCI_data_platform-36'!$F$1:$G$149,2,FALSE)</f>
        <v>2.5545905832298099</v>
      </c>
      <c r="K134" s="57">
        <f>+VLOOKUP(B134,'[6]GCI_data_platform-37'!$F$1:$G$149,2,FALSE)</f>
        <v>4.5049299366459596</v>
      </c>
      <c r="L134" s="57">
        <f>+VLOOKUP(B134,'[6]GCI_data_platform-38'!$F$1:$G$149,2,FALSE)</f>
        <v>5.5258309086956503</v>
      </c>
      <c r="M134" s="57">
        <f>+VLOOKUP(B134,'[6]GCI_data_platform-39'!$F$1:$G$149,2,FALSE)</f>
        <v>2464.1798616166998</v>
      </c>
      <c r="N134" s="57">
        <f>+VLOOKUP(B134,'[6]GCI_data_platform-40'!$F$1:$G$149,2,FALSE)</f>
        <v>4.2348418978650999</v>
      </c>
      <c r="O134" s="57">
        <f>+VLOOKUP(B134,'[6]GCI_data_platform-41'!$F$1:$G$149,2,FALSE)</f>
        <v>5.21237018385093</v>
      </c>
      <c r="P134" s="57">
        <f>+VLOOKUP(B134,'[6]GCI_data_platform-42'!$F$1:$G$149,2,FALSE)</f>
        <v>120.292544475171</v>
      </c>
      <c r="Q134" s="57">
        <f>+VLOOKUP(B134,'[6]GCI_data_platform-43'!$F$1:$G$149,2,FALSE)</f>
        <v>9.1441323976020108</v>
      </c>
    </row>
    <row r="135" spans="1:17" x14ac:dyDescent="0.25">
      <c r="A135" s="57" t="s">
        <v>757</v>
      </c>
      <c r="B135" s="57" t="s">
        <v>758</v>
      </c>
      <c r="C135" s="57">
        <v>20</v>
      </c>
      <c r="D135" s="57">
        <v>1</v>
      </c>
      <c r="E135" s="57">
        <v>22</v>
      </c>
      <c r="F135" s="57">
        <f>+VLOOKUP(B135,'[6]GCI_data_platform-33'!$F$1:$G$149,2,FALSE)</f>
        <v>2.1761859897899201</v>
      </c>
      <c r="G135" s="57">
        <f>+VLOOKUP(B135,'[6]GCI_data_platform-34'!$F$1:$G$149,2,FALSE)</f>
        <v>2.1418521953053502</v>
      </c>
      <c r="H135" s="57">
        <f>+VLOOKUP(B135,'[6]GCI_data_platform-35'!$F$1:$G$149,2,FALSE)</f>
        <v>2.9265553463768099</v>
      </c>
      <c r="I135" s="57">
        <f>+VLOOKUP(B135,'[6]GCI_data_platform-108'!$F$1:$G$149,2,FALSE)</f>
        <v>1.9517466826087</v>
      </c>
      <c r="J135" s="57">
        <f>+VLOOKUP(B135,'[6]GCI_data_platform-36'!$F$1:$G$149,2,FALSE)</f>
        <v>0</v>
      </c>
      <c r="K135" s="57">
        <f>+VLOOKUP(B135,'[6]GCI_data_platform-37'!$F$1:$G$149,2,FALSE)</f>
        <v>2.3518981028985499</v>
      </c>
      <c r="L135" s="57">
        <f>+VLOOKUP(B135,'[6]GCI_data_platform-38'!$F$1:$G$149,2,FALSE)</f>
        <v>2.46768902898551</v>
      </c>
      <c r="M135" s="57">
        <f>+VLOOKUP(B135,'[6]GCI_data_platform-39'!$F$1:$G$149,2,FALSE)</f>
        <v>4.5462471310080002</v>
      </c>
      <c r="N135" s="57">
        <f>+VLOOKUP(B135,'[6]GCI_data_platform-40'!$F$1:$G$149,2,FALSE)</f>
        <v>2.2105197842745001</v>
      </c>
      <c r="O135" s="57">
        <f>+VLOOKUP(B135,'[6]GCI_data_platform-41'!$F$1:$G$149,2,FALSE)</f>
        <v>2.86333417246377</v>
      </c>
      <c r="P135" s="57">
        <f>+VLOOKUP(B135,'[6]GCI_data_platform-42'!$F$1:$G$149,2,FALSE)</f>
        <v>52.308215843408902</v>
      </c>
      <c r="Q135" s="57">
        <f>+VLOOKUP(B135,'[6]GCI_data_platform-43'!$F$1:$G$149,2,FALSE)</f>
        <v>0.25269669489569502</v>
      </c>
    </row>
    <row r="136" spans="1:17" hidden="1" x14ac:dyDescent="0.25">
      <c r="A136" s="57" t="s">
        <v>47</v>
      </c>
      <c r="B136" s="57" t="s">
        <v>116</v>
      </c>
      <c r="C136" s="57">
        <v>10</v>
      </c>
      <c r="D136" s="57">
        <v>1</v>
      </c>
      <c r="E136" s="57">
        <v>12</v>
      </c>
      <c r="F136" s="57">
        <f>+VLOOKUP(B136,'[6]GCI_data_platform-33'!$F$1:$G$149,2,FALSE)</f>
        <v>4.3685661034154304</v>
      </c>
      <c r="G136" s="57">
        <f>+VLOOKUP(B136,'[6]GCI_data_platform-34'!$F$1:$G$149,2,FALSE)</f>
        <v>3.7590032733321999</v>
      </c>
      <c r="H136" s="57">
        <f>+VLOOKUP(B136,'[6]GCI_data_platform-35'!$F$1:$G$149,2,FALSE)</f>
        <v>4.6723642932862202</v>
      </c>
      <c r="I136" s="57">
        <f>+VLOOKUP(B136,'[6]GCI_data_platform-108'!$F$1:$G$149,2,FALSE)</f>
        <v>3.8772403890459399</v>
      </c>
      <c r="J136" s="57">
        <f>+VLOOKUP(B136,'[6]GCI_data_platform-36'!$F$1:$G$149,2,FALSE)</f>
        <v>0</v>
      </c>
      <c r="K136" s="57">
        <f>+VLOOKUP(B136,'[6]GCI_data_platform-37'!$F$1:$G$149,2,FALSE)</f>
        <v>4.1095001296819804</v>
      </c>
      <c r="L136" s="57">
        <f>+VLOOKUP(B136,'[6]GCI_data_platform-38'!$F$1:$G$149,2,FALSE)</f>
        <v>4.9741244346289797</v>
      </c>
      <c r="M136" s="57">
        <f>+VLOOKUP(B136,'[6]GCI_data_platform-39'!$F$1:$G$149,2,FALSE)</f>
        <v>61.357426086528001</v>
      </c>
      <c r="N136" s="57">
        <f>+VLOOKUP(B136,'[6]GCI_data_platform-40'!$F$1:$G$149,2,FALSE)</f>
        <v>4.9781289334986702</v>
      </c>
      <c r="O136" s="57">
        <f>+VLOOKUP(B136,'[6]GCI_data_platform-41'!$F$1:$G$149,2,FALSE)</f>
        <v>5.3794628434628997</v>
      </c>
      <c r="P136" s="57">
        <f>+VLOOKUP(B136,'[6]GCI_data_platform-42'!$F$1:$G$149,2,FALSE)</f>
        <v>139.428896690523</v>
      </c>
      <c r="Q136" s="57">
        <f>+VLOOKUP(B136,'[6]GCI_data_platform-43'!$F$1:$G$149,2,FALSE)</f>
        <v>21.2143014169515</v>
      </c>
    </row>
    <row r="137" spans="1:17" hidden="1" x14ac:dyDescent="0.25">
      <c r="A137" s="57" t="s">
        <v>275</v>
      </c>
      <c r="B137" s="57" t="s">
        <v>528</v>
      </c>
      <c r="C137" s="57">
        <v>30</v>
      </c>
      <c r="F137" s="57">
        <f>+VLOOKUP(B137,'[6]GCI_data_platform-33'!$F$1:$G$149,2,FALSE)</f>
        <v>3.8965082257194901</v>
      </c>
      <c r="G137" s="57">
        <f>+VLOOKUP(B137,'[6]GCI_data_platform-34'!$F$1:$G$149,2,FALSE)</f>
        <v>3.5307596725338102</v>
      </c>
      <c r="H137" s="57">
        <f>+VLOOKUP(B137,'[6]GCI_data_platform-35'!$F$1:$G$149,2,FALSE)</f>
        <v>4.0898081467065897</v>
      </c>
      <c r="I137" s="57">
        <f>+VLOOKUP(B137,'[6]GCI_data_platform-108'!$F$1:$G$149,2,FALSE)</f>
        <v>3.8022111766467099</v>
      </c>
      <c r="J137" s="57">
        <f>+VLOOKUP(B137,'[6]GCI_data_platform-36'!$F$1:$G$149,2,FALSE)</f>
        <v>3.35444573293413</v>
      </c>
      <c r="K137" s="57">
        <f>+VLOOKUP(B137,'[6]GCI_data_platform-37'!$F$1:$G$149,2,FALSE)</f>
        <v>3.9777360125748502</v>
      </c>
      <c r="L137" s="57">
        <f>+VLOOKUP(B137,'[6]GCI_data_platform-38'!$F$1:$G$149,2,FALSE)</f>
        <v>4.5273379832335303</v>
      </c>
      <c r="M137" s="57">
        <f>+VLOOKUP(B137,'[6]GCI_data_platform-39'!$F$1:$G$149,2,FALSE)</f>
        <v>163.80047187820799</v>
      </c>
      <c r="N137" s="57">
        <f>+VLOOKUP(B137,'[6]GCI_data_platform-40'!$F$1:$G$149,2,FALSE)</f>
        <v>4.2622567789051802</v>
      </c>
      <c r="O137" s="57">
        <f>+VLOOKUP(B137,'[6]GCI_data_platform-41'!$F$1:$G$149,2,FALSE)</f>
        <v>5.2510167131736498</v>
      </c>
      <c r="P137" s="57">
        <f>+VLOOKUP(B137,'[6]GCI_data_platform-42'!$F$1:$G$149,2,FALSE)</f>
        <v>119.956463123408</v>
      </c>
      <c r="Q137" s="57">
        <f>+VLOOKUP(B137,'[6]GCI_data_platform-43'!$F$1:$G$149,2,FALSE)</f>
        <v>10.3278035540201</v>
      </c>
    </row>
    <row r="138" spans="1:17" hidden="1" x14ac:dyDescent="0.25">
      <c r="A138" s="57" t="s">
        <v>276</v>
      </c>
      <c r="B138" s="57" t="s">
        <v>529</v>
      </c>
      <c r="C138" s="57">
        <v>30</v>
      </c>
      <c r="F138" s="57">
        <f>+VLOOKUP(B138,'[6]GCI_data_platform-33'!$F$1:$G$149,2,FALSE)</f>
        <v>4.4513188895624403</v>
      </c>
      <c r="G138" s="57">
        <f>+VLOOKUP(B138,'[6]GCI_data_platform-34'!$F$1:$G$149,2,FALSE)</f>
        <v>4.9126804926991703</v>
      </c>
      <c r="H138" s="57">
        <f>+VLOOKUP(B138,'[6]GCI_data_platform-35'!$F$1:$G$149,2,FALSE)</f>
        <v>5.1279479491620101</v>
      </c>
      <c r="I138" s="57">
        <f>+VLOOKUP(B138,'[6]GCI_data_platform-108'!$F$1:$G$149,2,FALSE)</f>
        <v>4.8566423642458103</v>
      </c>
      <c r="J138" s="57">
        <f>+VLOOKUP(B138,'[6]GCI_data_platform-36'!$F$1:$G$149,2,FALSE)</f>
        <v>3.1173608458100599</v>
      </c>
      <c r="K138" s="57">
        <f>+VLOOKUP(B138,'[6]GCI_data_platform-37'!$F$1:$G$149,2,FALSE)</f>
        <v>4.3361939670391099</v>
      </c>
      <c r="L138" s="57">
        <f>+VLOOKUP(B138,'[6]GCI_data_platform-38'!$F$1:$G$149,2,FALSE)</f>
        <v>5.5263632843575401</v>
      </c>
      <c r="M138" s="57">
        <f>+VLOOKUP(B138,'[6]GCI_data_platform-39'!$F$1:$G$149,2,FALSE)</f>
        <v>2081.9478979094401</v>
      </c>
      <c r="N138" s="57">
        <f>+VLOOKUP(B138,'[6]GCI_data_platform-40'!$F$1:$G$149,2,FALSE)</f>
        <v>3.98995728642572</v>
      </c>
      <c r="O138" s="57">
        <f>+VLOOKUP(B138,'[6]GCI_data_platform-41'!$F$1:$G$149,2,FALSE)</f>
        <v>4.8139178877094997</v>
      </c>
      <c r="P138" s="57">
        <f>+VLOOKUP(B138,'[6]GCI_data_platform-42'!$F$1:$G$149,2,FALSE)</f>
        <v>90.835677587541994</v>
      </c>
      <c r="Q138" s="57">
        <f>+VLOOKUP(B138,'[6]GCI_data_platform-43'!$F$1:$G$149,2,FALSE)</f>
        <v>18.601396606045199</v>
      </c>
    </row>
    <row r="139" spans="1:17" hidden="1" x14ac:dyDescent="0.25">
      <c r="A139" s="57" t="s">
        <v>278</v>
      </c>
      <c r="B139" s="57" t="s">
        <v>533</v>
      </c>
      <c r="C139" s="57">
        <v>30</v>
      </c>
      <c r="F139" s="57">
        <f>+VLOOKUP(B139,'[6]GCI_data_platform-33'!$F$1:$G$149,2,FALSE)</f>
        <v>2.3056719711647098</v>
      </c>
      <c r="G139" s="57">
        <f>+VLOOKUP(B139,'[6]GCI_data_platform-34'!$F$1:$G$149,2,FALSE)</f>
        <v>2.6812417869179099</v>
      </c>
      <c r="H139" s="57">
        <f>+VLOOKUP(B139,'[6]GCI_data_platform-35'!$F$1:$G$149,2,FALSE)</f>
        <v>3.4053117836065598</v>
      </c>
      <c r="I139" s="57">
        <f>+VLOOKUP(B139,'[6]GCI_data_platform-108'!$F$1:$G$149,2,FALSE)</f>
        <v>3.0401992327868901</v>
      </c>
      <c r="J139" s="57">
        <f>+VLOOKUP(B139,'[6]GCI_data_platform-36'!$F$1:$G$149,2,FALSE)</f>
        <v>1.53151971803279</v>
      </c>
      <c r="K139" s="57">
        <f>+VLOOKUP(B139,'[6]GCI_data_platform-37'!$F$1:$G$149,2,FALSE)</f>
        <v>3.4141963311475401</v>
      </c>
      <c r="L139" s="57">
        <f>+VLOOKUP(B139,'[6]GCI_data_platform-38'!$F$1:$G$149,2,FALSE)</f>
        <v>3.5813136032786899</v>
      </c>
      <c r="M139" s="57">
        <f>+VLOOKUP(B139,'[6]GCI_data_platform-39'!$F$1:$G$149,2,FALSE)</f>
        <v>43.652170134144001</v>
      </c>
      <c r="N139" s="57">
        <f>+VLOOKUP(B139,'[6]GCI_data_platform-40'!$F$1:$G$149,2,FALSE)</f>
        <v>1.9301021554115001</v>
      </c>
      <c r="O139" s="57">
        <f>+VLOOKUP(B139,'[6]GCI_data_platform-41'!$F$1:$G$149,2,FALSE)</f>
        <v>2.4622580459016401</v>
      </c>
      <c r="P139" s="57">
        <f>+VLOOKUP(B139,'[6]GCI_data_platform-42'!$F$1:$G$149,2,FALSE)</f>
        <v>45.917850596854798</v>
      </c>
      <c r="Q139" s="57">
        <f>+VLOOKUP(B139,'[6]GCI_data_platform-43'!$F$1:$G$149,2,FALSE)</f>
        <v>0.88418686550905101</v>
      </c>
    </row>
    <row r="140" spans="1:17" hidden="1" x14ac:dyDescent="0.25">
      <c r="A140" s="57" t="s">
        <v>279</v>
      </c>
      <c r="B140" s="57" t="s">
        <v>534</v>
      </c>
      <c r="C140" s="57">
        <v>30</v>
      </c>
      <c r="F140" s="57">
        <f>+VLOOKUP(B140,'[6]GCI_data_platform-33'!$F$1:$G$149,2,FALSE)</f>
        <v>4.0691070206237399</v>
      </c>
      <c r="G140" s="57">
        <f>+VLOOKUP(B140,'[6]GCI_data_platform-34'!$F$1:$G$149,2,FALSE)</f>
        <v>3.3590063798398502</v>
      </c>
      <c r="H140" s="57">
        <f>+VLOOKUP(B140,'[6]GCI_data_platform-35'!$F$1:$G$149,2,FALSE)</f>
        <v>4.3719744009216601</v>
      </c>
      <c r="I140" s="57">
        <f>+VLOOKUP(B140,'[6]GCI_data_platform-108'!$F$1:$G$149,2,FALSE)</f>
        <v>2.1405581105990801</v>
      </c>
      <c r="J140" s="57">
        <f>+VLOOKUP(B140,'[6]GCI_data_platform-36'!$F$1:$G$149,2,FALSE)</f>
        <v>4.4670327668202798</v>
      </c>
      <c r="K140" s="57">
        <f>+VLOOKUP(B140,'[6]GCI_data_platform-37'!$F$1:$G$149,2,FALSE)</f>
        <v>3.70538201059908</v>
      </c>
      <c r="L140" s="57">
        <f>+VLOOKUP(B140,'[6]GCI_data_platform-38'!$F$1:$G$149,2,FALSE)</f>
        <v>3.8443511534562198</v>
      </c>
      <c r="M140" s="57">
        <f>+VLOOKUP(B140,'[6]GCI_data_platform-39'!$F$1:$G$149,2,FALSE)</f>
        <v>236.212569609984</v>
      </c>
      <c r="N140" s="57">
        <f>+VLOOKUP(B140,'[6]GCI_data_platform-40'!$F$1:$G$149,2,FALSE)</f>
        <v>4.7792076614076402</v>
      </c>
      <c r="O140" s="57">
        <f>+VLOOKUP(B140,'[6]GCI_data_platform-41'!$F$1:$G$149,2,FALSE)</f>
        <v>4.7241058456221197</v>
      </c>
      <c r="P140" s="57">
        <f>+VLOOKUP(B140,'[6]GCI_data_platform-42'!$F$1:$G$149,2,FALSE)</f>
        <v>132.05015377300401</v>
      </c>
      <c r="Q140" s="57">
        <f>+VLOOKUP(B140,'[6]GCI_data_platform-43'!$F$1:$G$149,2,FALSE)</f>
        <v>27.1074084382407</v>
      </c>
    </row>
    <row r="141" spans="1:17" hidden="1" x14ac:dyDescent="0.25">
      <c r="A141" s="57" t="s">
        <v>280</v>
      </c>
      <c r="B141" s="57" t="s">
        <v>535</v>
      </c>
      <c r="C141" s="57">
        <v>30</v>
      </c>
      <c r="F141" s="57">
        <f>+VLOOKUP(B141,'[6]GCI_data_platform-33'!$F$1:$G$149,2,FALSE)</f>
        <v>6.2013604937006397</v>
      </c>
      <c r="G141" s="57">
        <f>+VLOOKUP(B141,'[6]GCI_data_platform-34'!$F$1:$G$149,2,FALSE)</f>
        <v>6.6389138000000001</v>
      </c>
      <c r="H141" s="57">
        <f>+VLOOKUP(B141,'[6]GCI_data_platform-35'!$F$1:$G$149,2,FALSE)</f>
        <v>6.433999</v>
      </c>
      <c r="I141" s="57">
        <f>+VLOOKUP(B141,'[6]GCI_data_platform-108'!$F$1:$G$149,2,FALSE)</f>
        <v>6.6458690000000002</v>
      </c>
      <c r="J141" s="57">
        <f>+VLOOKUP(B141,'[6]GCI_data_platform-36'!$F$1:$G$149,2,FALSE)</f>
        <v>0</v>
      </c>
      <c r="K141" s="57">
        <f>+VLOOKUP(B141,'[6]GCI_data_platform-37'!$F$1:$G$149,2,FALSE)</f>
        <v>6.4331170000000002</v>
      </c>
      <c r="L141" s="57">
        <f>+VLOOKUP(B141,'[6]GCI_data_platform-38'!$F$1:$G$149,2,FALSE)</f>
        <v>6.681584</v>
      </c>
      <c r="M141" s="57">
        <f>+VLOOKUP(B141,'[6]GCI_data_platform-39'!$F$1:$G$149,2,FALSE)</f>
        <v>4198.9463578212499</v>
      </c>
      <c r="N141" s="57">
        <f>+VLOOKUP(B141,'[6]GCI_data_platform-40'!$F$1:$G$149,2,FALSE)</f>
        <v>5.7638071874012802</v>
      </c>
      <c r="O141" s="57">
        <f>+VLOOKUP(B141,'[6]GCI_data_platform-41'!$F$1:$G$149,2,FALSE)</f>
        <v>6.4571880000000004</v>
      </c>
      <c r="P141" s="57">
        <f>+VLOOKUP(B141,'[6]GCI_data_platform-42'!$F$1:$G$149,2,FALSE)</f>
        <v>169.94162134047701</v>
      </c>
      <c r="Q141" s="57">
        <f>+VLOOKUP(B141,'[6]GCI_data_platform-43'!$F$1:$G$149,2,FALSE)</f>
        <v>24.272351664034201</v>
      </c>
    </row>
    <row r="142" spans="1:17" hidden="1" x14ac:dyDescent="0.25">
      <c r="A142" s="57" t="s">
        <v>281</v>
      </c>
      <c r="B142" s="57" t="s">
        <v>536</v>
      </c>
      <c r="C142" s="57">
        <v>30</v>
      </c>
      <c r="F142" s="57">
        <f>+VLOOKUP(B142,'[6]GCI_data_platform-33'!$F$1:$G$149,2,FALSE)</f>
        <v>6.1227224158592</v>
      </c>
      <c r="G142" s="57">
        <f>+VLOOKUP(B142,'[6]GCI_data_platform-34'!$F$1:$G$149,2,FALSE)</f>
        <v>5.6588315643939398</v>
      </c>
      <c r="H142" s="57">
        <f>+VLOOKUP(B142,'[6]GCI_data_platform-35'!$F$1:$G$149,2,FALSE)</f>
        <v>5.3540610909090898</v>
      </c>
      <c r="I142" s="57">
        <f>+VLOOKUP(B142,'[6]GCI_data_platform-108'!$F$1:$G$149,2,FALSE)</f>
        <v>5.3096195681818203</v>
      </c>
      <c r="J142" s="57">
        <f>+VLOOKUP(B142,'[6]GCI_data_platform-36'!$F$1:$G$149,2,FALSE)</f>
        <v>5.0055435227272698</v>
      </c>
      <c r="K142" s="57">
        <f>+VLOOKUP(B142,'[6]GCI_data_platform-37'!$F$1:$G$149,2,FALSE)</f>
        <v>5.6762639318181796</v>
      </c>
      <c r="L142" s="57">
        <f>+VLOOKUP(B142,'[6]GCI_data_platform-38'!$F$1:$G$149,2,FALSE)</f>
        <v>5.6075012727272702</v>
      </c>
      <c r="M142" s="57">
        <f>+VLOOKUP(B142,'[6]GCI_data_platform-39'!$F$1:$G$149,2,FALSE)</f>
        <v>6326.32967235878</v>
      </c>
      <c r="N142" s="57">
        <f>+VLOOKUP(B142,'[6]GCI_data_platform-40'!$F$1:$G$149,2,FALSE)</f>
        <v>6.5866132673244504</v>
      </c>
      <c r="O142" s="57">
        <f>+VLOOKUP(B142,'[6]GCI_data_platform-41'!$F$1:$G$149,2,FALSE)</f>
        <v>6.6544572045454498</v>
      </c>
      <c r="P142" s="57">
        <f>+VLOOKUP(B142,'[6]GCI_data_platform-42'!$F$1:$G$149,2,FALSE)</f>
        <v>130.750773204138</v>
      </c>
      <c r="Q142" s="57">
        <f>+VLOOKUP(B142,'[6]GCI_data_platform-43'!$F$1:$G$149,2,FALSE)</f>
        <v>52.5652854555359</v>
      </c>
    </row>
    <row r="143" spans="1:17" hidden="1" x14ac:dyDescent="0.25">
      <c r="A143" s="57" t="s">
        <v>123</v>
      </c>
      <c r="B143" s="57" t="s">
        <v>537</v>
      </c>
      <c r="C143" s="57">
        <v>30</v>
      </c>
      <c r="F143" s="57">
        <f>+VLOOKUP(B143,'[6]GCI_data_platform-33'!$F$1:$G$149,2,FALSE)</f>
        <v>5.77247944315888</v>
      </c>
      <c r="G143" s="57">
        <f>+VLOOKUP(B143,'[6]GCI_data_platform-34'!$F$1:$G$149,2,FALSE)</f>
        <v>5.8214466101340001</v>
      </c>
      <c r="H143" s="57">
        <f>+VLOOKUP(B143,'[6]GCI_data_platform-35'!$F$1:$G$149,2,FALSE)</f>
        <v>5.73413692211055</v>
      </c>
      <c r="I143" s="57">
        <f>+VLOOKUP(B143,'[6]GCI_data_platform-108'!$F$1:$G$149,2,FALSE)</f>
        <v>5.6844528241205996</v>
      </c>
      <c r="J143" s="57">
        <f>+VLOOKUP(B143,'[6]GCI_data_platform-36'!$F$1:$G$149,2,FALSE)</f>
        <v>4.88993059296482</v>
      </c>
      <c r="K143" s="57">
        <f>+VLOOKUP(B143,'[6]GCI_data_platform-37'!$F$1:$G$149,2,FALSE)</f>
        <v>5.6717412763819102</v>
      </c>
      <c r="L143" s="57">
        <f>+VLOOKUP(B143,'[6]GCI_data_platform-38'!$F$1:$G$149,2,FALSE)</f>
        <v>5.9484180452261297</v>
      </c>
      <c r="M143" s="57">
        <f>+VLOOKUP(B143,'[6]GCI_data_platform-39'!$F$1:$G$149,2,FALSE)</f>
        <v>32852.2404388102</v>
      </c>
      <c r="N143" s="57">
        <f>+VLOOKUP(B143,'[6]GCI_data_platform-40'!$F$1:$G$149,2,FALSE)</f>
        <v>5.7235122761837598</v>
      </c>
      <c r="O143" s="57">
        <f>+VLOOKUP(B143,'[6]GCI_data_platform-41'!$F$1:$G$149,2,FALSE)</f>
        <v>6.1916408793969904</v>
      </c>
      <c r="P143" s="57">
        <f>+VLOOKUP(B143,'[6]GCI_data_platform-42'!$F$1:$G$149,2,FALSE)</f>
        <v>98.166103913114995</v>
      </c>
      <c r="Q143" s="57">
        <f>+VLOOKUP(B143,'[6]GCI_data_platform-43'!$F$1:$G$149,2,FALSE)</f>
        <v>44.016414335235403</v>
      </c>
    </row>
    <row r="144" spans="1:17" hidden="1" x14ac:dyDescent="0.25">
      <c r="A144" s="57" t="s">
        <v>282</v>
      </c>
      <c r="B144" s="57" t="s">
        <v>538</v>
      </c>
      <c r="C144" s="57">
        <v>30</v>
      </c>
      <c r="F144" s="57">
        <f>+VLOOKUP(B144,'[6]GCI_data_platform-33'!$F$1:$G$149,2,FALSE)</f>
        <v>4.3143110082891702</v>
      </c>
      <c r="G144" s="57">
        <f>+VLOOKUP(B144,'[6]GCI_data_platform-34'!$F$1:$G$149,2,FALSE)</f>
        <v>3.1093828956295502</v>
      </c>
      <c r="H144" s="57">
        <f>+VLOOKUP(B144,'[6]GCI_data_platform-35'!$F$1:$G$149,2,FALSE)</f>
        <v>3.8577876589595399</v>
      </c>
      <c r="I144" s="57">
        <f>+VLOOKUP(B144,'[6]GCI_data_platform-108'!$F$1:$G$149,2,FALSE)</f>
        <v>3.4941877855491299</v>
      </c>
      <c r="J144" s="57">
        <f>+VLOOKUP(B144,'[6]GCI_data_platform-36'!$F$1:$G$149,2,FALSE)</f>
        <v>1.2295589208092501</v>
      </c>
      <c r="K144" s="57">
        <f>+VLOOKUP(B144,'[6]GCI_data_platform-37'!$F$1:$G$149,2,FALSE)</f>
        <v>4.6995827462427702</v>
      </c>
      <c r="L144" s="57">
        <f>+VLOOKUP(B144,'[6]GCI_data_platform-38'!$F$1:$G$149,2,FALSE)</f>
        <v>4.2502855930635803</v>
      </c>
      <c r="M144" s="57">
        <f>+VLOOKUP(B144,'[6]GCI_data_platform-39'!$F$1:$G$149,2,FALSE)</f>
        <v>47.423314547136002</v>
      </c>
      <c r="N144" s="57">
        <f>+VLOOKUP(B144,'[6]GCI_data_platform-40'!$F$1:$G$149,2,FALSE)</f>
        <v>5.5192391209487903</v>
      </c>
      <c r="O144" s="57">
        <f>+VLOOKUP(B144,'[6]GCI_data_platform-41'!$F$1:$G$149,2,FALSE)</f>
        <v>5.62038267861272</v>
      </c>
      <c r="P144" s="57">
        <f>+VLOOKUP(B144,'[6]GCI_data_platform-42'!$F$1:$G$149,2,FALSE)</f>
        <v>147.296625492271</v>
      </c>
      <c r="Q144" s="57">
        <f>+VLOOKUP(B144,'[6]GCI_data_platform-43'!$F$1:$G$149,2,FALSE)</f>
        <v>29.8090656797078</v>
      </c>
    </row>
    <row r="145" spans="1:17" hidden="1" x14ac:dyDescent="0.25">
      <c r="A145" s="57" t="s">
        <v>284</v>
      </c>
      <c r="B145" s="57" t="s">
        <v>541</v>
      </c>
      <c r="C145" s="57">
        <v>30</v>
      </c>
      <c r="F145" s="57">
        <f>+VLOOKUP(B145,'[6]GCI_data_platform-33'!$F$1:$G$149,2,FALSE)</f>
        <v>2.6112567524789601</v>
      </c>
      <c r="G145" s="57">
        <f>+VLOOKUP(B145,'[6]GCI_data_platform-34'!$F$1:$G$149,2,FALSE)</f>
        <v>2.34626802917226</v>
      </c>
      <c r="H145" s="57">
        <f>+VLOOKUP(B145,'[6]GCI_data_platform-35'!$F$1:$G$149,2,FALSE)</f>
        <v>2.6301735096774199</v>
      </c>
      <c r="I145" s="57">
        <f>+VLOOKUP(B145,'[6]GCI_data_platform-108'!$F$1:$G$149,2,FALSE)</f>
        <v>2.6486486677419401</v>
      </c>
      <c r="J145" s="57">
        <f>+VLOOKUP(B145,'[6]GCI_data_platform-36'!$F$1:$G$149,2,FALSE)</f>
        <v>1.5806091193548399</v>
      </c>
      <c r="K145" s="57">
        <f>+VLOOKUP(B145,'[6]GCI_data_platform-37'!$F$1:$G$149,2,FALSE)</f>
        <v>2.5349985838709701</v>
      </c>
      <c r="L145" s="57">
        <f>+VLOOKUP(B145,'[6]GCI_data_platform-38'!$F$1:$G$149,2,FALSE)</f>
        <v>2.9887959387096799</v>
      </c>
      <c r="M145" s="57">
        <f>+VLOOKUP(B145,'[6]GCI_data_platform-39'!$F$1:$G$149,2,FALSE)</f>
        <v>262.51623351360001</v>
      </c>
      <c r="N145" s="57">
        <f>+VLOOKUP(B145,'[6]GCI_data_platform-40'!$F$1:$G$149,2,FALSE)</f>
        <v>2.8762454757856601</v>
      </c>
      <c r="O145" s="57">
        <f>+VLOOKUP(B145,'[6]GCI_data_platform-41'!$F$1:$G$149,2,FALSE)</f>
        <v>1.78094054193548</v>
      </c>
      <c r="P145" s="57">
        <f>+VLOOKUP(B145,'[6]GCI_data_platform-42'!$F$1:$G$149,2,FALSE)</f>
        <v>102.10008171774101</v>
      </c>
      <c r="Q145" s="57">
        <f>+VLOOKUP(B145,'[6]GCI_data_platform-43'!$F$1:$G$149,2,FALSE)</f>
        <v>25.5873115558976</v>
      </c>
    </row>
    <row r="146" spans="1:17" hidden="1" x14ac:dyDescent="0.25">
      <c r="A146" s="57" t="s">
        <v>285</v>
      </c>
      <c r="B146" s="57" t="s">
        <v>542</v>
      </c>
      <c r="C146" s="57">
        <v>30</v>
      </c>
      <c r="F146" s="57">
        <f>+VLOOKUP(B146,'[6]GCI_data_platform-33'!$F$1:$G$149,2,FALSE)</f>
        <v>3.6883328295869702</v>
      </c>
      <c r="G146" s="57">
        <f>+VLOOKUP(B146,'[6]GCI_data_platform-34'!$F$1:$G$149,2,FALSE)</f>
        <v>3.3523540589340102</v>
      </c>
      <c r="H146" s="57">
        <f>+VLOOKUP(B146,'[6]GCI_data_platform-35'!$F$1:$G$149,2,FALSE)</f>
        <v>3.4080475756097601</v>
      </c>
      <c r="I146" s="57">
        <f>+VLOOKUP(B146,'[6]GCI_data_platform-108'!$F$1:$G$149,2,FALSE)</f>
        <v>3.0803081902438998</v>
      </c>
      <c r="J146" s="57">
        <f>+VLOOKUP(B146,'[6]GCI_data_platform-36'!$F$1:$G$149,2,FALSE)</f>
        <v>2.9656800195122002</v>
      </c>
      <c r="K146" s="57">
        <f>+VLOOKUP(B146,'[6]GCI_data_platform-37'!$F$1:$G$149,2,FALSE)</f>
        <v>3.6761477365853699</v>
      </c>
      <c r="L146" s="57">
        <f>+VLOOKUP(B146,'[6]GCI_data_platform-38'!$F$1:$G$149,2,FALSE)</f>
        <v>4.0413346195121997</v>
      </c>
      <c r="M146" s="57">
        <f>+VLOOKUP(B146,'[6]GCI_data_platform-39'!$F$1:$G$149,2,FALSE)</f>
        <v>733.96472864774398</v>
      </c>
      <c r="N146" s="57">
        <f>+VLOOKUP(B146,'[6]GCI_data_platform-40'!$F$1:$G$149,2,FALSE)</f>
        <v>4.0243116002399297</v>
      </c>
      <c r="O146" s="57">
        <f>+VLOOKUP(B146,'[6]GCI_data_platform-41'!$F$1:$G$149,2,FALSE)</f>
        <v>3.9615663560975598</v>
      </c>
      <c r="P146" s="57">
        <f>+VLOOKUP(B146,'[6]GCI_data_platform-42'!$F$1:$G$149,2,FALSE)</f>
        <v>149.409997343817</v>
      </c>
      <c r="Q146" s="57">
        <f>+VLOOKUP(B146,'[6]GCI_data_platform-43'!$F$1:$G$149,2,FALSE)</f>
        <v>11.357425477158399</v>
      </c>
    </row>
    <row r="147" spans="1:17" hidden="1" x14ac:dyDescent="0.25">
      <c r="A147" s="57" t="s">
        <v>324</v>
      </c>
      <c r="B147" s="57" t="s">
        <v>548</v>
      </c>
      <c r="C147" s="57">
        <v>30</v>
      </c>
      <c r="F147" s="57">
        <f>+VLOOKUP(B147,'[6]GCI_data_platform-33'!$F$1:$G$149,2,FALSE)</f>
        <v>1.9394843248295299</v>
      </c>
      <c r="G147" s="57">
        <f>+VLOOKUP(B147,'[6]GCI_data_platform-34'!$F$1:$G$149,2,FALSE)</f>
        <v>2.3473651427256699</v>
      </c>
      <c r="H147" s="57">
        <f>+VLOOKUP(B147,'[6]GCI_data_platform-35'!$F$1:$G$149,2,FALSE)</f>
        <v>2.631994932</v>
      </c>
      <c r="I147" s="57">
        <f>+VLOOKUP(B147,'[6]GCI_data_platform-108'!$F$1:$G$149,2,FALSE)</f>
        <v>2.449406872</v>
      </c>
      <c r="J147" s="57">
        <f>+VLOOKUP(B147,'[6]GCI_data_platform-36'!$F$1:$G$149,2,FALSE)</f>
        <v>0</v>
      </c>
      <c r="K147" s="57">
        <f>+VLOOKUP(B147,'[6]GCI_data_platform-37'!$F$1:$G$149,2,FALSE)</f>
        <v>2.8521069319999999</v>
      </c>
      <c r="L147" s="57">
        <f>+VLOOKUP(B147,'[6]GCI_data_platform-38'!$F$1:$G$149,2,FALSE)</f>
        <v>2.6985621800000001</v>
      </c>
      <c r="M147" s="57">
        <f>+VLOOKUP(B147,'[6]GCI_data_platform-39'!$F$1:$G$149,2,FALSE)</f>
        <v>39.816576321984002</v>
      </c>
      <c r="N147" s="57">
        <f>+VLOOKUP(B147,'[6]GCI_data_platform-40'!$F$1:$G$149,2,FALSE)</f>
        <v>1.5316035069334</v>
      </c>
      <c r="O147" s="57">
        <f>+VLOOKUP(B147,'[6]GCI_data_platform-41'!$F$1:$G$149,2,FALSE)</f>
        <v>1.4541533719999999</v>
      </c>
      <c r="P147" s="57">
        <f>+VLOOKUP(B147,'[6]GCI_data_platform-42'!$F$1:$G$149,2,FALSE)</f>
        <v>54.362145674672</v>
      </c>
      <c r="Q147" s="57">
        <f>+VLOOKUP(B147,'[6]GCI_data_platform-43'!$F$1:$G$149,2,FALSE)</f>
        <v>4.3176840881178302</v>
      </c>
    </row>
    <row r="148" spans="1:17" hidden="1" x14ac:dyDescent="0.25">
      <c r="A148" s="57" t="s">
        <v>287</v>
      </c>
      <c r="B148" s="57" t="s">
        <v>549</v>
      </c>
      <c r="C148" s="57">
        <v>30</v>
      </c>
      <c r="F148" s="57">
        <f>+VLOOKUP(B148,'[6]GCI_data_platform-33'!$F$1:$G$149,2,FALSE)</f>
        <v>2.7607645312232001</v>
      </c>
      <c r="G148" s="57">
        <f>+VLOOKUP(B148,'[6]GCI_data_platform-34'!$F$1:$G$149,2,FALSE)</f>
        <v>2.8973841314244599</v>
      </c>
      <c r="H148" s="57">
        <f>+VLOOKUP(B148,'[6]GCI_data_platform-35'!$F$1:$G$149,2,FALSE)</f>
        <v>3.7663062837988801</v>
      </c>
      <c r="I148" s="57">
        <f>+VLOOKUP(B148,'[6]GCI_data_platform-108'!$F$1:$G$149,2,FALSE)</f>
        <v>3.3672250357541902</v>
      </c>
      <c r="J148" s="57">
        <f>+VLOOKUP(B148,'[6]GCI_data_platform-36'!$F$1:$G$149,2,FALSE)</f>
        <v>2.1103932525139699</v>
      </c>
      <c r="K148" s="57">
        <f>+VLOOKUP(B148,'[6]GCI_data_platform-37'!$F$1:$G$149,2,FALSE)</f>
        <v>3.4871999720670401</v>
      </c>
      <c r="L148" s="57">
        <f>+VLOOKUP(B148,'[6]GCI_data_platform-38'!$F$1:$G$149,2,FALSE)</f>
        <v>3.53856092960894</v>
      </c>
      <c r="M148" s="57">
        <f>+VLOOKUP(B148,'[6]GCI_data_platform-39'!$F$1:$G$149,2,FALSE)</f>
        <v>43.542359764992</v>
      </c>
      <c r="N148" s="57">
        <f>+VLOOKUP(B148,'[6]GCI_data_platform-40'!$F$1:$G$149,2,FALSE)</f>
        <v>2.62414493102195</v>
      </c>
      <c r="O148" s="57">
        <f>+VLOOKUP(B148,'[6]GCI_data_platform-41'!$F$1:$G$149,2,FALSE)</f>
        <v>3.10312336424581</v>
      </c>
      <c r="P148" s="57">
        <f>+VLOOKUP(B148,'[6]GCI_data_platform-42'!$F$1:$G$149,2,FALSE)</f>
        <v>75.806659911923305</v>
      </c>
      <c r="Q148" s="57">
        <f>+VLOOKUP(B148,'[6]GCI_data_platform-43'!$F$1:$G$149,2,FALSE)</f>
        <v>0.594529781482107</v>
      </c>
    </row>
    <row r="149" spans="1:17" hidden="1" x14ac:dyDescent="0.25">
      <c r="A149" s="57" t="s">
        <v>288</v>
      </c>
      <c r="B149" s="57" t="s">
        <v>550</v>
      </c>
      <c r="C149" s="57">
        <v>30</v>
      </c>
      <c r="F149" s="57">
        <f>+VLOOKUP(B149,'[6]GCI_data_platform-33'!$F$1:$G$149,2,FALSE)</f>
        <v>2.5909180626547399</v>
      </c>
      <c r="G149" s="57">
        <f>+VLOOKUP(B149,'[6]GCI_data_platform-34'!$F$1:$G$149,2,FALSE)</f>
        <v>2.8588667937790602</v>
      </c>
      <c r="H149" s="57">
        <f>+VLOOKUP(B149,'[6]GCI_data_platform-35'!$F$1:$G$149,2,FALSE)</f>
        <v>3.1682745438016502</v>
      </c>
      <c r="I149" s="57">
        <f>+VLOOKUP(B149,'[6]GCI_data_platform-108'!$F$1:$G$149,2,FALSE)</f>
        <v>3.2768479024793402</v>
      </c>
      <c r="J149" s="57">
        <f>+VLOOKUP(B149,'[6]GCI_data_platform-36'!$F$1:$G$149,2,FALSE)</f>
        <v>2.2707091206611598</v>
      </c>
      <c r="K149" s="57">
        <f>+VLOOKUP(B149,'[6]GCI_data_platform-37'!$F$1:$G$149,2,FALSE)</f>
        <v>4.0866036148760303</v>
      </c>
      <c r="L149" s="57">
        <f>+VLOOKUP(B149,'[6]GCI_data_platform-38'!$F$1:$G$149,2,FALSE)</f>
        <v>3.31846488595041</v>
      </c>
      <c r="M149" s="57">
        <f>+VLOOKUP(B149,'[6]GCI_data_platform-39'!$F$1:$G$149,2,FALSE)</f>
        <v>12.450989998656</v>
      </c>
      <c r="N149" s="57">
        <f>+VLOOKUP(B149,'[6]GCI_data_platform-40'!$F$1:$G$149,2,FALSE)</f>
        <v>2.3229693315304298</v>
      </c>
      <c r="O149" s="57">
        <f>+VLOOKUP(B149,'[6]GCI_data_platform-41'!$F$1:$G$149,2,FALSE)</f>
        <v>1.9727315190082599</v>
      </c>
      <c r="P149" s="57">
        <f>+VLOOKUP(B149,'[6]GCI_data_platform-42'!$F$1:$G$149,2,FALSE)</f>
        <v>96.928285762103499</v>
      </c>
      <c r="Q149" s="57">
        <f>+VLOOKUP(B149,'[6]GCI_data_platform-43'!$F$1:$G$149,2,FALSE)</f>
        <v>2.3179457798172001</v>
      </c>
    </row>
    <row r="151" spans="1:17" x14ac:dyDescent="0.25">
      <c r="A151" s="47" t="s">
        <v>171</v>
      </c>
      <c r="F151" s="57">
        <f t="shared" ref="F151:Q151" si="0">+AVERAGEIF($D$2:$D$149,1,F2:F149)</f>
        <v>4.0235270099553819</v>
      </c>
      <c r="G151" s="57">
        <f t="shared" si="0"/>
        <v>3.7134567520742947</v>
      </c>
      <c r="H151" s="57">
        <f t="shared" si="0"/>
        <v>4.5496841795419094</v>
      </c>
      <c r="I151" s="57">
        <f t="shared" si="0"/>
        <v>4.069345462706166</v>
      </c>
      <c r="J151" s="57">
        <f t="shared" si="0"/>
        <v>1.3596697147143579</v>
      </c>
      <c r="K151" s="57">
        <f t="shared" si="0"/>
        <v>4.4086666730686179</v>
      </c>
      <c r="L151" s="57">
        <f t="shared" si="0"/>
        <v>4.5543999109863398</v>
      </c>
      <c r="M151" s="57">
        <f t="shared" si="0"/>
        <v>86.070185824957633</v>
      </c>
      <c r="N151" s="57">
        <f t="shared" si="0"/>
        <v>4.3335972678364687</v>
      </c>
      <c r="O151" s="57">
        <f t="shared" si="0"/>
        <v>4.6698148875269805</v>
      </c>
      <c r="P151" s="57">
        <f t="shared" si="0"/>
        <v>117.61774087521927</v>
      </c>
      <c r="Q151" s="57">
        <f t="shared" si="0"/>
        <v>20.766094727293225</v>
      </c>
    </row>
    <row r="152" spans="1:17" x14ac:dyDescent="0.25">
      <c r="A152" s="47" t="s">
        <v>685</v>
      </c>
      <c r="F152" s="57">
        <f>+AVERAGEIF($C$2:$C$149,20,F2:F149)</f>
        <v>4.0298878047349351</v>
      </c>
      <c r="G152" s="57">
        <f t="shared" ref="G152:Q152" si="1">+AVERAGEIF($C$2:$C$149,20,G2:G149)</f>
        <v>3.7287022938929395</v>
      </c>
      <c r="H152" s="57">
        <f t="shared" si="1"/>
        <v>4.5577836397394016</v>
      </c>
      <c r="I152" s="57">
        <f t="shared" si="1"/>
        <v>4.0835199060162699</v>
      </c>
      <c r="J152" s="57">
        <f t="shared" si="1"/>
        <v>1.423436423901562</v>
      </c>
      <c r="K152" s="57">
        <f t="shared" si="1"/>
        <v>4.3623584295594657</v>
      </c>
      <c r="L152" s="57">
        <f t="shared" si="1"/>
        <v>4.5005328313311654</v>
      </c>
      <c r="M152" s="57">
        <f t="shared" si="1"/>
        <v>91.259230412936262</v>
      </c>
      <c r="N152" s="57">
        <f t="shared" si="1"/>
        <v>4.3310733155769308</v>
      </c>
      <c r="O152" s="57">
        <f t="shared" si="1"/>
        <v>4.7043473768994479</v>
      </c>
      <c r="P152" s="57">
        <f t="shared" si="1"/>
        <v>116.34030415473242</v>
      </c>
      <c r="Q152" s="57">
        <f t="shared" si="1"/>
        <v>20.100590729425903</v>
      </c>
    </row>
    <row r="153" spans="1:17" x14ac:dyDescent="0.25">
      <c r="A153" s="47" t="s">
        <v>173</v>
      </c>
      <c r="F153" s="57">
        <f>+AVERAGEIF($C$2:$C$149,10,F2:F149)</f>
        <v>3.9942673539694362</v>
      </c>
      <c r="G153" s="57">
        <f t="shared" ref="G153:Q153" si="2">+AVERAGEIF($C$2:$C$149,10,G2:G149)</f>
        <v>3.64332725970853</v>
      </c>
      <c r="H153" s="57">
        <f t="shared" si="2"/>
        <v>4.5124266626334464</v>
      </c>
      <c r="I153" s="57">
        <f t="shared" si="2"/>
        <v>4.0041430234796982</v>
      </c>
      <c r="J153" s="57">
        <f t="shared" si="2"/>
        <v>1.0663428524532199</v>
      </c>
      <c r="K153" s="57">
        <f t="shared" si="2"/>
        <v>4.6216845932107198</v>
      </c>
      <c r="L153" s="57">
        <f t="shared" si="2"/>
        <v>4.8021884774001453</v>
      </c>
      <c r="M153" s="57">
        <f t="shared" si="2"/>
        <v>62.200580720255992</v>
      </c>
      <c r="N153" s="57">
        <f t="shared" si="2"/>
        <v>4.3452074482303438</v>
      </c>
      <c r="O153" s="57">
        <f t="shared" si="2"/>
        <v>4.5109654364136276</v>
      </c>
      <c r="P153" s="57">
        <f t="shared" si="2"/>
        <v>123.4939497894587</v>
      </c>
      <c r="Q153" s="57">
        <f t="shared" si="2"/>
        <v>23.827413117482905</v>
      </c>
    </row>
    <row r="154" spans="1:17" x14ac:dyDescent="0.25">
      <c r="A154" s="47" t="s">
        <v>58</v>
      </c>
      <c r="F154" s="57">
        <f>+AVERAGEIF($C$2:$C$149,30,F2:F149)</f>
        <v>3.9330498624435761</v>
      </c>
      <c r="G154" s="57">
        <f t="shared" ref="G154:Q154" si="3">+AVERAGEIF($C$2:$C$149,30,G2:G149)</f>
        <v>3.7690603211184266</v>
      </c>
      <c r="H154" s="57">
        <f t="shared" si="3"/>
        <v>4.2181999135691211</v>
      </c>
      <c r="I154" s="57">
        <f t="shared" si="3"/>
        <v>3.9990478274567764</v>
      </c>
      <c r="J154" s="57">
        <f t="shared" si="3"/>
        <v>2.8744886764750737</v>
      </c>
      <c r="K154" s="57">
        <f t="shared" si="3"/>
        <v>4.1525054236056498</v>
      </c>
      <c r="L154" s="57">
        <f t="shared" si="3"/>
        <v>4.4157749395038648</v>
      </c>
      <c r="M154" s="57">
        <f t="shared" si="3"/>
        <v>1139.0029013186727</v>
      </c>
      <c r="N154" s="57">
        <f t="shared" si="3"/>
        <v>4.0970394037687248</v>
      </c>
      <c r="O154" s="57">
        <f t="shared" si="3"/>
        <v>4.4779936787066754</v>
      </c>
      <c r="P154" s="57">
        <f t="shared" si="3"/>
        <v>106.15594865015269</v>
      </c>
      <c r="Q154" s="57">
        <f t="shared" si="3"/>
        <v>19.671637650396683</v>
      </c>
    </row>
    <row r="156" spans="1:17" x14ac:dyDescent="0.25">
      <c r="A156" s="47" t="s">
        <v>759</v>
      </c>
      <c r="F156" s="57">
        <f>+AVERAGEIF($E$2:$E$149,22,F2:F149)</f>
        <v>3.83296931540495</v>
      </c>
      <c r="G156" s="57">
        <f t="shared" ref="G156:Q156" si="4">+AVERAGEIF($E$2:$E$149,22,G2:G149)</f>
        <v>3.5999039784129643</v>
      </c>
      <c r="H156" s="57">
        <f t="shared" si="4"/>
        <v>4.4730320885475772</v>
      </c>
      <c r="I156" s="57">
        <f t="shared" si="4"/>
        <v>3.9372459126056354</v>
      </c>
      <c r="J156" s="57">
        <f t="shared" si="4"/>
        <v>1.5428659984484501</v>
      </c>
      <c r="K156" s="57">
        <f t="shared" si="4"/>
        <v>4.1754567610147122</v>
      </c>
      <c r="L156" s="57">
        <f t="shared" si="4"/>
        <v>4.3001635668050353</v>
      </c>
      <c r="M156" s="57">
        <f t="shared" si="4"/>
        <v>98.627327629379863</v>
      </c>
      <c r="N156" s="57">
        <f t="shared" si="4"/>
        <v>4.0660346523969357</v>
      </c>
      <c r="O156" s="57">
        <f t="shared" si="4"/>
        <v>4.6723595777450999</v>
      </c>
      <c r="P156" s="57">
        <f t="shared" si="4"/>
        <v>110.59199825121129</v>
      </c>
      <c r="Q156" s="57">
        <f t="shared" si="4"/>
        <v>14.010134970794882</v>
      </c>
    </row>
    <row r="157" spans="1:17" x14ac:dyDescent="0.25">
      <c r="A157" s="47" t="s">
        <v>760</v>
      </c>
      <c r="F157" s="57">
        <f>+AVERAGEIF($E$2:$E$149,21,F2:F149)</f>
        <v>4.4799872089177581</v>
      </c>
      <c r="G157" s="57">
        <f t="shared" ref="G157:Q157" si="5">+AVERAGEIF($E$2:$E$149,21,G2:G149)</f>
        <v>4.0230984435614543</v>
      </c>
      <c r="H157" s="57">
        <f t="shared" si="5"/>
        <v>4.7515014710349988</v>
      </c>
      <c r="I157" s="57">
        <f t="shared" si="5"/>
        <v>4.4178604623834321</v>
      </c>
      <c r="J157" s="57">
        <f t="shared" si="5"/>
        <v>1.1504545392229615</v>
      </c>
      <c r="K157" s="57">
        <f t="shared" si="5"/>
        <v>4.7895622433760483</v>
      </c>
      <c r="L157" s="57">
        <f t="shared" si="5"/>
        <v>4.9585197216766028</v>
      </c>
      <c r="M157" s="57">
        <f t="shared" si="5"/>
        <v>74.417865346779422</v>
      </c>
      <c r="N157" s="57">
        <f t="shared" si="5"/>
        <v>4.9368759742740611</v>
      </c>
      <c r="O157" s="57">
        <f t="shared" si="5"/>
        <v>4.7774623463950974</v>
      </c>
      <c r="P157" s="57">
        <f t="shared" si="5"/>
        <v>129.47928907706645</v>
      </c>
      <c r="Q157" s="57">
        <f t="shared" si="5"/>
        <v>34.021632463439673</v>
      </c>
    </row>
    <row r="158" spans="1:17" x14ac:dyDescent="0.25">
      <c r="A158" s="47" t="s">
        <v>761</v>
      </c>
      <c r="F158" s="57">
        <f>+AVERAGEIF($E$2:$E$149,12,F2:F149)</f>
        <v>3.6555000530698734</v>
      </c>
      <c r="G158" s="57">
        <f t="shared" ref="G158:Q158" si="6">+AVERAGEIF($E$2:$E$149,12,G2:G149)</f>
        <v>3.3574129765127698</v>
      </c>
      <c r="H158" s="57">
        <f t="shared" si="6"/>
        <v>4.2665341754615307</v>
      </c>
      <c r="I158" s="57">
        <f t="shared" si="6"/>
        <v>3.7717617146230267</v>
      </c>
      <c r="J158" s="57">
        <f t="shared" si="6"/>
        <v>1.3483548104612499</v>
      </c>
      <c r="K158" s="57">
        <f t="shared" si="6"/>
        <v>4.1540861334836734</v>
      </c>
      <c r="L158" s="57">
        <f t="shared" si="6"/>
        <v>4.26270850963152</v>
      </c>
      <c r="M158" s="57">
        <f t="shared" si="6"/>
        <v>33.500233987967995</v>
      </c>
      <c r="N158" s="57">
        <f t="shared" si="6"/>
        <v>3.95358712962698</v>
      </c>
      <c r="O158" s="57">
        <f t="shared" si="6"/>
        <v>3.9658942281092728</v>
      </c>
      <c r="P158" s="57">
        <f t="shared" si="6"/>
        <v>131.51115355841463</v>
      </c>
      <c r="Q158" s="57">
        <f t="shared" si="6"/>
        <v>19.03544508826327</v>
      </c>
    </row>
    <row r="159" spans="1:17" x14ac:dyDescent="0.25">
      <c r="A159" s="47" t="s">
        <v>762</v>
      </c>
      <c r="F159" s="57">
        <f>+AVERAGEIF($E$2:$E$149,11,F2:F149)</f>
        <v>4.5024183053187805</v>
      </c>
      <c r="G159" s="57">
        <f t="shared" ref="G159:Q159" si="7">+AVERAGEIF($E$2:$E$149,11,G2:G149)</f>
        <v>4.0721986845021698</v>
      </c>
      <c r="H159" s="57">
        <f t="shared" si="7"/>
        <v>4.8812653933913204</v>
      </c>
      <c r="I159" s="57">
        <f t="shared" si="7"/>
        <v>4.3527149867647053</v>
      </c>
      <c r="J159" s="57">
        <f t="shared" si="7"/>
        <v>0.64332491544117498</v>
      </c>
      <c r="K159" s="57">
        <f t="shared" si="7"/>
        <v>5.3230822828012894</v>
      </c>
      <c r="L159" s="57">
        <f t="shared" si="7"/>
        <v>5.6114084290530855</v>
      </c>
      <c r="M159" s="57">
        <f t="shared" si="7"/>
        <v>105.251100818688</v>
      </c>
      <c r="N159" s="57">
        <f t="shared" si="7"/>
        <v>4.9326379261353903</v>
      </c>
      <c r="O159" s="57">
        <f t="shared" si="7"/>
        <v>5.3285722488701595</v>
      </c>
      <c r="P159" s="57">
        <f t="shared" si="7"/>
        <v>111.46814413602485</v>
      </c>
      <c r="Q159" s="57">
        <f t="shared" si="7"/>
        <v>31.015365161312364</v>
      </c>
    </row>
    <row r="162" spans="1:17" x14ac:dyDescent="0.25">
      <c r="A162" s="47" t="s">
        <v>763</v>
      </c>
      <c r="F162" s="57">
        <f t="shared" ref="F162:Q163" si="8">+F158/F156</f>
        <v>0.953699273922748</v>
      </c>
      <c r="G162" s="57">
        <f t="shared" si="8"/>
        <v>0.93263959167958199</v>
      </c>
      <c r="H162" s="57">
        <f t="shared" si="8"/>
        <v>0.95383491354449512</v>
      </c>
      <c r="I162" s="57">
        <f t="shared" si="8"/>
        <v>0.95796955494885694</v>
      </c>
      <c r="J162" s="57">
        <f t="shared" si="8"/>
        <v>0.87392865732811142</v>
      </c>
      <c r="K162" s="57">
        <f t="shared" si="8"/>
        <v>0.9948818467645093</v>
      </c>
      <c r="L162" s="57">
        <f t="shared" si="8"/>
        <v>0.99128985291102689</v>
      </c>
      <c r="M162" s="57">
        <f t="shared" si="8"/>
        <v>0.33966482508635559</v>
      </c>
      <c r="N162" s="57">
        <f t="shared" si="8"/>
        <v>0.97234467180360407</v>
      </c>
      <c r="O162" s="57">
        <f t="shared" si="8"/>
        <v>0.84879901945030301</v>
      </c>
      <c r="P162" s="57">
        <f t="shared" si="8"/>
        <v>1.1891561382197398</v>
      </c>
      <c r="Q162" s="57">
        <f t="shared" si="8"/>
        <v>1.3586910567202959</v>
      </c>
    </row>
    <row r="163" spans="1:17" x14ac:dyDescent="0.25">
      <c r="A163" s="47" t="s">
        <v>764</v>
      </c>
      <c r="F163" s="57">
        <f t="shared" si="8"/>
        <v>1.0050069554565628</v>
      </c>
      <c r="G163" s="57">
        <f t="shared" si="8"/>
        <v>1.0122045835143048</v>
      </c>
      <c r="H163" s="57">
        <f t="shared" si="8"/>
        <v>1.0273100878001109</v>
      </c>
      <c r="I163" s="57">
        <f t="shared" si="8"/>
        <v>0.98525406671998395</v>
      </c>
      <c r="J163" s="57">
        <f t="shared" si="8"/>
        <v>0.55919194849340914</v>
      </c>
      <c r="K163" s="57">
        <f t="shared" si="8"/>
        <v>1.1113922342617215</v>
      </c>
      <c r="L163" s="57">
        <f t="shared" si="8"/>
        <v>1.1316700838200406</v>
      </c>
      <c r="M163" s="57">
        <f t="shared" si="8"/>
        <v>1.4143257177322803</v>
      </c>
      <c r="N163" s="57">
        <f t="shared" si="8"/>
        <v>0.99914155264163917</v>
      </c>
      <c r="O163" s="57">
        <f t="shared" si="8"/>
        <v>1.1153562001155091</v>
      </c>
      <c r="P163" s="57">
        <f t="shared" si="8"/>
        <v>0.86089555272178453</v>
      </c>
      <c r="Q163" s="57">
        <f t="shared" si="8"/>
        <v>0.91163659458851942</v>
      </c>
    </row>
    <row r="164" spans="1:17" x14ac:dyDescent="0.25">
      <c r="A164" s="47" t="s">
        <v>765</v>
      </c>
      <c r="F164" s="57">
        <f t="shared" ref="F164:Q164" si="9">+F151/F154</f>
        <v>1.0230043225171808</v>
      </c>
      <c r="G164" s="57">
        <f t="shared" si="9"/>
        <v>0.98524736557476156</v>
      </c>
      <c r="H164" s="62">
        <f t="shared" si="9"/>
        <v>1.0785842949042004</v>
      </c>
      <c r="I164" s="62">
        <f t="shared" si="9"/>
        <v>1.0175785932758139</v>
      </c>
      <c r="J164" s="65">
        <f t="shared" si="9"/>
        <v>0.47301272252068599</v>
      </c>
      <c r="K164" s="62">
        <f t="shared" si="9"/>
        <v>1.0616883599975029</v>
      </c>
      <c r="L164" s="62">
        <f t="shared" si="9"/>
        <v>1.0313931242831977</v>
      </c>
      <c r="M164" s="57">
        <f t="shared" si="9"/>
        <v>7.5566256877230495E-2</v>
      </c>
      <c r="N164" s="57">
        <f t="shared" si="9"/>
        <v>1.057738732961695</v>
      </c>
      <c r="O164" s="62">
        <f t="shared" si="9"/>
        <v>1.042836417954861</v>
      </c>
      <c r="P164" s="62">
        <f t="shared" si="9"/>
        <v>1.1079712665263821</v>
      </c>
      <c r="Q164" s="62">
        <f t="shared" si="9"/>
        <v>1.0556362971068896</v>
      </c>
    </row>
    <row r="166" spans="1:17" x14ac:dyDescent="0.25">
      <c r="F166" s="57" t="s">
        <v>780</v>
      </c>
      <c r="G166" s="57" t="s">
        <v>781</v>
      </c>
      <c r="H166" s="62" t="s">
        <v>782</v>
      </c>
      <c r="I166" s="62" t="s">
        <v>783</v>
      </c>
      <c r="J166" s="65" t="s">
        <v>784</v>
      </c>
      <c r="K166" s="62" t="s">
        <v>785</v>
      </c>
      <c r="L166" s="62" t="s">
        <v>786</v>
      </c>
      <c r="M166" s="57" t="s">
        <v>787</v>
      </c>
      <c r="N166" s="57" t="s">
        <v>788</v>
      </c>
      <c r="O166" s="62" t="s">
        <v>789</v>
      </c>
      <c r="P166" s="62" t="s">
        <v>790</v>
      </c>
      <c r="Q166" s="62" t="s">
        <v>791</v>
      </c>
    </row>
    <row r="168" spans="1:17" x14ac:dyDescent="0.25">
      <c r="H168" s="57" t="s">
        <v>792</v>
      </c>
      <c r="I168" s="57" t="s">
        <v>698</v>
      </c>
      <c r="J168" s="57" t="s">
        <v>699</v>
      </c>
      <c r="K168" s="57" t="s">
        <v>793</v>
      </c>
      <c r="L168" s="57" t="s">
        <v>700</v>
      </c>
      <c r="M168" s="57" t="s">
        <v>794</v>
      </c>
      <c r="N168" s="57" t="s">
        <v>795</v>
      </c>
    </row>
    <row r="169" spans="1:17" x14ac:dyDescent="0.25">
      <c r="G169" s="57" t="s">
        <v>171</v>
      </c>
      <c r="H169" s="57">
        <v>1.0785842949042004</v>
      </c>
      <c r="I169" s="57">
        <v>1.0175785932758139</v>
      </c>
      <c r="J169" s="57">
        <v>1.0616883599975029</v>
      </c>
      <c r="K169" s="57">
        <v>1.0313931242831977</v>
      </c>
      <c r="L169" s="57">
        <v>1.042836417954861</v>
      </c>
      <c r="M169" s="57">
        <v>1.1079712665263821</v>
      </c>
      <c r="N169" s="57">
        <v>1.0556362971068896</v>
      </c>
    </row>
    <row r="170" spans="1:17" x14ac:dyDescent="0.25">
      <c r="G170" s="57" t="s">
        <v>58</v>
      </c>
      <c r="H170" s="57">
        <v>1</v>
      </c>
      <c r="I170" s="57">
        <v>1</v>
      </c>
      <c r="J170" s="57">
        <v>1</v>
      </c>
      <c r="K170" s="57">
        <v>1</v>
      </c>
      <c r="L170" s="57">
        <v>1</v>
      </c>
      <c r="M170" s="57">
        <v>1</v>
      </c>
      <c r="N170" s="57">
        <v>1</v>
      </c>
    </row>
    <row r="172" spans="1:17" x14ac:dyDescent="0.25">
      <c r="I172" s="83" t="s">
        <v>825</v>
      </c>
      <c r="J172" s="71"/>
      <c r="K172" s="71"/>
      <c r="L172" s="71"/>
      <c r="M172" s="71"/>
    </row>
    <row r="173" spans="1:17" x14ac:dyDescent="0.25">
      <c r="I173" s="79"/>
    </row>
    <row r="195" spans="9:14" ht="15.75" thickBot="1" x14ac:dyDescent="0.3"/>
    <row r="196" spans="9:14" ht="15.75" thickBot="1" x14ac:dyDescent="0.3">
      <c r="I196" s="82" t="s">
        <v>824</v>
      </c>
      <c r="J196" s="71"/>
      <c r="K196" s="71"/>
      <c r="L196" s="71"/>
      <c r="M196" s="71"/>
    </row>
    <row r="197" spans="9:14" x14ac:dyDescent="0.25">
      <c r="I197" s="83" t="s">
        <v>835</v>
      </c>
      <c r="J197" s="83"/>
      <c r="K197" s="83"/>
      <c r="L197" s="83"/>
      <c r="M197" s="83"/>
      <c r="N197" s="83"/>
    </row>
  </sheetData>
  <autoFilter ref="A1:Q149">
    <filterColumn colId="2">
      <filters>
        <filter val="20"/>
      </filters>
    </filterColumn>
  </autoFilter>
  <pageMargins left="0.7" right="0.7" top="0.75" bottom="0.75" header="0.3" footer="0.3"/>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8"/>
  <sheetViews>
    <sheetView topLeftCell="X8" zoomScale="80" zoomScaleNormal="80" zoomScalePageLayoutView="80" workbookViewId="0">
      <selection activeCell="AG51" sqref="AG51"/>
    </sheetView>
  </sheetViews>
  <sheetFormatPr defaultColWidth="8.85546875" defaultRowHeight="15" x14ac:dyDescent="0.25"/>
  <cols>
    <col min="1" max="1" width="22.85546875" bestFit="1" customWidth="1"/>
  </cols>
  <sheetData>
    <row r="1" spans="1:30" x14ac:dyDescent="0.25">
      <c r="B1" s="1">
        <v>1990</v>
      </c>
      <c r="C1" s="1">
        <f t="shared" ref="C1:W1" si="0">+B1+1</f>
        <v>1991</v>
      </c>
      <c r="D1" s="1">
        <f t="shared" si="0"/>
        <v>1992</v>
      </c>
      <c r="E1" s="1">
        <f t="shared" si="0"/>
        <v>1993</v>
      </c>
      <c r="F1" s="1">
        <f t="shared" si="0"/>
        <v>1994</v>
      </c>
      <c r="G1" s="1">
        <f t="shared" si="0"/>
        <v>1995</v>
      </c>
      <c r="H1" s="1">
        <f t="shared" si="0"/>
        <v>1996</v>
      </c>
      <c r="I1" s="1">
        <f t="shared" si="0"/>
        <v>1997</v>
      </c>
      <c r="J1" s="1">
        <f t="shared" si="0"/>
        <v>1998</v>
      </c>
      <c r="K1" s="1">
        <f t="shared" si="0"/>
        <v>1999</v>
      </c>
      <c r="L1" s="1">
        <f t="shared" si="0"/>
        <v>2000</v>
      </c>
      <c r="M1" s="1">
        <f t="shared" si="0"/>
        <v>2001</v>
      </c>
      <c r="N1" s="1">
        <f t="shared" si="0"/>
        <v>2002</v>
      </c>
      <c r="O1" s="1">
        <f t="shared" si="0"/>
        <v>2003</v>
      </c>
      <c r="P1" s="1">
        <f t="shared" si="0"/>
        <v>2004</v>
      </c>
      <c r="Q1" s="1">
        <f t="shared" si="0"/>
        <v>2005</v>
      </c>
      <c r="R1" s="1">
        <f t="shared" si="0"/>
        <v>2006</v>
      </c>
      <c r="S1" s="1">
        <f t="shared" si="0"/>
        <v>2007</v>
      </c>
      <c r="T1" s="1">
        <f t="shared" si="0"/>
        <v>2008</v>
      </c>
      <c r="U1" s="1">
        <f t="shared" si="0"/>
        <v>2009</v>
      </c>
      <c r="V1" s="1">
        <f t="shared" si="0"/>
        <v>2010</v>
      </c>
      <c r="W1" s="1">
        <f t="shared" si="0"/>
        <v>2011</v>
      </c>
      <c r="AA1" t="s">
        <v>59</v>
      </c>
      <c r="AB1" t="s">
        <v>58</v>
      </c>
    </row>
    <row r="2" spans="1:30" x14ac:dyDescent="0.25">
      <c r="A2" s="1" t="s">
        <v>563</v>
      </c>
      <c r="B2" s="4"/>
      <c r="C2" s="4"/>
      <c r="D2" s="4"/>
      <c r="E2" s="4"/>
      <c r="F2" s="4"/>
      <c r="G2" s="4"/>
      <c r="H2" s="4"/>
      <c r="I2" s="4"/>
      <c r="J2" s="4"/>
      <c r="K2" s="4"/>
      <c r="L2" s="4"/>
      <c r="M2" s="4"/>
      <c r="N2" s="4"/>
      <c r="O2" s="4"/>
      <c r="P2" s="4"/>
      <c r="Q2" s="4"/>
      <c r="R2" s="4"/>
      <c r="S2" s="4"/>
      <c r="T2" s="4"/>
      <c r="U2" s="4"/>
      <c r="V2" s="4"/>
      <c r="W2" s="4"/>
      <c r="Z2" t="s">
        <v>327</v>
      </c>
      <c r="AA2" s="38">
        <f>+AVERAGE($B$2:$W$53)</f>
        <v>-3.0470209451459167E-2</v>
      </c>
      <c r="AB2" s="38">
        <f>+AVERAGE($B$55:$W$188)</f>
        <v>0.80767498300611351</v>
      </c>
      <c r="AC2" s="38">
        <f t="shared" ref="AC2:AD7" si="1">+AA2+8</f>
        <v>7.9695297905485409</v>
      </c>
      <c r="AD2" s="38">
        <f t="shared" si="1"/>
        <v>8.8076749830061143</v>
      </c>
    </row>
    <row r="3" spans="1:30" x14ac:dyDescent="0.25">
      <c r="A3" t="s">
        <v>564</v>
      </c>
      <c r="B3" s="4">
        <v>30.280623990989852</v>
      </c>
      <c r="C3" s="4">
        <v>-5.7208024790241376</v>
      </c>
      <c r="D3" s="4">
        <v>5.5209616109399064</v>
      </c>
      <c r="E3" s="4">
        <v>0.17356716986239523</v>
      </c>
      <c r="F3" s="4">
        <v>-4.1967657122792756</v>
      </c>
      <c r="G3" s="4">
        <v>4.4138708278281582</v>
      </c>
      <c r="H3" s="4">
        <v>-5.2063917908873734</v>
      </c>
      <c r="I3" s="4">
        <v>-2.7813324140486517</v>
      </c>
      <c r="J3" s="4">
        <v>5.0282684541982947</v>
      </c>
      <c r="K3" s="4">
        <v>-1.7741031362264073</v>
      </c>
      <c r="L3" s="4">
        <v>-1.645164131482624</v>
      </c>
      <c r="M3" s="4">
        <v>0.9099652220855069</v>
      </c>
      <c r="N3" s="4">
        <v>3.5690779281744907</v>
      </c>
      <c r="O3" s="4">
        <v>6.1284663347361326</v>
      </c>
      <c r="P3" s="4">
        <v>-0.62850728089823216</v>
      </c>
      <c r="Q3" s="4">
        <v>-5.0083619642162844</v>
      </c>
      <c r="R3" s="4">
        <v>2.5241341441084768</v>
      </c>
      <c r="S3" s="4">
        <v>-4.0560280393296626</v>
      </c>
      <c r="T3" s="4">
        <v>-4.913491488740914</v>
      </c>
      <c r="U3" s="4">
        <v>3.2151974751304784</v>
      </c>
      <c r="V3" s="4">
        <v>-0.34239589604465087</v>
      </c>
      <c r="W3" s="4">
        <v>0.41280573411691446</v>
      </c>
      <c r="Z3" t="s">
        <v>289</v>
      </c>
      <c r="AA3" s="38">
        <f>+MIN($B$2:$W$53)</f>
        <v>-52.264102104922173</v>
      </c>
      <c r="AB3" s="38">
        <f>+MIN($B$55:$W$188)</f>
        <v>-30.39057894233903</v>
      </c>
      <c r="AC3" s="38">
        <f t="shared" si="1"/>
        <v>-44.264102104922173</v>
      </c>
      <c r="AD3" s="38">
        <f t="shared" si="1"/>
        <v>-22.39057894233903</v>
      </c>
    </row>
    <row r="4" spans="1:30" x14ac:dyDescent="0.25">
      <c r="A4" t="s">
        <v>565</v>
      </c>
      <c r="B4" s="4"/>
      <c r="C4" s="4"/>
      <c r="D4" s="4"/>
      <c r="E4" s="4"/>
      <c r="F4" s="4"/>
      <c r="G4" s="4"/>
      <c r="H4" s="4"/>
      <c r="I4" s="4"/>
      <c r="J4" s="4"/>
      <c r="K4" s="4"/>
      <c r="L4" s="4"/>
      <c r="M4" s="4"/>
      <c r="N4" s="4"/>
      <c r="O4" s="4"/>
      <c r="P4" s="4"/>
      <c r="Q4" s="4"/>
      <c r="R4" s="4"/>
      <c r="S4" s="4"/>
      <c r="T4" s="4"/>
      <c r="U4" s="4"/>
      <c r="V4" s="4"/>
      <c r="W4" s="4"/>
      <c r="Z4" t="s">
        <v>553</v>
      </c>
      <c r="AA4" s="38">
        <f>+_xlfn.PERCENTILE.EXC($B$2:$W$53,0.25)</f>
        <v>-2.2623848484789804</v>
      </c>
      <c r="AB4" s="38">
        <f>+_xlfn.PERCENTILE.EXC($B$55:$W$188,0.25)</f>
        <v>-0.80457988033187999</v>
      </c>
      <c r="AC4" s="38">
        <f t="shared" si="1"/>
        <v>5.7376151515210196</v>
      </c>
      <c r="AD4" s="38">
        <f t="shared" si="1"/>
        <v>7.1954201196681202</v>
      </c>
    </row>
    <row r="5" spans="1:30" x14ac:dyDescent="0.25">
      <c r="A5" t="s">
        <v>566</v>
      </c>
      <c r="B5" s="4">
        <v>-2.0157642473049027</v>
      </c>
      <c r="C5" s="4">
        <v>8.4695190939917868</v>
      </c>
      <c r="D5" s="4">
        <v>-6.357551480211316</v>
      </c>
      <c r="E5" s="4">
        <v>0.3939215673628369</v>
      </c>
      <c r="F5" s="4">
        <v>0.52742725394817425</v>
      </c>
      <c r="G5" s="4">
        <v>-1.2297799133230998</v>
      </c>
      <c r="H5" s="4">
        <v>-0.17127982202358982</v>
      </c>
      <c r="I5" s="4">
        <v>2.0703336612330152</v>
      </c>
      <c r="J5" s="4">
        <v>3.6303301560021222</v>
      </c>
      <c r="K5" s="4">
        <v>-0.58255714902972</v>
      </c>
      <c r="L5" s="4">
        <v>-1.6211256781642764</v>
      </c>
      <c r="M5" s="4">
        <v>2.0046166228275006</v>
      </c>
      <c r="N5" s="4">
        <v>-0.27137996517606622</v>
      </c>
      <c r="O5" s="4">
        <v>-2.5629734145792367</v>
      </c>
      <c r="P5" s="4">
        <v>-3.1806010153238589</v>
      </c>
      <c r="Q5" s="4">
        <v>-2.942998007118923</v>
      </c>
      <c r="R5" s="4">
        <v>-2.0134947536724814</v>
      </c>
      <c r="S5" s="4">
        <v>-1.7874198479622299</v>
      </c>
      <c r="T5" s="4">
        <v>-3.5260505895039258</v>
      </c>
      <c r="U5" s="4">
        <v>4.7036323236739737</v>
      </c>
      <c r="V5" s="4">
        <v>-2.8636327731139195</v>
      </c>
      <c r="W5" s="4">
        <v>-3.8522107509607348</v>
      </c>
      <c r="Z5" t="s">
        <v>554</v>
      </c>
      <c r="AA5" s="38">
        <f>+_xlfn.PERCENTILE.EXC($B$2:$W$53,0.5)</f>
        <v>-0.1380693921050711</v>
      </c>
      <c r="AB5" s="38">
        <f>+_xlfn.PERCENTILE.EXC($B$55:$W$188,0.5)</f>
        <v>0.46095596189080101</v>
      </c>
      <c r="AC5" s="38">
        <f t="shared" si="1"/>
        <v>7.8619306078949291</v>
      </c>
      <c r="AD5" s="38">
        <f t="shared" si="1"/>
        <v>8.4609559618908001</v>
      </c>
    </row>
    <row r="6" spans="1:30" x14ac:dyDescent="0.25">
      <c r="A6" t="s">
        <v>567</v>
      </c>
      <c r="B6" s="4">
        <v>1.8264596641169202</v>
      </c>
      <c r="C6" s="4">
        <v>2.3981455549263373</v>
      </c>
      <c r="D6" s="4">
        <v>-0.1995185338172506</v>
      </c>
      <c r="E6" s="4">
        <v>0.18449752321826179</v>
      </c>
      <c r="F6" s="4">
        <v>4.529159025515952</v>
      </c>
      <c r="G6" s="4">
        <v>-3.7823573758922331</v>
      </c>
      <c r="H6" s="4">
        <v>-5.7248287593660905</v>
      </c>
      <c r="I6" s="4">
        <v>4.4800016852987454</v>
      </c>
      <c r="J6" s="4">
        <v>9.0578981593096799</v>
      </c>
      <c r="K6" s="4">
        <v>2.4633764995605172</v>
      </c>
      <c r="L6" s="4">
        <v>0.23456464030649374</v>
      </c>
      <c r="M6" s="4">
        <v>0.3170852185930968</v>
      </c>
      <c r="N6" s="4">
        <v>-0.20456661566461337</v>
      </c>
      <c r="O6" s="4">
        <v>4.3571763081445593E-3</v>
      </c>
      <c r="P6" s="4">
        <v>-1.2528941966351974</v>
      </c>
      <c r="Q6" s="4">
        <v>-2.2151340486160684</v>
      </c>
      <c r="R6" s="4">
        <v>-0.96999804451031746</v>
      </c>
      <c r="S6" s="4">
        <v>4.9737625605992944E-2</v>
      </c>
      <c r="T6" s="4">
        <v>-1.3814042066800367</v>
      </c>
      <c r="U6" s="4">
        <v>2.0631453028913453</v>
      </c>
      <c r="V6" s="4">
        <v>-2.1624726980001299</v>
      </c>
      <c r="W6" s="4">
        <v>-2.2541796759316304</v>
      </c>
      <c r="Z6" t="s">
        <v>555</v>
      </c>
      <c r="AA6" s="38">
        <f>+_xlfn.PERCENTILE.EXC($B$2:$W$53,0.75)</f>
        <v>2.1023158934209958</v>
      </c>
      <c r="AB6" s="38">
        <f>+_xlfn.PERCENTILE.EXC($B$55:$W$188,0.75)</f>
        <v>1.9407230217508948</v>
      </c>
      <c r="AC6" s="38">
        <f t="shared" si="1"/>
        <v>10.102315893420997</v>
      </c>
      <c r="AD6" s="38">
        <f t="shared" si="1"/>
        <v>9.9407230217508946</v>
      </c>
    </row>
    <row r="7" spans="1:30" x14ac:dyDescent="0.25">
      <c r="A7" t="s">
        <v>568</v>
      </c>
      <c r="B7" s="4">
        <v>-3.3361085790987524</v>
      </c>
      <c r="C7" s="4">
        <v>1.704186486378384</v>
      </c>
      <c r="D7" s="4">
        <v>-2.2436893901313093E-2</v>
      </c>
      <c r="E7" s="4">
        <v>2.3265311266854174</v>
      </c>
      <c r="F7" s="4">
        <v>8.0722010800024417</v>
      </c>
      <c r="G7" s="4">
        <v>-5.4607917512255781</v>
      </c>
      <c r="H7" s="4">
        <v>3.1108416032688808</v>
      </c>
      <c r="I7" s="4">
        <v>3.0232960993097522</v>
      </c>
      <c r="J7" s="4">
        <v>-0.76676328976219965</v>
      </c>
      <c r="K7" s="4">
        <v>9.0884408713475633</v>
      </c>
      <c r="L7" s="4">
        <v>-0.52813554161392906</v>
      </c>
      <c r="M7" s="4">
        <v>1.0729439435302772</v>
      </c>
      <c r="N7" s="4">
        <v>-0.96087454924771476</v>
      </c>
      <c r="O7" s="4">
        <v>-2.7696635094504036</v>
      </c>
      <c r="P7" s="4">
        <v>-2.6338022219594417</v>
      </c>
      <c r="Q7" s="4">
        <v>-1.9422586443918957</v>
      </c>
      <c r="R7" s="4">
        <v>-3.0057840491547032</v>
      </c>
      <c r="S7" s="4">
        <v>-3.0391772031407873</v>
      </c>
      <c r="T7" s="4">
        <v>-4.1463118845225031</v>
      </c>
      <c r="U7" s="4">
        <v>5.1805573623571348</v>
      </c>
      <c r="V7" s="4">
        <v>-1.5177394845110104</v>
      </c>
      <c r="W7" s="4">
        <v>-0.58798901853951324</v>
      </c>
      <c r="Z7" t="s">
        <v>290</v>
      </c>
      <c r="AA7" s="38">
        <f>+MAX($B$2:$W$53)</f>
        <v>30.280623990989852</v>
      </c>
      <c r="AB7" s="38">
        <f>+MAX($B$55:$W$188)</f>
        <v>39.243257294884891</v>
      </c>
      <c r="AC7" s="38">
        <f t="shared" si="1"/>
        <v>38.280623990989852</v>
      </c>
      <c r="AD7" s="38">
        <f t="shared" si="1"/>
        <v>47.243257294884891</v>
      </c>
    </row>
    <row r="8" spans="1:30" x14ac:dyDescent="0.25">
      <c r="A8" t="s">
        <v>569</v>
      </c>
      <c r="B8" s="4"/>
      <c r="C8" s="4"/>
      <c r="D8" s="4"/>
      <c r="E8" s="4">
        <v>-7.1314115296881848</v>
      </c>
      <c r="F8" s="4">
        <v>-0.18700889526345502</v>
      </c>
      <c r="G8" s="4">
        <v>0.89778849292908858</v>
      </c>
      <c r="H8" s="4">
        <v>-6.5788809760518712</v>
      </c>
      <c r="I8" s="4">
        <v>3.1935822534545166</v>
      </c>
      <c r="J8" s="4">
        <v>3.8595515277333554</v>
      </c>
      <c r="K8" s="4">
        <v>-2.7082516174215652</v>
      </c>
      <c r="L8" s="4">
        <v>-8.6994328036358386</v>
      </c>
      <c r="M8" s="4">
        <v>5.1908363136035112</v>
      </c>
      <c r="N8" s="4">
        <v>0.39521192758586687</v>
      </c>
      <c r="O8" s="4">
        <v>-1.9668868256079186</v>
      </c>
      <c r="P8" s="4">
        <v>-1.6759085407780638</v>
      </c>
      <c r="Q8" s="4">
        <v>-1.5065460856039465</v>
      </c>
      <c r="R8" s="4">
        <v>2.6533090618990096</v>
      </c>
      <c r="S8" s="4">
        <v>1.0177843598940362</v>
      </c>
      <c r="T8" s="4">
        <v>-3.4237778551612719</v>
      </c>
      <c r="U8" s="4">
        <v>11.268329285445033</v>
      </c>
      <c r="V8" s="4">
        <v>-2.1354197735317246</v>
      </c>
      <c r="W8" s="4">
        <v>-1.4340823686205038</v>
      </c>
      <c r="Z8" t="s">
        <v>556</v>
      </c>
      <c r="AA8" s="38">
        <f>+AA6-AA4</f>
        <v>4.3647007418999761</v>
      </c>
      <c r="AB8" s="38">
        <f>+AB6-AB4</f>
        <v>2.7453029020827748</v>
      </c>
      <c r="AC8" s="38">
        <f>+AC6-AC4</f>
        <v>4.364700741899977</v>
      </c>
      <c r="AD8" s="38">
        <f>+AD6-AD4</f>
        <v>2.7453029020827744</v>
      </c>
    </row>
    <row r="9" spans="1:30" x14ac:dyDescent="0.25">
      <c r="A9" t="s">
        <v>570</v>
      </c>
      <c r="B9" s="4">
        <v>-3.3456530493659029</v>
      </c>
      <c r="C9" s="4">
        <v>3.5269895745440243</v>
      </c>
      <c r="D9" s="4">
        <v>-3.438969856967284</v>
      </c>
      <c r="E9" s="4">
        <v>4.2530795608517371</v>
      </c>
      <c r="F9" s="4">
        <v>5.5302122442645238</v>
      </c>
      <c r="G9" s="4">
        <v>0.66687504431750233</v>
      </c>
      <c r="H9" s="4">
        <v>-1.153425167186781</v>
      </c>
      <c r="I9" s="4">
        <v>1.9668527910325144</v>
      </c>
      <c r="J9" s="4">
        <v>4.3538865001020808</v>
      </c>
      <c r="K9" s="4">
        <v>-0.90527798139608873</v>
      </c>
      <c r="L9" s="4">
        <v>-1.6551302255493303</v>
      </c>
      <c r="M9" s="4">
        <v>3.0578996679958705</v>
      </c>
      <c r="N9" s="4">
        <v>0.71049483190500951</v>
      </c>
      <c r="O9" s="4">
        <v>1.2275571311836182</v>
      </c>
      <c r="P9" s="4">
        <v>-2.4993331424203209</v>
      </c>
      <c r="Q9" s="4">
        <v>-3.5431897757165571</v>
      </c>
      <c r="R9" s="4">
        <v>-1.430620618468881</v>
      </c>
      <c r="S9" s="4">
        <v>-1.0042371962355172</v>
      </c>
      <c r="T9" s="4">
        <v>-5.2633514392128564</v>
      </c>
      <c r="U9" s="4">
        <v>11.798226573341299</v>
      </c>
      <c r="V9" s="4">
        <v>-5.4998915443206977</v>
      </c>
      <c r="W9" s="4">
        <v>-5.4039576927454993</v>
      </c>
      <c r="AC9" s="38"/>
      <c r="AD9" s="38"/>
    </row>
    <row r="10" spans="1:30" x14ac:dyDescent="0.25">
      <c r="A10" t="s">
        <v>571</v>
      </c>
      <c r="B10" s="4">
        <v>-0.65477048997234488</v>
      </c>
      <c r="C10" s="4">
        <v>0.46744690890676754</v>
      </c>
      <c r="D10" s="4">
        <v>-0.91182777554219063</v>
      </c>
      <c r="E10" s="4">
        <v>1.8485725470865377</v>
      </c>
      <c r="F10" s="4">
        <v>-0.24147413203664167</v>
      </c>
      <c r="G10" s="4">
        <v>-1.6160083683029542</v>
      </c>
      <c r="H10" s="4">
        <v>1.8791767749453885</v>
      </c>
      <c r="I10" s="4">
        <v>2.6220054708938751</v>
      </c>
      <c r="J10" s="4">
        <v>0.78177012989932648</v>
      </c>
      <c r="K10" s="4">
        <v>-0.25653141929715839</v>
      </c>
      <c r="L10" s="4">
        <v>-0.18010204340640712</v>
      </c>
      <c r="M10" s="4">
        <v>1.5452399363755804</v>
      </c>
      <c r="N10" s="4">
        <v>0.29869150674369332</v>
      </c>
      <c r="O10" s="4">
        <v>-2.550119723971545</v>
      </c>
      <c r="P10" s="4">
        <v>-2.141412110872281</v>
      </c>
      <c r="Q10" s="4">
        <v>-0.7989296566899885</v>
      </c>
      <c r="R10" s="4">
        <v>-1.5020974650240684</v>
      </c>
      <c r="S10" s="4">
        <v>-1.8545079284097119</v>
      </c>
      <c r="T10" s="4">
        <v>-2.545336389322852</v>
      </c>
      <c r="U10" s="4">
        <v>3.0459016439885471</v>
      </c>
      <c r="V10" s="4">
        <v>-2.7050635656989965</v>
      </c>
      <c r="W10" s="4">
        <v>-3.5947223470369662</v>
      </c>
      <c r="Z10" t="s">
        <v>557</v>
      </c>
      <c r="AA10" s="38">
        <f>+AA4</f>
        <v>-2.2623848484789804</v>
      </c>
      <c r="AB10" s="38">
        <f>+AB4</f>
        <v>-0.80457988033187999</v>
      </c>
      <c r="AC10" s="38">
        <f>+AA10+8</f>
        <v>5.7376151515210196</v>
      </c>
      <c r="AD10" s="38">
        <f>+AB10+8</f>
        <v>7.1954201196681202</v>
      </c>
    </row>
    <row r="11" spans="1:30" x14ac:dyDescent="0.25">
      <c r="A11" t="s">
        <v>572</v>
      </c>
      <c r="B11" s="4">
        <v>-2.4631414640229243</v>
      </c>
      <c r="C11" s="4">
        <v>1.3949645525796501</v>
      </c>
      <c r="D11" s="4">
        <v>5.2601845814888075E-2</v>
      </c>
      <c r="E11" s="4">
        <v>1.6917027437610446</v>
      </c>
      <c r="F11" s="4">
        <v>-0.29574042987062588</v>
      </c>
      <c r="G11" s="4">
        <v>-1.4884787468885774</v>
      </c>
      <c r="H11" s="4">
        <v>-4.4292648381068701E-2</v>
      </c>
      <c r="I11" s="4">
        <v>2.40298145337609</v>
      </c>
      <c r="J11" s="4">
        <v>3.9973412790325233</v>
      </c>
      <c r="K11" s="4">
        <v>-0.6343301423889377</v>
      </c>
      <c r="L11" s="4">
        <v>-2.415294579260975</v>
      </c>
      <c r="M11" s="4">
        <v>1.8376455861219561</v>
      </c>
      <c r="N11" s="4">
        <v>-0.11548462335595153</v>
      </c>
      <c r="O11" s="4">
        <v>-1.8459474278642998</v>
      </c>
      <c r="P11" s="4">
        <v>-3.5973319344295431</v>
      </c>
      <c r="Q11" s="4">
        <v>-2.304023550968747</v>
      </c>
      <c r="R11" s="4">
        <v>-2.5359172096729456</v>
      </c>
      <c r="S11" s="4">
        <v>-3.0603050052549885</v>
      </c>
      <c r="T11" s="4">
        <v>-4.997273286434722</v>
      </c>
      <c r="U11" s="4">
        <v>5.1396562177715426</v>
      </c>
      <c r="V11" s="4">
        <v>-2.9022889446148201</v>
      </c>
      <c r="W11" s="4">
        <v>-3.699825201810766</v>
      </c>
      <c r="Z11" t="s">
        <v>558</v>
      </c>
      <c r="AA11" s="38">
        <f t="shared" ref="AA11:AD12" si="2">+AA5-AA4</f>
        <v>2.1243154563739091</v>
      </c>
      <c r="AB11" s="38">
        <f t="shared" si="2"/>
        <v>1.265535842222681</v>
      </c>
      <c r="AC11" s="38">
        <f t="shared" si="2"/>
        <v>2.1243154563739095</v>
      </c>
      <c r="AD11" s="38">
        <f t="shared" si="2"/>
        <v>1.2655358422226799</v>
      </c>
    </row>
    <row r="12" spans="1:30" x14ac:dyDescent="0.25">
      <c r="A12" t="s">
        <v>573</v>
      </c>
      <c r="B12" s="4">
        <v>-8.0736480571486844</v>
      </c>
      <c r="C12" s="4">
        <v>1.718571013334242</v>
      </c>
      <c r="D12" s="4">
        <v>-2.44312079489392</v>
      </c>
      <c r="E12" s="4">
        <v>-0.5286519739376242</v>
      </c>
      <c r="F12" s="4">
        <v>2.4882815746856775</v>
      </c>
      <c r="G12" s="4">
        <v>0.54502775534837133</v>
      </c>
      <c r="H12" s="4">
        <v>-5.9780672352597648</v>
      </c>
      <c r="I12" s="4">
        <v>-0.41573234049552515</v>
      </c>
      <c r="J12" s="4">
        <v>3.5669904983677312</v>
      </c>
      <c r="K12" s="4">
        <v>-1.0074834746495716</v>
      </c>
      <c r="L12" s="4">
        <v>-0.57064035954291237</v>
      </c>
      <c r="M12" s="4">
        <v>-0.1574549254726004</v>
      </c>
      <c r="N12" s="4">
        <v>2.0693207331808505</v>
      </c>
      <c r="O12" s="4">
        <v>-0.39830117359371664</v>
      </c>
      <c r="P12" s="4">
        <v>-4.0429268198459916</v>
      </c>
      <c r="Q12" s="4">
        <v>-1.418517346591208</v>
      </c>
      <c r="R12" s="4">
        <v>-2.2811261850480542</v>
      </c>
      <c r="S12" s="4">
        <v>-0.89404807343077342</v>
      </c>
      <c r="T12" s="4">
        <v>-6.0576324023683323</v>
      </c>
      <c r="U12" s="4">
        <v>6.4744834441578396</v>
      </c>
      <c r="V12" s="4">
        <v>-4.4394009623008897</v>
      </c>
      <c r="W12" s="4">
        <v>-5.1489972267869488</v>
      </c>
      <c r="Z12" t="s">
        <v>559</v>
      </c>
      <c r="AA12" s="38">
        <f t="shared" si="2"/>
        <v>2.2403852855260671</v>
      </c>
      <c r="AB12" s="38">
        <f t="shared" si="2"/>
        <v>1.4797670598600938</v>
      </c>
      <c r="AC12" s="38">
        <f t="shared" si="2"/>
        <v>2.2403852855260675</v>
      </c>
      <c r="AD12" s="38">
        <f t="shared" si="2"/>
        <v>1.4797670598600945</v>
      </c>
    </row>
    <row r="13" spans="1:30" x14ac:dyDescent="0.25">
      <c r="A13" t="s">
        <v>43</v>
      </c>
      <c r="B13" s="4">
        <v>-4.1965637433111294</v>
      </c>
      <c r="C13" s="4">
        <v>0.48817454873546379</v>
      </c>
      <c r="D13" s="4">
        <v>-5.1279515098528776</v>
      </c>
      <c r="E13" s="4">
        <v>8.1219885859162524</v>
      </c>
      <c r="F13" s="4">
        <v>-14.980060893221111</v>
      </c>
      <c r="G13" s="4"/>
      <c r="H13" s="4"/>
      <c r="I13" s="4"/>
      <c r="J13" s="4"/>
      <c r="K13" s="4"/>
      <c r="L13" s="4"/>
      <c r="M13" s="4"/>
      <c r="N13" s="4">
        <v>-2.7495297551096973</v>
      </c>
      <c r="O13" s="4">
        <v>-4.9381765923593282</v>
      </c>
      <c r="P13" s="4">
        <v>-0.14806186961123674</v>
      </c>
      <c r="Q13" s="4">
        <v>1.6667941848357246</v>
      </c>
      <c r="R13" s="4">
        <v>5.0885331962790623</v>
      </c>
      <c r="S13" s="4">
        <v>4.2658347127620706</v>
      </c>
      <c r="T13" s="4">
        <v>5.4321499798645414</v>
      </c>
      <c r="U13" s="4">
        <v>21.970920690250828</v>
      </c>
      <c r="V13" s="4">
        <v>-0.69332222943541666</v>
      </c>
      <c r="W13" s="4">
        <v>13.351093914989956</v>
      </c>
      <c r="AC13" s="38"/>
      <c r="AD13" s="38"/>
    </row>
    <row r="14" spans="1:30" x14ac:dyDescent="0.25">
      <c r="A14" t="s">
        <v>47</v>
      </c>
      <c r="B14" s="4">
        <v>7.6398419375448494</v>
      </c>
      <c r="C14" s="4">
        <v>-4.4455879333566903</v>
      </c>
      <c r="D14" s="4">
        <v>0.38440804948031632</v>
      </c>
      <c r="E14" s="4">
        <v>0.9035267414545004</v>
      </c>
      <c r="F14" s="4">
        <v>-5.7127775152025009E-2</v>
      </c>
      <c r="G14" s="4">
        <v>-1.8662860066332101</v>
      </c>
      <c r="H14" s="4">
        <v>0.31263806731959798</v>
      </c>
      <c r="I14" s="4">
        <v>3.83574291809393</v>
      </c>
      <c r="J14" s="4">
        <v>-1.3797602519585321</v>
      </c>
      <c r="K14" s="4">
        <v>5.1525724665920416</v>
      </c>
      <c r="L14" s="4">
        <v>11.732789746041377</v>
      </c>
      <c r="M14" s="4">
        <v>1.5599519485611393</v>
      </c>
      <c r="N14" s="4">
        <v>0.1617518339042415</v>
      </c>
      <c r="O14" s="4">
        <v>0.87716760244019021</v>
      </c>
      <c r="P14" s="4">
        <v>2.6495809242012776</v>
      </c>
      <c r="Q14" s="4">
        <v>3.5065345490740567</v>
      </c>
      <c r="R14" s="4">
        <v>4.6056243282246676</v>
      </c>
      <c r="S14" s="4">
        <v>5.4994536308013027</v>
      </c>
      <c r="T14" s="4">
        <v>4.9828993482997186</v>
      </c>
      <c r="U14" s="4">
        <v>-5.947845364420405</v>
      </c>
      <c r="V14" s="4">
        <v>-0.65127458147185791</v>
      </c>
      <c r="W14" s="4">
        <v>4.810059452736966</v>
      </c>
      <c r="Z14" t="s">
        <v>289</v>
      </c>
      <c r="AA14" s="38">
        <f>+AA4-AA3</f>
        <v>50.001717256443193</v>
      </c>
      <c r="AB14" s="38">
        <f>+AB4-AB3</f>
        <v>29.585999062007151</v>
      </c>
      <c r="AC14" s="38">
        <f>+AC4-AC3</f>
        <v>50.001717256443193</v>
      </c>
      <c r="AD14" s="38">
        <f>+AD4-AD3</f>
        <v>29.585999062007151</v>
      </c>
    </row>
    <row r="15" spans="1:30" x14ac:dyDescent="0.25">
      <c r="A15" s="1" t="s">
        <v>574</v>
      </c>
      <c r="B15" s="4"/>
      <c r="C15" s="4"/>
      <c r="D15" s="4"/>
      <c r="E15" s="4"/>
      <c r="F15" s="4"/>
      <c r="G15" s="4"/>
      <c r="H15" s="4"/>
      <c r="I15" s="4"/>
      <c r="J15" s="4"/>
      <c r="K15" s="4"/>
      <c r="L15" s="4"/>
      <c r="M15" s="4"/>
      <c r="N15" s="4"/>
      <c r="O15" s="4"/>
      <c r="P15" s="4"/>
      <c r="Q15" s="4"/>
      <c r="R15" s="4"/>
      <c r="S15" s="4"/>
      <c r="T15" s="4"/>
      <c r="U15" s="4"/>
      <c r="V15" s="4"/>
      <c r="W15" s="4"/>
      <c r="Z15" t="s">
        <v>290</v>
      </c>
      <c r="AA15" s="38">
        <f>+AA7-AA6</f>
        <v>28.178308097568856</v>
      </c>
      <c r="AB15" s="38">
        <f>+AB7-AB6</f>
        <v>37.302534273133993</v>
      </c>
      <c r="AC15" s="38">
        <f>+AC7-AC6</f>
        <v>28.178308097568856</v>
      </c>
      <c r="AD15" s="38">
        <f>+AD7-AD6</f>
        <v>37.302534273134</v>
      </c>
    </row>
    <row r="16" spans="1:30" x14ac:dyDescent="0.25">
      <c r="A16" t="s">
        <v>575</v>
      </c>
      <c r="B16" s="4"/>
      <c r="C16" s="4"/>
      <c r="D16" s="4"/>
      <c r="E16" s="4"/>
      <c r="F16" s="4"/>
      <c r="G16" s="4"/>
      <c r="H16" s="4"/>
      <c r="I16" s="4"/>
      <c r="J16" s="4"/>
      <c r="K16" s="4"/>
      <c r="L16" s="4"/>
      <c r="M16" s="4"/>
      <c r="N16" s="4"/>
      <c r="O16" s="4"/>
      <c r="P16" s="4"/>
      <c r="Q16" s="4"/>
      <c r="R16" s="4"/>
      <c r="S16" s="4"/>
      <c r="T16" s="4"/>
      <c r="U16" s="4"/>
      <c r="V16" s="4"/>
      <c r="W16" s="4"/>
      <c r="AC16" s="38"/>
      <c r="AD16" s="38"/>
    </row>
    <row r="17" spans="1:35" x14ac:dyDescent="0.25">
      <c r="A17" t="s">
        <v>576</v>
      </c>
      <c r="B17" s="4">
        <v>1.2999705944534565</v>
      </c>
      <c r="C17" s="4">
        <v>-4.7757286361515545</v>
      </c>
      <c r="D17" s="4">
        <v>-0.9210214304526797</v>
      </c>
      <c r="E17" s="4">
        <v>0.34027893138114657</v>
      </c>
      <c r="F17" s="4">
        <v>0.54680870163593409</v>
      </c>
      <c r="G17" s="4">
        <v>1.0078801085687445</v>
      </c>
      <c r="H17" s="4">
        <v>1.1872531378415008</v>
      </c>
      <c r="I17" s="4">
        <v>-0.64268129833302212</v>
      </c>
      <c r="J17" s="4">
        <v>2.5021542863021096</v>
      </c>
      <c r="K17" s="4">
        <v>0.41075843584317207</v>
      </c>
      <c r="L17" s="4">
        <v>5.600362196289025E-2</v>
      </c>
      <c r="M17" s="4">
        <v>0.69782655338087829</v>
      </c>
      <c r="N17" s="4">
        <v>0.62853926427473339</v>
      </c>
      <c r="O17" s="4">
        <v>-3.3696454298551988</v>
      </c>
      <c r="P17" s="4">
        <v>-1.6229553859609653</v>
      </c>
      <c r="Q17" s="4">
        <v>-1.0267993616846036</v>
      </c>
      <c r="R17" s="4">
        <v>0.58824631519054482</v>
      </c>
      <c r="S17" s="4">
        <v>1.7314971759986855</v>
      </c>
      <c r="T17" s="4">
        <v>-0.43294486804438376</v>
      </c>
      <c r="U17" s="4">
        <v>-1.0380858129412034</v>
      </c>
      <c r="V17" s="4">
        <v>-1.4939956847248286</v>
      </c>
      <c r="W17" s="4">
        <v>0.11466058957536779</v>
      </c>
      <c r="Z17" t="s">
        <v>560</v>
      </c>
      <c r="AA17" s="38">
        <f>AA8</f>
        <v>4.3647007418999761</v>
      </c>
      <c r="AB17" s="38">
        <f>AB8</f>
        <v>2.7453029020827748</v>
      </c>
      <c r="AC17" s="38">
        <f>AC8</f>
        <v>4.364700741899977</v>
      </c>
      <c r="AD17" s="38">
        <f>AD8</f>
        <v>2.7453029020827744</v>
      </c>
    </row>
    <row r="18" spans="1:35" s="6" customFormat="1" x14ac:dyDescent="0.25">
      <c r="A18" s="6" t="s">
        <v>577</v>
      </c>
      <c r="B18" s="40"/>
      <c r="C18" s="40"/>
      <c r="D18" s="40"/>
      <c r="E18" s="40"/>
      <c r="F18" s="40"/>
      <c r="G18" s="40"/>
      <c r="H18" s="40"/>
      <c r="I18" s="40"/>
      <c r="J18" s="40"/>
      <c r="K18" s="40"/>
      <c r="L18" s="40"/>
      <c r="M18" s="40"/>
      <c r="N18" s="40"/>
      <c r="O18" s="40"/>
      <c r="P18" s="40"/>
      <c r="Q18" s="40"/>
      <c r="R18" s="40"/>
      <c r="S18" s="40">
        <v>5.7363682612508438</v>
      </c>
      <c r="T18" s="40">
        <v>4.9481563483002118</v>
      </c>
      <c r="U18" s="40">
        <v>2.7044347569483098</v>
      </c>
      <c r="V18" s="40">
        <v>0.67384919120592113</v>
      </c>
      <c r="W18" s="40">
        <v>-1.5815331174804161</v>
      </c>
      <c r="Z18" t="s">
        <v>561</v>
      </c>
      <c r="AA18" s="38">
        <f>+AA8</f>
        <v>4.3647007418999761</v>
      </c>
      <c r="AB18" s="38">
        <f>+AB8</f>
        <v>2.7453029020827748</v>
      </c>
      <c r="AC18" s="38">
        <f>+AC8</f>
        <v>4.364700741899977</v>
      </c>
      <c r="AD18" s="38">
        <f>+AD8</f>
        <v>2.7453029020827744</v>
      </c>
    </row>
    <row r="19" spans="1:35" x14ac:dyDescent="0.25">
      <c r="A19" t="s">
        <v>578</v>
      </c>
      <c r="B19" s="4">
        <v>-16.073036455884644</v>
      </c>
      <c r="C19" s="4">
        <v>1.9696982595939425</v>
      </c>
      <c r="D19" s="4">
        <v>-5.6331524812050722</v>
      </c>
      <c r="E19" s="4">
        <v>1.7916845234388874</v>
      </c>
      <c r="F19" s="4">
        <v>-4.075537521496396</v>
      </c>
      <c r="G19" s="4">
        <v>-4.8584037307364278</v>
      </c>
      <c r="H19" s="4">
        <v>2.7125372105529726</v>
      </c>
      <c r="I19" s="4">
        <v>2.5850929854926719</v>
      </c>
      <c r="J19" s="4">
        <v>0.69671263130171845</v>
      </c>
      <c r="K19" s="4">
        <v>0.33977736331517394</v>
      </c>
      <c r="L19" s="4">
        <v>-2.6858881964707342</v>
      </c>
      <c r="M19" s="4">
        <v>0.58871864379194871</v>
      </c>
      <c r="N19" s="4">
        <v>0.81084348144594698</v>
      </c>
      <c r="O19" s="4">
        <v>4.7994584568747278</v>
      </c>
      <c r="P19" s="4">
        <v>1.81169906881534</v>
      </c>
      <c r="Q19" s="4">
        <v>1.0677738782014692</v>
      </c>
      <c r="R19" s="4">
        <v>0.56948023856836771</v>
      </c>
      <c r="S19" s="4">
        <v>1.4881360497649274</v>
      </c>
      <c r="T19" s="4">
        <v>1.6847343427613859</v>
      </c>
      <c r="U19" s="4">
        <v>-2.6857797768642242</v>
      </c>
      <c r="V19" s="4">
        <v>-0.56928755003224851</v>
      </c>
      <c r="W19" s="4">
        <v>-0.25429857398600714</v>
      </c>
      <c r="Z19" t="s">
        <v>289</v>
      </c>
      <c r="AA19" s="38">
        <f>+AA14-AA17</f>
        <v>45.63701651454322</v>
      </c>
      <c r="AB19" s="38">
        <f>+AB14-AB17</f>
        <v>26.840696159924377</v>
      </c>
      <c r="AC19" s="38">
        <f>+AA19+8</f>
        <v>53.63701651454322</v>
      </c>
      <c r="AD19" s="38">
        <f>+AB19+8</f>
        <v>34.840696159924377</v>
      </c>
    </row>
    <row r="20" spans="1:35" x14ac:dyDescent="0.25">
      <c r="A20" t="s">
        <v>579</v>
      </c>
      <c r="B20" s="4"/>
      <c r="C20" s="4"/>
      <c r="D20" s="4"/>
      <c r="E20" s="4"/>
      <c r="F20" s="4"/>
      <c r="G20" s="4"/>
      <c r="H20" s="4"/>
      <c r="I20" s="4"/>
      <c r="J20" s="4"/>
      <c r="K20" s="4"/>
      <c r="L20" s="4"/>
      <c r="M20" s="4"/>
      <c r="N20" s="4"/>
      <c r="O20" s="4"/>
      <c r="P20" s="4"/>
      <c r="Q20" s="4"/>
      <c r="R20" s="4"/>
      <c r="S20" s="4"/>
      <c r="T20" s="4"/>
      <c r="U20" s="4"/>
      <c r="V20" s="4"/>
      <c r="W20" s="4"/>
      <c r="Z20" t="s">
        <v>290</v>
      </c>
      <c r="AA20" s="38">
        <f>+AA15-AA18</f>
        <v>23.813607355668879</v>
      </c>
      <c r="AB20" s="38">
        <f>+AB15-AB18</f>
        <v>34.557231371051216</v>
      </c>
      <c r="AC20" s="38">
        <f>+AA20+8</f>
        <v>31.813607355668879</v>
      </c>
      <c r="AD20" s="38">
        <f>+AB20+8</f>
        <v>42.557231371051216</v>
      </c>
    </row>
    <row r="21" spans="1:35" x14ac:dyDescent="0.25">
      <c r="A21" t="s">
        <v>580</v>
      </c>
      <c r="B21" s="4">
        <v>-9.2918837475061924</v>
      </c>
      <c r="C21" s="4">
        <v>-3.58756957753946</v>
      </c>
      <c r="D21" s="4">
        <v>-8.4717203396387486</v>
      </c>
      <c r="E21" s="4">
        <v>6.2889708543254317</v>
      </c>
      <c r="F21" s="4">
        <v>2.5171055170880927</v>
      </c>
      <c r="G21" s="4">
        <v>-1.1888397862795825</v>
      </c>
      <c r="H21" s="4">
        <v>-5.9979876046638161</v>
      </c>
      <c r="I21" s="4">
        <v>2.3873052164514146</v>
      </c>
      <c r="J21" s="4">
        <v>-0.76736487815032683</v>
      </c>
      <c r="K21" s="4">
        <v>3.1659684888852091</v>
      </c>
      <c r="L21" s="4">
        <v>0.86901866095741254</v>
      </c>
      <c r="M21" s="4">
        <v>2.1128681957403077</v>
      </c>
      <c r="N21" s="4">
        <v>0.90217402796582613</v>
      </c>
      <c r="O21" s="4">
        <v>-4.2086089344458868</v>
      </c>
      <c r="P21" s="4">
        <v>-0.13606101487085437</v>
      </c>
      <c r="Q21" s="4">
        <v>-0.81819913179199055</v>
      </c>
      <c r="R21" s="4">
        <v>-1.0525663213484453</v>
      </c>
      <c r="S21" s="4">
        <v>-4.1789304416113211</v>
      </c>
      <c r="T21" s="4">
        <v>2.1082727561128296</v>
      </c>
      <c r="U21" s="4">
        <v>2.3534578958156169</v>
      </c>
      <c r="V21" s="4">
        <v>-2.7390378641892941</v>
      </c>
      <c r="W21" s="4">
        <v>-3.236884483607561</v>
      </c>
    </row>
    <row r="22" spans="1:35" s="6" customFormat="1" x14ac:dyDescent="0.25">
      <c r="A22" s="6" t="s">
        <v>581</v>
      </c>
      <c r="B22" s="40">
        <v>0.33607655243433737</v>
      </c>
      <c r="C22" s="40">
        <v>-0.22829503350589977</v>
      </c>
      <c r="D22" s="40">
        <v>-0.14448024499410692</v>
      </c>
      <c r="E22" s="40">
        <v>1.1624498614456913E-2</v>
      </c>
      <c r="F22" s="40">
        <v>-2.6554440033780162</v>
      </c>
      <c r="G22" s="40">
        <v>-3.3942599178453507</v>
      </c>
      <c r="H22" s="40"/>
      <c r="I22" s="40"/>
      <c r="J22" s="40"/>
      <c r="K22" s="40"/>
      <c r="L22" s="40"/>
      <c r="M22" s="40"/>
      <c r="N22" s="40"/>
      <c r="O22" s="40"/>
      <c r="P22" s="40"/>
      <c r="Q22" s="40"/>
      <c r="R22" s="40"/>
      <c r="S22" s="40"/>
      <c r="T22" s="40"/>
      <c r="U22" s="40"/>
      <c r="V22" s="40"/>
      <c r="W22" s="40"/>
    </row>
    <row r="23" spans="1:35" x14ac:dyDescent="0.25">
      <c r="A23" t="s">
        <v>582</v>
      </c>
      <c r="B23" s="4"/>
      <c r="C23" s="4"/>
      <c r="D23" s="4"/>
      <c r="E23" s="4"/>
      <c r="F23" s="4"/>
      <c r="G23" s="4"/>
      <c r="H23" s="4"/>
      <c r="I23" s="4"/>
      <c r="J23" s="4"/>
      <c r="K23" s="4"/>
      <c r="L23" s="4"/>
      <c r="M23" s="4"/>
      <c r="N23" s="4"/>
      <c r="O23" s="4"/>
      <c r="P23" s="4"/>
      <c r="Q23" s="4"/>
      <c r="R23" s="4"/>
      <c r="S23" s="4"/>
      <c r="T23" s="4"/>
      <c r="U23" s="4"/>
      <c r="V23" s="4"/>
      <c r="W23" s="4"/>
    </row>
    <row r="24" spans="1:35" x14ac:dyDescent="0.25">
      <c r="A24" t="s">
        <v>583</v>
      </c>
      <c r="B24" s="4"/>
      <c r="C24" s="4"/>
      <c r="D24" s="4">
        <v>-2.7974146854882473</v>
      </c>
      <c r="E24" s="4">
        <v>-1.5990911110093045</v>
      </c>
      <c r="F24" s="4">
        <v>-1.287352993074766</v>
      </c>
      <c r="G24" s="4">
        <v>-1.6018467912669898</v>
      </c>
      <c r="H24" s="4">
        <v>-1.1348062620572583</v>
      </c>
      <c r="I24" s="4">
        <v>-0.82741610964786605</v>
      </c>
      <c r="J24" s="4">
        <v>-0.49142719341819441</v>
      </c>
      <c r="K24" s="4">
        <v>-0.82771853707714727</v>
      </c>
      <c r="L24" s="4">
        <v>-0.39138460777935347</v>
      </c>
      <c r="M24" s="4">
        <v>-0.40853296355049123</v>
      </c>
      <c r="N24" s="4">
        <v>-0.18947667466232995</v>
      </c>
      <c r="O24" s="4">
        <v>-4.9830639563674714E-2</v>
      </c>
      <c r="P24" s="4">
        <v>-0.70444529019926672</v>
      </c>
      <c r="Q24" s="4">
        <v>-0.87221087141709197</v>
      </c>
      <c r="R24" s="4">
        <v>-0.8660594212358238</v>
      </c>
      <c r="S24" s="4">
        <v>-1.3578283951841854</v>
      </c>
      <c r="T24" s="4">
        <v>-2.2836031875957992</v>
      </c>
      <c r="U24" s="4">
        <v>-4.9454750521909974</v>
      </c>
      <c r="V24" s="4">
        <v>-0.80320564588130172</v>
      </c>
      <c r="W24" s="4">
        <v>-0.49942862270452759</v>
      </c>
      <c r="AE24" s="28" t="s">
        <v>298</v>
      </c>
    </row>
    <row r="25" spans="1:35" x14ac:dyDescent="0.25">
      <c r="A25" t="s">
        <v>584</v>
      </c>
      <c r="B25" s="4"/>
      <c r="C25" s="4"/>
      <c r="D25" s="4"/>
      <c r="E25" s="4"/>
      <c r="F25" s="4"/>
      <c r="G25" s="4"/>
      <c r="H25" s="4"/>
      <c r="I25" s="4"/>
      <c r="J25" s="4"/>
      <c r="K25" s="4"/>
      <c r="L25" s="4"/>
      <c r="M25" s="4"/>
      <c r="N25" s="4"/>
      <c r="O25" s="4"/>
      <c r="P25" s="4"/>
      <c r="Q25" s="4"/>
      <c r="R25" s="4"/>
      <c r="S25" s="4"/>
      <c r="T25" s="4"/>
      <c r="U25" s="4"/>
      <c r="V25" s="4"/>
      <c r="W25" s="4"/>
      <c r="AA25" t="s">
        <v>806</v>
      </c>
      <c r="AB25" t="s">
        <v>58</v>
      </c>
      <c r="AF25" s="1"/>
      <c r="AG25" s="87" t="s">
        <v>827</v>
      </c>
      <c r="AH25" s="71"/>
      <c r="AI25" s="71"/>
    </row>
    <row r="26" spans="1:35" x14ac:dyDescent="0.25">
      <c r="A26" t="s">
        <v>585</v>
      </c>
      <c r="B26" s="4"/>
      <c r="C26" s="4"/>
      <c r="D26" s="4"/>
      <c r="E26" s="4"/>
      <c r="F26" s="4"/>
      <c r="G26" s="4">
        <v>-7.5331288943254098</v>
      </c>
      <c r="H26" s="4">
        <v>-5.4052729886961774</v>
      </c>
      <c r="I26" s="4">
        <v>0.90556185747953222</v>
      </c>
      <c r="J26" s="4">
        <v>0.79739908959907202</v>
      </c>
      <c r="K26" s="4">
        <v>1.0299741752783662</v>
      </c>
      <c r="L26" s="4">
        <v>1.2510274123852123</v>
      </c>
      <c r="M26" s="4">
        <v>4.6757511111501255</v>
      </c>
      <c r="N26" s="4">
        <v>-5.4574897630430969E-2</v>
      </c>
      <c r="O26" s="4">
        <v>-0.38167814298294356</v>
      </c>
      <c r="P26" s="4">
        <v>0.14232569103426695</v>
      </c>
      <c r="Q26" s="4">
        <v>2.1285955570877371</v>
      </c>
      <c r="R26" s="4">
        <v>1.7356288288898218</v>
      </c>
      <c r="S26" s="4">
        <v>1.8256341730015566</v>
      </c>
      <c r="T26" s="4">
        <v>-0.54342729039483806</v>
      </c>
      <c r="U26" s="4">
        <v>-3.0451894449155699E-2</v>
      </c>
      <c r="V26" s="4">
        <v>-2.5781704524429907</v>
      </c>
      <c r="W26" s="4">
        <v>0.6979585362227515</v>
      </c>
      <c r="Z26" t="s">
        <v>327</v>
      </c>
      <c r="AA26" s="38">
        <f>+AC2</f>
        <v>7.9695297905485409</v>
      </c>
      <c r="AB26" s="38">
        <f>+AD2</f>
        <v>8.8076749830061143</v>
      </c>
      <c r="AG26" s="74"/>
    </row>
    <row r="27" spans="1:35" x14ac:dyDescent="0.25">
      <c r="A27" t="s">
        <v>586</v>
      </c>
      <c r="B27" s="4"/>
      <c r="C27" s="4"/>
      <c r="D27" s="4"/>
      <c r="E27" s="4"/>
      <c r="F27" s="4"/>
      <c r="G27" s="4"/>
      <c r="H27" s="4"/>
      <c r="I27" s="4"/>
      <c r="J27" s="4"/>
      <c r="K27" s="4"/>
      <c r="L27" s="4"/>
      <c r="M27" s="4"/>
      <c r="N27" s="4"/>
      <c r="O27" s="4"/>
      <c r="P27" s="4"/>
      <c r="Q27" s="4"/>
      <c r="R27" s="4"/>
      <c r="S27" s="4"/>
      <c r="T27" s="4"/>
      <c r="U27" s="4"/>
      <c r="V27" s="4"/>
      <c r="W27" s="4"/>
      <c r="Z27" t="s">
        <v>289</v>
      </c>
      <c r="AA27" s="38">
        <f t="shared" ref="AA27:AB32" si="3">+AC3</f>
        <v>-44.264102104922173</v>
      </c>
      <c r="AB27" s="38">
        <f t="shared" si="3"/>
        <v>-22.39057894233903</v>
      </c>
      <c r="AG27" s="79"/>
    </row>
    <row r="28" spans="1:35" s="6" customFormat="1" x14ac:dyDescent="0.25">
      <c r="A28" s="6" t="s">
        <v>587</v>
      </c>
      <c r="B28" s="40"/>
      <c r="C28" s="40"/>
      <c r="D28" s="40"/>
      <c r="E28" s="40"/>
      <c r="F28" s="40"/>
      <c r="G28" s="40"/>
      <c r="H28" s="40">
        <v>10.996561825753776</v>
      </c>
      <c r="I28" s="40">
        <v>-4.2605967989607469</v>
      </c>
      <c r="J28" s="40">
        <v>-14.836820009006274</v>
      </c>
      <c r="K28" s="40">
        <v>16.987466518616749</v>
      </c>
      <c r="L28" s="40">
        <v>27.108649392228084</v>
      </c>
      <c r="M28" s="40">
        <v>-9.7823802525134145</v>
      </c>
      <c r="N28" s="40">
        <v>4.5736158754376737</v>
      </c>
      <c r="O28" s="40">
        <v>6.7357491525612074</v>
      </c>
      <c r="P28" s="40">
        <v>12.82881567905161</v>
      </c>
      <c r="Q28" s="40">
        <v>20.68119744872984</v>
      </c>
      <c r="R28" s="40"/>
      <c r="S28" s="40"/>
      <c r="T28" s="40"/>
      <c r="U28" s="40"/>
      <c r="V28" s="40"/>
      <c r="W28" s="40"/>
      <c r="Z28" t="s">
        <v>553</v>
      </c>
      <c r="AA28" s="38">
        <f t="shared" si="3"/>
        <v>5.7376151515210196</v>
      </c>
      <c r="AB28" s="38">
        <f t="shared" si="3"/>
        <v>7.1954201196681202</v>
      </c>
    </row>
    <row r="29" spans="1:35" x14ac:dyDescent="0.25">
      <c r="A29" t="s">
        <v>588</v>
      </c>
      <c r="B29" s="4"/>
      <c r="C29" s="4"/>
      <c r="D29" s="4"/>
      <c r="E29" s="4"/>
      <c r="F29" s="4"/>
      <c r="G29" s="4"/>
      <c r="H29" s="4"/>
      <c r="I29" s="4"/>
      <c r="J29" s="4"/>
      <c r="K29" s="4"/>
      <c r="L29" s="4"/>
      <c r="M29" s="4"/>
      <c r="N29" s="4"/>
      <c r="O29" s="4"/>
      <c r="P29" s="4">
        <v>3.9138696074839845</v>
      </c>
      <c r="Q29" s="4">
        <v>-6.8280466912783471</v>
      </c>
      <c r="R29" s="4">
        <v>2.2614572041361476</v>
      </c>
      <c r="S29" s="4">
        <v>-6.2291943349731618</v>
      </c>
      <c r="T29" s="4">
        <v>-6.8016935965501215</v>
      </c>
      <c r="U29" s="4">
        <v>1.1994560204651556</v>
      </c>
      <c r="V29" s="4">
        <v>-5.1512020731952761</v>
      </c>
      <c r="W29" s="4">
        <v>-3.5133621074107695</v>
      </c>
      <c r="Z29" t="s">
        <v>554</v>
      </c>
      <c r="AA29" s="38">
        <f t="shared" si="3"/>
        <v>7.8619306078949291</v>
      </c>
      <c r="AB29" s="38">
        <f t="shared" si="3"/>
        <v>8.4609559618908001</v>
      </c>
    </row>
    <row r="30" spans="1:35" x14ac:dyDescent="0.25">
      <c r="A30" t="s">
        <v>589</v>
      </c>
      <c r="B30" s="4">
        <v>-0.88240058917322539</v>
      </c>
      <c r="C30" s="4"/>
      <c r="D30" s="4"/>
      <c r="E30" s="4"/>
      <c r="F30" s="4"/>
      <c r="G30" s="4"/>
      <c r="H30" s="4"/>
      <c r="I30" s="4">
        <v>-1.3426554333021572</v>
      </c>
      <c r="J30" s="4"/>
      <c r="K30" s="4"/>
      <c r="L30" s="4"/>
      <c r="M30" s="4"/>
      <c r="N30" s="4">
        <v>1.6604567500681771</v>
      </c>
      <c r="O30" s="4">
        <v>3.842480568908227E-2</v>
      </c>
      <c r="P30" s="4">
        <v>3.3378579973433267</v>
      </c>
      <c r="Q30" s="4">
        <v>-0.60968713316347167</v>
      </c>
      <c r="R30" s="4">
        <v>-3.7091911848242813</v>
      </c>
      <c r="S30" s="4">
        <v>2.6959007216605242</v>
      </c>
      <c r="T30" s="4">
        <v>-4.1956008118596397</v>
      </c>
      <c r="U30" s="4">
        <v>2.2543315979555398</v>
      </c>
      <c r="V30" s="4">
        <v>3.2594294161060509</v>
      </c>
      <c r="W30" s="4">
        <v>4.1117827398370137</v>
      </c>
      <c r="Z30" t="s">
        <v>555</v>
      </c>
      <c r="AA30" s="38">
        <f t="shared" si="3"/>
        <v>10.102315893420997</v>
      </c>
      <c r="AB30" s="38">
        <f t="shared" si="3"/>
        <v>9.9407230217508946</v>
      </c>
    </row>
    <row r="31" spans="1:35" x14ac:dyDescent="0.25">
      <c r="A31" t="s">
        <v>590</v>
      </c>
      <c r="B31" s="4">
        <v>0.46888370862503653</v>
      </c>
      <c r="C31" s="4">
        <v>1.78871582617009</v>
      </c>
      <c r="D31" s="4">
        <v>-8.4105304708321019E-2</v>
      </c>
      <c r="E31" s="4">
        <v>-0.64504886402468486</v>
      </c>
      <c r="F31" s="4">
        <v>0.1917844683066097</v>
      </c>
      <c r="G31" s="4">
        <v>1.7977901918208377</v>
      </c>
      <c r="H31" s="4">
        <v>-0.33195389951293958</v>
      </c>
      <c r="I31" s="4">
        <v>1.3367607300687567</v>
      </c>
      <c r="J31" s="4">
        <v>2.6335756238430839</v>
      </c>
      <c r="K31" s="4">
        <v>0.43452369793476442</v>
      </c>
      <c r="L31" s="4">
        <v>-0.22148287431881178</v>
      </c>
      <c r="M31" s="4">
        <v>0.85835892480397491</v>
      </c>
      <c r="N31" s="4">
        <v>0.88700210091015763</v>
      </c>
      <c r="O31" s="4">
        <v>-0.53712720209983611</v>
      </c>
      <c r="P31" s="4">
        <v>-1.3574032316089524</v>
      </c>
      <c r="Q31" s="4">
        <v>-0.15687116975783624</v>
      </c>
      <c r="R31" s="4">
        <v>-0.68125849995493448</v>
      </c>
      <c r="S31" s="4">
        <v>-7.2483022285009926E-2</v>
      </c>
      <c r="T31" s="4">
        <v>0.1942425836204108</v>
      </c>
      <c r="U31" s="4">
        <v>-3.4224309038171432</v>
      </c>
      <c r="V31" s="4">
        <v>3.1080822528984062</v>
      </c>
      <c r="W31" s="4">
        <v>0.54698395511406139</v>
      </c>
      <c r="Z31" t="s">
        <v>290</v>
      </c>
      <c r="AA31" s="38">
        <f t="shared" si="3"/>
        <v>38.280623990989852</v>
      </c>
      <c r="AB31" s="38">
        <f t="shared" si="3"/>
        <v>47.243257294884891</v>
      </c>
    </row>
    <row r="32" spans="1:35" x14ac:dyDescent="0.25">
      <c r="A32" t="s">
        <v>591</v>
      </c>
      <c r="B32" s="4"/>
      <c r="C32" s="4"/>
      <c r="D32" s="4"/>
      <c r="E32" s="4"/>
      <c r="F32" s="4"/>
      <c r="G32" s="4"/>
      <c r="H32" s="4"/>
      <c r="I32" s="4"/>
      <c r="J32" s="4"/>
      <c r="K32" s="4"/>
      <c r="L32" s="4"/>
      <c r="M32" s="4"/>
      <c r="N32" s="4"/>
      <c r="O32" s="4"/>
      <c r="P32" s="4"/>
      <c r="Q32" s="4"/>
      <c r="R32" s="4"/>
      <c r="S32" s="4"/>
      <c r="T32" s="4"/>
      <c r="U32" s="4"/>
      <c r="V32" s="4"/>
      <c r="W32" s="4"/>
      <c r="Z32" t="s">
        <v>556</v>
      </c>
      <c r="AA32" s="38">
        <f t="shared" si="3"/>
        <v>4.364700741899977</v>
      </c>
      <c r="AB32" s="38">
        <f t="shared" si="3"/>
        <v>2.7453029020827744</v>
      </c>
    </row>
    <row r="33" spans="1:28" x14ac:dyDescent="0.25">
      <c r="A33" t="s">
        <v>592</v>
      </c>
      <c r="B33" s="4"/>
      <c r="C33" s="4"/>
      <c r="D33" s="4"/>
      <c r="E33" s="4"/>
      <c r="F33" s="4"/>
      <c r="G33" s="4"/>
      <c r="H33" s="4"/>
      <c r="I33" s="4">
        <v>-1.1228279705464084</v>
      </c>
      <c r="J33" s="4">
        <v>1.4958655093982782</v>
      </c>
      <c r="K33" s="4">
        <v>1.8424757539431302</v>
      </c>
      <c r="L33" s="4">
        <v>-1.0859315696230627</v>
      </c>
      <c r="M33" s="4">
        <v>1.0655800255876762</v>
      </c>
      <c r="N33" s="4">
        <v>-0.24936966355455195</v>
      </c>
      <c r="O33" s="4">
        <v>-0.62443191636186757</v>
      </c>
      <c r="P33" s="4">
        <v>-0.94908595575919941</v>
      </c>
      <c r="Q33" s="4">
        <v>0.52530927520232462</v>
      </c>
      <c r="R33" s="4">
        <v>-2.8150513279099343</v>
      </c>
      <c r="S33" s="4">
        <v>-0.85379695929500932</v>
      </c>
      <c r="T33" s="4">
        <v>-2.9084119073471935</v>
      </c>
      <c r="U33" s="4">
        <v>2.5442232575492532</v>
      </c>
      <c r="V33" s="4">
        <v>-6.815570171245286E-2</v>
      </c>
      <c r="W33" s="4">
        <v>1.6240339336112033</v>
      </c>
      <c r="AA33" s="38"/>
      <c r="AB33" s="38"/>
    </row>
    <row r="34" spans="1:28" x14ac:dyDescent="0.25">
      <c r="A34" t="s">
        <v>593</v>
      </c>
      <c r="B34" s="4">
        <v>-14.459550118023317</v>
      </c>
      <c r="C34" s="4">
        <v>-3.8296141869327278</v>
      </c>
      <c r="D34" s="4">
        <v>-7.0574119774544979</v>
      </c>
      <c r="E34" s="4">
        <v>5.730725471443491</v>
      </c>
      <c r="F34" s="4">
        <v>-2.7799843237842525</v>
      </c>
      <c r="G34" s="4">
        <v>-6.1817696682157939</v>
      </c>
      <c r="H34" s="4">
        <v>8.5963860023959047</v>
      </c>
      <c r="I34" s="4">
        <v>1.3903478281453485</v>
      </c>
      <c r="J34" s="4">
        <v>12.77705300122391</v>
      </c>
      <c r="K34" s="4">
        <v>5.5083989879486293</v>
      </c>
      <c r="L34" s="4">
        <v>4.3936748173103508</v>
      </c>
      <c r="M34" s="4">
        <v>23.819440378100754</v>
      </c>
      <c r="N34" s="4">
        <v>2.583720914799899</v>
      </c>
      <c r="O34" s="4">
        <v>-52.264102104922173</v>
      </c>
      <c r="P34" s="4">
        <v>-16.805435616827971</v>
      </c>
      <c r="Q34" s="4">
        <v>-3.4158337323652179</v>
      </c>
      <c r="R34" s="4">
        <v>4.711757182731743</v>
      </c>
      <c r="S34" s="4">
        <v>-1.082533524547665</v>
      </c>
      <c r="T34" s="4">
        <v>9.2789306668966223</v>
      </c>
      <c r="U34" s="4">
        <v>-16.207640810524307</v>
      </c>
      <c r="V34" s="4">
        <v>-10.431058442668091</v>
      </c>
      <c r="W34" s="4">
        <v>0.59986872547335568</v>
      </c>
      <c r="Z34" t="s">
        <v>557</v>
      </c>
      <c r="AA34" s="38">
        <f>+AC10</f>
        <v>5.7376151515210196</v>
      </c>
      <c r="AB34" s="38">
        <f t="shared" ref="AA34:AB36" si="4">+AD10</f>
        <v>7.1954201196681202</v>
      </c>
    </row>
    <row r="35" spans="1:28" x14ac:dyDescent="0.25">
      <c r="A35" t="s">
        <v>26</v>
      </c>
      <c r="B35" s="4"/>
      <c r="C35" s="4"/>
      <c r="D35" s="4"/>
      <c r="E35" s="4"/>
      <c r="F35" s="4"/>
      <c r="G35" s="4"/>
      <c r="H35" s="4"/>
      <c r="I35" s="4"/>
      <c r="J35" s="4"/>
      <c r="K35" s="4"/>
      <c r="L35" s="4"/>
      <c r="M35" s="4"/>
      <c r="N35" s="4"/>
      <c r="O35" s="4"/>
      <c r="P35" s="4"/>
      <c r="Q35" s="4"/>
      <c r="R35" s="4"/>
      <c r="S35" s="4"/>
      <c r="T35" s="4"/>
      <c r="U35" s="4"/>
      <c r="V35" s="4"/>
      <c r="W35" s="4"/>
      <c r="Z35" t="s">
        <v>558</v>
      </c>
      <c r="AA35" s="38">
        <f t="shared" si="4"/>
        <v>2.1243154563739095</v>
      </c>
      <c r="AB35" s="38">
        <f t="shared" si="4"/>
        <v>1.2655358422226799</v>
      </c>
    </row>
    <row r="36" spans="1:28" x14ac:dyDescent="0.25">
      <c r="A36" t="s">
        <v>460</v>
      </c>
      <c r="B36" s="4"/>
      <c r="C36" s="4"/>
      <c r="D36" s="4"/>
      <c r="E36" s="4"/>
      <c r="F36" s="4"/>
      <c r="G36" s="4"/>
      <c r="H36" s="4"/>
      <c r="I36" s="4">
        <v>-1.3802208888375915</v>
      </c>
      <c r="J36" s="4">
        <v>2.7546571762742857</v>
      </c>
      <c r="K36" s="4">
        <v>0.6319952611899825</v>
      </c>
      <c r="L36" s="4">
        <v>-0.48925766405247384</v>
      </c>
      <c r="M36" s="4">
        <v>-1.2079614823111486</v>
      </c>
      <c r="N36" s="4">
        <v>6.4754558650338465</v>
      </c>
      <c r="O36" s="4">
        <v>-9.097057050012415</v>
      </c>
      <c r="P36" s="4">
        <v>-1.2513412443749456</v>
      </c>
      <c r="Q36" s="4">
        <v>2.126126859519252</v>
      </c>
      <c r="R36" s="4">
        <v>0.90916117471576841</v>
      </c>
      <c r="S36" s="4">
        <v>1.0879085808627489</v>
      </c>
      <c r="T36" s="4">
        <v>-6.6453566485447961</v>
      </c>
      <c r="U36" s="4">
        <v>1.6212661764471332</v>
      </c>
      <c r="V36" s="4">
        <v>-0.81932257135311781</v>
      </c>
      <c r="W36" s="4">
        <v>0.73064828532778903</v>
      </c>
      <c r="Z36" t="s">
        <v>559</v>
      </c>
      <c r="AA36" s="38">
        <f t="shared" si="4"/>
        <v>2.2403852855260675</v>
      </c>
      <c r="AB36" s="38">
        <f t="shared" si="4"/>
        <v>1.4797670598600945</v>
      </c>
    </row>
    <row r="37" spans="1:28" x14ac:dyDescent="0.25">
      <c r="A37" t="s">
        <v>594</v>
      </c>
      <c r="B37" s="4">
        <v>-8.5868132717943695</v>
      </c>
      <c r="C37" s="4">
        <v>2.9826531852491498</v>
      </c>
      <c r="D37" s="4">
        <v>1.0533028859352562</v>
      </c>
      <c r="E37" s="4">
        <v>3.7184085322245095</v>
      </c>
      <c r="F37" s="4">
        <v>1.4417494392480585</v>
      </c>
      <c r="G37" s="4">
        <v>-1.3689072715311783</v>
      </c>
      <c r="H37" s="4">
        <v>-0.39701801528412217</v>
      </c>
      <c r="I37" s="4">
        <v>2.5429915486032613</v>
      </c>
      <c r="J37" s="4">
        <v>5.0418161365567027</v>
      </c>
      <c r="K37" s="4">
        <v>-3.3638883920322256</v>
      </c>
      <c r="L37" s="4">
        <v>-5.179980078292969</v>
      </c>
      <c r="M37" s="4">
        <v>4.8613683000211676</v>
      </c>
      <c r="N37" s="4">
        <v>0.12396839810215911</v>
      </c>
      <c r="O37" s="4">
        <v>-2.2705900210263299</v>
      </c>
      <c r="P37" s="4">
        <v>-3.5893906113766976</v>
      </c>
      <c r="Q37" s="4">
        <v>-5.5733007755770139</v>
      </c>
      <c r="R37" s="4">
        <v>-4.9802955523692907</v>
      </c>
      <c r="S37" s="4">
        <v>-2.9416981838546068</v>
      </c>
      <c r="T37" s="4">
        <v>-6.8697828465234014</v>
      </c>
      <c r="U37" s="4">
        <v>8.3525313913903272</v>
      </c>
      <c r="V37" s="4">
        <v>5.9966216266253847</v>
      </c>
      <c r="W37" s="4">
        <v>6.804913561861488</v>
      </c>
      <c r="AA37" s="38"/>
      <c r="AB37" s="38"/>
    </row>
    <row r="38" spans="1:28" x14ac:dyDescent="0.25">
      <c r="A38" t="s">
        <v>595</v>
      </c>
      <c r="B38" s="4"/>
      <c r="C38" s="4"/>
      <c r="D38" s="4"/>
      <c r="E38" s="4"/>
      <c r="F38" s="4"/>
      <c r="G38" s="4"/>
      <c r="H38" s="4"/>
      <c r="I38" s="4"/>
      <c r="J38" s="4"/>
      <c r="K38" s="4"/>
      <c r="L38" s="4"/>
      <c r="M38" s="4"/>
      <c r="N38" s="4"/>
      <c r="O38" s="4"/>
      <c r="P38" s="4"/>
      <c r="Q38" s="4"/>
      <c r="R38" s="4"/>
      <c r="S38" s="4"/>
      <c r="T38" s="4"/>
      <c r="U38" s="4"/>
      <c r="V38" s="4"/>
      <c r="W38" s="4"/>
      <c r="Z38" t="s">
        <v>289</v>
      </c>
      <c r="AA38" s="38">
        <f>+AC14</f>
        <v>50.001717256443193</v>
      </c>
      <c r="AB38" s="38">
        <f>+AD14</f>
        <v>29.585999062007151</v>
      </c>
    </row>
    <row r="39" spans="1:28" x14ac:dyDescent="0.25">
      <c r="A39" t="s">
        <v>30</v>
      </c>
      <c r="B39" s="4"/>
      <c r="C39" s="4"/>
      <c r="D39" s="4"/>
      <c r="E39" s="4"/>
      <c r="F39" s="4"/>
      <c r="G39" s="4">
        <v>-0.22493574293901836</v>
      </c>
      <c r="H39" s="4">
        <v>0.98186033035049236</v>
      </c>
      <c r="I39" s="4">
        <v>3.0682202850233526</v>
      </c>
      <c r="J39" s="4">
        <v>1.1612420910201511</v>
      </c>
      <c r="K39" s="4">
        <v>0.71962613690933575</v>
      </c>
      <c r="L39" s="4">
        <v>-11.474623137404748</v>
      </c>
      <c r="M39" s="4">
        <v>3.6264394011473091</v>
      </c>
      <c r="N39" s="4">
        <v>-3.0517047116475489</v>
      </c>
      <c r="O39" s="4">
        <v>4.2145535907024216</v>
      </c>
      <c r="P39" s="4">
        <v>-0.11137641600479295</v>
      </c>
      <c r="Q39" s="4">
        <v>-0.12321281165123495</v>
      </c>
      <c r="R39" s="4">
        <v>-0.88568997359459667</v>
      </c>
      <c r="S39" s="4">
        <v>5.1404969828657796</v>
      </c>
      <c r="T39" s="4">
        <v>-4.7436975793342571</v>
      </c>
      <c r="U39" s="4">
        <v>1.822156631998642</v>
      </c>
      <c r="V39" s="4">
        <v>-3.4245128639704672</v>
      </c>
      <c r="W39" s="4">
        <v>-3.2698535378426832</v>
      </c>
      <c r="Z39" t="s">
        <v>290</v>
      </c>
      <c r="AA39" s="38">
        <f>+AC15</f>
        <v>28.178308097568856</v>
      </c>
      <c r="AB39" s="38">
        <f>+AD15</f>
        <v>37.302534273134</v>
      </c>
    </row>
    <row r="40" spans="1:28" x14ac:dyDescent="0.25">
      <c r="A40" t="s">
        <v>596</v>
      </c>
      <c r="B40" s="4"/>
      <c r="C40" s="4"/>
      <c r="D40" s="4"/>
      <c r="E40" s="4"/>
      <c r="F40" s="4"/>
      <c r="G40" s="4"/>
      <c r="H40" s="4"/>
      <c r="I40" s="4"/>
      <c r="J40" s="4"/>
      <c r="K40" s="4">
        <v>-0.67984694112290556</v>
      </c>
      <c r="L40" s="4">
        <v>7.6158019237540495</v>
      </c>
      <c r="M40" s="4">
        <v>-6.4334071192915303</v>
      </c>
      <c r="N40" s="4">
        <v>5.6092311051114105</v>
      </c>
      <c r="O40" s="4">
        <v>3.5287515754672452</v>
      </c>
      <c r="P40" s="4">
        <v>9.742493710456418E-2</v>
      </c>
      <c r="Q40" s="4">
        <v>2.6250081015448439</v>
      </c>
      <c r="R40" s="4">
        <v>-1.157811081165032</v>
      </c>
      <c r="S40" s="4">
        <v>0.90399598584115415</v>
      </c>
      <c r="T40" s="4">
        <v>-0.801783659577884</v>
      </c>
      <c r="U40" s="4">
        <v>8.0214833467100117</v>
      </c>
      <c r="V40" s="4">
        <v>1.0489068455148201</v>
      </c>
      <c r="W40" s="4">
        <v>-1.9879223303254252</v>
      </c>
      <c r="AA40" s="38"/>
      <c r="AB40" s="38"/>
    </row>
    <row r="41" spans="1:28" x14ac:dyDescent="0.25">
      <c r="A41" t="s">
        <v>32</v>
      </c>
      <c r="B41" s="4"/>
      <c r="C41" s="4"/>
      <c r="D41" s="4"/>
      <c r="E41" s="4"/>
      <c r="F41" s="4"/>
      <c r="G41" s="4"/>
      <c r="H41" s="4"/>
      <c r="I41" s="4"/>
      <c r="J41" s="4"/>
      <c r="K41" s="4"/>
      <c r="L41" s="4"/>
      <c r="M41" s="4"/>
      <c r="N41" s="4"/>
      <c r="O41" s="4"/>
      <c r="P41" s="4"/>
      <c r="Q41" s="4"/>
      <c r="R41" s="4"/>
      <c r="S41" s="4"/>
      <c r="T41" s="4"/>
      <c r="U41" s="4"/>
      <c r="V41" s="4"/>
      <c r="W41" s="4"/>
      <c r="Z41" t="s">
        <v>560</v>
      </c>
      <c r="AA41" s="38">
        <f t="shared" ref="AA41:AB44" si="5">+AC17</f>
        <v>4.364700741899977</v>
      </c>
      <c r="AB41" s="38">
        <f t="shared" si="5"/>
        <v>2.7453029020827744</v>
      </c>
    </row>
    <row r="42" spans="1:28" x14ac:dyDescent="0.25">
      <c r="A42" t="s">
        <v>597</v>
      </c>
      <c r="B42" s="4"/>
      <c r="C42" s="4">
        <v>-4.032159424282856</v>
      </c>
      <c r="D42" s="4">
        <v>-1.3532187479915987</v>
      </c>
      <c r="E42" s="4">
        <v>-4.1228340082490176</v>
      </c>
      <c r="F42" s="4">
        <v>1.1700365640858188</v>
      </c>
      <c r="G42" s="4">
        <v>0.3953268502550944</v>
      </c>
      <c r="H42" s="4">
        <v>6.7723882188768254</v>
      </c>
      <c r="I42" s="4">
        <v>-0.84219154174986544</v>
      </c>
      <c r="J42" s="4">
        <v>4.603065111594427</v>
      </c>
      <c r="K42" s="4">
        <v>2.1131437202633769</v>
      </c>
      <c r="L42" s="4">
        <v>5.4921188485322814</v>
      </c>
      <c r="M42" s="4">
        <v>-1.1485925239515111</v>
      </c>
      <c r="N42" s="4">
        <v>7.3906752846251447</v>
      </c>
      <c r="O42" s="4">
        <v>-6.5474855023005549</v>
      </c>
      <c r="P42" s="4">
        <v>-1.2568176060393361</v>
      </c>
      <c r="Q42" s="4">
        <v>3.3641560930988312</v>
      </c>
      <c r="R42" s="4">
        <v>2.2517945586967039</v>
      </c>
      <c r="S42" s="4">
        <v>2.3841184776330011</v>
      </c>
      <c r="T42" s="4">
        <v>-0.95120537597224253</v>
      </c>
      <c r="U42" s="4">
        <v>-0.9870288231306622</v>
      </c>
      <c r="V42" s="4">
        <v>-4.0993049264550496</v>
      </c>
      <c r="W42" s="4">
        <v>-0.26451990785227686</v>
      </c>
      <c r="Z42" t="s">
        <v>561</v>
      </c>
      <c r="AA42" s="38">
        <f t="shared" si="5"/>
        <v>4.364700741899977</v>
      </c>
      <c r="AB42" s="38">
        <f t="shared" si="5"/>
        <v>2.7453029020827744</v>
      </c>
    </row>
    <row r="43" spans="1:28" x14ac:dyDescent="0.25">
      <c r="A43" t="s">
        <v>34</v>
      </c>
      <c r="B43" s="4"/>
      <c r="C43" s="4"/>
      <c r="D43" s="4"/>
      <c r="E43" s="4"/>
      <c r="F43" s="4"/>
      <c r="G43" s="4"/>
      <c r="H43" s="4"/>
      <c r="I43" s="4"/>
      <c r="J43" s="4"/>
      <c r="K43" s="4"/>
      <c r="L43" s="4"/>
      <c r="M43" s="4"/>
      <c r="N43" s="4"/>
      <c r="O43" s="4"/>
      <c r="P43" s="4"/>
      <c r="Q43" s="4"/>
      <c r="R43" s="4"/>
      <c r="S43" s="4"/>
      <c r="T43" s="4"/>
      <c r="U43" s="4"/>
      <c r="V43" s="4"/>
      <c r="W43" s="4"/>
      <c r="Z43" t="s">
        <v>289</v>
      </c>
      <c r="AA43" s="38">
        <f t="shared" si="5"/>
        <v>53.63701651454322</v>
      </c>
      <c r="AB43" s="38">
        <f t="shared" si="5"/>
        <v>34.840696159924377</v>
      </c>
    </row>
    <row r="44" spans="1:28" x14ac:dyDescent="0.25">
      <c r="A44" t="s">
        <v>35</v>
      </c>
      <c r="B44" s="4"/>
      <c r="C44" s="4"/>
      <c r="D44" s="4"/>
      <c r="E44" s="4"/>
      <c r="F44" s="4"/>
      <c r="G44" s="4"/>
      <c r="H44" s="4"/>
      <c r="I44" s="4"/>
      <c r="J44" s="4"/>
      <c r="K44" s="4"/>
      <c r="L44" s="4"/>
      <c r="M44" s="4"/>
      <c r="N44" s="4"/>
      <c r="O44" s="4"/>
      <c r="P44" s="4"/>
      <c r="Q44" s="4"/>
      <c r="R44" s="4"/>
      <c r="S44" s="4"/>
      <c r="T44" s="4"/>
      <c r="U44" s="4"/>
      <c r="V44" s="4"/>
      <c r="W44" s="4"/>
      <c r="Z44" t="s">
        <v>290</v>
      </c>
      <c r="AA44" s="38">
        <f t="shared" si="5"/>
        <v>31.813607355668879</v>
      </c>
      <c r="AB44" s="38">
        <f t="shared" si="5"/>
        <v>42.557231371051216</v>
      </c>
    </row>
    <row r="45" spans="1:28" x14ac:dyDescent="0.25">
      <c r="A45" t="s">
        <v>598</v>
      </c>
      <c r="B45" s="4">
        <v>4.213132503970682</v>
      </c>
      <c r="C45" s="4"/>
      <c r="D45" s="4"/>
      <c r="E45" s="4"/>
      <c r="F45" s="4"/>
      <c r="G45" s="4"/>
      <c r="H45" s="4"/>
      <c r="I45" s="4"/>
      <c r="J45" s="4">
        <v>0.23538868010056199</v>
      </c>
      <c r="K45" s="4">
        <v>1.0188129218483344</v>
      </c>
      <c r="L45" s="4">
        <v>4.1543387230071787</v>
      </c>
      <c r="M45" s="4">
        <v>-1.393546120655671</v>
      </c>
      <c r="N45" s="4">
        <v>1.8299091106343148</v>
      </c>
      <c r="O45" s="4">
        <v>1.2814758479404087</v>
      </c>
      <c r="P45" s="4">
        <v>-2.4870029628737975</v>
      </c>
      <c r="Q45" s="4">
        <v>2.162764938914391E-2</v>
      </c>
      <c r="R45" s="4">
        <v>-3.8849174959779873</v>
      </c>
      <c r="S45" s="4">
        <v>-2.1910620086350301</v>
      </c>
      <c r="T45" s="4">
        <v>-7.9178788515579424</v>
      </c>
      <c r="U45" s="4">
        <v>3.3042835067368088</v>
      </c>
      <c r="V45" s="4">
        <v>-4.9376757412542274</v>
      </c>
      <c r="W45" s="4">
        <v>-3.4865266818690599</v>
      </c>
    </row>
    <row r="46" spans="1:28" x14ac:dyDescent="0.25">
      <c r="A46" t="s">
        <v>37</v>
      </c>
      <c r="B46" s="4">
        <v>2.2953091742317602</v>
      </c>
      <c r="C46" s="4">
        <v>2.9531192797848473</v>
      </c>
      <c r="D46" s="4">
        <v>0.69399659070508024</v>
      </c>
      <c r="E46" s="4">
        <v>1.7465470602217676</v>
      </c>
      <c r="F46" s="4">
        <v>-0.64757086574905576</v>
      </c>
      <c r="G46" s="4">
        <v>-1.9035758831522462</v>
      </c>
      <c r="H46" s="4">
        <v>-1.6629274877001607</v>
      </c>
      <c r="I46" s="4">
        <v>2.5726962266761428</v>
      </c>
      <c r="J46" s="4">
        <v>6.5629936318428932</v>
      </c>
      <c r="K46" s="4">
        <v>-3.9741665335678036</v>
      </c>
      <c r="L46" s="4">
        <v>-8.6348136503428172</v>
      </c>
      <c r="M46" s="4">
        <v>3.8540227288591904</v>
      </c>
      <c r="N46" s="4">
        <v>-0.27789232329073166</v>
      </c>
      <c r="O46" s="4">
        <v>-2.7347932245835129</v>
      </c>
      <c r="P46" s="4">
        <v>-3.9063512325463243</v>
      </c>
      <c r="Q46" s="4">
        <v>-5.1592282879002651</v>
      </c>
      <c r="R46" s="4">
        <v>-5.0741577406940008</v>
      </c>
      <c r="S46" s="4">
        <v>-1.9828481415536763</v>
      </c>
      <c r="T46" s="4">
        <v>-6.5007328070855213</v>
      </c>
      <c r="U46" s="4">
        <v>11.877555168032206</v>
      </c>
      <c r="V46" s="4">
        <v>-10.016388747307104</v>
      </c>
      <c r="W46" s="4">
        <v>-7.1081962227542341</v>
      </c>
    </row>
    <row r="47" spans="1:28" x14ac:dyDescent="0.25">
      <c r="A47" t="s">
        <v>38</v>
      </c>
      <c r="B47" s="4"/>
      <c r="C47" s="4"/>
      <c r="D47" s="4"/>
      <c r="E47" s="4">
        <v>8.07575820220476</v>
      </c>
      <c r="F47" s="4">
        <v>0.85692785725982079</v>
      </c>
      <c r="G47" s="4">
        <v>3.7924557574885904</v>
      </c>
      <c r="H47" s="4">
        <v>2.3882752910841551</v>
      </c>
      <c r="I47" s="4">
        <v>2.7034044273283868</v>
      </c>
      <c r="J47" s="4">
        <v>2.2228189096112794</v>
      </c>
      <c r="K47" s="4">
        <v>2.0963590307291615</v>
      </c>
      <c r="L47" s="4">
        <v>0.39230796979905852</v>
      </c>
      <c r="M47" s="4">
        <v>3.6927438635859926</v>
      </c>
      <c r="N47" s="4">
        <v>2.3339793839429372</v>
      </c>
      <c r="O47" s="4">
        <v>0.43185059435482737</v>
      </c>
      <c r="P47" s="4">
        <v>-0.33022783317718879</v>
      </c>
      <c r="Q47" s="4">
        <v>-3.6213045858006991E-2</v>
      </c>
      <c r="R47" s="4">
        <v>0.89599968549130171</v>
      </c>
      <c r="S47" s="4">
        <v>1.9888865703030469</v>
      </c>
      <c r="T47" s="4">
        <v>0.49556323156350562</v>
      </c>
      <c r="U47" s="4">
        <v>3.1115337750122265</v>
      </c>
      <c r="V47" s="4">
        <v>-4.3332187394878767</v>
      </c>
      <c r="W47" s="4">
        <v>-0.15870605487397663</v>
      </c>
    </row>
    <row r="48" spans="1:28" x14ac:dyDescent="0.25">
      <c r="A48" t="s">
        <v>599</v>
      </c>
      <c r="B48" s="4"/>
      <c r="C48" s="4"/>
      <c r="D48" s="4"/>
      <c r="E48" s="4"/>
      <c r="F48" s="4"/>
      <c r="G48" s="4"/>
      <c r="H48" s="4"/>
      <c r="I48" s="4"/>
      <c r="J48" s="4"/>
      <c r="K48" s="4"/>
      <c r="L48" s="4">
        <v>-2.2525884951073025</v>
      </c>
      <c r="M48" s="4">
        <v>1.0396208158696709</v>
      </c>
      <c r="N48" s="4">
        <v>1.8063189685470284</v>
      </c>
      <c r="O48" s="4">
        <v>1.4656562222986791</v>
      </c>
      <c r="P48" s="4">
        <v>-0.32836214187560731</v>
      </c>
      <c r="Q48" s="4">
        <v>-1.7695247747041163</v>
      </c>
      <c r="R48" s="4">
        <v>0.3005127761444541</v>
      </c>
      <c r="S48" s="4">
        <v>4.8427485179315335</v>
      </c>
      <c r="T48" s="4">
        <v>-4.7944537880532136</v>
      </c>
      <c r="U48" s="4">
        <v>7.6419397625539975</v>
      </c>
      <c r="V48" s="4">
        <v>-0.35219271052825746</v>
      </c>
      <c r="W48" s="4">
        <v>-0.1380693921050711</v>
      </c>
    </row>
    <row r="49" spans="1:40" x14ac:dyDescent="0.25">
      <c r="A49" t="s">
        <v>600</v>
      </c>
      <c r="B49" s="4">
        <v>0.54693498512397376</v>
      </c>
      <c r="C49" s="4">
        <v>-0.60631296102055676</v>
      </c>
      <c r="D49" s="4">
        <v>-1.8968755657528984</v>
      </c>
      <c r="E49" s="4">
        <v>-0.71835565639904209</v>
      </c>
      <c r="F49" s="4">
        <v>-0.91554095113380785</v>
      </c>
      <c r="G49" s="4">
        <v>1.4255417985412999</v>
      </c>
      <c r="H49" s="4">
        <v>3.6573149373964644</v>
      </c>
      <c r="I49" s="4">
        <v>3.1673611208085886</v>
      </c>
      <c r="J49" s="4">
        <v>0.1926810642020606</v>
      </c>
      <c r="K49" s="4">
        <v>-6.0494943223904949</v>
      </c>
      <c r="L49" s="4">
        <v>-10.359353341713838</v>
      </c>
      <c r="M49" s="4">
        <v>6.8297879821056604</v>
      </c>
      <c r="N49" s="4">
        <v>2.7760332130132861</v>
      </c>
      <c r="O49" s="4">
        <v>5.1328894904756988</v>
      </c>
      <c r="P49" s="4">
        <v>-5.386857074198848</v>
      </c>
      <c r="Q49" s="4">
        <v>-5.6533838603486544</v>
      </c>
      <c r="R49" s="4">
        <v>-11.825390258974288</v>
      </c>
      <c r="S49" s="4">
        <v>9.9341598411186713E-2</v>
      </c>
      <c r="T49" s="4">
        <v>2.9166559500780491</v>
      </c>
      <c r="U49" s="4">
        <v>10.546255612404943</v>
      </c>
      <c r="V49" s="4">
        <v>-10.13098832320871</v>
      </c>
      <c r="W49" s="4">
        <v>-1.1004265069365493</v>
      </c>
      <c r="AF49" s="7"/>
      <c r="AG49" s="83" t="s">
        <v>826</v>
      </c>
      <c r="AH49" s="71"/>
      <c r="AI49" s="71"/>
      <c r="AJ49" s="71"/>
      <c r="AK49" s="71"/>
      <c r="AL49" s="71"/>
      <c r="AM49" s="71"/>
      <c r="AN49" s="71"/>
    </row>
    <row r="50" spans="1:40" x14ac:dyDescent="0.25">
      <c r="A50" t="s">
        <v>134</v>
      </c>
      <c r="B50" s="4"/>
      <c r="C50" s="4"/>
      <c r="D50" s="4"/>
      <c r="E50" s="4"/>
      <c r="F50" s="4"/>
      <c r="G50" s="4"/>
      <c r="H50" s="4"/>
      <c r="I50" s="4"/>
      <c r="J50" s="4"/>
      <c r="K50" s="4"/>
      <c r="L50" s="4"/>
      <c r="M50" s="4"/>
      <c r="N50" s="4"/>
      <c r="O50" s="4"/>
      <c r="P50" s="4"/>
      <c r="Q50" s="4"/>
      <c r="R50" s="4"/>
      <c r="S50" s="4"/>
      <c r="T50" s="4"/>
      <c r="U50" s="4"/>
      <c r="V50" s="4"/>
      <c r="W50" s="4"/>
      <c r="AG50" s="83" t="s">
        <v>835</v>
      </c>
      <c r="AH50" s="83"/>
      <c r="AI50" s="83"/>
      <c r="AJ50" s="83"/>
      <c r="AK50" s="83"/>
      <c r="AL50" s="83"/>
      <c r="AM50" s="71"/>
      <c r="AN50" s="71"/>
    </row>
    <row r="51" spans="1:40" x14ac:dyDescent="0.25">
      <c r="A51" t="s">
        <v>601</v>
      </c>
      <c r="B51" s="4"/>
      <c r="C51" s="4"/>
      <c r="D51" s="4"/>
      <c r="E51" s="4"/>
      <c r="F51" s="4"/>
      <c r="G51" s="4"/>
      <c r="H51" s="4"/>
      <c r="I51" s="4"/>
      <c r="J51" s="4"/>
      <c r="K51" s="4"/>
      <c r="L51" s="4"/>
      <c r="M51" s="4"/>
      <c r="N51" s="4"/>
      <c r="O51" s="4"/>
      <c r="P51" s="4"/>
      <c r="Q51" s="4"/>
      <c r="R51" s="4"/>
      <c r="S51" s="4"/>
      <c r="T51" s="4"/>
      <c r="U51" s="4"/>
      <c r="V51" s="4"/>
      <c r="W51" s="4"/>
    </row>
    <row r="52" spans="1:40" x14ac:dyDescent="0.25">
      <c r="A52" t="s">
        <v>48</v>
      </c>
      <c r="B52" s="4"/>
      <c r="C52" s="4"/>
      <c r="D52" s="4"/>
      <c r="E52" s="4"/>
      <c r="F52" s="4"/>
      <c r="G52" s="4"/>
      <c r="H52" s="4"/>
      <c r="I52" s="4"/>
      <c r="J52" s="4"/>
      <c r="K52" s="4"/>
      <c r="L52" s="4"/>
      <c r="M52" s="4"/>
      <c r="N52" s="4"/>
      <c r="O52" s="4"/>
      <c r="P52" s="4"/>
      <c r="Q52" s="4"/>
      <c r="R52" s="4"/>
      <c r="S52" s="4"/>
      <c r="T52" s="4"/>
      <c r="U52" s="4"/>
      <c r="V52" s="4"/>
      <c r="W52" s="4"/>
    </row>
    <row r="53" spans="1:40" x14ac:dyDescent="0.25">
      <c r="A53" t="s">
        <v>602</v>
      </c>
      <c r="B53" s="4"/>
      <c r="C53" s="4"/>
      <c r="D53" s="4"/>
      <c r="E53" s="4"/>
      <c r="F53" s="4"/>
      <c r="G53" s="4"/>
      <c r="H53" s="4"/>
      <c r="I53" s="4"/>
      <c r="J53" s="4"/>
      <c r="K53" s="4"/>
      <c r="L53" s="4"/>
      <c r="M53" s="4"/>
      <c r="N53" s="4"/>
      <c r="O53" s="4"/>
      <c r="P53" s="4"/>
      <c r="Q53" s="4"/>
      <c r="R53" s="4"/>
      <c r="S53" s="4"/>
      <c r="T53" s="4"/>
      <c r="U53" s="4"/>
      <c r="V53" s="4"/>
      <c r="W53" s="4"/>
    </row>
    <row r="54" spans="1:40" x14ac:dyDescent="0.25">
      <c r="A54" s="1" t="s">
        <v>58</v>
      </c>
      <c r="B54" s="4"/>
      <c r="C54" s="4"/>
      <c r="D54" s="4"/>
      <c r="E54" s="4"/>
      <c r="F54" s="4"/>
      <c r="G54" s="4"/>
      <c r="H54" s="4"/>
      <c r="I54" s="4"/>
      <c r="J54" s="4"/>
      <c r="K54" s="4"/>
      <c r="L54" s="4"/>
      <c r="M54" s="4"/>
      <c r="N54" s="4"/>
      <c r="O54" s="4"/>
      <c r="P54" s="4"/>
      <c r="Q54" s="4"/>
      <c r="R54" s="4"/>
      <c r="S54" s="4"/>
      <c r="T54" s="4"/>
      <c r="U54" s="4"/>
      <c r="V54" s="4"/>
      <c r="W54" s="4"/>
    </row>
    <row r="55" spans="1:40" x14ac:dyDescent="0.25">
      <c r="A55" t="s">
        <v>603</v>
      </c>
      <c r="B55" s="4"/>
      <c r="C55" s="4"/>
      <c r="D55" s="4"/>
      <c r="E55" s="4"/>
      <c r="F55" s="4"/>
      <c r="G55" s="4"/>
      <c r="H55" s="4"/>
      <c r="I55" s="4"/>
      <c r="J55" s="4"/>
      <c r="K55" s="4"/>
      <c r="L55" s="4"/>
      <c r="M55" s="4"/>
      <c r="N55" s="4"/>
      <c r="O55" s="4"/>
      <c r="P55" s="4"/>
      <c r="Q55" s="4"/>
      <c r="R55" s="4"/>
      <c r="S55" s="4"/>
      <c r="T55" s="4"/>
      <c r="U55" s="4"/>
      <c r="V55" s="4"/>
      <c r="W55" s="4"/>
    </row>
    <row r="56" spans="1:40" x14ac:dyDescent="0.25">
      <c r="A56" t="s">
        <v>154</v>
      </c>
      <c r="B56" s="4"/>
      <c r="C56" s="4"/>
      <c r="D56" s="4"/>
      <c r="E56" s="4">
        <v>-4.1667078462100005</v>
      </c>
      <c r="F56" s="4">
        <v>2.1809972305836585</v>
      </c>
      <c r="G56" s="4">
        <v>-0.41707338545599409</v>
      </c>
      <c r="H56" s="4">
        <v>-7.7696270620727867</v>
      </c>
      <c r="I56" s="4">
        <v>3.5659344334072358</v>
      </c>
      <c r="J56" s="4">
        <v>3.408546921367698</v>
      </c>
      <c r="K56" s="4">
        <v>4.2210135388401664</v>
      </c>
      <c r="L56" s="4">
        <v>-8.587292830659468</v>
      </c>
      <c r="M56" s="4">
        <v>1.1096154067871684</v>
      </c>
      <c r="N56" s="4">
        <v>-3.3580324944747414E-2</v>
      </c>
      <c r="O56" s="4">
        <v>-2.1133799387617276</v>
      </c>
      <c r="P56" s="4">
        <v>-1.9624515255881241</v>
      </c>
      <c r="Q56" s="4">
        <v>-1.1508613265620478</v>
      </c>
      <c r="R56" s="4">
        <v>-6.0465605684804098</v>
      </c>
      <c r="S56" s="4">
        <v>-5.6665419675240711</v>
      </c>
      <c r="T56" s="4">
        <v>-5.5597648786239873</v>
      </c>
      <c r="U56" s="4">
        <v>4.5446126635494579</v>
      </c>
      <c r="V56" s="4">
        <v>-0.96635828634775034</v>
      </c>
      <c r="W56" s="4">
        <v>-2.1351084988342146</v>
      </c>
    </row>
    <row r="57" spans="1:40" x14ac:dyDescent="0.25">
      <c r="A57" t="s">
        <v>604</v>
      </c>
      <c r="B57" s="4">
        <v>14.118467210693966</v>
      </c>
      <c r="C57" s="4">
        <v>-0.38613389115701818</v>
      </c>
      <c r="D57" s="4">
        <v>-2.5860948060697635</v>
      </c>
      <c r="E57" s="4">
        <v>-1.7402589871915337</v>
      </c>
      <c r="F57" s="4">
        <v>-3.2881946401910684</v>
      </c>
      <c r="G57" s="4">
        <v>0.73929350750392975</v>
      </c>
      <c r="H57" s="4">
        <v>3.6899221422266244</v>
      </c>
      <c r="I57" s="4">
        <v>2.9540329310634292</v>
      </c>
      <c r="J57" s="4">
        <v>-7.5756177990581026</v>
      </c>
      <c r="K57" s="4">
        <v>2.6814120391813785</v>
      </c>
      <c r="L57" s="4">
        <v>16.419268655695653</v>
      </c>
      <c r="M57" s="4">
        <v>-1.5408650967556521</v>
      </c>
      <c r="N57" s="4">
        <v>-1.4620161992797467</v>
      </c>
      <c r="O57" s="4">
        <v>5.1871371576585172</v>
      </c>
      <c r="P57" s="4">
        <v>6.0869990592694547</v>
      </c>
      <c r="Q57" s="4">
        <v>12.260975239953664</v>
      </c>
      <c r="R57" s="4">
        <v>9.4458875407546223</v>
      </c>
      <c r="S57" s="4">
        <v>3.8198362769825471</v>
      </c>
      <c r="T57" s="4">
        <v>9.3050961285504439</v>
      </c>
      <c r="U57" s="4">
        <v>-13.72510881318032</v>
      </c>
      <c r="V57" s="4">
        <v>7.7103251757779159</v>
      </c>
      <c r="W57" s="4">
        <v>8.6761506413777276</v>
      </c>
    </row>
    <row r="58" spans="1:40" s="6" customFormat="1" x14ac:dyDescent="0.25">
      <c r="A58" s="6" t="s">
        <v>605</v>
      </c>
      <c r="B58" s="40"/>
      <c r="C58" s="40"/>
      <c r="D58" s="40"/>
      <c r="E58" s="40"/>
      <c r="F58" s="40"/>
      <c r="G58" s="40"/>
      <c r="H58" s="40"/>
      <c r="I58" s="40"/>
      <c r="J58" s="40"/>
      <c r="K58" s="40"/>
      <c r="L58" s="40"/>
      <c r="M58" s="40"/>
      <c r="N58" s="40"/>
      <c r="O58" s="40"/>
      <c r="P58" s="40"/>
      <c r="Q58" s="40"/>
      <c r="R58" s="40"/>
      <c r="S58" s="40"/>
      <c r="T58" s="40"/>
      <c r="U58" s="40">
        <v>-24.800586368326055</v>
      </c>
      <c r="V58" s="40">
        <v>12.752283567332544</v>
      </c>
      <c r="W58" s="40">
        <v>22.317577085135618</v>
      </c>
    </row>
    <row r="59" spans="1:40" x14ac:dyDescent="0.25">
      <c r="A59" t="s">
        <v>157</v>
      </c>
      <c r="B59" s="4"/>
      <c r="C59" s="4"/>
      <c r="D59" s="4"/>
      <c r="E59" s="4">
        <v>-0.14573065234532065</v>
      </c>
      <c r="F59" s="4">
        <v>1.1476561265630008</v>
      </c>
      <c r="G59" s="4">
        <v>0.13076734754794533</v>
      </c>
      <c r="H59" s="4">
        <v>0.90659512688380384</v>
      </c>
      <c r="I59" s="4">
        <v>3.4153233547514712E-2</v>
      </c>
      <c r="J59" s="4">
        <v>-0.20848349180555512</v>
      </c>
      <c r="K59" s="4">
        <v>-0.21056287507063032</v>
      </c>
      <c r="L59" s="4">
        <v>0.96753102937526902</v>
      </c>
      <c r="M59" s="4">
        <v>0.29949587092736041</v>
      </c>
      <c r="N59" s="4">
        <v>1.1137666383979984E-2</v>
      </c>
      <c r="O59" s="4">
        <v>3.0377254297714562</v>
      </c>
      <c r="P59" s="4">
        <v>1.3216637312332402</v>
      </c>
      <c r="Q59" s="4">
        <v>0.63882770163923885</v>
      </c>
      <c r="R59" s="4">
        <v>2.1344746767844747</v>
      </c>
      <c r="S59" s="4">
        <v>2.3729867963259603</v>
      </c>
      <c r="T59" s="4">
        <v>4.3143983317251156</v>
      </c>
      <c r="U59" s="4">
        <v>-0.33688431300260507</v>
      </c>
      <c r="V59" s="4">
        <v>-0.17830581317236052</v>
      </c>
      <c r="W59" s="4">
        <v>2.3939478180925682</v>
      </c>
    </row>
    <row r="60" spans="1:40" x14ac:dyDescent="0.25">
      <c r="A60" t="s">
        <v>158</v>
      </c>
      <c r="B60" s="4"/>
      <c r="C60" s="4"/>
      <c r="D60" s="4"/>
      <c r="E60" s="4"/>
      <c r="F60" s="4"/>
      <c r="G60" s="4"/>
      <c r="H60" s="4"/>
      <c r="I60" s="4"/>
      <c r="J60" s="4"/>
      <c r="K60" s="4"/>
      <c r="L60" s="4"/>
      <c r="M60" s="4"/>
      <c r="N60" s="4"/>
      <c r="O60" s="4"/>
      <c r="P60" s="4"/>
      <c r="Q60" s="4"/>
      <c r="R60" s="4"/>
      <c r="S60" s="4"/>
      <c r="T60" s="4"/>
      <c r="U60" s="4"/>
      <c r="V60" s="4"/>
      <c r="W60" s="4"/>
    </row>
    <row r="61" spans="1:40" x14ac:dyDescent="0.25">
      <c r="A61" t="s">
        <v>606</v>
      </c>
      <c r="B61" s="4">
        <v>0.26740108814738772</v>
      </c>
      <c r="C61" s="4">
        <v>-0.36666400558247814</v>
      </c>
      <c r="D61" s="4">
        <v>0.7734418178430047</v>
      </c>
      <c r="E61" s="4">
        <v>-0.16485299273727408</v>
      </c>
      <c r="F61" s="4">
        <v>0.47931805104203834</v>
      </c>
      <c r="G61" s="4">
        <v>1.0564622419249723</v>
      </c>
      <c r="H61" s="4">
        <v>0.6613401941442778</v>
      </c>
      <c r="I61" s="4">
        <v>0.49951318156749519</v>
      </c>
      <c r="J61" s="4">
        <v>0.60109087997910959</v>
      </c>
      <c r="K61" s="4">
        <v>0.59031086444882175</v>
      </c>
      <c r="L61" s="4">
        <v>1.8588239521000471</v>
      </c>
      <c r="M61" s="4">
        <v>1.4652668006052043</v>
      </c>
      <c r="N61" s="4">
        <v>1.3719190257979217</v>
      </c>
      <c r="O61" s="4">
        <v>1.1929651532310113</v>
      </c>
      <c r="P61" s="4">
        <v>1.3917238875852898</v>
      </c>
      <c r="Q61" s="4">
        <v>1.9773055570443148</v>
      </c>
      <c r="R61" s="4">
        <v>1.5966926726988744</v>
      </c>
      <c r="S61" s="4">
        <v>1.1927289586562575</v>
      </c>
      <c r="T61" s="4">
        <v>3.2477711444680097</v>
      </c>
      <c r="U61" s="4">
        <v>-0.65834582374766071</v>
      </c>
      <c r="V61" s="4">
        <v>3.7175104861971477</v>
      </c>
      <c r="W61" s="4">
        <v>3.1719594537218363</v>
      </c>
    </row>
    <row r="62" spans="1:40" x14ac:dyDescent="0.25">
      <c r="A62" t="s">
        <v>160</v>
      </c>
      <c r="B62" s="4">
        <v>0.34734003932451318</v>
      </c>
      <c r="C62" s="4">
        <v>0.71113713640187304</v>
      </c>
      <c r="D62" s="4">
        <v>0.21498435322759524</v>
      </c>
      <c r="E62" s="4">
        <v>0.26510403782334296</v>
      </c>
      <c r="F62" s="4">
        <v>-3.4710357927518989E-2</v>
      </c>
      <c r="G62" s="4">
        <v>-1.0808056302835976</v>
      </c>
      <c r="H62" s="4">
        <v>0.33089198077035559</v>
      </c>
      <c r="I62" s="4">
        <v>0.55009236007421047</v>
      </c>
      <c r="J62" s="4">
        <v>0.82402187341539457</v>
      </c>
      <c r="K62" s="4">
        <v>0.96683568245900342</v>
      </c>
      <c r="L62" s="4">
        <v>0.66900448729387141</v>
      </c>
      <c r="M62" s="4">
        <v>1.6038322091724708</v>
      </c>
      <c r="N62" s="4">
        <v>0.87456552794702491</v>
      </c>
      <c r="O62" s="4">
        <v>0.39720801800596878</v>
      </c>
      <c r="P62" s="4">
        <v>5.0741152367887794E-2</v>
      </c>
      <c r="Q62" s="4">
        <v>0.75353246286747999</v>
      </c>
      <c r="R62" s="4">
        <v>0.79972969077591294</v>
      </c>
      <c r="S62" s="4">
        <v>1.4242887443614825</v>
      </c>
      <c r="T62" s="4">
        <v>0.67300373378334355</v>
      </c>
      <c r="U62" s="4">
        <v>1.8206269826469859</v>
      </c>
      <c r="V62" s="4">
        <v>-1.7700329388990421</v>
      </c>
      <c r="W62" s="4">
        <v>-0.27290196008595186</v>
      </c>
    </row>
    <row r="63" spans="1:40" x14ac:dyDescent="0.25">
      <c r="A63" t="s">
        <v>607</v>
      </c>
      <c r="B63" s="4"/>
      <c r="C63" s="4"/>
      <c r="D63" s="4"/>
      <c r="E63" s="4"/>
      <c r="F63" s="4"/>
      <c r="G63" s="4"/>
      <c r="H63" s="4"/>
      <c r="I63" s="4"/>
      <c r="J63" s="4"/>
      <c r="K63" s="4">
        <v>6.9825932323921567</v>
      </c>
      <c r="L63" s="4">
        <v>13.137737998240812</v>
      </c>
      <c r="M63" s="4">
        <v>-2.498835417676275</v>
      </c>
      <c r="N63" s="4">
        <v>2.0796868501890509</v>
      </c>
      <c r="O63" s="4">
        <v>2.6561893319429273</v>
      </c>
      <c r="P63" s="4">
        <v>8.1402267890782003</v>
      </c>
      <c r="Q63" s="4">
        <v>16.617234287212877</v>
      </c>
      <c r="R63" s="4">
        <v>10.251760091792157</v>
      </c>
      <c r="S63" s="4">
        <v>6.4545270914455024</v>
      </c>
      <c r="T63" s="4">
        <v>23.416514155503396</v>
      </c>
      <c r="U63" s="4">
        <v>-21.344231038692961</v>
      </c>
      <c r="V63" s="4">
        <v>9.8544125557107751</v>
      </c>
      <c r="W63" s="4">
        <v>17.48990171920153</v>
      </c>
    </row>
    <row r="64" spans="1:40" x14ac:dyDescent="0.25">
      <c r="A64" t="s">
        <v>608</v>
      </c>
      <c r="B64" s="4">
        <v>-0.11118878383655276</v>
      </c>
      <c r="C64" s="4">
        <v>0.2913047868446581</v>
      </c>
      <c r="D64" s="4">
        <v>-2.9412207907925411E-2</v>
      </c>
      <c r="E64" s="4">
        <v>0.51490894190319736</v>
      </c>
      <c r="F64" s="4">
        <v>0.16425792736077358</v>
      </c>
      <c r="G64" s="4">
        <v>-7.0622106357476927E-2</v>
      </c>
      <c r="H64" s="4">
        <v>-2.3020650190980395E-2</v>
      </c>
      <c r="I64" s="4">
        <v>0.70027120284936861</v>
      </c>
      <c r="J64" s="4">
        <v>1.1446724030395004</v>
      </c>
      <c r="K64" s="4">
        <v>-0.22198826661019802</v>
      </c>
      <c r="L64" s="4">
        <v>-0.55996850227618478</v>
      </c>
      <c r="M64" s="4">
        <v>0.90114743076744197</v>
      </c>
      <c r="N64" s="4">
        <v>0.10974458466884111</v>
      </c>
      <c r="O64" s="4">
        <v>-0.38360030283850965</v>
      </c>
      <c r="P64" s="4">
        <v>-0.46472939331035312</v>
      </c>
      <c r="Q64" s="4">
        <v>-0.55365401038396533</v>
      </c>
      <c r="R64" s="4">
        <v>-3.6883366051096551E-2</v>
      </c>
      <c r="S64" s="4">
        <v>8.4899896053857532E-2</v>
      </c>
      <c r="T64" s="4">
        <v>-1.0121664513287745</v>
      </c>
      <c r="U64" s="4">
        <v>1.2717571424185639</v>
      </c>
      <c r="V64" s="4">
        <v>-1.4626051826516913</v>
      </c>
      <c r="W64" s="4">
        <v>-0.70899451602589736</v>
      </c>
    </row>
    <row r="65" spans="1:23" x14ac:dyDescent="0.25">
      <c r="A65" t="s">
        <v>163</v>
      </c>
      <c r="B65" s="4"/>
      <c r="C65" s="4"/>
      <c r="D65" s="4"/>
      <c r="E65" s="4"/>
      <c r="F65" s="4">
        <v>-30.39057894233903</v>
      </c>
      <c r="G65" s="4">
        <v>2.0185305228018158</v>
      </c>
      <c r="H65" s="4">
        <v>-4.2819697014127627</v>
      </c>
      <c r="I65" s="4">
        <v>0.56686818969605779</v>
      </c>
      <c r="J65" s="4">
        <v>0.46349956418917171</v>
      </c>
      <c r="K65" s="4">
        <v>2.2549044462503418</v>
      </c>
      <c r="L65" s="4">
        <v>3.1692580690181207</v>
      </c>
      <c r="M65" s="4">
        <v>7.9093179200650869</v>
      </c>
      <c r="N65" s="4">
        <v>3.2970390164307033</v>
      </c>
      <c r="O65" s="4">
        <v>0.53081765147239468</v>
      </c>
      <c r="P65" s="4">
        <v>2.3344200779903024</v>
      </c>
      <c r="Q65" s="4">
        <v>13.28225928691252</v>
      </c>
      <c r="R65" s="4">
        <v>4.2324250881219836</v>
      </c>
      <c r="S65" s="4">
        <v>0.49590001516685506</v>
      </c>
      <c r="T65" s="4">
        <v>7.881601093404524</v>
      </c>
      <c r="U65" s="4">
        <v>-1.7410539362518507</v>
      </c>
      <c r="V65" s="4">
        <v>-3.3180048598894278</v>
      </c>
      <c r="W65" s="4">
        <v>3.9488353558390741</v>
      </c>
    </row>
    <row r="66" spans="1:23" s="6" customFormat="1" x14ac:dyDescent="0.25">
      <c r="A66" s="6" t="s">
        <v>164</v>
      </c>
      <c r="B66" s="40"/>
      <c r="C66" s="40"/>
      <c r="D66" s="40"/>
      <c r="E66" s="40"/>
      <c r="F66" s="40"/>
      <c r="G66" s="40"/>
      <c r="H66" s="40"/>
      <c r="I66" s="40"/>
      <c r="J66" s="40"/>
      <c r="K66" s="40"/>
      <c r="L66" s="40"/>
      <c r="M66" s="40"/>
      <c r="N66" s="40"/>
      <c r="O66" s="40">
        <v>0.4770781328980378</v>
      </c>
      <c r="P66" s="40">
        <v>-0.55507931453886816</v>
      </c>
      <c r="Q66" s="40">
        <v>2.0737670194646176</v>
      </c>
      <c r="R66" s="40">
        <v>1.2966720988916178</v>
      </c>
      <c r="S66" s="40">
        <v>3.1561089926988819</v>
      </c>
      <c r="T66" s="40">
        <v>-0.41026060937278258</v>
      </c>
      <c r="U66" s="40">
        <v>2.474498797897871</v>
      </c>
      <c r="V66" s="40">
        <v>-3.4989063924866892</v>
      </c>
      <c r="W66" s="40">
        <v>-6.5885876356667067E-2</v>
      </c>
    </row>
    <row r="67" spans="1:23" x14ac:dyDescent="0.25">
      <c r="A67" t="s">
        <v>609</v>
      </c>
      <c r="B67" s="4">
        <v>2.9477630015985894</v>
      </c>
      <c r="C67" s="4">
        <v>-1.8676711426552515</v>
      </c>
      <c r="D67" s="4">
        <v>0.50337291897296921</v>
      </c>
      <c r="E67" s="4">
        <v>-0.92489670037151317</v>
      </c>
      <c r="F67" s="4">
        <v>-5.7199018871847684</v>
      </c>
      <c r="G67" s="4">
        <v>3.7491712983549053</v>
      </c>
      <c r="H67" s="4">
        <v>2.6636889733225635</v>
      </c>
      <c r="I67" s="4">
        <v>-3.0163465695415672</v>
      </c>
      <c r="J67" s="4">
        <v>6.8921806159270584</v>
      </c>
      <c r="K67" s="4">
        <v>0.91582783003538393</v>
      </c>
      <c r="L67" s="4">
        <v>-2.143345796552119</v>
      </c>
      <c r="M67" s="4">
        <v>2.057403463867908</v>
      </c>
      <c r="N67" s="4">
        <v>0.86151110926182073</v>
      </c>
      <c r="O67" s="4">
        <v>0.34813113712537275</v>
      </c>
      <c r="P67" s="4">
        <v>1.689191546775606</v>
      </c>
      <c r="Q67" s="4">
        <v>-0.88957713511991487</v>
      </c>
      <c r="R67" s="4">
        <v>5.367814523606028</v>
      </c>
      <c r="S67" s="4">
        <v>3.4213813132949094</v>
      </c>
      <c r="T67" s="4">
        <v>0.44953204990088341</v>
      </c>
      <c r="U67" s="4">
        <v>5.8160970959149001</v>
      </c>
      <c r="V67" s="4">
        <v>4.1139598576945264</v>
      </c>
      <c r="W67" s="4">
        <v>2.2807186971785134</v>
      </c>
    </row>
    <row r="68" spans="1:23" x14ac:dyDescent="0.25">
      <c r="A68" t="s">
        <v>610</v>
      </c>
      <c r="B68" s="4">
        <v>-5.1523845717807655</v>
      </c>
      <c r="C68" s="4">
        <v>4.5086107025441378E-2</v>
      </c>
      <c r="D68" s="4">
        <v>-1.9558898762230614</v>
      </c>
      <c r="E68" s="4">
        <v>-1.7610475014068587</v>
      </c>
      <c r="F68" s="4">
        <v>-0.57476446224207445</v>
      </c>
      <c r="G68" s="4">
        <v>0.67474550008240175</v>
      </c>
      <c r="H68" s="4">
        <v>-0.13905697751206242</v>
      </c>
      <c r="I68" s="4">
        <v>-0.64239625605941852</v>
      </c>
      <c r="J68" s="4">
        <v>-1.9395086233371797</v>
      </c>
      <c r="K68" s="4">
        <v>-0.3785317122390236</v>
      </c>
      <c r="L68" s="4">
        <v>2.0080043600686728</v>
      </c>
      <c r="M68" s="4">
        <v>0.61636493496158185</v>
      </c>
      <c r="N68" s="4">
        <v>0.69861017835502037</v>
      </c>
      <c r="O68" s="4">
        <v>3.8619255015410148</v>
      </c>
      <c r="P68" s="4">
        <v>3.7815484270290209</v>
      </c>
      <c r="Q68" s="4">
        <v>4.6269466711556966</v>
      </c>
      <c r="R68" s="4">
        <v>10.654582068401819</v>
      </c>
      <c r="S68" s="4">
        <v>4.7625619809181234</v>
      </c>
      <c r="T68" s="4">
        <v>6.1794889654616965</v>
      </c>
      <c r="U68" s="4">
        <v>-7.2549064805722994</v>
      </c>
      <c r="V68" s="4">
        <v>5.560611054074899</v>
      </c>
      <c r="W68" s="4">
        <v>7.849942905090237</v>
      </c>
    </row>
    <row r="69" spans="1:23" x14ac:dyDescent="0.25">
      <c r="A69" t="s">
        <v>611</v>
      </c>
      <c r="B69" s="4"/>
      <c r="C69" s="4"/>
      <c r="D69" s="4"/>
      <c r="E69" s="4"/>
      <c r="F69" s="4"/>
      <c r="G69" s="4"/>
      <c r="H69" s="4"/>
      <c r="I69" s="4"/>
      <c r="J69" s="4"/>
      <c r="K69" s="4">
        <v>0.92630313059859659</v>
      </c>
      <c r="L69" s="4">
        <v>-0.16163310693437291</v>
      </c>
      <c r="M69" s="4">
        <v>3.5302391633414034</v>
      </c>
      <c r="N69" s="4">
        <v>-1.9765178016095593</v>
      </c>
      <c r="O69" s="4">
        <v>-8.2055358478012774</v>
      </c>
      <c r="P69" s="4">
        <v>-6.5275529045172869</v>
      </c>
      <c r="Q69" s="4">
        <v>-3.803563601258253</v>
      </c>
      <c r="R69" s="4">
        <v>-1.1772601088809875</v>
      </c>
      <c r="S69" s="4">
        <v>-4.336052907685076</v>
      </c>
      <c r="T69" s="4">
        <v>-8.6200488208906396</v>
      </c>
      <c r="U69" s="4">
        <v>7.5627880378853032</v>
      </c>
      <c r="V69" s="4">
        <v>-1.6198718596658248</v>
      </c>
      <c r="W69" s="4">
        <v>-3.3625862691127915</v>
      </c>
    </row>
    <row r="70" spans="1:23" x14ac:dyDescent="0.25">
      <c r="A70" t="s">
        <v>169</v>
      </c>
      <c r="B70" s="4">
        <v>3.0431967144606682E-2</v>
      </c>
      <c r="C70" s="4">
        <v>0.36569974592913185</v>
      </c>
      <c r="D70" s="4">
        <v>0.49884467285823009</v>
      </c>
      <c r="E70" s="4">
        <v>0.182630264451975</v>
      </c>
      <c r="F70" s="4">
        <v>0.5894669794556413</v>
      </c>
      <c r="G70" s="4">
        <v>6.7983174549891182E-2</v>
      </c>
      <c r="H70" s="4">
        <v>6.5300017861000981E-2</v>
      </c>
      <c r="I70" s="4">
        <v>0.46024744944570095</v>
      </c>
      <c r="J70" s="4">
        <v>0.40759761805650252</v>
      </c>
      <c r="K70" s="4">
        <v>-0.40041267519562562</v>
      </c>
      <c r="L70" s="4">
        <v>0.78328755647853276</v>
      </c>
      <c r="M70" s="4">
        <v>0.58905785645338771</v>
      </c>
      <c r="N70" s="4">
        <v>0.52206568594579505</v>
      </c>
      <c r="O70" s="4">
        <v>0.85097320532175191</v>
      </c>
      <c r="P70" s="4">
        <v>0.62021692842478138</v>
      </c>
      <c r="Q70" s="4">
        <v>0.90600834980582912</v>
      </c>
      <c r="R70" s="4">
        <v>1.2260059489412103</v>
      </c>
      <c r="S70" s="4">
        <v>1.0488683155303775</v>
      </c>
      <c r="T70" s="4">
        <v>1.6609350345275393</v>
      </c>
      <c r="U70" s="4">
        <v>0.36532635098140537</v>
      </c>
      <c r="V70" s="4">
        <v>2.22999077015128</v>
      </c>
      <c r="W70" s="4">
        <v>1.0882877497690528</v>
      </c>
    </row>
    <row r="71" spans="1:23" x14ac:dyDescent="0.25">
      <c r="A71" t="s">
        <v>612</v>
      </c>
      <c r="B71" s="4"/>
      <c r="C71" s="4"/>
      <c r="D71" s="4"/>
      <c r="E71" s="4"/>
      <c r="F71" s="4"/>
      <c r="G71" s="4"/>
      <c r="H71" s="4"/>
      <c r="I71" s="4">
        <v>1.3452829199584788</v>
      </c>
      <c r="J71" s="4">
        <v>1.8489361947150633</v>
      </c>
      <c r="K71" s="4">
        <v>0.31608702836621194</v>
      </c>
      <c r="L71" s="4">
        <v>-7.1457219271156586E-2</v>
      </c>
      <c r="M71" s="4">
        <v>2.645378381284575</v>
      </c>
      <c r="N71" s="4">
        <v>-2.0072578325432002</v>
      </c>
      <c r="O71" s="4">
        <v>0.59706730133371178</v>
      </c>
      <c r="P71" s="4">
        <v>-2.0584715020759727</v>
      </c>
      <c r="Q71" s="4">
        <v>-2.4809632982310772</v>
      </c>
      <c r="R71" s="4">
        <v>-3.790894750110998</v>
      </c>
      <c r="S71" s="4">
        <v>-1.3761189299235039</v>
      </c>
      <c r="T71" s="4">
        <v>-3.0360933997578683</v>
      </c>
      <c r="U71" s="4">
        <v>1.003957047262122</v>
      </c>
      <c r="V71" s="4">
        <v>-2.2801004455172782</v>
      </c>
      <c r="W71" s="4">
        <v>0.64619755045750249</v>
      </c>
    </row>
    <row r="72" spans="1:23" x14ac:dyDescent="0.25">
      <c r="A72" t="s">
        <v>613</v>
      </c>
      <c r="B72" s="4"/>
      <c r="C72" s="4"/>
      <c r="D72" s="4"/>
      <c r="E72" s="4"/>
      <c r="F72" s="4"/>
      <c r="G72" s="4"/>
      <c r="H72" s="4"/>
      <c r="I72" s="4"/>
      <c r="J72" s="4"/>
      <c r="K72" s="4"/>
      <c r="L72" s="4"/>
      <c r="M72" s="4">
        <v>1.4516672362850014</v>
      </c>
      <c r="N72" s="4">
        <v>-0.27197288887311311</v>
      </c>
      <c r="O72" s="4">
        <v>2.3036332044054655</v>
      </c>
      <c r="P72" s="4">
        <v>-2.8883500772252515</v>
      </c>
      <c r="Q72" s="4">
        <v>-1.2556463729209368</v>
      </c>
      <c r="R72" s="4">
        <v>0.17030750135676451</v>
      </c>
      <c r="S72" s="4">
        <v>2.1327848711600335</v>
      </c>
      <c r="T72" s="4">
        <v>1.9220130375633906</v>
      </c>
      <c r="U72" s="4">
        <v>-1.1107785331061597</v>
      </c>
      <c r="V72" s="4">
        <v>-2.6557514701144935</v>
      </c>
      <c r="W72" s="4">
        <v>0.99685581190769523</v>
      </c>
    </row>
    <row r="73" spans="1:23" x14ac:dyDescent="0.25">
      <c r="A73" t="s">
        <v>614</v>
      </c>
      <c r="B73" s="4"/>
      <c r="C73" s="4"/>
      <c r="D73" s="4"/>
      <c r="E73" s="4"/>
      <c r="F73" s="4"/>
      <c r="G73" s="4"/>
      <c r="H73" s="4"/>
      <c r="I73" s="4"/>
      <c r="J73" s="4"/>
      <c r="K73" s="4"/>
      <c r="L73" s="4"/>
      <c r="M73" s="4"/>
      <c r="N73" s="4"/>
      <c r="O73" s="4"/>
      <c r="P73" s="4"/>
      <c r="Q73" s="4">
        <v>1.8010243745302574</v>
      </c>
      <c r="R73" s="4">
        <v>-7.5845442301984276</v>
      </c>
      <c r="S73" s="4">
        <v>-9.3622414126675629E-2</v>
      </c>
      <c r="T73" s="4">
        <v>-0.66977456475390973</v>
      </c>
      <c r="U73" s="4">
        <v>0.9592668227561626</v>
      </c>
      <c r="V73" s="4">
        <v>4.0798211746844739</v>
      </c>
      <c r="W73" s="4">
        <v>-9.9758477843244524</v>
      </c>
    </row>
    <row r="74" spans="1:23" x14ac:dyDescent="0.25">
      <c r="A74" t="s">
        <v>615</v>
      </c>
      <c r="B74" s="4"/>
      <c r="C74" s="4"/>
      <c r="D74" s="4"/>
      <c r="E74" s="4">
        <v>1.1390974216917722</v>
      </c>
      <c r="F74" s="4">
        <v>-4.1252110924567775</v>
      </c>
      <c r="G74" s="4">
        <v>-5.3687966244090592</v>
      </c>
      <c r="H74" s="4">
        <v>11.690053100472355</v>
      </c>
      <c r="I74" s="4">
        <v>0.65689875321989466</v>
      </c>
      <c r="J74" s="4">
        <v>11.597031899857152</v>
      </c>
      <c r="K74" s="4">
        <v>2.4629058262853931</v>
      </c>
      <c r="L74" s="4">
        <v>-4.904375321659761</v>
      </c>
      <c r="M74" s="4">
        <v>2.5706859611625581</v>
      </c>
      <c r="N74" s="4">
        <v>1.3725276020395427</v>
      </c>
      <c r="O74" s="4">
        <v>3.2082412934801883</v>
      </c>
      <c r="P74" s="4">
        <v>-6.4359958364543823</v>
      </c>
      <c r="Q74" s="4">
        <v>-6.141657288474093</v>
      </c>
      <c r="R74" s="4">
        <v>-0.62275890703501458</v>
      </c>
      <c r="S74" s="4">
        <v>-10.774599159981001</v>
      </c>
      <c r="T74" s="4">
        <v>-7.8783175721758534</v>
      </c>
      <c r="U74" s="4">
        <v>3.9636072848461321</v>
      </c>
      <c r="V74" s="4">
        <v>-4.7942525359697052</v>
      </c>
      <c r="W74" s="4">
        <v>-3.1758477920798267</v>
      </c>
    </row>
    <row r="75" spans="1:23" x14ac:dyDescent="0.25">
      <c r="A75" t="s">
        <v>616</v>
      </c>
      <c r="B75" s="4">
        <v>4.1325786523122562E-2</v>
      </c>
      <c r="C75" s="4">
        <v>2.8771408515263994</v>
      </c>
      <c r="D75" s="4">
        <v>-2.3615541553526507</v>
      </c>
      <c r="E75" s="4">
        <v>0.56244634256296122</v>
      </c>
      <c r="F75" s="4">
        <v>-0.16862425661554017</v>
      </c>
      <c r="G75" s="4">
        <v>1.358957214272019</v>
      </c>
      <c r="H75" s="4">
        <v>-1.1631093564552424</v>
      </c>
      <c r="I75" s="4">
        <v>1.0078688510000147</v>
      </c>
      <c r="J75" s="4">
        <v>-0.58723449637623615</v>
      </c>
      <c r="K75" s="4">
        <v>-2.1490663381082529</v>
      </c>
      <c r="L75" s="4">
        <v>6.1795366401651695</v>
      </c>
      <c r="M75" s="4">
        <v>1.2125843230591611</v>
      </c>
      <c r="N75" s="4">
        <v>-1.8809030623854228</v>
      </c>
      <c r="O75" s="4">
        <v>4.2653487039894147E-2</v>
      </c>
      <c r="P75" s="4">
        <v>1.3190953638134564E-2</v>
      </c>
      <c r="Q75" s="4">
        <v>4.4831716731214399</v>
      </c>
      <c r="R75" s="4">
        <v>2.8281241869652125</v>
      </c>
      <c r="S75" s="4">
        <v>0.87623720824380202</v>
      </c>
      <c r="T75" s="4">
        <v>1.6168762066682125</v>
      </c>
      <c r="U75" s="4">
        <v>-3.336598993296966</v>
      </c>
      <c r="V75" s="4">
        <v>2.2962326049856645</v>
      </c>
      <c r="W75" s="4">
        <v>0.95952798009723628</v>
      </c>
    </row>
    <row r="76" spans="1:23" x14ac:dyDescent="0.25">
      <c r="A76" t="s">
        <v>617</v>
      </c>
      <c r="B76" s="4"/>
      <c r="C76" s="4"/>
      <c r="D76" s="4"/>
      <c r="E76" s="4"/>
      <c r="F76" s="4"/>
      <c r="G76" s="4"/>
      <c r="H76" s="4"/>
      <c r="I76" s="4"/>
      <c r="J76" s="4"/>
      <c r="K76" s="4"/>
      <c r="L76" s="4"/>
      <c r="M76" s="4"/>
      <c r="N76" s="4"/>
      <c r="O76" s="4"/>
      <c r="P76" s="4"/>
      <c r="Q76" s="4"/>
      <c r="R76" s="4"/>
      <c r="S76" s="4"/>
      <c r="T76" s="4"/>
      <c r="U76" s="4"/>
      <c r="V76" s="4"/>
      <c r="W76" s="4"/>
    </row>
    <row r="77" spans="1:23" x14ac:dyDescent="0.25">
      <c r="A77" t="s">
        <v>618</v>
      </c>
      <c r="B77" s="4"/>
      <c r="C77" s="4"/>
      <c r="D77" s="4"/>
      <c r="E77" s="4"/>
      <c r="F77" s="4"/>
      <c r="G77" s="4"/>
      <c r="H77" s="4"/>
      <c r="I77" s="4"/>
      <c r="J77" s="4"/>
      <c r="K77" s="4"/>
      <c r="L77" s="4"/>
      <c r="M77" s="4"/>
      <c r="N77" s="4"/>
      <c r="O77" s="4"/>
      <c r="P77" s="4"/>
      <c r="Q77" s="4"/>
      <c r="R77" s="4"/>
      <c r="S77" s="4"/>
      <c r="T77" s="4"/>
      <c r="U77" s="4"/>
      <c r="V77" s="4"/>
      <c r="W77" s="4"/>
    </row>
    <row r="78" spans="1:23" x14ac:dyDescent="0.25">
      <c r="A78" t="s">
        <v>619</v>
      </c>
      <c r="B78" s="4"/>
      <c r="C78" s="4"/>
      <c r="D78" s="4"/>
      <c r="E78" s="4"/>
      <c r="F78" s="4"/>
      <c r="G78" s="4"/>
      <c r="H78" s="4"/>
      <c r="I78" s="4"/>
      <c r="J78" s="4"/>
      <c r="K78" s="4"/>
      <c r="L78" s="4"/>
      <c r="M78" s="4"/>
      <c r="N78" s="4"/>
      <c r="O78" s="4"/>
      <c r="P78" s="4"/>
      <c r="Q78" s="4"/>
      <c r="R78" s="4"/>
      <c r="S78" s="4"/>
      <c r="T78" s="4"/>
      <c r="U78" s="4"/>
      <c r="V78" s="4"/>
      <c r="W78" s="4"/>
    </row>
    <row r="79" spans="1:23" x14ac:dyDescent="0.25">
      <c r="A79" t="s">
        <v>181</v>
      </c>
      <c r="B79" s="4"/>
      <c r="C79" s="4"/>
      <c r="D79" s="4"/>
      <c r="E79" s="4"/>
      <c r="F79" s="4"/>
      <c r="G79" s="4"/>
      <c r="H79" s="4"/>
      <c r="I79" s="4"/>
      <c r="J79" s="4"/>
      <c r="K79" s="4"/>
      <c r="L79" s="4"/>
      <c r="M79" s="4">
        <v>5.127456853458013E-2</v>
      </c>
      <c r="N79" s="4">
        <v>2.5517192212501811</v>
      </c>
      <c r="O79" s="4">
        <v>3.9603508097503499</v>
      </c>
      <c r="P79" s="4">
        <v>7.9829344685501438</v>
      </c>
      <c r="Q79" s="4">
        <v>6.3249120427551704</v>
      </c>
      <c r="R79" s="4">
        <v>11.273563184488083</v>
      </c>
      <c r="S79" s="4">
        <v>3.3255588835934522</v>
      </c>
      <c r="T79" s="4">
        <v>-2.9835473611362007</v>
      </c>
      <c r="U79" s="4">
        <v>3.5198232378902787</v>
      </c>
      <c r="V79" s="4">
        <v>9.6874041772077693</v>
      </c>
      <c r="W79" s="4">
        <v>1.063686688886619</v>
      </c>
    </row>
    <row r="80" spans="1:23" x14ac:dyDescent="0.25">
      <c r="A80" t="s">
        <v>620</v>
      </c>
      <c r="B80" s="4">
        <v>1.9657609588019189</v>
      </c>
      <c r="C80" s="4">
        <v>-0.3144301132805476</v>
      </c>
      <c r="D80" s="4">
        <v>-0.31414596646411558</v>
      </c>
      <c r="E80" s="4">
        <v>1.7062882741273697</v>
      </c>
      <c r="F80" s="4">
        <v>6.7398978789111996E-2</v>
      </c>
      <c r="G80" s="4">
        <v>1.2612644218564688</v>
      </c>
      <c r="H80" s="4">
        <v>0.45588047116836627</v>
      </c>
      <c r="I80" s="4">
        <v>-0.32214116242563268</v>
      </c>
      <c r="J80" s="4">
        <v>-0.21392858734277811</v>
      </c>
      <c r="K80" s="4">
        <v>-0.37868097617930196</v>
      </c>
      <c r="L80" s="4">
        <v>0.26768313435404895</v>
      </c>
      <c r="M80" s="4">
        <v>1.0141733694453128</v>
      </c>
      <c r="N80" s="4">
        <v>0.75953536429241819</v>
      </c>
      <c r="O80" s="4">
        <v>0.45113591601005365</v>
      </c>
      <c r="P80" s="4">
        <v>1.0953131916942207</v>
      </c>
      <c r="Q80" s="4">
        <v>0.98576248388829402</v>
      </c>
      <c r="R80" s="4">
        <v>0.9208024962887168</v>
      </c>
      <c r="S80" s="4">
        <v>1.3130084453949153</v>
      </c>
      <c r="T80" s="4">
        <v>-3.1145210355457812E-2</v>
      </c>
      <c r="U80" s="4">
        <v>1.2943643294545968</v>
      </c>
      <c r="V80" s="4">
        <v>-2.989854753799416</v>
      </c>
      <c r="W80" s="4">
        <v>0.20776281387439366</v>
      </c>
    </row>
    <row r="81" spans="1:23" x14ac:dyDescent="0.25">
      <c r="A81" t="s">
        <v>183</v>
      </c>
      <c r="B81" s="4">
        <v>0.17077611323076472</v>
      </c>
      <c r="C81" s="4">
        <v>0.22652178555307878</v>
      </c>
      <c r="D81" s="4">
        <v>-1.8759760160096393</v>
      </c>
      <c r="E81" s="4">
        <v>-0.96732749405094254</v>
      </c>
      <c r="F81" s="4">
        <v>0.42905673302796304</v>
      </c>
      <c r="G81" s="4">
        <v>1.6720623002374755</v>
      </c>
      <c r="H81" s="4">
        <v>0.94008007616046663</v>
      </c>
      <c r="I81" s="4">
        <v>1.2685218568037744</v>
      </c>
      <c r="J81" s="4">
        <v>2.8490288100659761E-3</v>
      </c>
      <c r="K81" s="4">
        <v>1.1731551745393889</v>
      </c>
      <c r="L81" s="4">
        <v>2.4455820557081149</v>
      </c>
      <c r="M81" s="4">
        <v>-0.29402264086114471</v>
      </c>
      <c r="N81" s="4">
        <v>0.16752455814527156</v>
      </c>
      <c r="O81" s="4">
        <v>0.30459104862200154</v>
      </c>
      <c r="P81" s="4">
        <v>1.5176660250244161</v>
      </c>
      <c r="Q81" s="4">
        <v>2.2692908542370631</v>
      </c>
      <c r="R81" s="4">
        <v>0.95197302247667348</v>
      </c>
      <c r="S81" s="4">
        <v>1.1916663688347893</v>
      </c>
      <c r="T81" s="4">
        <v>1.8780087337290912</v>
      </c>
      <c r="U81" s="4">
        <v>-1.5634047021108706</v>
      </c>
      <c r="V81" s="4">
        <v>1.034971820053306</v>
      </c>
      <c r="W81" s="4">
        <v>2.5640184802291048</v>
      </c>
    </row>
    <row r="82" spans="1:23" x14ac:dyDescent="0.25">
      <c r="A82" t="s">
        <v>306</v>
      </c>
      <c r="B82" s="4"/>
      <c r="C82" s="4"/>
      <c r="D82" s="4"/>
      <c r="E82" s="4"/>
      <c r="F82" s="4"/>
      <c r="G82" s="4"/>
      <c r="H82" s="4">
        <v>27.82827730209921</v>
      </c>
      <c r="I82" s="4">
        <v>-2.0016640420000611</v>
      </c>
      <c r="J82" s="4">
        <v>-19.420279830234179</v>
      </c>
      <c r="K82" s="4">
        <v>26.120757315698118</v>
      </c>
      <c r="L82" s="4">
        <v>39.243257294884891</v>
      </c>
      <c r="M82" s="4">
        <v>-7.756472305455234</v>
      </c>
      <c r="N82" s="4">
        <v>14.639582705556505</v>
      </c>
      <c r="O82" s="4">
        <v>23.34318388993244</v>
      </c>
      <c r="P82" s="4">
        <v>6.7841643261868176</v>
      </c>
      <c r="Q82" s="4">
        <v>21.951656727339937</v>
      </c>
      <c r="R82" s="4">
        <v>13.838278877037066</v>
      </c>
      <c r="S82" s="4">
        <v>13.638720750686835</v>
      </c>
      <c r="T82" s="4"/>
      <c r="U82" s="4"/>
      <c r="V82" s="4"/>
      <c r="W82" s="4"/>
    </row>
    <row r="83" spans="1:23" x14ac:dyDescent="0.25">
      <c r="A83" t="s">
        <v>621</v>
      </c>
      <c r="B83" s="4"/>
      <c r="C83" s="4"/>
      <c r="D83" s="4"/>
      <c r="E83" s="4"/>
      <c r="F83" s="4"/>
      <c r="G83" s="4"/>
      <c r="H83" s="4"/>
      <c r="I83" s="4"/>
      <c r="J83" s="4"/>
      <c r="K83" s="4"/>
      <c r="L83" s="4"/>
      <c r="M83" s="4"/>
      <c r="N83" s="4"/>
      <c r="O83" s="4"/>
      <c r="P83" s="4"/>
      <c r="Q83" s="4"/>
      <c r="R83" s="4"/>
      <c r="S83" s="4"/>
      <c r="T83" s="4"/>
      <c r="U83" s="4"/>
      <c r="V83" s="4"/>
      <c r="W83" s="4"/>
    </row>
    <row r="84" spans="1:23" x14ac:dyDescent="0.25">
      <c r="A84" t="s">
        <v>622</v>
      </c>
      <c r="B84" s="4">
        <v>-0.11216502766040107</v>
      </c>
      <c r="C84" s="4">
        <v>3.9198368023979624</v>
      </c>
      <c r="D84" s="4">
        <v>-0.47396494036832487</v>
      </c>
      <c r="E84" s="4">
        <v>0.58188349693760033</v>
      </c>
      <c r="F84" s="4">
        <v>0.82113998275877975</v>
      </c>
      <c r="G84" s="4">
        <v>0.8043035549973474</v>
      </c>
      <c r="H84" s="4">
        <v>1.6010224911333497</v>
      </c>
      <c r="I84" s="4">
        <v>0.70135445890431047</v>
      </c>
      <c r="J84" s="4">
        <v>-0.43833546047568595</v>
      </c>
      <c r="K84" s="4">
        <v>-1.5588812769233316</v>
      </c>
      <c r="L84" s="4">
        <v>-0.41000601303233575</v>
      </c>
      <c r="M84" s="4">
        <v>2.8442209892133339</v>
      </c>
      <c r="N84" s="4">
        <v>-1.4368229089935451</v>
      </c>
      <c r="O84" s="4">
        <v>-2.669866343072639</v>
      </c>
      <c r="P84" s="4">
        <v>2.3753832538406707E-2</v>
      </c>
      <c r="Q84" s="4">
        <v>-0.92042430616758497</v>
      </c>
      <c r="R84" s="4">
        <v>-0.94899083247541305</v>
      </c>
      <c r="S84" s="4">
        <v>-1.5684553918599797</v>
      </c>
      <c r="T84" s="4">
        <v>-1.0227408117644317</v>
      </c>
      <c r="U84" s="4">
        <v>2.3902023493744124</v>
      </c>
      <c r="V84" s="4">
        <v>-2.1485168344042043</v>
      </c>
      <c r="W84" s="4">
        <v>-0.50134174494347195</v>
      </c>
    </row>
    <row r="85" spans="1:23" x14ac:dyDescent="0.25">
      <c r="A85" t="s">
        <v>623</v>
      </c>
      <c r="B85" s="4">
        <v>-4.7714212365877291</v>
      </c>
      <c r="C85" s="4">
        <v>0.571666597760495</v>
      </c>
      <c r="D85" s="4"/>
      <c r="E85" s="4"/>
      <c r="F85" s="4">
        <v>2.2029833587564429</v>
      </c>
      <c r="G85" s="4">
        <v>8.6535731057030549</v>
      </c>
      <c r="H85" s="4">
        <v>-0.60097856022399232</v>
      </c>
      <c r="I85" s="4">
        <v>0.49210429883895784</v>
      </c>
      <c r="J85" s="4">
        <v>2.5440267484855998</v>
      </c>
      <c r="K85" s="4">
        <v>-1.9536183622031873</v>
      </c>
      <c r="L85" s="4">
        <v>-4.5958833857882659</v>
      </c>
      <c r="M85" s="4">
        <v>3.6730645083391957</v>
      </c>
      <c r="N85" s="4">
        <v>12.52147330809491</v>
      </c>
      <c r="O85" s="4">
        <v>-3.1499831381074732</v>
      </c>
      <c r="P85" s="4">
        <v>-2.6431119442736377</v>
      </c>
      <c r="Q85" s="4">
        <v>-0.9215464519544766</v>
      </c>
      <c r="R85" s="4">
        <v>3.5612563529290537</v>
      </c>
      <c r="S85" s="4">
        <v>4.8694943582132124</v>
      </c>
      <c r="T85" s="4">
        <v>7.5496809193785666</v>
      </c>
      <c r="U85" s="4">
        <v>1.8088895921877139</v>
      </c>
      <c r="V85" s="4">
        <v>1.5039914102340812</v>
      </c>
      <c r="W85" s="4">
        <v>2.5887151047016097</v>
      </c>
    </row>
    <row r="86" spans="1:23" x14ac:dyDescent="0.25">
      <c r="A86" t="s">
        <v>188</v>
      </c>
      <c r="B86" s="4"/>
      <c r="C86" s="4"/>
      <c r="D86" s="4"/>
      <c r="E86" s="4"/>
      <c r="F86" s="4">
        <v>-6.9033874415208496</v>
      </c>
      <c r="G86" s="4">
        <v>3.4675487014205819</v>
      </c>
      <c r="H86" s="4">
        <v>4.3761118541569832</v>
      </c>
      <c r="I86" s="4">
        <v>5.4733965960928534</v>
      </c>
      <c r="J86" s="4">
        <v>-1.4262637312182376</v>
      </c>
      <c r="K86" s="4">
        <v>2.2661386712850589</v>
      </c>
      <c r="L86" s="4">
        <v>-0.76409280962426773</v>
      </c>
      <c r="M86" s="4">
        <v>0.27101296002326963</v>
      </c>
      <c r="N86" s="4">
        <v>2.3062998776451384</v>
      </c>
      <c r="O86" s="4">
        <v>-3.5655215886985752</v>
      </c>
      <c r="P86" s="4">
        <v>-5.5429356177953713</v>
      </c>
      <c r="Q86" s="4">
        <v>12.857888575638507</v>
      </c>
      <c r="R86" s="4">
        <v>-21.456971310572303</v>
      </c>
      <c r="S86" s="4">
        <v>-2.8223766214697408</v>
      </c>
      <c r="T86" s="4">
        <v>-1.0668598267188076</v>
      </c>
      <c r="U86" s="4">
        <v>0.36999993971698547</v>
      </c>
      <c r="V86" s="4">
        <v>-1.8873968275038293</v>
      </c>
      <c r="W86" s="4">
        <v>-0.27702155735474532</v>
      </c>
    </row>
    <row r="87" spans="1:23" x14ac:dyDescent="0.25">
      <c r="A87" t="s">
        <v>309</v>
      </c>
      <c r="B87" s="4"/>
      <c r="C87" s="4"/>
      <c r="D87" s="4"/>
      <c r="E87" s="4"/>
      <c r="F87" s="4"/>
      <c r="G87" s="4"/>
      <c r="H87" s="4"/>
      <c r="I87" s="4"/>
      <c r="J87" s="4"/>
      <c r="K87" s="4"/>
      <c r="L87" s="4"/>
      <c r="M87" s="4"/>
      <c r="N87" s="4"/>
      <c r="O87" s="4"/>
      <c r="P87" s="4"/>
      <c r="Q87" s="4"/>
      <c r="R87" s="4"/>
      <c r="S87" s="4"/>
      <c r="T87" s="4"/>
      <c r="U87" s="4"/>
      <c r="V87" s="4"/>
      <c r="W87" s="4"/>
    </row>
    <row r="88" spans="1:23" x14ac:dyDescent="0.25">
      <c r="A88" t="s">
        <v>189</v>
      </c>
      <c r="B88" s="4"/>
      <c r="C88" s="4"/>
      <c r="D88" s="4"/>
      <c r="E88" s="4"/>
      <c r="F88" s="4"/>
      <c r="G88" s="4"/>
      <c r="H88" s="4">
        <v>0.50114823294245248</v>
      </c>
      <c r="I88" s="4">
        <v>1.3215847257123017</v>
      </c>
      <c r="J88" s="4">
        <v>2.3771516849566758</v>
      </c>
      <c r="K88" s="4">
        <v>0.65513458946401526</v>
      </c>
      <c r="L88" s="4">
        <v>0.1358424167144448</v>
      </c>
      <c r="M88" s="4">
        <v>2.6754888330511521</v>
      </c>
      <c r="N88" s="4">
        <v>1.7636005681315012</v>
      </c>
      <c r="O88" s="4">
        <v>-0.27876266049818371</v>
      </c>
      <c r="P88" s="4">
        <v>0.95575577655243271</v>
      </c>
      <c r="Q88" s="4">
        <v>1.0659797336208157</v>
      </c>
      <c r="R88" s="4">
        <v>-0.17897612885245062</v>
      </c>
      <c r="S88" s="4">
        <v>3.1172678238303377</v>
      </c>
      <c r="T88" s="4">
        <v>1.2337731096439353</v>
      </c>
      <c r="U88" s="4">
        <v>1.5955317449255897</v>
      </c>
      <c r="V88" s="4">
        <v>-3.521733753687033</v>
      </c>
      <c r="W88" s="4">
        <v>5.5800312798537102E-2</v>
      </c>
    </row>
    <row r="89" spans="1:23" x14ac:dyDescent="0.25">
      <c r="A89" t="s">
        <v>624</v>
      </c>
      <c r="B89" s="4"/>
      <c r="C89" s="4"/>
      <c r="D89" s="4"/>
      <c r="E89" s="4">
        <v>-0.73757370081451856</v>
      </c>
      <c r="F89" s="4">
        <v>0.36040917164874497</v>
      </c>
      <c r="G89" s="4">
        <v>1.441015871027258</v>
      </c>
      <c r="H89" s="4"/>
      <c r="I89" s="4"/>
      <c r="J89" s="4">
        <v>1.0017247590232987</v>
      </c>
      <c r="K89" s="4">
        <v>0.84041758572290826</v>
      </c>
      <c r="L89" s="4">
        <v>0.97697766020444443</v>
      </c>
      <c r="M89" s="4">
        <v>1.4874800216879107</v>
      </c>
      <c r="N89" s="4">
        <v>1.7854002997876259</v>
      </c>
      <c r="O89" s="4">
        <v>1.3060587134383554</v>
      </c>
      <c r="P89" s="4">
        <v>0.8409021363441902</v>
      </c>
      <c r="Q89" s="4">
        <v>0.48319216536271137</v>
      </c>
      <c r="R89" s="4">
        <v>1.4954874294903899</v>
      </c>
      <c r="S89" s="4">
        <v>1.472377379095233</v>
      </c>
      <c r="T89" s="4">
        <v>1.4232287553018337</v>
      </c>
      <c r="U89" s="4">
        <v>1.506303371635674</v>
      </c>
      <c r="V89" s="4">
        <v>-1.0924157287080998</v>
      </c>
      <c r="W89" s="4">
        <v>0.45965599048039768</v>
      </c>
    </row>
    <row r="90" spans="1:23" x14ac:dyDescent="0.25">
      <c r="A90" t="s">
        <v>191</v>
      </c>
      <c r="B90" s="4"/>
      <c r="C90" s="4"/>
      <c r="D90" s="4"/>
      <c r="E90" s="4"/>
      <c r="F90" s="4"/>
      <c r="G90" s="4">
        <v>2.736678938739169</v>
      </c>
      <c r="H90" s="4">
        <v>5.1043676965165381E-2</v>
      </c>
      <c r="I90" s="4">
        <v>1.1501368371553158</v>
      </c>
      <c r="J90" s="4">
        <v>3.9568974349400836</v>
      </c>
      <c r="K90" s="4">
        <v>-2.152484604251188</v>
      </c>
      <c r="L90" s="4">
        <v>-3.7111287866866678</v>
      </c>
      <c r="M90" s="4">
        <v>2.3952368454744901</v>
      </c>
      <c r="N90" s="4">
        <v>-0.16553435911361225</v>
      </c>
      <c r="O90" s="4">
        <v>-2.3073849269303897</v>
      </c>
      <c r="P90" s="4">
        <v>3.0312401317507365</v>
      </c>
      <c r="Q90" s="4">
        <v>1.653926795022574</v>
      </c>
      <c r="R90" s="4">
        <v>-0.69459022395831671</v>
      </c>
      <c r="S90" s="4">
        <v>-1.077430681583935</v>
      </c>
      <c r="T90" s="4">
        <v>-3.2142594213160782</v>
      </c>
      <c r="U90" s="4">
        <v>4.2264916365895537</v>
      </c>
      <c r="V90" s="4">
        <v>-2.692832697407983</v>
      </c>
      <c r="W90" s="4">
        <v>-3.492277369009376</v>
      </c>
    </row>
    <row r="91" spans="1:23" x14ac:dyDescent="0.25">
      <c r="A91" t="s">
        <v>192</v>
      </c>
      <c r="B91" s="4">
        <v>2.5885705252564808</v>
      </c>
      <c r="C91" s="4">
        <v>-1.8848534157173824</v>
      </c>
      <c r="D91" s="4">
        <v>-0.50882461531252032</v>
      </c>
      <c r="E91" s="4">
        <v>-1.1835372371788522</v>
      </c>
      <c r="F91" s="4">
        <v>1.3620956193652833</v>
      </c>
      <c r="G91" s="4">
        <v>0.48039027528362199</v>
      </c>
      <c r="H91" s="4">
        <v>4.6208723146690769</v>
      </c>
      <c r="I91" s="4">
        <v>-5.181852196939686</v>
      </c>
      <c r="J91" s="4">
        <v>-6.8338956944887874</v>
      </c>
      <c r="K91" s="4">
        <v>8.9908403122161662</v>
      </c>
      <c r="L91" s="4">
        <v>6.8085439306470903</v>
      </c>
      <c r="M91" s="4">
        <v>-11.846198045329839</v>
      </c>
      <c r="N91" s="4">
        <v>-2.1762956127165003</v>
      </c>
      <c r="O91" s="4">
        <v>0.33468035343451141</v>
      </c>
      <c r="P91" s="4">
        <v>-0.41914252340188568</v>
      </c>
      <c r="Q91" s="4">
        <v>3.3541049591594341</v>
      </c>
      <c r="R91" s="4">
        <v>1.7058548155036308</v>
      </c>
      <c r="S91" s="4">
        <v>4.1156113305207755</v>
      </c>
      <c r="T91" s="4">
        <v>8.7242099997616922</v>
      </c>
      <c r="U91" s="4">
        <v>-8.7114812258054624</v>
      </c>
      <c r="V91" s="4">
        <v>1.2717654817910171</v>
      </c>
      <c r="W91" s="4">
        <v>7.5577688865559507</v>
      </c>
    </row>
    <row r="92" spans="1:23" x14ac:dyDescent="0.25">
      <c r="A92" t="s">
        <v>625</v>
      </c>
      <c r="B92" s="4">
        <v>0.48004788875211624</v>
      </c>
      <c r="C92" s="4">
        <v>0.58463743593057893</v>
      </c>
      <c r="D92" s="4">
        <v>0.54564925574978063</v>
      </c>
      <c r="E92" s="4">
        <v>-1.0053805344739795</v>
      </c>
      <c r="F92" s="4">
        <v>0.7671002179121057</v>
      </c>
      <c r="G92" s="4">
        <v>5.7605313218329311E-2</v>
      </c>
      <c r="H92" s="4">
        <v>-0.20842685694253718</v>
      </c>
      <c r="I92" s="4">
        <v>1.3683184601601084</v>
      </c>
      <c r="J92" s="4">
        <v>1.5168954824254013</v>
      </c>
      <c r="K92" s="4">
        <v>0.78880086052573084</v>
      </c>
      <c r="L92" s="4">
        <v>-0.19892477873425285</v>
      </c>
      <c r="M92" s="4">
        <v>0.70210982610979289</v>
      </c>
      <c r="N92" s="4">
        <v>0.37427327868401356</v>
      </c>
      <c r="O92" s="4">
        <v>-0.55734226133650755</v>
      </c>
      <c r="P92" s="4">
        <v>-0.46733655846677097</v>
      </c>
      <c r="Q92" s="4">
        <v>0.15978947571881155</v>
      </c>
      <c r="R92" s="4">
        <v>-1.4735784263851912</v>
      </c>
      <c r="S92" s="4">
        <v>-0.32367299517694631</v>
      </c>
      <c r="T92" s="4">
        <v>0.44065429674793066</v>
      </c>
      <c r="U92" s="4">
        <v>1.3973915323941904E-2</v>
      </c>
      <c r="V92" s="4">
        <v>0.55330454767903103</v>
      </c>
      <c r="W92" s="4">
        <v>-1.0588760750951962</v>
      </c>
    </row>
    <row r="93" spans="1:23" x14ac:dyDescent="0.25">
      <c r="A93" t="s">
        <v>626</v>
      </c>
      <c r="B93" s="4">
        <v>-5.1277267129696735</v>
      </c>
      <c r="C93" s="4">
        <v>1.3027754922309409</v>
      </c>
      <c r="D93" s="4">
        <v>-0.99117178944847173</v>
      </c>
      <c r="E93" s="4">
        <v>1.2598926960516041</v>
      </c>
      <c r="F93" s="4">
        <v>2.5152634311010886</v>
      </c>
      <c r="G93" s="4">
        <v>1.9248323358723041</v>
      </c>
      <c r="H93" s="4">
        <v>-1.3362439347507995</v>
      </c>
      <c r="I93" s="4">
        <v>3.6481887310736223</v>
      </c>
      <c r="J93" s="4">
        <v>-2.4001313487503348</v>
      </c>
      <c r="K93" s="4">
        <v>0.87953042324506714</v>
      </c>
      <c r="L93" s="4">
        <v>-0.38491606434688352</v>
      </c>
      <c r="M93" s="4">
        <v>0.79263366276400382</v>
      </c>
      <c r="N93" s="4">
        <v>0.76346348301123512</v>
      </c>
      <c r="O93" s="4">
        <v>-1.523093469089086</v>
      </c>
      <c r="P93" s="4">
        <v>-2.154699990990975</v>
      </c>
      <c r="Q93" s="4">
        <v>-2.0477777350148858</v>
      </c>
      <c r="R93" s="4">
        <v>-0.60869533781752505</v>
      </c>
      <c r="S93" s="4">
        <v>-1.5127071071556819</v>
      </c>
      <c r="T93" s="4">
        <v>-5.9979188322482466</v>
      </c>
      <c r="U93" s="4">
        <v>5.1663724991575828</v>
      </c>
      <c r="V93" s="4">
        <v>-3.0296120778642113</v>
      </c>
      <c r="W93" s="4">
        <v>-2.1325644134925925</v>
      </c>
    </row>
    <row r="94" spans="1:23" x14ac:dyDescent="0.25">
      <c r="A94" t="s">
        <v>195</v>
      </c>
      <c r="B94" s="4"/>
      <c r="C94" s="4"/>
      <c r="D94" s="4"/>
      <c r="E94" s="4"/>
      <c r="F94" s="4"/>
      <c r="G94" s="4"/>
      <c r="H94" s="4"/>
      <c r="I94" s="4"/>
      <c r="J94" s="4"/>
      <c r="K94" s="4"/>
      <c r="L94" s="4"/>
      <c r="M94" s="4"/>
      <c r="N94" s="4"/>
      <c r="O94" s="4"/>
      <c r="P94" s="4"/>
      <c r="Q94" s="4"/>
      <c r="R94" s="4"/>
      <c r="S94" s="4"/>
      <c r="T94" s="4"/>
      <c r="U94" s="4"/>
      <c r="V94" s="4"/>
      <c r="W94" s="4"/>
    </row>
    <row r="95" spans="1:23" x14ac:dyDescent="0.25">
      <c r="A95" t="s">
        <v>627</v>
      </c>
      <c r="B95" s="4">
        <v>-2.1232956954560298</v>
      </c>
      <c r="C95" s="4">
        <v>-0.55074612711245652</v>
      </c>
      <c r="D95" s="4">
        <v>0.34323675282555588</v>
      </c>
      <c r="E95" s="4">
        <v>-1.6191105897019467</v>
      </c>
      <c r="F95" s="4">
        <v>-2.1523890574070632E-2</v>
      </c>
      <c r="G95" s="4">
        <v>0.90560575997997883</v>
      </c>
      <c r="H95" s="4">
        <v>-1.5577013304187386</v>
      </c>
      <c r="I95" s="4">
        <v>0.86520793278538344</v>
      </c>
      <c r="J95" s="4">
        <v>1.9070910357047695</v>
      </c>
      <c r="K95" s="4">
        <v>-0.54131101874955811</v>
      </c>
      <c r="L95" s="4">
        <v>-5.9105385081181732</v>
      </c>
      <c r="M95" s="4">
        <v>-2.499642037700014E-3</v>
      </c>
      <c r="N95" s="4">
        <v>-2.6569310022820614</v>
      </c>
      <c r="O95" s="4">
        <v>-0.65172913214163064</v>
      </c>
      <c r="P95" s="4">
        <v>-7.4664508883447089</v>
      </c>
      <c r="Q95" s="4">
        <v>-7.1724917579191771</v>
      </c>
      <c r="R95" s="4">
        <v>-3.2648464920002431</v>
      </c>
      <c r="S95" s="4">
        <v>-7.5832108514094498E-2</v>
      </c>
      <c r="T95" s="4">
        <v>-1.2174897328515755</v>
      </c>
      <c r="U95" s="4">
        <v>-6.0483824818631415</v>
      </c>
      <c r="V95" s="4">
        <v>0.10974544414247051</v>
      </c>
      <c r="W95" s="4">
        <v>4.6403502045708915</v>
      </c>
    </row>
    <row r="96" spans="1:23" x14ac:dyDescent="0.25">
      <c r="A96" t="s">
        <v>197</v>
      </c>
      <c r="B96" s="4">
        <v>2.294247205128463</v>
      </c>
      <c r="C96" s="4">
        <v>-0.24704205331728152</v>
      </c>
      <c r="D96" s="4">
        <v>-0.3139168046589102</v>
      </c>
      <c r="E96" s="4">
        <v>-0.85941362833999468</v>
      </c>
      <c r="F96" s="4">
        <v>0.91858955118758723</v>
      </c>
      <c r="G96" s="4">
        <v>4.0552753244897408</v>
      </c>
      <c r="H96" s="4">
        <v>-0.12914127810116366</v>
      </c>
      <c r="I96" s="4">
        <v>-0.94494421993824496</v>
      </c>
      <c r="J96" s="4">
        <v>1.0471405771432269</v>
      </c>
      <c r="K96" s="4">
        <v>-1.1910835830139792</v>
      </c>
      <c r="L96" s="4">
        <v>-0.72135569329193627</v>
      </c>
      <c r="M96" s="4">
        <v>1.6207123171039535</v>
      </c>
      <c r="N96" s="4">
        <v>1.3865214692051024</v>
      </c>
      <c r="O96" s="4">
        <v>1.5353401426451987</v>
      </c>
      <c r="P96" s="4">
        <v>0.42881969328704467</v>
      </c>
      <c r="Q96" s="4">
        <v>-9.5664085625197348E-2</v>
      </c>
      <c r="R96" s="4">
        <v>-0.14104090367262528</v>
      </c>
      <c r="S96" s="4">
        <v>2.144966319930202</v>
      </c>
      <c r="T96" s="4">
        <v>1.0894598646686782</v>
      </c>
      <c r="U96" s="4">
        <v>0.33420480614299408</v>
      </c>
      <c r="V96" s="4">
        <v>-1.8461313596186901</v>
      </c>
      <c r="W96" s="4">
        <v>0.26283244278903162</v>
      </c>
    </row>
    <row r="97" spans="1:23" x14ac:dyDescent="0.25">
      <c r="A97" t="s">
        <v>198</v>
      </c>
      <c r="B97" s="4">
        <v>0.59893256608743906</v>
      </c>
      <c r="C97" s="4">
        <v>0.52464041745141077</v>
      </c>
      <c r="D97" s="4">
        <v>8.6657615560434845E-2</v>
      </c>
      <c r="E97" s="4">
        <v>0.56558864531370157</v>
      </c>
      <c r="F97" s="4">
        <v>-0.40720852404257735</v>
      </c>
      <c r="G97" s="4">
        <v>0.23417693074884424</v>
      </c>
      <c r="H97" s="4">
        <v>0.16593374859814147</v>
      </c>
      <c r="I97" s="4">
        <v>0.2456367629924269</v>
      </c>
      <c r="J97" s="4">
        <v>0.72051126346322858</v>
      </c>
      <c r="K97" s="4">
        <v>0.65076997554806437</v>
      </c>
      <c r="L97" s="4">
        <v>6.1507536795393086E-4</v>
      </c>
      <c r="M97" s="4">
        <v>0.82111303237956867</v>
      </c>
      <c r="N97" s="4">
        <v>0.76905621439070015</v>
      </c>
      <c r="O97" s="4">
        <v>2.23956430587397E-2</v>
      </c>
      <c r="P97" s="4">
        <v>-0.99925242204951548</v>
      </c>
      <c r="Q97" s="4">
        <v>0.21196182973951883</v>
      </c>
      <c r="R97" s="4">
        <v>0.15381660142433054</v>
      </c>
      <c r="S97" s="4">
        <v>0.8420976212763005</v>
      </c>
      <c r="T97" s="4">
        <v>0.21936295684437002</v>
      </c>
      <c r="U97" s="4">
        <v>1.0863799172314337</v>
      </c>
      <c r="V97" s="4">
        <v>-1.1273709904590365</v>
      </c>
      <c r="W97" s="4">
        <v>-0.15718577845039911</v>
      </c>
    </row>
    <row r="98" spans="1:23" x14ac:dyDescent="0.25">
      <c r="A98" t="s">
        <v>628</v>
      </c>
      <c r="B98" s="4"/>
      <c r="C98" s="4"/>
      <c r="D98" s="4"/>
      <c r="E98" s="4"/>
      <c r="F98" s="4"/>
      <c r="G98" s="4"/>
      <c r="H98" s="4"/>
      <c r="I98" s="4"/>
      <c r="J98" s="4">
        <v>4.2661108514678778</v>
      </c>
      <c r="K98" s="4">
        <v>3.6066229096384399</v>
      </c>
      <c r="L98" s="4">
        <v>-6.9409467909194813</v>
      </c>
      <c r="M98" s="4">
        <v>-8.0341482161773642E-2</v>
      </c>
      <c r="N98" s="4">
        <v>0.72763421474001111</v>
      </c>
      <c r="O98" s="4">
        <v>1.0180851585690385</v>
      </c>
      <c r="P98" s="4">
        <v>0.49497534274689897</v>
      </c>
      <c r="Q98" s="4">
        <v>-2.9690426130782488E-2</v>
      </c>
      <c r="R98" s="4">
        <v>3.0169303346964651</v>
      </c>
      <c r="S98" s="4">
        <v>-1.2008856388622027</v>
      </c>
      <c r="T98" s="4">
        <v>-1.5246145870409733</v>
      </c>
      <c r="U98" s="4">
        <v>4.4594360724683231</v>
      </c>
      <c r="V98" s="4">
        <v>-1.7637445713491731</v>
      </c>
      <c r="W98" s="4">
        <v>-4.6965991631581856</v>
      </c>
    </row>
    <row r="99" spans="1:23" x14ac:dyDescent="0.25">
      <c r="A99" t="s">
        <v>200</v>
      </c>
      <c r="B99" s="4">
        <v>1.0924024390351648</v>
      </c>
      <c r="C99" s="4">
        <v>-2.0986320226269339</v>
      </c>
      <c r="D99" s="4">
        <v>1.0204279123699782</v>
      </c>
      <c r="E99" s="4">
        <v>0.54785475110183579</v>
      </c>
      <c r="F99" s="4">
        <v>0.12903264101001877</v>
      </c>
      <c r="G99" s="4">
        <v>1.1723096743732377</v>
      </c>
      <c r="H99" s="4">
        <v>0.42628276683344196</v>
      </c>
      <c r="I99" s="4">
        <v>-5.3517266064949269E-2</v>
      </c>
      <c r="J99" s="4">
        <v>1.1655537836658492</v>
      </c>
      <c r="K99" s="4">
        <v>0.79796951837467855</v>
      </c>
      <c r="L99" s="4">
        <v>-0.59540731086068521</v>
      </c>
      <c r="M99" s="4">
        <v>1.1069620073108921</v>
      </c>
      <c r="N99" s="4">
        <v>1.5227773708653598</v>
      </c>
      <c r="O99" s="4">
        <v>1.8121743342474643</v>
      </c>
      <c r="P99" s="4">
        <v>0.6547505408731511</v>
      </c>
      <c r="Q99" s="4">
        <v>0.50246004983454662</v>
      </c>
      <c r="R99" s="4">
        <v>0.50232844853877312</v>
      </c>
      <c r="S99" s="4">
        <v>2.2089693526734582</v>
      </c>
      <c r="T99" s="4">
        <v>1.2865262533000033</v>
      </c>
      <c r="U99" s="4">
        <v>1.5114293712691551</v>
      </c>
      <c r="V99" s="4">
        <v>-2.3304113523350436</v>
      </c>
      <c r="W99" s="4">
        <v>0.5067670084112873</v>
      </c>
    </row>
    <row r="100" spans="1:23" x14ac:dyDescent="0.25">
      <c r="A100" t="s">
        <v>629</v>
      </c>
      <c r="B100" s="4">
        <v>-1.7428157460216862</v>
      </c>
      <c r="C100" s="4">
        <v>-2.8754716839290211</v>
      </c>
      <c r="D100" s="4">
        <v>-1.5521996046155404</v>
      </c>
      <c r="E100" s="4">
        <v>-2.0764452045121828</v>
      </c>
      <c r="F100" s="4">
        <v>1.8731609107769636</v>
      </c>
      <c r="G100" s="4">
        <v>-0.72897101175642853</v>
      </c>
      <c r="H100" s="4">
        <v>-2.6048715775527485</v>
      </c>
      <c r="I100" s="4">
        <v>-4.0807254539813611</v>
      </c>
      <c r="J100" s="4">
        <v>1.9020190344404837</v>
      </c>
      <c r="K100" s="4">
        <v>-2.086764520911947</v>
      </c>
      <c r="L100" s="4">
        <v>2.1711542582262786</v>
      </c>
      <c r="M100" s="4">
        <v>4.6952909866340455</v>
      </c>
      <c r="N100" s="4">
        <v>2.1251470316999379</v>
      </c>
      <c r="O100" s="4">
        <v>-2.7646040609674984</v>
      </c>
      <c r="P100" s="4">
        <v>-4.054622782468627</v>
      </c>
      <c r="Q100" s="4">
        <v>-2.110743214169462</v>
      </c>
      <c r="R100" s="4">
        <v>-0.9311834031948274</v>
      </c>
      <c r="S100" s="4">
        <v>0.36726249097624092</v>
      </c>
      <c r="T100" s="4">
        <v>-1.3748391644861577</v>
      </c>
      <c r="U100" s="4">
        <v>4.4501783652217991E-2</v>
      </c>
      <c r="V100" s="4">
        <v>-2.4255707698406441</v>
      </c>
      <c r="W100" s="4">
        <v>-5.9149127578658103</v>
      </c>
    </row>
    <row r="101" spans="1:23" x14ac:dyDescent="0.25">
      <c r="A101" t="s">
        <v>202</v>
      </c>
      <c r="B101" s="4">
        <v>-0.66706473648872733</v>
      </c>
      <c r="C101" s="4">
        <v>-0.3618702608697148</v>
      </c>
      <c r="D101" s="4">
        <v>-2.4316742630593398</v>
      </c>
      <c r="E101" s="4">
        <v>-0.44070797504657316</v>
      </c>
      <c r="F101" s="4">
        <v>-1.4825714111600454</v>
      </c>
      <c r="G101" s="4">
        <v>-2.2338153422429365</v>
      </c>
      <c r="H101" s="4">
        <v>0.18756234027662883</v>
      </c>
      <c r="I101" s="4">
        <v>7.1719680271509517E-2</v>
      </c>
      <c r="J101" s="4"/>
      <c r="K101" s="4"/>
      <c r="L101" s="4">
        <v>-1.3942592172150929</v>
      </c>
      <c r="M101" s="4">
        <v>0.3277609757817681</v>
      </c>
      <c r="N101" s="4">
        <v>0.79699522076631757</v>
      </c>
      <c r="O101" s="4">
        <v>0.87562609647519829</v>
      </c>
      <c r="P101" s="4">
        <v>-1.1888064235206361</v>
      </c>
      <c r="Q101" s="4">
        <v>-1.6323326914091103</v>
      </c>
      <c r="R101" s="4">
        <v>-2.1313046650361009</v>
      </c>
      <c r="S101" s="4">
        <v>0.77016649307020235</v>
      </c>
      <c r="T101" s="4">
        <v>-0.29487722403409361</v>
      </c>
      <c r="U101" s="4">
        <v>1.668713277689041</v>
      </c>
      <c r="V101" s="4">
        <v>-1.8505321332167386</v>
      </c>
      <c r="W101" s="4">
        <v>-2.1080855752880168</v>
      </c>
    </row>
    <row r="102" spans="1:23" x14ac:dyDescent="0.25">
      <c r="A102" t="s">
        <v>630</v>
      </c>
      <c r="B102" s="4">
        <v>-4.4308968757128558E-2</v>
      </c>
      <c r="C102" s="4">
        <v>0.51443323346575232</v>
      </c>
      <c r="D102" s="4">
        <v>-0.63169459282406237</v>
      </c>
      <c r="E102" s="4">
        <v>1.9228399882016292</v>
      </c>
      <c r="F102" s="4">
        <v>3.5159031563640712</v>
      </c>
      <c r="G102" s="4">
        <v>0.26115904637740722</v>
      </c>
      <c r="H102" s="4">
        <v>-0.27729422871682796</v>
      </c>
      <c r="I102" s="4">
        <v>3.0941378543219042</v>
      </c>
      <c r="J102" s="4">
        <v>0.19944244707703354</v>
      </c>
      <c r="K102" s="4">
        <v>7.9125461410047906E-3</v>
      </c>
      <c r="L102" s="4">
        <v>0.86513745243072648</v>
      </c>
      <c r="M102" s="4">
        <v>-1.6923255754912347</v>
      </c>
      <c r="N102" s="4">
        <v>-1.013598409015906</v>
      </c>
      <c r="O102" s="4">
        <v>-1.3290548919985639</v>
      </c>
      <c r="P102" s="4">
        <v>-1.2034832119849919</v>
      </c>
      <c r="Q102" s="4">
        <v>-2.2532296833149115</v>
      </c>
      <c r="R102" s="4">
        <v>-0.8488239862923177</v>
      </c>
      <c r="S102" s="4">
        <v>-0.8296874788340769</v>
      </c>
      <c r="T102" s="4">
        <v>-2.674556289514459</v>
      </c>
      <c r="U102" s="4">
        <v>3.6408718196581216</v>
      </c>
      <c r="V102" s="4">
        <v>-0.88979487158969994</v>
      </c>
      <c r="W102" s="4">
        <v>-0.86335385432109568</v>
      </c>
    </row>
    <row r="103" spans="1:23" x14ac:dyDescent="0.25">
      <c r="A103" t="s">
        <v>631</v>
      </c>
      <c r="B103" s="4"/>
      <c r="C103" s="4"/>
      <c r="D103" s="4"/>
      <c r="E103" s="4"/>
      <c r="F103" s="4"/>
      <c r="G103" s="4">
        <v>-3.9867221030462465</v>
      </c>
      <c r="H103" s="4">
        <v>0.57587112693410003</v>
      </c>
      <c r="I103" s="4">
        <v>1.9723425844463967</v>
      </c>
      <c r="J103" s="4">
        <v>1.2129027188269017</v>
      </c>
      <c r="K103" s="4">
        <v>-1.7496275633339757</v>
      </c>
      <c r="L103" s="4">
        <v>-1.4575133342517184</v>
      </c>
      <c r="M103" s="4">
        <v>2.0490534865937886</v>
      </c>
      <c r="N103" s="4">
        <v>-0.2777555625557272</v>
      </c>
      <c r="O103" s="4">
        <v>-0.43159956664641458</v>
      </c>
      <c r="P103" s="4">
        <v>-3.9572424875595464</v>
      </c>
      <c r="Q103" s="4">
        <v>-13.524767142209301</v>
      </c>
      <c r="R103" s="4">
        <v>-7.9674518055580315</v>
      </c>
      <c r="S103" s="4">
        <v>5.9948074940041067</v>
      </c>
      <c r="T103" s="4">
        <v>-7.5339787724049945</v>
      </c>
      <c r="U103" s="4">
        <v>0.3228477699814164</v>
      </c>
      <c r="V103" s="4">
        <v>-2.9970698497896855</v>
      </c>
      <c r="W103" s="4">
        <v>-11.023208532182172</v>
      </c>
    </row>
    <row r="104" spans="1:23" x14ac:dyDescent="0.25">
      <c r="A104" t="s">
        <v>632</v>
      </c>
      <c r="B104" s="4"/>
      <c r="C104" s="4"/>
      <c r="D104" s="4"/>
      <c r="E104" s="4"/>
      <c r="F104" s="4"/>
      <c r="G104" s="4"/>
      <c r="H104" s="4"/>
      <c r="I104" s="4"/>
      <c r="J104" s="4"/>
      <c r="K104" s="4">
        <v>-1.6240479492894093</v>
      </c>
      <c r="L104" s="4">
        <v>-2.7848738383500464</v>
      </c>
      <c r="M104" s="4">
        <v>1.115564070121297</v>
      </c>
      <c r="N104" s="4">
        <v>-6.6501857938290332E-2</v>
      </c>
      <c r="O104" s="4">
        <v>-2.0953271488010397</v>
      </c>
      <c r="P104" s="4">
        <v>-3.43964600633169</v>
      </c>
      <c r="Q104" s="4">
        <v>-3.5284462386983417</v>
      </c>
      <c r="R104" s="4">
        <v>-1.6338655895640148</v>
      </c>
      <c r="S104" s="4">
        <v>-1.6353676306686171</v>
      </c>
      <c r="T104" s="4">
        <v>-3.2057680257073202</v>
      </c>
      <c r="U104" s="4">
        <v>3.7647319685052771</v>
      </c>
      <c r="V104" s="4">
        <v>-2.2762491859772873</v>
      </c>
      <c r="W104" s="4">
        <v>-4.7127781127112565</v>
      </c>
    </row>
    <row r="105" spans="1:23" x14ac:dyDescent="0.25">
      <c r="A105" t="s">
        <v>633</v>
      </c>
      <c r="B105" s="4">
        <v>0.68327483240129006</v>
      </c>
      <c r="C105" s="4">
        <v>0.33918386322779659</v>
      </c>
      <c r="D105" s="4">
        <v>-0.41010483333434644</v>
      </c>
      <c r="E105" s="4">
        <v>-2.4997533465252992</v>
      </c>
      <c r="F105" s="4">
        <v>1.0128848331290874</v>
      </c>
      <c r="G105" s="4">
        <v>4.4444043066636274</v>
      </c>
      <c r="H105" s="4">
        <v>-0.78658199282664387</v>
      </c>
      <c r="I105" s="4">
        <v>3.7833033948935215</v>
      </c>
      <c r="J105" s="4">
        <v>2.1400498287079057</v>
      </c>
      <c r="K105" s="4">
        <v>-2.2716569962071755</v>
      </c>
      <c r="L105" s="4">
        <v>2.556950577084784</v>
      </c>
      <c r="M105" s="4">
        <v>0.94193223309743479</v>
      </c>
      <c r="N105" s="4">
        <v>0.94793881241578404</v>
      </c>
      <c r="O105" s="4">
        <v>-9.1442078757471776</v>
      </c>
      <c r="P105" s="4">
        <v>-3.9129103074894465</v>
      </c>
      <c r="Q105" s="4">
        <v>3.6884787365234968</v>
      </c>
      <c r="R105" s="4">
        <v>-14.263030126450149</v>
      </c>
      <c r="S105" s="4">
        <v>-11.974490582218129</v>
      </c>
      <c r="T105" s="4">
        <v>-11.351882471396971</v>
      </c>
      <c r="U105" s="4">
        <v>10.97956606873648</v>
      </c>
      <c r="V105" s="4">
        <v>-6.8199104408833691</v>
      </c>
      <c r="W105" s="4">
        <v>-7.4303722235026211</v>
      </c>
    </row>
    <row r="106" spans="1:23" x14ac:dyDescent="0.25">
      <c r="A106" t="s">
        <v>634</v>
      </c>
      <c r="B106" s="4"/>
      <c r="C106" s="4"/>
      <c r="D106" s="4"/>
      <c r="E106" s="4"/>
      <c r="F106" s="4"/>
      <c r="G106" s="4"/>
      <c r="H106" s="4"/>
      <c r="I106" s="4"/>
      <c r="J106" s="4"/>
      <c r="K106" s="4">
        <v>6.5588074307948148</v>
      </c>
      <c r="L106" s="4">
        <v>6.4128491386190509</v>
      </c>
      <c r="M106" s="4">
        <v>10.8276373643555</v>
      </c>
      <c r="N106" s="4">
        <v>9.7784660399946208</v>
      </c>
      <c r="O106" s="4">
        <v>9.2648531749328917</v>
      </c>
      <c r="P106" s="4">
        <v>-2.5547483334780599</v>
      </c>
      <c r="Q106" s="4">
        <v>-0.16472840220650672</v>
      </c>
      <c r="R106" s="4">
        <v>-2.0434234175425208</v>
      </c>
      <c r="S106" s="4">
        <v>5.4072891470795357</v>
      </c>
      <c r="T106" s="4">
        <v>5.8925650470862099</v>
      </c>
      <c r="U106" s="4">
        <v>16.903477938177243</v>
      </c>
      <c r="V106" s="4">
        <v>7.5778519277465222</v>
      </c>
      <c r="W106" s="4">
        <v>-0.88921069287214716</v>
      </c>
    </row>
    <row r="107" spans="1:23" x14ac:dyDescent="0.25">
      <c r="A107" t="s">
        <v>635</v>
      </c>
      <c r="B107" s="4"/>
      <c r="C107" s="4"/>
      <c r="D107" s="4"/>
      <c r="E107" s="4"/>
      <c r="F107" s="4"/>
      <c r="G107" s="4"/>
      <c r="H107" s="4">
        <v>2.2359411122526986</v>
      </c>
      <c r="I107" s="4">
        <v>1.4033452440476322</v>
      </c>
      <c r="J107" s="4">
        <v>1.7220695580448522</v>
      </c>
      <c r="K107" s="4">
        <v>0.70948675862227706</v>
      </c>
      <c r="L107" s="4">
        <v>0.5659306171074987</v>
      </c>
      <c r="M107" s="4">
        <v>2.1672709466568216</v>
      </c>
      <c r="N107" s="4">
        <v>1.1354034734520908</v>
      </c>
      <c r="O107" s="4">
        <v>-0.89486998326054334</v>
      </c>
      <c r="P107" s="4">
        <v>0.39002056461569473</v>
      </c>
      <c r="Q107" s="4">
        <v>1.1257350404332451</v>
      </c>
      <c r="R107" s="4">
        <v>-0.13820937959073215</v>
      </c>
      <c r="S107" s="4">
        <v>3.0762644403900659</v>
      </c>
      <c r="T107" s="4">
        <v>1.8506542705199613</v>
      </c>
      <c r="U107" s="4">
        <v>1.0255530775739579</v>
      </c>
      <c r="V107" s="4">
        <v>-3.1810109176962662</v>
      </c>
      <c r="W107" s="4">
        <v>1.1639733522475042</v>
      </c>
    </row>
    <row r="108" spans="1:23" x14ac:dyDescent="0.25">
      <c r="A108" t="s">
        <v>209</v>
      </c>
      <c r="B108" s="4">
        <v>0.54585271024023863</v>
      </c>
      <c r="C108" s="4">
        <v>-8.9834478119160066E-2</v>
      </c>
      <c r="D108" s="4">
        <v>0.5916340544113432</v>
      </c>
      <c r="E108" s="4">
        <v>0.16217267158479562</v>
      </c>
      <c r="F108" s="4">
        <v>0.20412396537326802</v>
      </c>
      <c r="G108" s="4">
        <v>0.1223438521363205</v>
      </c>
      <c r="H108" s="4">
        <v>3.9861462945981238E-2</v>
      </c>
      <c r="I108" s="4">
        <v>0.92234996100874966</v>
      </c>
      <c r="J108" s="4">
        <v>0.19608624619481343</v>
      </c>
      <c r="K108" s="4">
        <v>0.79222692954438168</v>
      </c>
      <c r="L108" s="4">
        <v>-1.72263014128527</v>
      </c>
      <c r="M108" s="4">
        <v>0.7779009860866033</v>
      </c>
      <c r="N108" s="4">
        <v>0.36183891353145525</v>
      </c>
      <c r="O108" s="4">
        <v>-0.90787844213496294</v>
      </c>
      <c r="P108" s="4">
        <v>5.1102023056633188E-2</v>
      </c>
      <c r="Q108" s="4">
        <v>-0.83263618509673698</v>
      </c>
      <c r="R108" s="4">
        <v>-0.53388661611912624</v>
      </c>
      <c r="S108" s="4">
        <v>0.68454317470079284</v>
      </c>
      <c r="T108" s="4">
        <v>-0.89922056234444092</v>
      </c>
      <c r="U108" s="4">
        <v>2.7297091338137838</v>
      </c>
      <c r="V108" s="4">
        <v>-2.8440387506235356</v>
      </c>
      <c r="W108" s="4">
        <v>-0.57266121973723672</v>
      </c>
    </row>
    <row r="109" spans="1:23" x14ac:dyDescent="0.25">
      <c r="A109" t="s">
        <v>636</v>
      </c>
      <c r="B109" s="4">
        <v>3.6992284040158934</v>
      </c>
      <c r="C109" s="4">
        <v>-0.55503252550273108</v>
      </c>
      <c r="D109" s="4">
        <v>1.3123751815656257</v>
      </c>
      <c r="E109" s="4">
        <v>0.9721017788156826</v>
      </c>
      <c r="F109" s="4">
        <v>1.1411703297567048</v>
      </c>
      <c r="G109" s="4">
        <v>1.3078864268559585</v>
      </c>
      <c r="H109" s="4">
        <v>0.81268383750784101</v>
      </c>
      <c r="I109" s="4">
        <v>-1.9031476734736994</v>
      </c>
      <c r="J109" s="4">
        <v>-2.5314370065100178</v>
      </c>
      <c r="K109" s="4">
        <v>-7.6318318124631954</v>
      </c>
      <c r="L109" s="4">
        <v>4.1230202963105738</v>
      </c>
      <c r="M109" s="4">
        <v>0.85816545936211375</v>
      </c>
      <c r="N109" s="4">
        <v>2.2783945608901388</v>
      </c>
      <c r="O109" s="4">
        <v>2.9034019256056154</v>
      </c>
      <c r="P109" s="4">
        <v>3.1764318371259379</v>
      </c>
      <c r="Q109" s="4">
        <v>0.66582822990579693</v>
      </c>
      <c r="R109" s="4">
        <v>2.5232994040821599</v>
      </c>
      <c r="S109" s="4">
        <v>2.4230525656720348</v>
      </c>
      <c r="T109" s="4">
        <v>3.0983386926110379</v>
      </c>
      <c r="U109" s="4">
        <v>-1.6775232394628676</v>
      </c>
      <c r="V109" s="4">
        <v>2.6468024156662016</v>
      </c>
      <c r="W109" s="4">
        <v>2.4869454639428352</v>
      </c>
    </row>
    <row r="110" spans="1:23" x14ac:dyDescent="0.25">
      <c r="A110" t="s">
        <v>637</v>
      </c>
      <c r="B110" s="4"/>
      <c r="C110" s="4"/>
      <c r="D110" s="4">
        <v>-0.44239609510937272</v>
      </c>
      <c r="E110" s="4">
        <v>-4.193068451823919</v>
      </c>
      <c r="F110" s="4">
        <v>-0.33509906148559565</v>
      </c>
      <c r="G110" s="4">
        <v>5.4742185281879934</v>
      </c>
      <c r="H110" s="4">
        <v>4.3212729316712304</v>
      </c>
      <c r="I110" s="4">
        <v>-1.1473937987989125</v>
      </c>
      <c r="J110" s="4">
        <v>-5.7774360001744398</v>
      </c>
      <c r="K110" s="4">
        <v>7.4104470204618202</v>
      </c>
      <c r="L110" s="4">
        <v>5.8204917249789672</v>
      </c>
      <c r="M110" s="4">
        <v>-3.4096136718969392</v>
      </c>
      <c r="N110" s="4">
        <v>3.8656282920342142</v>
      </c>
      <c r="O110" s="4">
        <v>-1.5470763630128155</v>
      </c>
      <c r="P110" s="4">
        <v>3.8711929338717543</v>
      </c>
      <c r="Q110" s="4">
        <v>9.4407916893170789</v>
      </c>
      <c r="R110" s="4">
        <v>3.704606397004913</v>
      </c>
      <c r="S110" s="4">
        <v>9.5748922583233878</v>
      </c>
      <c r="T110" s="4">
        <v>0.88555175170250255</v>
      </c>
      <c r="U110" s="4">
        <v>-0.87386733476820444</v>
      </c>
      <c r="V110" s="4">
        <v>3.0519235271511636</v>
      </c>
      <c r="W110" s="4">
        <v>6.6009381341471549</v>
      </c>
    </row>
    <row r="111" spans="1:23" x14ac:dyDescent="0.25">
      <c r="A111" t="s">
        <v>638</v>
      </c>
      <c r="B111" s="4"/>
      <c r="C111" s="4"/>
      <c r="D111" s="4"/>
      <c r="E111" s="4"/>
      <c r="F111" s="4"/>
      <c r="G111" s="4"/>
      <c r="H111" s="4"/>
      <c r="I111" s="4"/>
      <c r="J111" s="4"/>
      <c r="K111" s="4"/>
      <c r="L111" s="4"/>
      <c r="M111" s="4"/>
      <c r="N111" s="4"/>
      <c r="O111" s="4"/>
      <c r="P111" s="4"/>
      <c r="Q111" s="4"/>
      <c r="R111" s="4"/>
      <c r="S111" s="4"/>
      <c r="T111" s="4"/>
      <c r="U111" s="4"/>
      <c r="V111" s="4"/>
      <c r="W111" s="4"/>
    </row>
    <row r="112" spans="1:23" x14ac:dyDescent="0.25">
      <c r="A112" t="s">
        <v>213</v>
      </c>
      <c r="B112" s="4"/>
      <c r="C112" s="4">
        <v>-0.37298942082967473</v>
      </c>
      <c r="D112" s="4">
        <v>-0.19718828425719925</v>
      </c>
      <c r="E112" s="4">
        <v>0.79558772348869133</v>
      </c>
      <c r="F112" s="4">
        <v>-0.76034652304905748</v>
      </c>
      <c r="G112" s="4">
        <v>2.3282650371102402</v>
      </c>
      <c r="H112" s="4">
        <v>2.078854363794596</v>
      </c>
      <c r="I112" s="4">
        <v>1.4350898244387427</v>
      </c>
      <c r="J112" s="4">
        <v>1.7452604324820038</v>
      </c>
      <c r="K112" s="4">
        <v>0.20532965856921648</v>
      </c>
      <c r="L112" s="4">
        <v>-1.0966312847072146</v>
      </c>
      <c r="M112" s="4">
        <v>4.6463465287246102</v>
      </c>
      <c r="N112" s="4">
        <v>3.3243872580384877</v>
      </c>
      <c r="O112" s="4">
        <v>2.6536879077287288</v>
      </c>
      <c r="P112" s="4">
        <v>1.3470558118812841</v>
      </c>
      <c r="Q112" s="4">
        <v>2.3608421898428937</v>
      </c>
      <c r="R112" s="4">
        <v>-0.2215087192297174</v>
      </c>
      <c r="S112" s="4">
        <v>1.5317186614173419</v>
      </c>
      <c r="T112" s="4">
        <v>-1.536674082641021</v>
      </c>
      <c r="U112" s="4">
        <v>2.8301466727375408</v>
      </c>
      <c r="V112" s="4">
        <v>-2.3766342926799204</v>
      </c>
      <c r="W112" s="4">
        <v>-0.49981030404696875</v>
      </c>
    </row>
    <row r="113" spans="1:23" x14ac:dyDescent="0.25">
      <c r="A113" t="s">
        <v>639</v>
      </c>
      <c r="B113" s="4">
        <v>1.013098376830242</v>
      </c>
      <c r="C113" s="4">
        <v>-0.33195597904944979</v>
      </c>
      <c r="D113" s="4">
        <v>-0.8328238886193251</v>
      </c>
      <c r="E113" s="4">
        <v>6.9106965833681352E-2</v>
      </c>
      <c r="F113" s="4">
        <v>0.76583864399907486</v>
      </c>
      <c r="G113" s="4">
        <v>-7.8669776768775526E-2</v>
      </c>
      <c r="H113" s="4">
        <v>0.92472653833924789</v>
      </c>
      <c r="I113" s="4">
        <v>0.22487249195131095</v>
      </c>
      <c r="J113" s="4">
        <v>1.2796688661731086</v>
      </c>
      <c r="K113" s="4">
        <v>1.4388663089219134</v>
      </c>
      <c r="L113" s="4">
        <v>0.17400533627713019</v>
      </c>
      <c r="M113" s="4">
        <v>0.18627799293161171</v>
      </c>
      <c r="N113" s="4">
        <v>-5.3318256680982855E-2</v>
      </c>
      <c r="O113" s="4">
        <v>4.777936412466597E-2</v>
      </c>
      <c r="P113" s="4">
        <v>-1.5404721647967285E-2</v>
      </c>
      <c r="Q113" s="4">
        <v>0.21582159422654426</v>
      </c>
      <c r="R113" s="4">
        <v>-0.18248577347154249</v>
      </c>
      <c r="S113" s="4">
        <v>-0.45928953481755669</v>
      </c>
      <c r="T113" s="4">
        <v>1.3316446884697513</v>
      </c>
      <c r="U113" s="4">
        <v>4.0268535265046808</v>
      </c>
      <c r="V113" s="4">
        <v>-2.4385231449470077</v>
      </c>
      <c r="W113" s="4">
        <v>-1.8014679249887264</v>
      </c>
    </row>
    <row r="114" spans="1:23" x14ac:dyDescent="0.25">
      <c r="A114" t="s">
        <v>215</v>
      </c>
      <c r="B114" s="4">
        <v>1.1665658578492386</v>
      </c>
      <c r="C114" s="4">
        <v>0.93592467429560267</v>
      </c>
      <c r="D114" s="4">
        <v>6.197277900661595E-2</v>
      </c>
      <c r="E114" s="4">
        <v>0.10920421932621203</v>
      </c>
      <c r="F114" s="4">
        <v>-0.17636169745595623</v>
      </c>
      <c r="G114" s="4">
        <v>0.49377913219401409</v>
      </c>
      <c r="H114" s="4">
        <v>1.0927998843900788</v>
      </c>
      <c r="I114" s="4">
        <v>0.22622175737582553</v>
      </c>
      <c r="J114" s="4">
        <v>1.1768930889345315</v>
      </c>
      <c r="K114" s="4">
        <v>0.5663174588457307</v>
      </c>
      <c r="L114" s="4">
        <v>-0.5895429151677738</v>
      </c>
      <c r="M114" s="4">
        <v>1.0802845660267981</v>
      </c>
      <c r="N114" s="4">
        <v>0.85078748851459496</v>
      </c>
      <c r="O114" s="4">
        <v>0.68669067364043002</v>
      </c>
      <c r="P114" s="4">
        <v>-3.3553740482223163E-2</v>
      </c>
      <c r="Q114" s="4">
        <v>-0.11642953966166814</v>
      </c>
      <c r="R114" s="4">
        <v>-0.30477452287548712</v>
      </c>
      <c r="S114" s="4">
        <v>0.99169805075618445</v>
      </c>
      <c r="T114" s="4">
        <v>-0.15124524862451161</v>
      </c>
      <c r="U114" s="4">
        <v>1.6322760520315998</v>
      </c>
      <c r="V114" s="4">
        <v>-1.5851093905848632</v>
      </c>
      <c r="W114" s="4">
        <v>-0.51739739467294388</v>
      </c>
    </row>
    <row r="115" spans="1:23" x14ac:dyDescent="0.25">
      <c r="A115" t="s">
        <v>640</v>
      </c>
      <c r="B115" s="4"/>
      <c r="C115" s="4"/>
      <c r="D115" s="4">
        <v>1.0637630306393366</v>
      </c>
      <c r="E115" s="4">
        <v>1.0908815900453284</v>
      </c>
      <c r="F115" s="4">
        <v>0.88099804136598636</v>
      </c>
      <c r="G115" s="4">
        <v>0.56026990572884916</v>
      </c>
      <c r="H115" s="4">
        <v>-0.43731064334925579</v>
      </c>
      <c r="I115" s="4">
        <v>-0.21532123099963374</v>
      </c>
      <c r="J115" s="4">
        <v>0.93416150570067225</v>
      </c>
      <c r="K115" s="4">
        <v>1.0891518101508546</v>
      </c>
      <c r="L115" s="4">
        <v>0.35389367636520552</v>
      </c>
      <c r="M115" s="4">
        <v>0.40642198169938154</v>
      </c>
      <c r="N115" s="4">
        <v>0.46095596189080101</v>
      </c>
      <c r="O115" s="4">
        <v>0.90681872727743207</v>
      </c>
      <c r="P115" s="4">
        <v>0.14263011066211698</v>
      </c>
      <c r="Q115" s="4">
        <v>-0.14948495702349873</v>
      </c>
      <c r="R115" s="4">
        <v>-0.52883527663906116</v>
      </c>
      <c r="S115" s="4">
        <v>0.20716979334138547</v>
      </c>
      <c r="T115" s="4">
        <v>-0.82995048027748475</v>
      </c>
      <c r="U115" s="4">
        <v>3.2173216093869139</v>
      </c>
      <c r="V115" s="4">
        <v>7.9373296451341196E-2</v>
      </c>
      <c r="W115" s="4">
        <v>-0.76211901189651488</v>
      </c>
    </row>
    <row r="116" spans="1:23" x14ac:dyDescent="0.25">
      <c r="A116" t="s">
        <v>217</v>
      </c>
      <c r="B116" s="4">
        <v>0.43192782510733291</v>
      </c>
      <c r="C116" s="4">
        <v>-0.41705379953911875</v>
      </c>
      <c r="D116" s="4">
        <v>4.5933512270266097E-2</v>
      </c>
      <c r="E116" s="4">
        <v>1.0541159537842253</v>
      </c>
      <c r="F116" s="4">
        <v>2.9168697477564169</v>
      </c>
      <c r="G116" s="4">
        <v>-2.3833305438137464</v>
      </c>
      <c r="H116" s="4">
        <v>-2.0197974572937603</v>
      </c>
      <c r="I116" s="4">
        <v>0.22797319476954969</v>
      </c>
      <c r="J116" s="4">
        <v>1.054619426833886E-2</v>
      </c>
      <c r="K116" s="4">
        <v>1.1134436665965237</v>
      </c>
      <c r="L116" s="4">
        <v>-1.243131695171146</v>
      </c>
      <c r="M116" s="4">
        <v>-1.1540964728151659</v>
      </c>
      <c r="N116" s="4">
        <v>0.65157920115711532</v>
      </c>
      <c r="O116" s="4">
        <v>-3.7271075571588637</v>
      </c>
      <c r="P116" s="4">
        <v>-6.9887870928840918</v>
      </c>
      <c r="Q116" s="4">
        <v>10.929004242288858</v>
      </c>
      <c r="R116" s="4">
        <v>-13.152150997802925</v>
      </c>
      <c r="S116" s="4">
        <v>-7.7897558551242323</v>
      </c>
      <c r="T116" s="4">
        <v>-11.096488205769187</v>
      </c>
      <c r="U116" s="4">
        <v>10.093834365240079</v>
      </c>
      <c r="V116" s="4">
        <v>-5.190718577058953</v>
      </c>
      <c r="W116" s="4">
        <v>-10.854466019317433</v>
      </c>
    </row>
    <row r="117" spans="1:23" x14ac:dyDescent="0.25">
      <c r="A117" t="s">
        <v>641</v>
      </c>
      <c r="B117" s="4"/>
      <c r="C117" s="4"/>
      <c r="D117" s="4"/>
      <c r="E117" s="4"/>
      <c r="F117" s="4"/>
      <c r="G117" s="4"/>
      <c r="H117" s="4">
        <v>1.8978098676456854</v>
      </c>
      <c r="I117" s="4">
        <v>1.467800919170376</v>
      </c>
      <c r="J117" s="4">
        <v>-1.8049638055854411</v>
      </c>
      <c r="K117" s="4">
        <v>-5.180224902542319</v>
      </c>
      <c r="L117" s="4">
        <v>5.732968677430784</v>
      </c>
      <c r="M117" s="4">
        <v>0.26381997794751022</v>
      </c>
      <c r="N117" s="4">
        <v>1.84299168530633</v>
      </c>
      <c r="O117" s="4">
        <v>2.4384838234859672</v>
      </c>
      <c r="P117" s="4">
        <v>3.8210348746153313</v>
      </c>
      <c r="Q117" s="4">
        <v>4.706973466910064</v>
      </c>
      <c r="R117" s="4">
        <v>3.4289616234075999</v>
      </c>
      <c r="S117" s="4">
        <v>4.0304246663434107</v>
      </c>
      <c r="T117" s="4">
        <v>6.6258017668482863</v>
      </c>
      <c r="U117" s="4">
        <v>-3.0639192704135243</v>
      </c>
      <c r="V117" s="4">
        <v>2.0914783031023605</v>
      </c>
      <c r="W117" s="4">
        <v>3.750309677719919</v>
      </c>
    </row>
    <row r="118" spans="1:23" x14ac:dyDescent="0.25">
      <c r="A118" t="s">
        <v>642</v>
      </c>
      <c r="B118" s="4">
        <v>-3.1748919956590487</v>
      </c>
      <c r="C118" s="4">
        <v>1.7809929476760511</v>
      </c>
      <c r="D118" s="4">
        <v>0.7977123707260072</v>
      </c>
      <c r="E118" s="4"/>
      <c r="F118" s="4"/>
      <c r="G118" s="4">
        <v>2.6527548458475096</v>
      </c>
      <c r="H118" s="4">
        <v>0.98038531941619678</v>
      </c>
      <c r="I118" s="4">
        <v>-3.8292141903811409E-2</v>
      </c>
      <c r="J118" s="4">
        <v>-0.86027649515111637</v>
      </c>
      <c r="K118" s="4">
        <v>0.35312653115857878</v>
      </c>
      <c r="L118" s="4"/>
      <c r="M118" s="4"/>
      <c r="N118" s="4">
        <v>1.1480269172875532</v>
      </c>
      <c r="O118" s="4">
        <v>-1.001136236185534</v>
      </c>
      <c r="P118" s="4">
        <v>-1.5420644201147333</v>
      </c>
      <c r="Q118" s="4">
        <v>-0.76702534064236849</v>
      </c>
      <c r="R118" s="4">
        <v>0.41910933837874809</v>
      </c>
      <c r="S118" s="4">
        <v>-0.24348842250920788</v>
      </c>
      <c r="T118" s="4">
        <v>-4.1932017458950455</v>
      </c>
      <c r="U118" s="4">
        <v>7.8027712036163068</v>
      </c>
      <c r="V118" s="4">
        <v>-0.12999612079164063</v>
      </c>
      <c r="W118" s="4">
        <v>-3.1989708165368071</v>
      </c>
    </row>
    <row r="119" spans="1:23" x14ac:dyDescent="0.25">
      <c r="A119" t="s">
        <v>317</v>
      </c>
      <c r="B119" s="4"/>
      <c r="C119" s="4"/>
      <c r="D119" s="4"/>
      <c r="E119" s="4"/>
      <c r="F119" s="4"/>
      <c r="G119" s="4"/>
      <c r="H119" s="4"/>
      <c r="I119" s="4"/>
      <c r="J119" s="4"/>
      <c r="K119" s="4"/>
      <c r="L119" s="4"/>
      <c r="M119" s="4"/>
      <c r="N119" s="4"/>
      <c r="O119" s="4"/>
      <c r="P119" s="4"/>
      <c r="Q119" s="4"/>
      <c r="R119" s="4"/>
      <c r="S119" s="4"/>
      <c r="T119" s="4"/>
      <c r="U119" s="4"/>
      <c r="V119" s="4"/>
      <c r="W119" s="4"/>
    </row>
    <row r="120" spans="1:23" x14ac:dyDescent="0.25">
      <c r="A120" t="s">
        <v>221</v>
      </c>
      <c r="B120" s="4"/>
      <c r="C120" s="4"/>
      <c r="D120" s="4"/>
      <c r="E120" s="4"/>
      <c r="F120" s="4"/>
      <c r="G120" s="4"/>
      <c r="H120" s="4"/>
      <c r="I120" s="4"/>
      <c r="J120" s="4"/>
      <c r="K120" s="4"/>
      <c r="L120" s="4"/>
      <c r="M120" s="4"/>
      <c r="N120" s="4"/>
      <c r="O120" s="4"/>
      <c r="P120" s="4"/>
      <c r="Q120" s="4"/>
      <c r="R120" s="4"/>
      <c r="S120" s="4"/>
      <c r="T120" s="4"/>
      <c r="U120" s="4"/>
      <c r="V120" s="4"/>
      <c r="W120" s="4"/>
    </row>
    <row r="121" spans="1:23" x14ac:dyDescent="0.25">
      <c r="A121" t="s">
        <v>643</v>
      </c>
      <c r="B121" s="4"/>
      <c r="C121" s="4"/>
      <c r="D121" s="4"/>
      <c r="E121" s="4"/>
      <c r="F121" s="4">
        <v>0.42900212159402601</v>
      </c>
      <c r="G121" s="4">
        <v>3.4036026333352893</v>
      </c>
      <c r="H121" s="4">
        <v>-1.9598184273086054</v>
      </c>
      <c r="I121" s="4">
        <v>-1.8226528065896617</v>
      </c>
      <c r="J121" s="4">
        <v>-10.90506585944437</v>
      </c>
      <c r="K121" s="4">
        <v>8.4544605416867498</v>
      </c>
      <c r="L121" s="4">
        <v>2.9302437650742936</v>
      </c>
      <c r="M121" s="4">
        <v>2.3555888889803116</v>
      </c>
      <c r="N121" s="4">
        <v>0.25274029761906985</v>
      </c>
      <c r="O121" s="4">
        <v>1.6473336781592225</v>
      </c>
      <c r="P121" s="4">
        <v>1.0688652006938921</v>
      </c>
      <c r="Q121" s="4">
        <v>-0.11126778186503603</v>
      </c>
      <c r="R121" s="4">
        <v>2.3423913290372202</v>
      </c>
      <c r="S121" s="4">
        <v>0.12511593736192925</v>
      </c>
      <c r="T121" s="4">
        <v>-2.9059270060141502</v>
      </c>
      <c r="U121" s="4">
        <v>5.5733427277392504</v>
      </c>
      <c r="V121" s="4">
        <v>-10.074650570034979</v>
      </c>
      <c r="W121" s="4">
        <v>-3.1554945308727813</v>
      </c>
    </row>
    <row r="122" spans="1:23" x14ac:dyDescent="0.25">
      <c r="A122" t="s">
        <v>644</v>
      </c>
      <c r="B122" s="4">
        <v>-1.1677495897398986</v>
      </c>
      <c r="C122" s="4">
        <v>-0.29463187015099113</v>
      </c>
      <c r="D122" s="4">
        <v>2.2639386023974379E-2</v>
      </c>
      <c r="E122" s="4">
        <v>8.0774592688805186E-2</v>
      </c>
      <c r="F122" s="4">
        <v>-2.7608142735334709E-2</v>
      </c>
      <c r="G122" s="4">
        <v>4.4140017800991235E-2</v>
      </c>
      <c r="H122" s="4">
        <v>7.1139702332212507E-2</v>
      </c>
      <c r="I122" s="4">
        <v>-4.8775586966517209E-2</v>
      </c>
      <c r="J122" s="4">
        <v>2.8147053236153345E-2</v>
      </c>
      <c r="K122" s="4">
        <v>-7.3317231667783589E-2</v>
      </c>
      <c r="L122" s="4">
        <v>-3.6233225952630579</v>
      </c>
      <c r="M122" s="4">
        <v>11.388172090437628</v>
      </c>
      <c r="N122" s="4">
        <v>2.4375728432833466</v>
      </c>
      <c r="O122" s="4">
        <v>1.6533712452051872</v>
      </c>
      <c r="P122" s="4">
        <v>2.2409915263608977</v>
      </c>
      <c r="Q122" s="4">
        <v>0.25034760236970277</v>
      </c>
      <c r="R122" s="4">
        <v>6.5431194774300172</v>
      </c>
      <c r="S122" s="4">
        <v>-0.72395702718942045</v>
      </c>
      <c r="T122" s="4">
        <v>-3.758351497955053</v>
      </c>
      <c r="U122" s="4">
        <v>-0.28173470134118983</v>
      </c>
      <c r="V122" s="4">
        <v>-2.2031233223794207</v>
      </c>
      <c r="W122" s="4">
        <v>-0.76950462192404445</v>
      </c>
    </row>
    <row r="123" spans="1:23" x14ac:dyDescent="0.25">
      <c r="A123" t="s">
        <v>645</v>
      </c>
      <c r="B123" s="4"/>
      <c r="C123" s="4"/>
      <c r="D123" s="4"/>
      <c r="E123" s="4"/>
      <c r="F123" s="4"/>
      <c r="G123" s="4"/>
      <c r="H123" s="4"/>
      <c r="I123" s="4"/>
      <c r="J123" s="4"/>
      <c r="K123" s="4"/>
      <c r="L123" s="4"/>
      <c r="M123" s="4"/>
      <c r="N123" s="4"/>
      <c r="O123" s="4">
        <v>-2.4952848293653842</v>
      </c>
      <c r="P123" s="4">
        <v>-2.3786363217067583</v>
      </c>
      <c r="Q123" s="4">
        <v>-2.2896641808032556</v>
      </c>
      <c r="R123" s="4">
        <v>-0.88467920523528321</v>
      </c>
      <c r="S123" s="4">
        <v>-0.3837298248778464</v>
      </c>
      <c r="T123" s="4">
        <v>-3.3215138452814399</v>
      </c>
      <c r="U123" s="4">
        <v>6.4735611958993005</v>
      </c>
      <c r="V123" s="4">
        <v>-1.6832578801678644</v>
      </c>
      <c r="W123" s="4">
        <v>-3.5798921219029491</v>
      </c>
    </row>
    <row r="124" spans="1:23" s="6" customFormat="1" x14ac:dyDescent="0.25">
      <c r="A124" s="6" t="s">
        <v>646</v>
      </c>
      <c r="B124" s="40"/>
      <c r="C124" s="40"/>
      <c r="D124" s="40"/>
      <c r="E124" s="40"/>
      <c r="F124" s="40"/>
      <c r="G124" s="40"/>
      <c r="H124" s="40"/>
      <c r="I124" s="40"/>
      <c r="J124" s="40"/>
      <c r="K124" s="40"/>
      <c r="L124" s="40"/>
      <c r="M124" s="40">
        <v>-5.8987049529621913</v>
      </c>
      <c r="N124" s="40">
        <v>0.83988888069075773</v>
      </c>
      <c r="O124" s="40">
        <v>3.9550548462127715</v>
      </c>
      <c r="P124" s="40">
        <v>13.407711009088059</v>
      </c>
      <c r="Q124" s="40">
        <v>23.150346284745147</v>
      </c>
      <c r="R124" s="40">
        <v>12.345429025392443</v>
      </c>
      <c r="S124" s="40"/>
      <c r="T124" s="40"/>
      <c r="U124" s="40"/>
      <c r="V124" s="40"/>
      <c r="W124" s="40"/>
    </row>
    <row r="125" spans="1:23" x14ac:dyDescent="0.25">
      <c r="A125" t="s">
        <v>647</v>
      </c>
      <c r="B125" s="4"/>
      <c r="C125" s="4"/>
      <c r="D125" s="4"/>
      <c r="E125" s="4"/>
      <c r="F125" s="4"/>
      <c r="G125" s="4"/>
      <c r="H125" s="4"/>
      <c r="I125" s="4"/>
      <c r="J125" s="4"/>
      <c r="K125" s="4"/>
      <c r="L125" s="4"/>
      <c r="M125" s="4"/>
      <c r="N125" s="4"/>
      <c r="O125" s="4"/>
      <c r="P125" s="4"/>
      <c r="Q125" s="4"/>
      <c r="R125" s="4"/>
      <c r="S125" s="4"/>
      <c r="T125" s="4"/>
      <c r="U125" s="4"/>
      <c r="V125" s="4"/>
      <c r="W125" s="4"/>
    </row>
    <row r="126" spans="1:23" x14ac:dyDescent="0.25">
      <c r="A126" t="s">
        <v>648</v>
      </c>
      <c r="B126" s="4"/>
      <c r="C126" s="4"/>
      <c r="D126" s="4"/>
      <c r="E126" s="4"/>
      <c r="F126" s="4"/>
      <c r="G126" s="4"/>
      <c r="H126" s="4"/>
      <c r="I126" s="4"/>
      <c r="J126" s="4"/>
      <c r="K126" s="4"/>
      <c r="L126" s="4"/>
      <c r="M126" s="4"/>
      <c r="N126" s="4"/>
      <c r="O126" s="4"/>
      <c r="P126" s="4"/>
      <c r="Q126" s="4"/>
      <c r="R126" s="4"/>
      <c r="S126" s="4"/>
      <c r="T126" s="4"/>
      <c r="U126" s="4"/>
      <c r="V126" s="4"/>
      <c r="W126" s="4"/>
    </row>
    <row r="127" spans="1:23" x14ac:dyDescent="0.25">
      <c r="A127" t="s">
        <v>228</v>
      </c>
      <c r="B127" s="4">
        <v>-12.449768039580682</v>
      </c>
      <c r="C127" s="4">
        <v>5.5004075021686312</v>
      </c>
      <c r="D127" s="4">
        <v>-3.1467096019360237</v>
      </c>
      <c r="E127" s="4">
        <v>-4.3023634311805248</v>
      </c>
      <c r="F127" s="4">
        <v>3.4488324428203647</v>
      </c>
      <c r="G127" s="4">
        <v>-2.2011229155574461</v>
      </c>
      <c r="H127" s="4">
        <v>-5.0936285966620831</v>
      </c>
      <c r="I127" s="4">
        <v>-1.7539802437928851</v>
      </c>
      <c r="J127" s="4">
        <v>1.3254002425960982</v>
      </c>
      <c r="K127" s="4">
        <v>-0.85611567335503513</v>
      </c>
      <c r="L127" s="4">
        <v>1.0768961629801894</v>
      </c>
      <c r="M127" s="4">
        <v>1.728448407860562</v>
      </c>
      <c r="N127" s="4">
        <v>-8.2629973007827449</v>
      </c>
      <c r="O127" s="4">
        <v>12.328702493820362</v>
      </c>
      <c r="P127" s="4">
        <v>-3.6072256133790108</v>
      </c>
      <c r="Q127" s="4">
        <v>1.2000542796665365</v>
      </c>
      <c r="R127" s="4"/>
      <c r="S127" s="4"/>
      <c r="T127" s="4"/>
      <c r="U127" s="4"/>
      <c r="V127" s="4"/>
      <c r="W127" s="4"/>
    </row>
    <row r="128" spans="1:23" x14ac:dyDescent="0.25">
      <c r="A128" t="s">
        <v>649</v>
      </c>
      <c r="B128" s="4"/>
      <c r="C128" s="4"/>
      <c r="D128" s="4"/>
      <c r="E128" s="4"/>
      <c r="F128" s="4"/>
      <c r="G128" s="4">
        <v>5.2180990531214322</v>
      </c>
      <c r="H128" s="4">
        <v>2.3300725841351109</v>
      </c>
      <c r="I128" s="4">
        <v>1.4535389267468484</v>
      </c>
      <c r="J128" s="4">
        <v>-0.79656105883286266</v>
      </c>
      <c r="K128" s="4">
        <v>2.2152555810730465</v>
      </c>
      <c r="L128" s="4">
        <v>-2.3590047811092356</v>
      </c>
      <c r="M128" s="4">
        <v>2.6557550923232194</v>
      </c>
      <c r="N128" s="4">
        <v>-16.072967440793583</v>
      </c>
      <c r="O128" s="4">
        <v>2.2597542151541057</v>
      </c>
      <c r="P128" s="4">
        <v>1.5451972842149821</v>
      </c>
      <c r="Q128" s="4">
        <v>-6.414655956478744</v>
      </c>
      <c r="R128" s="4">
        <v>-3.9413938548772234</v>
      </c>
      <c r="S128" s="4">
        <v>-2.0395710499235777</v>
      </c>
      <c r="T128" s="4">
        <v>-7.4291891359734186E-2</v>
      </c>
      <c r="U128" s="4">
        <v>2.5268690814157844</v>
      </c>
      <c r="V128" s="4">
        <v>2.6249363174386886</v>
      </c>
      <c r="W128" s="4">
        <v>-0.19022511738085018</v>
      </c>
    </row>
    <row r="129" spans="1:23" x14ac:dyDescent="0.25">
      <c r="A129" t="s">
        <v>650</v>
      </c>
      <c r="B129" s="4">
        <v>0.40645943282561403</v>
      </c>
      <c r="C129" s="4">
        <v>0.7327807501758985</v>
      </c>
      <c r="D129" s="4">
        <v>4.0720513008128867</v>
      </c>
      <c r="E129" s="4">
        <v>3.7343179333191325</v>
      </c>
      <c r="F129" s="4">
        <v>3.3120415638331919</v>
      </c>
      <c r="G129" s="4">
        <v>4.3853579174259893</v>
      </c>
      <c r="H129" s="4">
        <v>4.1214130463578371</v>
      </c>
      <c r="I129" s="4">
        <v>2.5322811248434656</v>
      </c>
      <c r="J129" s="4">
        <v>1.4404446885914644</v>
      </c>
      <c r="K129" s="4">
        <v>2.5766077360585626</v>
      </c>
      <c r="L129" s="4">
        <v>10.237478792169412</v>
      </c>
      <c r="M129" s="4">
        <v>4.4483996259720406</v>
      </c>
      <c r="N129" s="4">
        <v>2.4385582046019891</v>
      </c>
      <c r="O129" s="4">
        <v>5.2430833184666152</v>
      </c>
      <c r="P129" s="4">
        <v>1.843563719025074</v>
      </c>
      <c r="Q129" s="4">
        <v>9.5892843374738561</v>
      </c>
      <c r="R129" s="4">
        <v>11.699770659236693</v>
      </c>
      <c r="S129" s="4">
        <v>15.726332050437762</v>
      </c>
      <c r="T129" s="4">
        <v>15.72611941647884</v>
      </c>
      <c r="U129" s="4">
        <v>-5.9349976726252383</v>
      </c>
      <c r="V129" s="4">
        <v>7.0977818448968328</v>
      </c>
      <c r="W129" s="4">
        <v>3.7346227431713479</v>
      </c>
    </row>
    <row r="130" spans="1:23" x14ac:dyDescent="0.25">
      <c r="A130" t="s">
        <v>651</v>
      </c>
      <c r="B130" s="4">
        <v>0.13101452797434732</v>
      </c>
      <c r="C130" s="4">
        <v>-0.61408234513578508</v>
      </c>
      <c r="D130" s="4">
        <v>-1.7300158157916961</v>
      </c>
      <c r="E130" s="4">
        <v>-0.22096414717057747</v>
      </c>
      <c r="F130" s="4">
        <v>3.7675099408708196E-2</v>
      </c>
      <c r="G130" s="4">
        <v>-9.409030595315912E-2</v>
      </c>
      <c r="H130" s="4">
        <v>0.87696359526111067</v>
      </c>
      <c r="I130" s="4">
        <v>0.42661464514712544</v>
      </c>
      <c r="J130" s="4">
        <v>1.1376098839829887</v>
      </c>
      <c r="K130" s="4">
        <v>-2.7225255915987634</v>
      </c>
      <c r="L130" s="4">
        <v>0.46112200863766339</v>
      </c>
      <c r="M130" s="4">
        <v>4.6714848544047278</v>
      </c>
      <c r="N130" s="4">
        <v>7.1655777963424683</v>
      </c>
      <c r="O130" s="4">
        <v>-9.3495055817301846</v>
      </c>
      <c r="P130" s="4">
        <v>3.9709933368572772</v>
      </c>
      <c r="Q130" s="4">
        <v>4.7062499897238785</v>
      </c>
      <c r="R130" s="4">
        <v>-1.703606779109438</v>
      </c>
      <c r="S130" s="4">
        <v>-5.2721356185778783</v>
      </c>
      <c r="T130" s="4">
        <v>-0.45835355611120804</v>
      </c>
      <c r="U130" s="4">
        <v>-0.14759842393221304</v>
      </c>
      <c r="V130" s="4">
        <v>-6.8682873761709731</v>
      </c>
      <c r="W130" s="4">
        <v>-2.9071082340685956</v>
      </c>
    </row>
    <row r="131" spans="1:23" s="6" customFormat="1" x14ac:dyDescent="0.25">
      <c r="A131" s="6" t="s">
        <v>652</v>
      </c>
      <c r="B131" s="40">
        <v>-2.4204789598488543</v>
      </c>
      <c r="C131" s="40">
        <v>0.40371702092018008</v>
      </c>
      <c r="D131" s="40">
        <v>-4.7251780270093029</v>
      </c>
      <c r="E131" s="40">
        <v>4.1909126393527201</v>
      </c>
      <c r="F131" s="40">
        <v>8.3116545259335428</v>
      </c>
      <c r="G131" s="40">
        <v>4.4089595382023301</v>
      </c>
      <c r="H131" s="40">
        <v>0.40519492162816545</v>
      </c>
      <c r="I131" s="40">
        <v>2.6244464120366517</v>
      </c>
      <c r="J131" s="40">
        <v>2.8300994293139685</v>
      </c>
      <c r="K131" s="40"/>
      <c r="L131" s="40"/>
      <c r="M131" s="40"/>
      <c r="N131" s="40"/>
      <c r="O131" s="40"/>
      <c r="P131" s="40"/>
      <c r="Q131" s="40"/>
      <c r="R131" s="40"/>
      <c r="S131" s="40"/>
      <c r="T131" s="40"/>
      <c r="U131" s="40"/>
      <c r="V131" s="40"/>
      <c r="W131" s="40"/>
    </row>
    <row r="132" spans="1:23" x14ac:dyDescent="0.25">
      <c r="A132" t="s">
        <v>233</v>
      </c>
      <c r="B132" s="4">
        <v>1.2822340554994331</v>
      </c>
      <c r="C132" s="4">
        <v>-1.0649122675998579</v>
      </c>
      <c r="D132" s="4">
        <v>-0.14810048051074359</v>
      </c>
      <c r="E132" s="4">
        <v>-0.23977408125033386</v>
      </c>
      <c r="F132" s="4">
        <v>0.80317577463475498</v>
      </c>
      <c r="G132" s="4">
        <v>0.36079427448086809</v>
      </c>
      <c r="H132" s="4">
        <v>0.92709664771760214</v>
      </c>
      <c r="I132" s="4">
        <v>0.54109303367355344</v>
      </c>
      <c r="J132" s="4">
        <v>-0.21084977263918073</v>
      </c>
      <c r="K132" s="4">
        <v>2.1629826916332919</v>
      </c>
      <c r="L132" s="4">
        <v>2.2413512572224938</v>
      </c>
      <c r="M132" s="4">
        <v>0.40031694450123989</v>
      </c>
      <c r="N132" s="4">
        <v>0.82264187989036108</v>
      </c>
      <c r="O132" s="4">
        <v>0.7430552373428998</v>
      </c>
      <c r="P132" s="4">
        <v>1.9696724750426406</v>
      </c>
      <c r="Q132" s="4">
        <v>1.5773013016118402</v>
      </c>
      <c r="R132" s="4">
        <v>1.6277374927546699</v>
      </c>
      <c r="S132" s="4">
        <v>0.60106861501028563</v>
      </c>
      <c r="T132" s="4">
        <v>0.57954289311682328</v>
      </c>
      <c r="U132" s="4">
        <v>-2.8962215399543885</v>
      </c>
      <c r="V132" s="4">
        <v>1.067707287465758</v>
      </c>
      <c r="W132" s="4">
        <v>2.7817310253273995</v>
      </c>
    </row>
    <row r="133" spans="1:23" x14ac:dyDescent="0.25">
      <c r="A133" t="s">
        <v>653</v>
      </c>
      <c r="B133" s="4"/>
      <c r="C133" s="4"/>
      <c r="D133" s="4"/>
      <c r="E133" s="4"/>
      <c r="F133" s="4"/>
      <c r="G133" s="4"/>
      <c r="H133" s="4">
        <v>-1.2380360800760295</v>
      </c>
      <c r="I133" s="4">
        <v>0.58601739290953025</v>
      </c>
      <c r="J133" s="4">
        <v>0.64840160079464249</v>
      </c>
      <c r="K133" s="4">
        <v>-1.3915569383734854</v>
      </c>
      <c r="L133" s="4">
        <v>3.325727866802447E-2</v>
      </c>
      <c r="M133" s="4">
        <v>-0.53197312600661206</v>
      </c>
      <c r="N133" s="4">
        <v>1.089892333201409</v>
      </c>
      <c r="O133" s="4">
        <v>-2.9664748352186288</v>
      </c>
      <c r="P133" s="4">
        <v>-1.6734802311553425</v>
      </c>
      <c r="Q133" s="4">
        <v>-2.8033434718584607</v>
      </c>
      <c r="R133" s="4">
        <v>-2.3326128002112867</v>
      </c>
      <c r="S133" s="4">
        <v>-3.4015339177818711</v>
      </c>
      <c r="T133" s="4">
        <v>-7.3838128899292803</v>
      </c>
      <c r="U133" s="4">
        <v>5.0475461573700038</v>
      </c>
      <c r="V133" s="4">
        <v>-4.8890373307689119</v>
      </c>
      <c r="W133" s="4">
        <v>0.15317131117182897</v>
      </c>
    </row>
    <row r="134" spans="1:23" x14ac:dyDescent="0.25">
      <c r="A134" t="s">
        <v>654</v>
      </c>
      <c r="B134" s="4">
        <v>-0.15781917301450019</v>
      </c>
      <c r="C134" s="4">
        <v>2.00775958198372</v>
      </c>
      <c r="D134" s="4">
        <v>0.68880096446957051</v>
      </c>
      <c r="E134" s="4">
        <v>0.90296679610435893</v>
      </c>
      <c r="F134" s="4">
        <v>-1.6501845717598131</v>
      </c>
      <c r="G134" s="4">
        <v>2.0215547920684998</v>
      </c>
      <c r="H134" s="4">
        <v>0.88178740214648743</v>
      </c>
      <c r="I134" s="4">
        <v>0.95065521212916926</v>
      </c>
      <c r="J134" s="4">
        <v>2.9725611037136188</v>
      </c>
      <c r="K134" s="4">
        <v>-0.33004754457440305</v>
      </c>
      <c r="L134" s="4">
        <v>-1.0350696393855336</v>
      </c>
      <c r="M134" s="4">
        <v>3.3347956695765522</v>
      </c>
      <c r="N134" s="4">
        <v>-1.4942870289579078</v>
      </c>
      <c r="O134" s="4">
        <v>0.52478214124600819</v>
      </c>
      <c r="P134" s="4">
        <v>-3.8385678751247752</v>
      </c>
      <c r="Q134" s="4">
        <v>2.012647019109536</v>
      </c>
      <c r="R134" s="4">
        <v>-0.35797536309139588</v>
      </c>
      <c r="S134" s="4">
        <v>-1.2251114325457175</v>
      </c>
      <c r="T134" s="4">
        <v>-0.91181258955331612</v>
      </c>
      <c r="U134" s="4">
        <v>5.0443216907862531</v>
      </c>
      <c r="V134" s="4">
        <v>-4.1872397691574994</v>
      </c>
      <c r="W134" s="4">
        <v>-1.6408563684753885</v>
      </c>
    </row>
    <row r="135" spans="1:23" x14ac:dyDescent="0.25">
      <c r="A135" t="s">
        <v>655</v>
      </c>
      <c r="B135" s="4">
        <v>-0.60428675151966971</v>
      </c>
      <c r="C135" s="4">
        <v>0.32302850900847074</v>
      </c>
      <c r="D135" s="4">
        <v>-1.2534615081580107</v>
      </c>
      <c r="E135" s="4">
        <v>1.7954694474798076</v>
      </c>
      <c r="F135" s="4">
        <v>-0.67249346610092919</v>
      </c>
      <c r="G135" s="4">
        <v>-2.7827548793757466</v>
      </c>
      <c r="H135" s="4">
        <v>0.579272654261898</v>
      </c>
      <c r="I135" s="4">
        <v>2.0547558360652749</v>
      </c>
      <c r="J135" s="4">
        <v>0.97542834357592478</v>
      </c>
      <c r="K135" s="4">
        <v>-3.7369890649832031E-2</v>
      </c>
      <c r="L135" s="4">
        <v>1.5066348176721381E-2</v>
      </c>
      <c r="M135" s="4">
        <v>0.90069209137523587</v>
      </c>
      <c r="N135" s="4">
        <v>-0.39505033499713127</v>
      </c>
      <c r="O135" s="4">
        <v>-2.0986197920564087</v>
      </c>
      <c r="P135" s="4">
        <v>1.0984913223307995</v>
      </c>
      <c r="Q135" s="4">
        <v>1.850483669127984</v>
      </c>
      <c r="R135" s="4">
        <v>2.999861181564849</v>
      </c>
      <c r="S135" s="4">
        <v>1.4013381373739964</v>
      </c>
      <c r="T135" s="4">
        <v>-1.2814076044078353</v>
      </c>
      <c r="U135" s="4">
        <v>1.9896144706853067</v>
      </c>
      <c r="V135" s="4">
        <v>2.8108098345595507</v>
      </c>
      <c r="W135" s="4">
        <v>5.4122187222246918</v>
      </c>
    </row>
    <row r="136" spans="1:23" x14ac:dyDescent="0.25">
      <c r="A136" t="s">
        <v>656</v>
      </c>
      <c r="B136" s="4"/>
      <c r="C136" s="4"/>
      <c r="D136" s="4"/>
      <c r="E136" s="4"/>
      <c r="F136" s="4"/>
      <c r="G136" s="4"/>
      <c r="H136" s="4"/>
      <c r="I136" s="4"/>
      <c r="J136" s="4"/>
      <c r="K136" s="4">
        <v>4.8421889517922807</v>
      </c>
      <c r="L136" s="4">
        <v>-3.0026923005405357</v>
      </c>
      <c r="M136" s="4">
        <v>6.7275686371645271</v>
      </c>
      <c r="N136" s="4">
        <v>1.5548332831172149</v>
      </c>
      <c r="O136" s="4">
        <v>7.2245669149897731</v>
      </c>
      <c r="P136" s="4">
        <v>1.6340830692166786</v>
      </c>
      <c r="Q136" s="4">
        <v>2.1734588714946117</v>
      </c>
      <c r="R136" s="4">
        <v>13.954353375766669</v>
      </c>
      <c r="S136" s="4">
        <v>6.9262575463444165</v>
      </c>
      <c r="T136" s="4">
        <v>4.3857950920762558</v>
      </c>
      <c r="U136" s="4">
        <v>1.4598894786485819</v>
      </c>
      <c r="V136" s="4">
        <v>-0.15204673430778784</v>
      </c>
      <c r="W136" s="4">
        <v>2.5739085371313242</v>
      </c>
    </row>
    <row r="137" spans="1:23" x14ac:dyDescent="0.25">
      <c r="A137" t="s">
        <v>238</v>
      </c>
      <c r="B137" s="4"/>
      <c r="C137" s="4"/>
      <c r="D137" s="4"/>
      <c r="E137" s="4"/>
      <c r="F137" s="4"/>
      <c r="G137" s="4"/>
      <c r="H137" s="4"/>
      <c r="I137" s="4"/>
      <c r="J137" s="4"/>
      <c r="K137" s="4"/>
      <c r="L137" s="4"/>
      <c r="M137" s="4"/>
      <c r="N137" s="4"/>
      <c r="O137" s="4"/>
      <c r="P137" s="4"/>
      <c r="Q137" s="4"/>
      <c r="R137" s="4"/>
      <c r="S137" s="4"/>
      <c r="T137" s="4"/>
      <c r="U137" s="4"/>
      <c r="V137" s="4"/>
      <c r="W137" s="4"/>
    </row>
    <row r="138" spans="1:23" x14ac:dyDescent="0.25">
      <c r="A138" t="s">
        <v>239</v>
      </c>
      <c r="B138" s="4">
        <v>3.2839971451100505</v>
      </c>
      <c r="C138" s="4">
        <v>0.74309538557485255</v>
      </c>
      <c r="D138" s="4">
        <v>-0.15361146099914746</v>
      </c>
      <c r="E138" s="4">
        <v>0.31951129600932782</v>
      </c>
      <c r="F138" s="4">
        <v>0.2144504859584454</v>
      </c>
      <c r="G138" s="4">
        <v>2.8936146312261615</v>
      </c>
      <c r="H138" s="4">
        <v>1.1367166357684102</v>
      </c>
      <c r="I138" s="4">
        <v>0.97395659883584806</v>
      </c>
      <c r="J138" s="4">
        <v>1.5020535223476881</v>
      </c>
      <c r="K138" s="4">
        <v>1.0518143063331775</v>
      </c>
      <c r="L138" s="4">
        <v>1.2817505683949604</v>
      </c>
      <c r="M138" s="4">
        <v>2.7982794936567665</v>
      </c>
      <c r="N138" s="4">
        <v>1.8851525023293567</v>
      </c>
      <c r="O138" s="4">
        <v>1.3865910859131034</v>
      </c>
      <c r="P138" s="4">
        <v>0.89716808111240465</v>
      </c>
      <c r="Q138" s="4">
        <v>1.818274686138565</v>
      </c>
      <c r="R138" s="4">
        <v>1.4900241422201839</v>
      </c>
      <c r="S138" s="4">
        <v>2.9711440046885524</v>
      </c>
      <c r="T138" s="4">
        <v>2.5431892738387809</v>
      </c>
      <c r="U138" s="4">
        <v>-0.53679753583046308</v>
      </c>
      <c r="V138" s="4">
        <v>-2.4923309588789593</v>
      </c>
      <c r="W138" s="4">
        <v>2.4187525956390097</v>
      </c>
    </row>
    <row r="139" spans="1:23" x14ac:dyDescent="0.25">
      <c r="A139" t="s">
        <v>657</v>
      </c>
      <c r="B139" s="4">
        <v>0.58759204690022648</v>
      </c>
      <c r="C139" s="4">
        <v>-0.81164357364856698</v>
      </c>
      <c r="D139" s="4">
        <v>0.84942379161878379</v>
      </c>
      <c r="E139" s="4">
        <v>1.7457539273353735</v>
      </c>
      <c r="F139" s="4">
        <v>1.388226427615856</v>
      </c>
      <c r="G139" s="4">
        <v>1.4005665514673069</v>
      </c>
      <c r="H139" s="4">
        <v>0.58662295582634927</v>
      </c>
      <c r="I139" s="4">
        <v>0.2359472922185315</v>
      </c>
      <c r="J139" s="4">
        <v>1.2248449672062289</v>
      </c>
      <c r="K139" s="4">
        <v>1.1768132422238788</v>
      </c>
      <c r="L139" s="4">
        <v>1.5873461158007007</v>
      </c>
      <c r="M139" s="4">
        <v>2.897340468979813</v>
      </c>
      <c r="N139" s="4">
        <v>7.2272219680562494E-2</v>
      </c>
      <c r="O139" s="4">
        <v>1.7389671745524999</v>
      </c>
      <c r="P139" s="4">
        <v>1.4922994845669559</v>
      </c>
      <c r="Q139" s="4">
        <v>0.61531820189141329</v>
      </c>
      <c r="R139" s="4">
        <v>-3.114415065066951E-2</v>
      </c>
      <c r="S139" s="4">
        <v>1.6043949687508767</v>
      </c>
      <c r="T139" s="4">
        <v>1.9407230217508948</v>
      </c>
      <c r="U139" s="4">
        <v>-0.5098960414582987</v>
      </c>
      <c r="V139" s="4">
        <v>2.8839979950426047</v>
      </c>
      <c r="W139" s="4">
        <v>1.6425741883939391</v>
      </c>
    </row>
    <row r="140" spans="1:23" x14ac:dyDescent="0.25">
      <c r="A140" t="s">
        <v>658</v>
      </c>
      <c r="B140" s="4"/>
      <c r="C140" s="4"/>
      <c r="D140" s="4"/>
      <c r="E140" s="4">
        <v>1.5445639699723723</v>
      </c>
      <c r="F140" s="4">
        <v>7.1773358296223044</v>
      </c>
      <c r="G140" s="4">
        <v>1.2588631131746932</v>
      </c>
      <c r="H140" s="4">
        <v>-2.6345215771170833</v>
      </c>
      <c r="I140" s="4">
        <v>2.0657511028428419</v>
      </c>
      <c r="J140" s="4">
        <v>2.8868315835187799</v>
      </c>
      <c r="K140" s="4">
        <v>-2.2658198547620683</v>
      </c>
      <c r="L140" s="4">
        <v>-2.5950352729427713</v>
      </c>
      <c r="M140" s="4">
        <v>-0.69942297403207687</v>
      </c>
      <c r="N140" s="4">
        <v>1.0679804006081708</v>
      </c>
      <c r="O140" s="4">
        <v>-1.7208993502474663</v>
      </c>
      <c r="P140" s="4">
        <v>-3.7706595162302419</v>
      </c>
      <c r="Q140" s="4">
        <v>-0.69524504577511315</v>
      </c>
      <c r="R140" s="4">
        <v>-3.7932829943419812</v>
      </c>
      <c r="S140" s="4">
        <v>0.89155104312512867</v>
      </c>
      <c r="T140" s="4">
        <v>-0.39103691413812053</v>
      </c>
      <c r="U140" s="4">
        <v>11.838495368813772</v>
      </c>
      <c r="V140" s="4">
        <v>-9.4712723177587179</v>
      </c>
      <c r="W140" s="4">
        <v>-2.6777038828681863</v>
      </c>
    </row>
    <row r="141" spans="1:23" x14ac:dyDescent="0.25">
      <c r="A141" t="s">
        <v>659</v>
      </c>
      <c r="B141" s="4">
        <v>-1.1540121906489429</v>
      </c>
      <c r="C141" s="4">
        <v>0.89866783092991964</v>
      </c>
      <c r="D141" s="4">
        <v>-2.0391143002406067</v>
      </c>
      <c r="E141" s="4">
        <v>0.80092024350834456</v>
      </c>
      <c r="F141" s="4">
        <v>0.31709535921620047</v>
      </c>
      <c r="G141" s="4">
        <v>-2.934049224813148</v>
      </c>
      <c r="H141" s="4">
        <v>-2.0452891076994821</v>
      </c>
      <c r="I141" s="4">
        <v>0.55889176545649011</v>
      </c>
      <c r="J141" s="4">
        <v>1.9709149840719642</v>
      </c>
      <c r="K141" s="4">
        <v>2.3289882214005839</v>
      </c>
      <c r="L141" s="4">
        <v>-1.9665375034914854</v>
      </c>
      <c r="M141" s="4">
        <v>1.2975976613047351</v>
      </c>
      <c r="N141" s="4">
        <v>-1.9434264755461743</v>
      </c>
      <c r="O141" s="4">
        <v>1.265719491155411</v>
      </c>
      <c r="P141" s="4">
        <v>-1.2326801649897465</v>
      </c>
      <c r="Q141" s="4">
        <v>0.59695204357484799</v>
      </c>
      <c r="R141" s="4">
        <v>0.31465683376440351</v>
      </c>
      <c r="S141" s="4">
        <v>3.6604823342196453</v>
      </c>
      <c r="T141" s="4">
        <v>4.0712300930298371</v>
      </c>
      <c r="U141" s="4">
        <v>-2.2215815978417451E-2</v>
      </c>
      <c r="V141" s="4">
        <v>-4.0218914561555863</v>
      </c>
      <c r="W141" s="4">
        <v>1.8296053566910186</v>
      </c>
    </row>
    <row r="142" spans="1:23" x14ac:dyDescent="0.25">
      <c r="A142" t="s">
        <v>660</v>
      </c>
      <c r="B142" s="4">
        <v>11.131002283209927</v>
      </c>
      <c r="C142" s="4">
        <v>-5.7969056617366537</v>
      </c>
      <c r="D142" s="4">
        <v>-1.835974966612008</v>
      </c>
      <c r="E142" s="4">
        <v>-1.8557504511568155</v>
      </c>
      <c r="F142" s="4">
        <v>-3.9582225915555687</v>
      </c>
      <c r="G142" s="4">
        <v>3.1463309042777987</v>
      </c>
      <c r="H142" s="4">
        <v>6.5355886144559587</v>
      </c>
      <c r="I142" s="4">
        <v>0.78815972930376121</v>
      </c>
      <c r="J142" s="4">
        <v>-10.611929949060778</v>
      </c>
      <c r="K142" s="4">
        <v>11.853953952169128</v>
      </c>
      <c r="L142" s="4">
        <v>15.348078020035834</v>
      </c>
      <c r="M142" s="4">
        <v>-3.2504976934023859</v>
      </c>
      <c r="N142" s="4">
        <v>1.4209355993176445</v>
      </c>
      <c r="O142" s="4">
        <v>1.9246042836320743</v>
      </c>
      <c r="P142" s="4">
        <v>7.8187431883878746</v>
      </c>
      <c r="Q142" s="4">
        <v>14.011381042716579</v>
      </c>
      <c r="R142" s="4">
        <v>7.7505903719960489</v>
      </c>
      <c r="S142" s="4">
        <v>4.0447117795379688</v>
      </c>
      <c r="T142" s="4">
        <v>11.367903196654185</v>
      </c>
      <c r="U142" s="4">
        <v>-10.457041867431883</v>
      </c>
      <c r="V142" s="4">
        <v>5.0500928615132104</v>
      </c>
      <c r="W142" s="4">
        <v>7.268766105350978</v>
      </c>
    </row>
    <row r="143" spans="1:23" x14ac:dyDescent="0.25">
      <c r="A143" t="s">
        <v>244</v>
      </c>
      <c r="B143" s="4">
        <v>2.3869554660391175</v>
      </c>
      <c r="C143" s="4">
        <v>-0.29901097874955379</v>
      </c>
      <c r="D143" s="4">
        <v>-1.3492179078010293</v>
      </c>
      <c r="E143" s="4">
        <v>-0.62265034361152294</v>
      </c>
      <c r="F143" s="4">
        <v>-0.30658048911810976</v>
      </c>
      <c r="G143" s="4">
        <v>2.4461441822424903</v>
      </c>
      <c r="H143" s="4">
        <v>3.1437509814519795</v>
      </c>
      <c r="I143" s="4">
        <v>0.11287289568237252</v>
      </c>
      <c r="J143" s="4">
        <v>-2.3782398444662247</v>
      </c>
      <c r="K143" s="4">
        <v>4.7546934426348217</v>
      </c>
      <c r="L143" s="4">
        <v>10.464689559234529</v>
      </c>
      <c r="M143" s="4">
        <v>-0.92775218384111735</v>
      </c>
      <c r="N143" s="4">
        <v>-0.52340130367767634</v>
      </c>
      <c r="O143" s="4">
        <v>2.3318086815580066</v>
      </c>
      <c r="P143" s="4">
        <v>5.2528190185182986</v>
      </c>
      <c r="Q143" s="4">
        <v>8.1667174595396634</v>
      </c>
      <c r="R143" s="4">
        <v>6.7742519647399702</v>
      </c>
      <c r="S143" s="4">
        <v>2.088479921780376</v>
      </c>
      <c r="T143" s="4">
        <v>7.6713949339003769</v>
      </c>
      <c r="U143" s="4">
        <v>-9.0141043507368561</v>
      </c>
      <c r="V143" s="4">
        <v>3.400909995650343</v>
      </c>
      <c r="W143" s="4">
        <v>6.8986694923954106</v>
      </c>
    </row>
    <row r="144" spans="1:23" x14ac:dyDescent="0.25">
      <c r="A144" t="s">
        <v>661</v>
      </c>
      <c r="B144" s="4">
        <v>12.951642794968015</v>
      </c>
      <c r="C144" s="4">
        <v>17.386462416490382</v>
      </c>
      <c r="D144" s="4">
        <v>-3.451431821517942</v>
      </c>
      <c r="E144" s="4">
        <v>0.90420692384858903</v>
      </c>
      <c r="F144" s="4">
        <v>-1.923195749627773</v>
      </c>
      <c r="G144" s="4">
        <v>0.62994467941460763</v>
      </c>
      <c r="H144" s="4">
        <v>10.656481919853784</v>
      </c>
      <c r="I144" s="4">
        <v>2.0334740901611132</v>
      </c>
      <c r="J144" s="4">
        <v>-7.4823930747413936</v>
      </c>
      <c r="K144" s="4">
        <v>14.574039824831701</v>
      </c>
      <c r="L144" s="4">
        <v>23.968227875327855</v>
      </c>
      <c r="M144" s="4">
        <v>-3.3646281445075323</v>
      </c>
      <c r="N144" s="4">
        <v>2.0278055733288562</v>
      </c>
      <c r="O144" s="4">
        <v>5.9487889411436257</v>
      </c>
      <c r="P144" s="4">
        <v>14.072145074368892</v>
      </c>
      <c r="Q144" s="4">
        <v>16.576642736389779</v>
      </c>
      <c r="R144" s="4">
        <v>12.998715536137023</v>
      </c>
      <c r="S144" s="4">
        <v>9.0192455879645426</v>
      </c>
      <c r="T144" s="4">
        <v>18.42956821113086</v>
      </c>
      <c r="U144" s="4">
        <v>-10.807060610840354</v>
      </c>
      <c r="V144" s="4">
        <v>9.206196333264506</v>
      </c>
      <c r="W144" s="4">
        <v>12.924424257663848</v>
      </c>
    </row>
    <row r="145" spans="1:23" x14ac:dyDescent="0.25">
      <c r="A145" t="s">
        <v>246</v>
      </c>
      <c r="B145" s="4">
        <v>-0.93860919870936577</v>
      </c>
      <c r="C145" s="4">
        <v>-0.87225539045928702</v>
      </c>
      <c r="D145" s="4">
        <v>-0.56545433608797468</v>
      </c>
      <c r="E145" s="4">
        <v>3.5799150226144411E-2</v>
      </c>
      <c r="F145" s="4">
        <v>1.6451895905373797</v>
      </c>
      <c r="G145" s="4">
        <v>-0.10168149433679993</v>
      </c>
      <c r="H145" s="4">
        <v>0.79103412815132157</v>
      </c>
      <c r="I145" s="4">
        <v>-0.4615572244193612</v>
      </c>
      <c r="J145" s="4">
        <v>0.81213950705758842</v>
      </c>
      <c r="K145" s="4">
        <v>0.71119840385717537</v>
      </c>
      <c r="L145" s="4">
        <v>-1.1179231756798269</v>
      </c>
      <c r="M145" s="4">
        <v>5.3299799696515646E-2</v>
      </c>
      <c r="N145" s="4">
        <v>0.31552670320686288</v>
      </c>
      <c r="O145" s="4">
        <v>-0.27245879828624864</v>
      </c>
      <c r="P145" s="4">
        <v>-0.33884600040367885</v>
      </c>
      <c r="Q145" s="4">
        <v>-0.77583004531534494</v>
      </c>
      <c r="R145" s="4">
        <v>-0.46365297665350186</v>
      </c>
      <c r="S145" s="4">
        <v>6.9832517230229881E-3</v>
      </c>
      <c r="T145" s="4">
        <v>-1.2586184399567433</v>
      </c>
      <c r="U145" s="4">
        <v>1.1365044964068134</v>
      </c>
      <c r="V145" s="4">
        <v>-0.26128426944774186</v>
      </c>
      <c r="W145" s="4">
        <v>0.40050786204854871</v>
      </c>
    </row>
    <row r="146" spans="1:23" x14ac:dyDescent="0.25">
      <c r="A146" t="s">
        <v>662</v>
      </c>
      <c r="B146" s="4">
        <v>-4.3888339524242159</v>
      </c>
      <c r="C146" s="4">
        <v>-1.8506464179402757</v>
      </c>
      <c r="D146" s="4">
        <v>1.8101805406980809</v>
      </c>
      <c r="E146" s="4">
        <v>2.8032613442546368</v>
      </c>
      <c r="F146" s="4">
        <v>2.5499980298069627</v>
      </c>
      <c r="G146" s="4">
        <v>-4.1949732517666183</v>
      </c>
      <c r="H146" s="4">
        <v>3.1036111292862509</v>
      </c>
      <c r="I146" s="4">
        <v>3.0146447986541189E-2</v>
      </c>
      <c r="J146" s="4">
        <v>-2.1234696708840071</v>
      </c>
      <c r="K146" s="4">
        <v>-0.86896280692151029</v>
      </c>
      <c r="L146" s="4">
        <v>-3.1429450337564098</v>
      </c>
      <c r="M146" s="4">
        <v>2.3567240472613089</v>
      </c>
      <c r="N146" s="4">
        <v>-1.097244355756624</v>
      </c>
      <c r="O146" s="4">
        <v>-1.2288896778233938</v>
      </c>
      <c r="P146" s="4">
        <v>-1.6399114933334986</v>
      </c>
      <c r="Q146" s="4">
        <v>2.8274268831618512</v>
      </c>
      <c r="R146" s="4">
        <v>-2.3492880696968914</v>
      </c>
      <c r="S146" s="4">
        <v>-2.2954327081574966</v>
      </c>
      <c r="T146" s="4">
        <v>-3.9615139966792388</v>
      </c>
      <c r="U146" s="4">
        <v>14.024606965943066</v>
      </c>
      <c r="V146" s="4">
        <v>-6.4408501507780738</v>
      </c>
      <c r="W146" s="4">
        <v>-1.7501535863907629</v>
      </c>
    </row>
    <row r="147" spans="1:23" x14ac:dyDescent="0.25">
      <c r="A147" t="s">
        <v>663</v>
      </c>
      <c r="B147" s="4">
        <v>-2.1656656088833461</v>
      </c>
      <c r="C147" s="4">
        <v>0.97391788663948498</v>
      </c>
      <c r="D147" s="4">
        <v>-3.7018350076552382</v>
      </c>
      <c r="E147" s="4">
        <v>14.867367112651538</v>
      </c>
      <c r="F147" s="4">
        <v>4.7975686693606905</v>
      </c>
      <c r="G147" s="4">
        <v>0.83777289235628272</v>
      </c>
      <c r="H147" s="4">
        <v>0.47706494073536754</v>
      </c>
      <c r="I147" s="4">
        <v>2.0970693291888169</v>
      </c>
      <c r="J147" s="4">
        <v>-8.7597641972726361</v>
      </c>
      <c r="K147" s="4">
        <v>0.46097818284000847</v>
      </c>
      <c r="L147" s="4">
        <v>7.7543335917812897</v>
      </c>
      <c r="M147" s="4">
        <v>-6.5759435939129238</v>
      </c>
      <c r="N147" s="4">
        <v>6.5428317601502135</v>
      </c>
      <c r="O147" s="4">
        <v>3.42418857817843</v>
      </c>
      <c r="P147" s="4">
        <v>14.684986871461872</v>
      </c>
      <c r="Q147" s="4">
        <v>10.673679196583835</v>
      </c>
      <c r="R147" s="4">
        <v>26.617246592735718</v>
      </c>
      <c r="S147" s="4">
        <v>6.9317397941620609</v>
      </c>
      <c r="T147" s="4">
        <v>7.4355221527093676</v>
      </c>
      <c r="U147" s="4">
        <v>-5.9799488406656804</v>
      </c>
      <c r="V147" s="4">
        <v>13.912839813052573</v>
      </c>
      <c r="W147" s="4">
        <v>11.619913287785465</v>
      </c>
    </row>
    <row r="148" spans="1:23" x14ac:dyDescent="0.25">
      <c r="A148" t="s">
        <v>664</v>
      </c>
      <c r="B148" s="4">
        <v>5.3889321535811954</v>
      </c>
      <c r="C148" s="4">
        <v>-4.9664317374932931</v>
      </c>
      <c r="D148" s="4">
        <v>1.9423946410970228</v>
      </c>
      <c r="E148" s="4">
        <v>0.18829338552625383</v>
      </c>
      <c r="F148" s="4">
        <v>4.9471185611116137</v>
      </c>
      <c r="G148" s="4">
        <v>0.61827191634979828</v>
      </c>
      <c r="H148" s="4">
        <v>-2.7714321829412252</v>
      </c>
      <c r="I148" s="4">
        <v>-4.5072893974361481</v>
      </c>
      <c r="J148" s="4">
        <v>5.0372240909348065</v>
      </c>
      <c r="K148" s="4">
        <v>1.8543984383002703</v>
      </c>
      <c r="L148" s="4">
        <v>0.82795676531691298</v>
      </c>
      <c r="M148" s="4">
        <v>-3.6346966807281902</v>
      </c>
      <c r="N148" s="4">
        <v>6.485760694559028</v>
      </c>
      <c r="O148" s="4">
        <v>8.2534637350264539</v>
      </c>
      <c r="P148" s="4">
        <v>4.7747723250168246</v>
      </c>
      <c r="Q148" s="4">
        <v>-11.879633499526804</v>
      </c>
      <c r="R148" s="4">
        <v>-6.7567184793360484</v>
      </c>
      <c r="S148" s="4">
        <v>8.3220232112490127</v>
      </c>
      <c r="T148" s="4">
        <v>20.969441161765189</v>
      </c>
      <c r="U148" s="4">
        <v>0.30866815841797118</v>
      </c>
      <c r="V148" s="4">
        <v>2.8560431859735065</v>
      </c>
      <c r="W148" s="4">
        <v>2.2689152272202158</v>
      </c>
    </row>
    <row r="149" spans="1:23" x14ac:dyDescent="0.25">
      <c r="A149" t="s">
        <v>250</v>
      </c>
      <c r="B149" s="4"/>
      <c r="C149" s="4">
        <v>-0.15178262662669922</v>
      </c>
      <c r="D149" s="4">
        <v>0.15017612864265945</v>
      </c>
      <c r="E149" s="4">
        <v>-0.75698070511671856</v>
      </c>
      <c r="F149" s="4">
        <v>0.93768266238927322</v>
      </c>
      <c r="G149" s="4">
        <v>0.90472421467710074</v>
      </c>
      <c r="H149" s="4">
        <v>-0.51990865324716362</v>
      </c>
      <c r="I149" s="4">
        <v>0.51312803838091059</v>
      </c>
      <c r="J149" s="4">
        <v>7.6211498110555151E-2</v>
      </c>
      <c r="K149" s="4">
        <v>-0.31920062469007782</v>
      </c>
      <c r="L149" s="4">
        <v>0.30064713864608578</v>
      </c>
      <c r="M149" s="4">
        <v>0.59292455164998636</v>
      </c>
      <c r="N149" s="4">
        <v>1.3154049023411789</v>
      </c>
      <c r="O149" s="4">
        <v>0.70070502927263856</v>
      </c>
      <c r="P149" s="4">
        <v>1.8268843871288434</v>
      </c>
      <c r="Q149" s="4">
        <v>1.9582397993325307</v>
      </c>
      <c r="R149" s="4">
        <v>7.0890115517060659</v>
      </c>
      <c r="S149" s="4">
        <v>2.8563136581028408</v>
      </c>
      <c r="T149" s="4">
        <v>-1.8594787050953407</v>
      </c>
      <c r="U149" s="4">
        <v>0.35330475733875688</v>
      </c>
      <c r="V149" s="4">
        <v>5.0963734909785376</v>
      </c>
      <c r="W149" s="4">
        <v>2.4119601150183319</v>
      </c>
    </row>
    <row r="150" spans="1:23" x14ac:dyDescent="0.25">
      <c r="A150" t="s">
        <v>251</v>
      </c>
      <c r="B150" s="4">
        <v>-0.40327178555623555</v>
      </c>
      <c r="C150" s="4">
        <v>2.6699271876441315E-2</v>
      </c>
      <c r="D150" s="4">
        <v>0.59928903029891867</v>
      </c>
      <c r="E150" s="4">
        <v>1.0732708754273694</v>
      </c>
      <c r="F150" s="4">
        <v>0.2618451889973657</v>
      </c>
      <c r="G150" s="4">
        <v>-0.44349298429876299</v>
      </c>
      <c r="H150" s="4">
        <v>-0.55472604706732698</v>
      </c>
      <c r="I150" s="4">
        <v>1.5305065289702029</v>
      </c>
      <c r="J150" s="4">
        <v>2.9421614132514438</v>
      </c>
      <c r="K150" s="4">
        <v>-1.9232935769465471</v>
      </c>
      <c r="L150" s="4">
        <v>-3.2966494743039103</v>
      </c>
      <c r="M150" s="4">
        <v>2.7059043026950937</v>
      </c>
      <c r="N150" s="4">
        <v>-0.1561244520081907</v>
      </c>
      <c r="O150" s="4">
        <v>-0.83627199525065321</v>
      </c>
      <c r="P150" s="4">
        <v>-1.7831675836731209</v>
      </c>
      <c r="Q150" s="4">
        <v>-1.7637500330416005</v>
      </c>
      <c r="R150" s="4">
        <v>-0.86886388573889817</v>
      </c>
      <c r="S150" s="4">
        <v>-0.40866843939579739</v>
      </c>
      <c r="T150" s="4">
        <v>-2.25542204896569</v>
      </c>
      <c r="U150" s="4">
        <v>2.1749414645892653</v>
      </c>
      <c r="V150" s="4">
        <v>-2.1061595747132329</v>
      </c>
      <c r="W150" s="4">
        <v>-0.71577847016507867</v>
      </c>
    </row>
    <row r="151" spans="1:23" x14ac:dyDescent="0.25">
      <c r="A151" t="s">
        <v>665</v>
      </c>
      <c r="B151" s="4"/>
      <c r="C151" s="4"/>
      <c r="D151" s="4"/>
      <c r="E151" s="4"/>
      <c r="F151" s="4"/>
      <c r="G151" s="4">
        <v>2.0935375920095627</v>
      </c>
      <c r="H151" s="4">
        <v>-0.22422569059809797</v>
      </c>
      <c r="I151" s="4">
        <v>1.1627134745609149</v>
      </c>
      <c r="J151" s="4">
        <v>0.52476702923745278</v>
      </c>
      <c r="K151" s="4">
        <v>-0.12614679598854953</v>
      </c>
      <c r="L151" s="4">
        <v>2.0778601816394837</v>
      </c>
      <c r="M151" s="4">
        <v>1.1263000853483349</v>
      </c>
      <c r="N151" s="4">
        <v>0.38362787723379665</v>
      </c>
      <c r="O151" s="4">
        <v>7.0476468097847453E-2</v>
      </c>
      <c r="P151" s="4">
        <v>1.1417965890596902</v>
      </c>
      <c r="Q151" s="4">
        <v>1.0464037494973197</v>
      </c>
      <c r="R151" s="4">
        <v>0.56471370714040203</v>
      </c>
      <c r="S151" s="4">
        <v>0.18860344122093586</v>
      </c>
      <c r="T151" s="4">
        <v>-0.56224944343687711</v>
      </c>
      <c r="U151" s="4">
        <v>2.5550841229147485</v>
      </c>
      <c r="V151" s="4">
        <v>-2.328898611088237</v>
      </c>
      <c r="W151" s="4">
        <v>0.18385189074755129</v>
      </c>
    </row>
    <row r="152" spans="1:23" x14ac:dyDescent="0.25">
      <c r="A152" t="s">
        <v>253</v>
      </c>
      <c r="B152" s="4">
        <v>-0.22373697260821218</v>
      </c>
      <c r="C152" s="4">
        <v>1.018225120188712</v>
      </c>
      <c r="D152" s="4">
        <v>0.40345120141076279</v>
      </c>
      <c r="E152" s="4">
        <v>0.29584916909478537</v>
      </c>
      <c r="F152" s="4">
        <v>-8.0697403085128766E-2</v>
      </c>
      <c r="G152" s="4">
        <v>9.8297862087741245E-2</v>
      </c>
      <c r="H152" s="4">
        <v>-6.201773449179291E-2</v>
      </c>
      <c r="I152" s="4">
        <v>0.93402331914108894</v>
      </c>
      <c r="J152" s="4">
        <v>1.8701255819330977</v>
      </c>
      <c r="K152" s="4">
        <v>6.7731940129576229E-2</v>
      </c>
      <c r="L152" s="4">
        <v>-0.80457988033187999</v>
      </c>
      <c r="M152" s="4">
        <v>1.5502167689405599</v>
      </c>
      <c r="N152" s="4">
        <v>0.3188833792856588</v>
      </c>
      <c r="O152" s="4">
        <v>-0.83584196505241615</v>
      </c>
      <c r="P152" s="4">
        <v>-1.2398277704300011</v>
      </c>
      <c r="Q152" s="4">
        <v>-0.74520343719257287</v>
      </c>
      <c r="R152" s="4">
        <v>-0.98874384097629731</v>
      </c>
      <c r="S152" s="4">
        <v>-0.38709724027643377</v>
      </c>
      <c r="T152" s="4">
        <v>-0.67001121370854799</v>
      </c>
      <c r="U152" s="4">
        <v>2.3251119644345559</v>
      </c>
      <c r="V152" s="4">
        <v>-2.0850201354604954</v>
      </c>
      <c r="W152" s="4">
        <v>-1.2720178152542319</v>
      </c>
    </row>
    <row r="153" spans="1:23" x14ac:dyDescent="0.25">
      <c r="A153" t="s">
        <v>254</v>
      </c>
      <c r="B153" s="4"/>
      <c r="C153" s="4"/>
      <c r="D153" s="4"/>
      <c r="E153" s="4"/>
      <c r="F153" s="4"/>
      <c r="G153" s="4">
        <v>0.73844306926527103</v>
      </c>
      <c r="H153" s="4">
        <v>0.70173833296956123</v>
      </c>
      <c r="I153" s="4">
        <v>1.4878759891483073</v>
      </c>
      <c r="J153" s="4">
        <v>2.3209359160555452</v>
      </c>
      <c r="K153" s="4">
        <v>2.0108504036813395</v>
      </c>
      <c r="L153" s="4">
        <v>1.8337184880569801</v>
      </c>
      <c r="M153" s="4">
        <v>1.279186251625499</v>
      </c>
      <c r="N153" s="4">
        <v>-0.7852384316923412</v>
      </c>
      <c r="O153" s="4">
        <v>-0.9292400105339198</v>
      </c>
      <c r="P153" s="4">
        <v>0.81689847177724317</v>
      </c>
      <c r="Q153" s="4">
        <v>1.5735572504460367</v>
      </c>
      <c r="R153" s="4">
        <v>2.7179680686672141</v>
      </c>
      <c r="S153" s="4">
        <v>3.4303956756379499</v>
      </c>
      <c r="T153" s="4">
        <v>-0.32458975489792069</v>
      </c>
      <c r="U153" s="4">
        <v>2.5296848059918435</v>
      </c>
      <c r="V153" s="4">
        <v>-1.5942281693080467</v>
      </c>
      <c r="W153" s="4">
        <v>2.2494388444518725</v>
      </c>
    </row>
    <row r="154" spans="1:23" x14ac:dyDescent="0.25">
      <c r="A154" t="s">
        <v>498</v>
      </c>
      <c r="B154" s="4"/>
      <c r="C154" s="4"/>
      <c r="D154" s="4"/>
      <c r="E154" s="4"/>
      <c r="F154" s="4"/>
      <c r="G154" s="4">
        <v>1.3629975592704366</v>
      </c>
      <c r="H154" s="4">
        <v>2.1776465847878925</v>
      </c>
      <c r="I154" s="4">
        <v>0.91588132435516012</v>
      </c>
      <c r="J154" s="4">
        <v>-2.1739937205857509</v>
      </c>
      <c r="K154" s="4">
        <v>2.4463241174880057</v>
      </c>
      <c r="L154" s="4">
        <v>12.814197421140733</v>
      </c>
      <c r="M154" s="4">
        <v>0.40331150799477755</v>
      </c>
      <c r="N154" s="4">
        <v>0.15717121091945599</v>
      </c>
      <c r="O154" s="4">
        <v>4.4161157690578641</v>
      </c>
      <c r="P154" s="4">
        <v>6.1700374713565731</v>
      </c>
      <c r="Q154" s="4">
        <v>7.6861868086475695</v>
      </c>
      <c r="R154" s="4">
        <v>5.387489156687824</v>
      </c>
      <c r="S154" s="4">
        <v>3.2542265056958368</v>
      </c>
      <c r="T154" s="4">
        <v>7.9645234694058109</v>
      </c>
      <c r="U154" s="4">
        <v>-6.9271228233818167</v>
      </c>
      <c r="V154" s="4">
        <v>4.4394975015817222</v>
      </c>
      <c r="W154" s="4">
        <v>5.7212649326562843</v>
      </c>
    </row>
    <row r="155" spans="1:23" x14ac:dyDescent="0.25">
      <c r="A155" t="s">
        <v>666</v>
      </c>
      <c r="B155" s="4">
        <v>-1.1194690090690922</v>
      </c>
      <c r="C155" s="4">
        <v>0.40216116264111385</v>
      </c>
      <c r="D155" s="4">
        <v>-1.801984088492554</v>
      </c>
      <c r="E155" s="4">
        <v>1.1263002468763144</v>
      </c>
      <c r="F155" s="4"/>
      <c r="G155" s="4"/>
      <c r="H155" s="4"/>
      <c r="I155" s="4"/>
      <c r="J155" s="4">
        <v>0.75875839290089475</v>
      </c>
      <c r="K155" s="4"/>
      <c r="L155" s="4"/>
      <c r="M155" s="4">
        <v>1.0517799359621933</v>
      </c>
      <c r="N155" s="4">
        <v>0.28891738298694475</v>
      </c>
      <c r="O155" s="4">
        <v>-1.4876995961594901</v>
      </c>
      <c r="P155" s="4">
        <v>0.11316398467560126</v>
      </c>
      <c r="Q155" s="4">
        <v>0.22997603786031695</v>
      </c>
      <c r="R155" s="4">
        <v>0.44284309067562255</v>
      </c>
      <c r="S155" s="4">
        <v>1.2588591455484093</v>
      </c>
      <c r="T155" s="4">
        <v>-5.2177205234300335</v>
      </c>
      <c r="U155" s="4">
        <v>-0.44347625754032133</v>
      </c>
      <c r="V155" s="4">
        <v>-0.40747115314219517</v>
      </c>
      <c r="W155" s="4">
        <v>-2.3734073744270772</v>
      </c>
    </row>
    <row r="156" spans="1:23" x14ac:dyDescent="0.25">
      <c r="A156" t="s">
        <v>257</v>
      </c>
      <c r="B156" s="4"/>
      <c r="C156" s="4"/>
      <c r="D156" s="4"/>
      <c r="E156" s="4"/>
      <c r="F156" s="4"/>
      <c r="G156" s="4"/>
      <c r="H156" s="4"/>
      <c r="I156" s="4"/>
      <c r="J156" s="4"/>
      <c r="K156" s="4"/>
      <c r="L156" s="4"/>
      <c r="M156" s="4"/>
      <c r="N156" s="4"/>
      <c r="O156" s="4"/>
      <c r="P156" s="4"/>
      <c r="Q156" s="4"/>
      <c r="R156" s="4">
        <v>10.831769438374563</v>
      </c>
      <c r="S156" s="4">
        <v>6.0729926168642416</v>
      </c>
      <c r="T156" s="4">
        <v>19.310819398236433</v>
      </c>
      <c r="U156" s="4">
        <v>-21.064866876314721</v>
      </c>
      <c r="V156" s="4">
        <v>11.034889988435898</v>
      </c>
      <c r="W156" s="4">
        <v>20.627346879521507</v>
      </c>
    </row>
    <row r="157" spans="1:23" x14ac:dyDescent="0.25">
      <c r="A157" t="s">
        <v>258</v>
      </c>
      <c r="B157" s="4">
        <v>-0.12575047404937204</v>
      </c>
      <c r="C157" s="4">
        <v>-0.32019364922154148</v>
      </c>
      <c r="D157" s="4">
        <v>-3.7758704905320921</v>
      </c>
      <c r="E157" s="4">
        <v>-0.32373127192324669</v>
      </c>
      <c r="F157" s="4">
        <v>0.6496762534757311</v>
      </c>
      <c r="G157" s="4">
        <v>-1.0021739576546487</v>
      </c>
      <c r="H157" s="4">
        <v>0.79175418914044959</v>
      </c>
      <c r="I157" s="4">
        <v>1.9503052447382734</v>
      </c>
      <c r="J157" s="4">
        <v>1.8952925272938572</v>
      </c>
      <c r="K157" s="4">
        <v>0.60042818689927691</v>
      </c>
      <c r="L157" s="4">
        <v>0.45012959287896964</v>
      </c>
      <c r="M157" s="4">
        <v>-0.41095045650965289</v>
      </c>
      <c r="N157" s="4">
        <v>0.55083589600462857</v>
      </c>
      <c r="O157" s="4">
        <v>-0.66950250793964661</v>
      </c>
      <c r="P157" s="4">
        <v>1.5749469162835228</v>
      </c>
      <c r="Q157" s="4">
        <v>-1.0327621633414164</v>
      </c>
      <c r="R157" s="4">
        <v>-0.18807298149579124</v>
      </c>
      <c r="S157" s="4">
        <v>-4.1387810761140537E-2</v>
      </c>
      <c r="T157" s="4">
        <v>4.9515575296151715</v>
      </c>
      <c r="U157" s="4">
        <v>4.8684928321381369</v>
      </c>
      <c r="V157" s="4">
        <v>-1.091186223239998</v>
      </c>
      <c r="W157" s="4">
        <v>0.31149561514336976</v>
      </c>
    </row>
    <row r="158" spans="1:23" x14ac:dyDescent="0.25">
      <c r="A158" t="s">
        <v>667</v>
      </c>
      <c r="B158" s="4"/>
      <c r="C158" s="4"/>
      <c r="D158" s="4"/>
      <c r="E158" s="4"/>
      <c r="F158" s="4"/>
      <c r="G158" s="4"/>
      <c r="H158" s="4"/>
      <c r="I158" s="4"/>
      <c r="J158" s="4"/>
      <c r="K158" s="4"/>
      <c r="L158" s="4"/>
      <c r="M158" s="4"/>
      <c r="N158" s="4"/>
      <c r="O158" s="4"/>
      <c r="P158" s="4"/>
      <c r="Q158" s="4"/>
      <c r="R158" s="4"/>
      <c r="S158" s="4"/>
      <c r="T158" s="4">
        <v>-5.1424397914939046</v>
      </c>
      <c r="U158" s="4">
        <v>4.9428615493340082</v>
      </c>
      <c r="V158" s="4">
        <v>-1.1234849391787081</v>
      </c>
      <c r="W158" s="4">
        <v>-3.4315899374388374</v>
      </c>
    </row>
    <row r="159" spans="1:23" x14ac:dyDescent="0.25">
      <c r="A159" t="s">
        <v>668</v>
      </c>
      <c r="B159" s="4"/>
      <c r="C159" s="4"/>
      <c r="D159" s="4"/>
      <c r="E159" s="4"/>
      <c r="F159" s="4">
        <v>4.5623190067064692E-3</v>
      </c>
      <c r="G159" s="4">
        <v>-0.1273219271671287</v>
      </c>
      <c r="H159" s="4">
        <v>-0.27133703887919181</v>
      </c>
      <c r="I159" s="4">
        <v>2.5777262899740796</v>
      </c>
      <c r="J159" s="4">
        <v>-0.46288621563261106</v>
      </c>
      <c r="K159" s="4">
        <v>0.79158623341379108</v>
      </c>
      <c r="L159" s="4">
        <v>-0.71802546827021252</v>
      </c>
      <c r="M159" s="4">
        <v>0.30320740601564034</v>
      </c>
      <c r="N159" s="4">
        <v>-0.87259054503410238</v>
      </c>
      <c r="O159" s="4">
        <v>-1.0602799141169479</v>
      </c>
      <c r="P159" s="4">
        <v>0.33960741747837148</v>
      </c>
      <c r="Q159" s="4">
        <v>7.1787135765643578E-2</v>
      </c>
      <c r="R159" s="4">
        <v>-1.6170648700688284</v>
      </c>
      <c r="S159" s="4">
        <v>-0.50025480877511441</v>
      </c>
      <c r="T159" s="4">
        <v>-0.92999081748554857</v>
      </c>
      <c r="U159" s="4">
        <v>1.0112783696590628</v>
      </c>
      <c r="V159" s="4">
        <v>0.44937387021269481</v>
      </c>
      <c r="W159" s="4">
        <v>-1.1863881690249838</v>
      </c>
    </row>
    <row r="160" spans="1:23" x14ac:dyDescent="0.25">
      <c r="A160" t="s">
        <v>669</v>
      </c>
      <c r="B160" s="4"/>
      <c r="C160" s="4"/>
      <c r="D160" s="4"/>
      <c r="E160" s="4"/>
      <c r="F160" s="4"/>
      <c r="G160" s="4"/>
      <c r="H160" s="4"/>
      <c r="I160" s="4"/>
      <c r="J160" s="4"/>
      <c r="K160" s="4"/>
      <c r="L160" s="4"/>
      <c r="M160" s="4"/>
      <c r="N160" s="4"/>
      <c r="O160" s="4"/>
      <c r="P160" s="4"/>
      <c r="Q160" s="4"/>
      <c r="R160" s="4"/>
      <c r="S160" s="4"/>
      <c r="T160" s="4"/>
      <c r="U160" s="4"/>
      <c r="V160" s="4"/>
      <c r="W160" s="4"/>
    </row>
    <row r="161" spans="1:23" x14ac:dyDescent="0.25">
      <c r="A161" t="s">
        <v>670</v>
      </c>
      <c r="B161" s="4"/>
      <c r="C161" s="4"/>
      <c r="D161" s="4"/>
      <c r="E161" s="4"/>
      <c r="F161" s="4">
        <v>-1.5718877322391294</v>
      </c>
      <c r="G161" s="4">
        <v>1.4446765436477094</v>
      </c>
      <c r="H161" s="4">
        <v>-1.5442596091019369</v>
      </c>
      <c r="I161" s="4">
        <v>3.0790971624727663</v>
      </c>
      <c r="J161" s="4">
        <v>0.86673322755755255</v>
      </c>
      <c r="K161" s="4">
        <v>2.2036717532788819</v>
      </c>
      <c r="L161" s="4">
        <v>2.9199165046086484</v>
      </c>
      <c r="M161" s="4"/>
      <c r="N161" s="4"/>
      <c r="O161" s="4">
        <v>-2.1334380185868351</v>
      </c>
      <c r="P161" s="4">
        <v>0.64499585732034181</v>
      </c>
      <c r="Q161" s="4">
        <v>1.5398367042783407</v>
      </c>
      <c r="R161" s="4">
        <v>-1.1039018813411766E-2</v>
      </c>
      <c r="S161" s="4">
        <v>0.78908008453276546</v>
      </c>
      <c r="T161" s="4">
        <v>0.88027718521588016</v>
      </c>
      <c r="U161" s="4">
        <v>8.2193494670096678E-2</v>
      </c>
      <c r="V161" s="4">
        <v>-3.2786817032442208</v>
      </c>
      <c r="W161" s="4">
        <v>0.84563239551252911</v>
      </c>
    </row>
    <row r="162" spans="1:23" x14ac:dyDescent="0.25">
      <c r="A162" t="s">
        <v>671</v>
      </c>
      <c r="B162" s="4">
        <v>1.2139245247840895</v>
      </c>
      <c r="C162" s="4">
        <v>2.9181543753740023E-2</v>
      </c>
      <c r="D162" s="4">
        <v>0.692535036430313</v>
      </c>
      <c r="E162" s="4">
        <v>0.27945547495562817</v>
      </c>
      <c r="F162" s="4">
        <v>0.25098396667168016</v>
      </c>
      <c r="G162" s="4">
        <v>0.38557116653200957</v>
      </c>
      <c r="H162" s="4">
        <v>1.6871187285533171</v>
      </c>
      <c r="I162" s="4">
        <v>0.22035750565482654</v>
      </c>
      <c r="J162" s="4">
        <v>0.57274193496651027</v>
      </c>
      <c r="K162" s="4">
        <v>0.5058229781575756</v>
      </c>
      <c r="L162" s="4">
        <v>1.0411515932374238</v>
      </c>
      <c r="M162" s="4">
        <v>1.630147107625209</v>
      </c>
      <c r="N162" s="4">
        <v>2.1952762165175606</v>
      </c>
      <c r="O162" s="4">
        <v>2.0344209106050135</v>
      </c>
      <c r="P162" s="4">
        <v>1.126750145041896</v>
      </c>
      <c r="Q162" s="4">
        <v>1.0550263109988287</v>
      </c>
      <c r="R162" s="4">
        <v>1.666895660461305</v>
      </c>
      <c r="S162" s="4">
        <v>1.5916469377705234</v>
      </c>
      <c r="T162" s="4">
        <v>1.4969360783104888</v>
      </c>
      <c r="U162" s="4">
        <v>3.3160809426687021</v>
      </c>
      <c r="V162" s="4">
        <v>1.9996014138622946</v>
      </c>
      <c r="W162" s="4">
        <v>0.96875752771026802</v>
      </c>
    </row>
    <row r="163" spans="1:23" x14ac:dyDescent="0.25">
      <c r="A163" t="s">
        <v>264</v>
      </c>
      <c r="B163" s="4">
        <v>-0.21035989475972325</v>
      </c>
      <c r="C163" s="4">
        <v>0.64046079367011766</v>
      </c>
      <c r="D163" s="4">
        <v>0.25570420293226614</v>
      </c>
      <c r="E163" s="4">
        <v>0.66883922895680392</v>
      </c>
      <c r="F163" s="4">
        <v>-0.10547721839043139</v>
      </c>
      <c r="G163" s="4">
        <v>0.65745405683235081</v>
      </c>
      <c r="H163" s="4">
        <v>0.72764878029293778</v>
      </c>
      <c r="I163" s="4">
        <v>0.56584498924777848</v>
      </c>
      <c r="J163" s="4">
        <v>1.016540389631007</v>
      </c>
      <c r="K163" s="4">
        <v>0.50109834292192479</v>
      </c>
      <c r="L163" s="4">
        <v>0.31261009045594818</v>
      </c>
      <c r="M163" s="4">
        <v>1.8524927151273287</v>
      </c>
      <c r="N163" s="4">
        <v>0.66076020065355401</v>
      </c>
      <c r="O163" s="4">
        <v>-1.0692449968475468</v>
      </c>
      <c r="P163" s="4">
        <v>-1.5795193452074763</v>
      </c>
      <c r="Q163" s="4">
        <v>0.18223049833159022</v>
      </c>
      <c r="R163" s="4">
        <v>0.44334544601558395</v>
      </c>
      <c r="S163" s="4">
        <v>0.57584131749047163</v>
      </c>
      <c r="T163" s="4">
        <v>1.256783406561812</v>
      </c>
      <c r="U163" s="4">
        <v>1.863053607807641</v>
      </c>
      <c r="V163" s="4">
        <v>-0.97847917770793102</v>
      </c>
      <c r="W163" s="4">
        <v>-0.87794203859627618</v>
      </c>
    </row>
    <row r="164" spans="1:23" x14ac:dyDescent="0.25">
      <c r="A164" t="s">
        <v>265</v>
      </c>
      <c r="B164" s="4">
        <v>-1.4672556715788525</v>
      </c>
      <c r="C164" s="4">
        <v>0.91367407781807963</v>
      </c>
      <c r="D164" s="4">
        <v>3.7243007578667493</v>
      </c>
      <c r="E164" s="4">
        <v>0.74678800911120924</v>
      </c>
      <c r="F164" s="4">
        <v>-1.2551556464167333</v>
      </c>
      <c r="G164" s="4">
        <v>-6.7472939937778989E-2</v>
      </c>
      <c r="H164" s="4">
        <v>0.96617407575043757</v>
      </c>
      <c r="I164" s="4">
        <v>3.6452055186959065</v>
      </c>
      <c r="J164" s="4">
        <v>5.3439206522732743</v>
      </c>
      <c r="K164" s="4">
        <v>-1.8932094757880888</v>
      </c>
      <c r="L164" s="4">
        <v>-0.94427719753608241</v>
      </c>
      <c r="M164" s="4">
        <v>3.6203107409258091</v>
      </c>
      <c r="N164" s="4">
        <v>1.75235519010175</v>
      </c>
      <c r="O164" s="4">
        <v>2.5036701018370784</v>
      </c>
      <c r="P164" s="4">
        <v>-2.0210262403999715</v>
      </c>
      <c r="Q164" s="4">
        <v>-3.4122705333600227</v>
      </c>
      <c r="R164" s="4">
        <v>-3.3737604727770925</v>
      </c>
      <c r="S164" s="4">
        <v>-2.3303078084928699</v>
      </c>
      <c r="T164" s="4">
        <v>-4.792620231874464</v>
      </c>
      <c r="U164" s="4">
        <v>8.7876762802395749</v>
      </c>
      <c r="V164" s="4">
        <v>-1.9555759489758566</v>
      </c>
      <c r="W164" s="4">
        <v>-8.3914730825857102</v>
      </c>
    </row>
    <row r="165" spans="1:23" x14ac:dyDescent="0.25">
      <c r="A165" t="s">
        <v>266</v>
      </c>
      <c r="B165" s="4"/>
      <c r="C165" s="4"/>
      <c r="D165" s="4"/>
      <c r="E165" s="4">
        <v>2.6226694559535084</v>
      </c>
      <c r="F165" s="4">
        <v>-5.1325864841864188</v>
      </c>
      <c r="G165" s="4">
        <v>3.7660912483063691E-2</v>
      </c>
      <c r="H165" s="4">
        <v>0.82048991965674867</v>
      </c>
      <c r="I165" s="4">
        <v>0.66585211182517856</v>
      </c>
      <c r="J165" s="4">
        <v>1.1150871574275771</v>
      </c>
      <c r="K165" s="4">
        <v>0.56662019523857921</v>
      </c>
      <c r="L165" s="4">
        <v>1.3544323687389594</v>
      </c>
      <c r="M165" s="4">
        <v>-0.93986702012397416</v>
      </c>
      <c r="N165" s="4">
        <v>1.0252624849979901</v>
      </c>
      <c r="O165" s="4">
        <v>1.4179293358550307</v>
      </c>
      <c r="P165" s="4">
        <v>3.7474396236587193</v>
      </c>
      <c r="Q165" s="4">
        <v>6.0544828255628769</v>
      </c>
      <c r="R165" s="4">
        <v>-8.8040512791448838E-2</v>
      </c>
      <c r="S165" s="4">
        <v>0.17897547693858118</v>
      </c>
      <c r="T165" s="4">
        <v>6.4368992385166397</v>
      </c>
      <c r="U165" s="4">
        <v>-6.0312375480536735</v>
      </c>
      <c r="V165" s="4">
        <v>8.1036125074755319</v>
      </c>
      <c r="W165" s="4">
        <v>6.4711950802594407</v>
      </c>
    </row>
    <row r="166" spans="1:23" x14ac:dyDescent="0.25">
      <c r="A166" t="s">
        <v>267</v>
      </c>
      <c r="B166" s="4">
        <v>0.97166207006867622</v>
      </c>
      <c r="C166" s="4">
        <v>0.87884689241718217</v>
      </c>
      <c r="D166" s="4">
        <v>7.1709866427181038E-2</v>
      </c>
      <c r="E166" s="4">
        <v>-0.69703479156432513</v>
      </c>
      <c r="F166" s="4">
        <v>8.6837958672830257E-2</v>
      </c>
      <c r="G166" s="4">
        <v>2.1235200752871939</v>
      </c>
      <c r="H166" s="4">
        <v>0.85160710495814307</v>
      </c>
      <c r="I166" s="4">
        <v>-0.14583355868128869</v>
      </c>
      <c r="J166" s="4">
        <v>0.4966173863289568</v>
      </c>
      <c r="K166" s="4">
        <v>-1.6720493642031653E-2</v>
      </c>
      <c r="L166" s="4">
        <v>-0.39717634511088207</v>
      </c>
      <c r="M166" s="4">
        <v>0.66617112020682123</v>
      </c>
      <c r="N166" s="4">
        <v>0.42229483517648458</v>
      </c>
      <c r="O166" s="4">
        <v>1.2478662114551951</v>
      </c>
      <c r="P166" s="4">
        <v>0.38272122883451459</v>
      </c>
      <c r="Q166" s="4">
        <v>0.3821831618127397</v>
      </c>
      <c r="R166" s="4">
        <v>1.0646667662071336</v>
      </c>
      <c r="S166" s="4">
        <v>2.6574871537605507</v>
      </c>
      <c r="T166" s="4">
        <v>0.47512554514927258</v>
      </c>
      <c r="U166" s="4">
        <v>0.82971211418254709</v>
      </c>
      <c r="V166" s="4">
        <v>-1.6466713955997994</v>
      </c>
      <c r="W166" s="4">
        <v>0.18280791602226032</v>
      </c>
    </row>
    <row r="167" spans="1:23" x14ac:dyDescent="0.25">
      <c r="A167" t="s">
        <v>672</v>
      </c>
      <c r="B167" s="4">
        <v>0.64026616081335286</v>
      </c>
      <c r="C167" s="4">
        <v>1.3969963131466592</v>
      </c>
      <c r="D167" s="4">
        <v>-0.37114142996372562</v>
      </c>
      <c r="E167" s="4">
        <v>1.0354531512420841</v>
      </c>
      <c r="F167" s="4">
        <v>1.1097768482410075</v>
      </c>
      <c r="G167" s="4">
        <v>0.89986635727723652</v>
      </c>
      <c r="H167" s="4">
        <v>0.62211606938812058</v>
      </c>
      <c r="I167" s="4">
        <v>7.1947521917048091E-2</v>
      </c>
      <c r="J167" s="4">
        <v>1.2813226311795085</v>
      </c>
      <c r="K167" s="4">
        <v>0.74555766135196533</v>
      </c>
      <c r="L167" s="4">
        <v>-7.2019147983402143E-2</v>
      </c>
      <c r="M167" s="4">
        <v>1.3527862104805772</v>
      </c>
      <c r="N167" s="4">
        <v>1.8486629086109567</v>
      </c>
      <c r="O167" s="4">
        <v>0.87864136557835126</v>
      </c>
      <c r="P167" s="4">
        <v>0.28691608295275739</v>
      </c>
      <c r="Q167" s="4">
        <v>-5.4470983901092368E-2</v>
      </c>
      <c r="R167" s="4">
        <v>0.21725067810118409</v>
      </c>
      <c r="S167" s="4">
        <v>0.91576799392729968</v>
      </c>
      <c r="T167" s="4">
        <v>1.1731559773764737</v>
      </c>
      <c r="U167" s="4">
        <v>1.9507228454919561</v>
      </c>
      <c r="V167" s="4">
        <v>-2.2258987287184868</v>
      </c>
      <c r="W167" s="4">
        <v>0.5017472641524886</v>
      </c>
    </row>
    <row r="168" spans="1:23" x14ac:dyDescent="0.25">
      <c r="A168" t="s">
        <v>269</v>
      </c>
      <c r="B168" s="4">
        <v>5.5942068945663355</v>
      </c>
      <c r="C168" s="4">
        <v>0.18708324944507856</v>
      </c>
      <c r="D168" s="4">
        <v>-2.0304076903285999E-2</v>
      </c>
      <c r="E168" s="4">
        <v>-0.14436443403161289</v>
      </c>
      <c r="F168" s="4">
        <v>0.49676275494643929</v>
      </c>
      <c r="G168" s="4">
        <v>-0.34348585472486476</v>
      </c>
      <c r="H168" s="4">
        <v>0.34576445798284983</v>
      </c>
      <c r="I168" s="4">
        <v>-0.11115102189527176</v>
      </c>
      <c r="J168" s="4">
        <v>8.2145900129838495E-2</v>
      </c>
      <c r="K168" s="4">
        <v>0.80620963925823386</v>
      </c>
      <c r="L168" s="4">
        <v>2.1433818153509936</v>
      </c>
      <c r="M168" s="4">
        <v>0.85467675392025089</v>
      </c>
      <c r="N168" s="4">
        <v>-1.9985004845997869</v>
      </c>
      <c r="O168" s="4">
        <v>0.77067955587882819</v>
      </c>
      <c r="P168" s="4">
        <v>-2.3201311366822441</v>
      </c>
      <c r="Q168" s="4">
        <v>-1.7672205971240689</v>
      </c>
      <c r="R168" s="4">
        <v>-6.8233809312454303</v>
      </c>
      <c r="S168" s="4">
        <v>-6.1446208440907348</v>
      </c>
      <c r="T168" s="4">
        <v>3.1179791183149663</v>
      </c>
      <c r="U168" s="4">
        <v>6.7386585169631594</v>
      </c>
      <c r="V168" s="4">
        <v>-3.6081873937967712</v>
      </c>
      <c r="W168" s="4"/>
    </row>
    <row r="169" spans="1:23" x14ac:dyDescent="0.25">
      <c r="A169" t="s">
        <v>673</v>
      </c>
      <c r="B169" s="4"/>
      <c r="C169" s="4"/>
      <c r="D169" s="4"/>
      <c r="E169" s="4"/>
      <c r="F169" s="4"/>
      <c r="G169" s="4"/>
      <c r="H169" s="4"/>
      <c r="I169" s="4"/>
      <c r="J169" s="4"/>
      <c r="K169" s="4"/>
      <c r="L169" s="4"/>
      <c r="M169" s="4"/>
      <c r="N169" s="4"/>
      <c r="O169" s="4"/>
      <c r="P169" s="4"/>
      <c r="Q169" s="4"/>
      <c r="R169" s="4"/>
      <c r="S169" s="4"/>
      <c r="T169" s="4"/>
      <c r="U169" s="4"/>
      <c r="V169" s="4"/>
      <c r="W169" s="4"/>
    </row>
    <row r="170" spans="1:23" x14ac:dyDescent="0.25">
      <c r="A170" t="s">
        <v>271</v>
      </c>
      <c r="B170" s="4"/>
      <c r="C170" s="4"/>
      <c r="D170" s="4"/>
      <c r="E170" s="4"/>
      <c r="F170" s="4"/>
      <c r="G170" s="4"/>
      <c r="H170" s="4"/>
      <c r="I170" s="4"/>
      <c r="J170" s="4"/>
      <c r="K170" s="4"/>
      <c r="L170" s="4"/>
      <c r="M170" s="4"/>
      <c r="N170" s="4"/>
      <c r="O170" s="4">
        <v>3.0319212457228168</v>
      </c>
      <c r="P170" s="4">
        <v>3.7611559148536036</v>
      </c>
      <c r="Q170" s="4">
        <v>-22.649942696898897</v>
      </c>
      <c r="R170" s="4">
        <v>-1.4811412302151845</v>
      </c>
      <c r="S170" s="4">
        <v>-1.3803495237843868</v>
      </c>
      <c r="T170" s="4">
        <v>-0.80968434233433184</v>
      </c>
      <c r="U170" s="4">
        <v>3.0686645440306544</v>
      </c>
      <c r="V170" s="4">
        <v>2.3225583298930527E-2</v>
      </c>
      <c r="W170" s="4">
        <v>-3.7263205486657727</v>
      </c>
    </row>
    <row r="171" spans="1:23" x14ac:dyDescent="0.25">
      <c r="A171" t="s">
        <v>674</v>
      </c>
      <c r="B171" s="4"/>
      <c r="C171" s="4"/>
      <c r="D171" s="4"/>
      <c r="E171" s="4"/>
      <c r="F171" s="4"/>
      <c r="G171" s="4"/>
      <c r="H171" s="4">
        <v>-0.38919662995896487</v>
      </c>
      <c r="I171" s="4">
        <v>2.1231904197377021</v>
      </c>
      <c r="J171" s="4">
        <v>0.82788608941323838</v>
      </c>
      <c r="K171" s="4">
        <v>2.0493036212627378</v>
      </c>
      <c r="L171" s="4">
        <v>-0.10647907727033853</v>
      </c>
      <c r="M171" s="4">
        <v>-3.0022330399567347</v>
      </c>
      <c r="N171" s="4">
        <v>0.17715168949207269</v>
      </c>
      <c r="O171" s="4">
        <v>-1.6655881417513976</v>
      </c>
      <c r="P171" s="4">
        <v>-2.0500993865130299</v>
      </c>
      <c r="Q171" s="4">
        <v>-2.0013182986290636</v>
      </c>
      <c r="R171" s="4">
        <v>-1.2637525737290587</v>
      </c>
      <c r="S171" s="4">
        <v>-0.78904744520087688</v>
      </c>
      <c r="T171" s="4">
        <v>0.85130352351801186</v>
      </c>
      <c r="U171" s="4">
        <v>2.2788338417560867</v>
      </c>
      <c r="V171" s="4">
        <v>-0.20663902477903723</v>
      </c>
      <c r="W171" s="4">
        <v>-0.26144699392681992</v>
      </c>
    </row>
    <row r="172" spans="1:23" x14ac:dyDescent="0.25">
      <c r="A172" t="s">
        <v>273</v>
      </c>
      <c r="B172" s="4">
        <v>-3.8655285168303366</v>
      </c>
      <c r="C172" s="4">
        <v>0.3115692686766805</v>
      </c>
      <c r="D172" s="4">
        <v>1.9712133350550614</v>
      </c>
      <c r="E172" s="4">
        <v>0.53579240849353571</v>
      </c>
      <c r="F172" s="4">
        <v>0.81198525568928148</v>
      </c>
      <c r="G172" s="4">
        <v>0.31968338811892821</v>
      </c>
      <c r="H172" s="4">
        <v>1.2280343642827317E-2</v>
      </c>
      <c r="I172" s="4">
        <v>0.56962734039618335</v>
      </c>
      <c r="J172" s="4">
        <v>5.2835580604934531</v>
      </c>
      <c r="K172" s="4">
        <v>-0.78646192020173022</v>
      </c>
      <c r="L172" s="4">
        <v>-2.9603537790605063</v>
      </c>
      <c r="M172" s="4">
        <v>-0.88531687779542001</v>
      </c>
      <c r="N172" s="4">
        <v>3.1087930676463729</v>
      </c>
      <c r="O172" s="4">
        <v>4.1602072382281641</v>
      </c>
      <c r="P172" s="4">
        <v>1.3025713259483414</v>
      </c>
      <c r="Q172" s="4">
        <v>1.6646575447638596</v>
      </c>
      <c r="R172" s="4">
        <v>0.10523297691338884</v>
      </c>
      <c r="S172" s="4">
        <v>2.5505938016525866</v>
      </c>
      <c r="T172" s="4">
        <v>2.3360324972233166</v>
      </c>
      <c r="U172" s="4">
        <v>5.0267204430529784</v>
      </c>
      <c r="V172" s="4">
        <v>3.5079631813011769</v>
      </c>
      <c r="W172" s="4">
        <v>-0.8401508978614175</v>
      </c>
    </row>
    <row r="173" spans="1:23" x14ac:dyDescent="0.25">
      <c r="A173" t="s">
        <v>675</v>
      </c>
      <c r="B173" s="4">
        <v>-3.3144729082365862</v>
      </c>
      <c r="C173" s="4">
        <v>0.1989703314800832</v>
      </c>
      <c r="D173" s="4">
        <v>-0.93864181867785534</v>
      </c>
      <c r="E173" s="4">
        <v>-0.29648153692884188</v>
      </c>
      <c r="F173" s="4">
        <v>7.4014391696564361E-2</v>
      </c>
      <c r="G173" s="4">
        <v>6.4513955222156989</v>
      </c>
      <c r="H173" s="4">
        <v>-3.2150863638270217</v>
      </c>
      <c r="I173" s="4">
        <v>-4.5108697490350496</v>
      </c>
      <c r="J173" s="4">
        <v>4.6607845821892475</v>
      </c>
      <c r="K173" s="4">
        <v>-13.2572329273557</v>
      </c>
      <c r="L173" s="4">
        <v>6.481286142060422</v>
      </c>
      <c r="M173" s="4">
        <v>2.8670293460958578</v>
      </c>
      <c r="N173" s="4">
        <v>0.14908159202296384</v>
      </c>
      <c r="O173" s="4">
        <v>-2.7078485184987091</v>
      </c>
      <c r="P173" s="4">
        <v>-4.8505225020926463</v>
      </c>
      <c r="Q173" s="4">
        <v>-4.3257501038533173</v>
      </c>
      <c r="R173" s="4">
        <v>-8.1005366472189806</v>
      </c>
      <c r="S173" s="4">
        <v>1.5005408267018565</v>
      </c>
      <c r="T173" s="4">
        <v>5.6588774202326109</v>
      </c>
      <c r="U173" s="4">
        <v>2.5861643600582083</v>
      </c>
      <c r="V173" s="4">
        <v>-0.25624058070025435</v>
      </c>
      <c r="W173" s="4">
        <v>0.47796494107025278</v>
      </c>
    </row>
    <row r="174" spans="1:23" x14ac:dyDescent="0.25">
      <c r="A174" t="s">
        <v>275</v>
      </c>
      <c r="B174" s="4">
        <v>-0.47933950345825455</v>
      </c>
      <c r="C174" s="4">
        <v>5.6944481024926018E-2</v>
      </c>
      <c r="D174" s="4">
        <v>-0.56746383910753162</v>
      </c>
      <c r="E174" s="4">
        <v>1.779393025076855</v>
      </c>
      <c r="F174" s="4">
        <v>-2.2864306332468383</v>
      </c>
      <c r="G174" s="4">
        <v>-3.8851857903387632E-2</v>
      </c>
      <c r="H174" s="4">
        <v>1.6493523675296564</v>
      </c>
      <c r="I174" s="4">
        <v>0.14304895320164723</v>
      </c>
      <c r="J174" s="4">
        <v>5.1491843089390643E-2</v>
      </c>
      <c r="K174" s="4">
        <v>1.0485502259874333</v>
      </c>
      <c r="L174" s="4">
        <v>0.69593296822587303</v>
      </c>
      <c r="M174" s="4">
        <v>0.62202120886066292</v>
      </c>
      <c r="N174" s="4">
        <v>0.99348004801266987</v>
      </c>
      <c r="O174" s="4">
        <v>-1.3779208967675844</v>
      </c>
      <c r="P174" s="4">
        <v>-2.1874410874103978</v>
      </c>
      <c r="Q174" s="4">
        <v>-0.51766121533081622</v>
      </c>
      <c r="R174" s="4">
        <v>-0.89769363559199811</v>
      </c>
      <c r="S174" s="4">
        <v>-1.1997224974332878</v>
      </c>
      <c r="T174" s="4">
        <v>-3.6285267065529203E-2</v>
      </c>
      <c r="U174" s="4">
        <v>4.7808127714628315</v>
      </c>
      <c r="V174" s="4">
        <v>-6.6026739475646536</v>
      </c>
      <c r="W174" s="4">
        <v>-2.5142230484953387</v>
      </c>
    </row>
    <row r="175" spans="1:23" x14ac:dyDescent="0.25">
      <c r="A175" t="s">
        <v>276</v>
      </c>
      <c r="B175" s="4">
        <v>0.79516973204124186</v>
      </c>
      <c r="C175" s="4">
        <v>0.38246619419462047</v>
      </c>
      <c r="D175" s="4">
        <v>2.6901632316828437E-3</v>
      </c>
      <c r="E175" s="4">
        <v>0.34618002838099782</v>
      </c>
      <c r="F175" s="4">
        <v>-0.22684410546763562</v>
      </c>
      <c r="G175" s="4">
        <v>1.1643999723209345E-2</v>
      </c>
      <c r="H175" s="4">
        <v>0.20886065587878638</v>
      </c>
      <c r="I175" s="4">
        <v>0.57029155595956704</v>
      </c>
      <c r="J175" s="4">
        <v>1.1426762966175503</v>
      </c>
      <c r="K175" s="4">
        <v>-0.36202706530901996</v>
      </c>
      <c r="L175" s="4">
        <v>-0.58059804596359121</v>
      </c>
      <c r="M175" s="4">
        <v>0.33049412255873034</v>
      </c>
      <c r="N175" s="4">
        <v>3.1184811482993888E-2</v>
      </c>
      <c r="O175" s="4">
        <v>-1.0243467452931834</v>
      </c>
      <c r="P175" s="4">
        <v>-0.54757213430395513</v>
      </c>
      <c r="Q175" s="4">
        <v>-1.2755621458830089</v>
      </c>
      <c r="R175" s="4">
        <v>-1.256049718073716</v>
      </c>
      <c r="S175" s="4">
        <v>0.88605318575279435</v>
      </c>
      <c r="T175" s="4">
        <v>-2.2605609439741037</v>
      </c>
      <c r="U175" s="4">
        <v>2.668895179489629</v>
      </c>
      <c r="V175" s="4">
        <v>-1.8444900046476758</v>
      </c>
      <c r="W175" s="4">
        <v>-1.498867702977033</v>
      </c>
    </row>
    <row r="176" spans="1:23" x14ac:dyDescent="0.25">
      <c r="A176" t="s">
        <v>676</v>
      </c>
      <c r="B176" s="4"/>
      <c r="C176" s="4"/>
      <c r="D176" s="4"/>
      <c r="E176" s="4"/>
      <c r="F176" s="4"/>
      <c r="G176" s="4"/>
      <c r="H176" s="4"/>
      <c r="I176" s="4"/>
      <c r="J176" s="4"/>
      <c r="K176" s="4"/>
      <c r="L176" s="4"/>
      <c r="M176" s="4"/>
      <c r="N176" s="4"/>
      <c r="O176" s="4"/>
      <c r="P176" s="4"/>
      <c r="Q176" s="4"/>
      <c r="R176" s="4"/>
      <c r="S176" s="4"/>
      <c r="T176" s="4"/>
      <c r="U176" s="4"/>
      <c r="V176" s="4"/>
      <c r="W176" s="4"/>
    </row>
    <row r="177" spans="1:23" x14ac:dyDescent="0.25">
      <c r="A177" t="s">
        <v>677</v>
      </c>
      <c r="B177" s="4"/>
      <c r="C177" s="4"/>
      <c r="D177" s="4"/>
      <c r="E177" s="4"/>
      <c r="F177" s="4"/>
      <c r="G177" s="4"/>
      <c r="H177" s="4"/>
      <c r="I177" s="4"/>
      <c r="J177" s="4"/>
      <c r="K177" s="4"/>
      <c r="L177" s="4">
        <v>2.9071882642698621</v>
      </c>
      <c r="M177" s="4">
        <v>-0.38104331711284822</v>
      </c>
      <c r="N177" s="4">
        <v>-9.9356795221243466E-2</v>
      </c>
      <c r="O177" s="4">
        <v>-0.9548670167950235</v>
      </c>
      <c r="P177" s="4">
        <v>-1.4215776486023963</v>
      </c>
      <c r="Q177" s="4">
        <v>-0.35682414754960523</v>
      </c>
      <c r="R177" s="4">
        <v>0.29143265892870585</v>
      </c>
      <c r="S177" s="4">
        <v>0.87505741556909156</v>
      </c>
      <c r="T177" s="4">
        <v>0.60402057917770668</v>
      </c>
      <c r="U177" s="4">
        <v>0.59372253959652344</v>
      </c>
      <c r="V177" s="4">
        <v>0.11370481151634454</v>
      </c>
      <c r="W177" s="4">
        <v>-0.13097789429715215</v>
      </c>
    </row>
    <row r="178" spans="1:23" x14ac:dyDescent="0.25">
      <c r="A178" t="s">
        <v>279</v>
      </c>
      <c r="B178" s="4"/>
      <c r="C178" s="4"/>
      <c r="D178" s="4"/>
      <c r="E178" s="4"/>
      <c r="F178" s="4"/>
      <c r="G178" s="4"/>
      <c r="H178" s="4"/>
      <c r="I178" s="4">
        <v>-0.57848497146250122</v>
      </c>
      <c r="J178" s="4">
        <v>1.682306392608669</v>
      </c>
      <c r="K178" s="4">
        <v>3.1681423714969745</v>
      </c>
      <c r="L178" s="4">
        <v>0.42281090966431673</v>
      </c>
      <c r="M178" s="4">
        <v>1.6735967297439709</v>
      </c>
      <c r="N178" s="4">
        <v>2.6970908856670599</v>
      </c>
      <c r="O178" s="4">
        <v>5.1331914564475944</v>
      </c>
      <c r="P178" s="4">
        <v>6.8299245151181927</v>
      </c>
      <c r="Q178" s="4">
        <v>6.6309063659371947</v>
      </c>
      <c r="R178" s="4">
        <v>1.5649016171676227</v>
      </c>
      <c r="S178" s="4">
        <v>5.3753226582742979</v>
      </c>
      <c r="T178" s="4">
        <v>4.2275614331933875</v>
      </c>
      <c r="U178" s="4">
        <v>-2.9037972257695137</v>
      </c>
      <c r="V178" s="4">
        <v>-1.4203019286073113</v>
      </c>
      <c r="W178" s="4">
        <v>4.3110912277435292</v>
      </c>
    </row>
    <row r="179" spans="1:23" x14ac:dyDescent="0.25">
      <c r="A179" t="s">
        <v>280</v>
      </c>
      <c r="B179" s="4"/>
      <c r="C179" s="4"/>
      <c r="D179" s="4"/>
      <c r="E179" s="4"/>
      <c r="F179" s="4"/>
      <c r="G179" s="4"/>
      <c r="H179" s="4"/>
      <c r="I179" s="4"/>
      <c r="J179" s="4"/>
      <c r="K179" s="4"/>
      <c r="L179" s="4"/>
      <c r="M179" s="4"/>
      <c r="N179" s="4"/>
      <c r="O179" s="4"/>
      <c r="P179" s="4"/>
      <c r="Q179" s="4"/>
      <c r="R179" s="4"/>
      <c r="S179" s="4"/>
      <c r="T179" s="4"/>
      <c r="U179" s="4"/>
      <c r="V179" s="4"/>
      <c r="W179" s="4"/>
    </row>
    <row r="180" spans="1:23" x14ac:dyDescent="0.25">
      <c r="A180" t="s">
        <v>678</v>
      </c>
      <c r="B180" s="4">
        <v>0.26383832769002324</v>
      </c>
      <c r="C180" s="4">
        <v>0.5744191546288222</v>
      </c>
      <c r="D180" s="4">
        <v>0.35002091169942784</v>
      </c>
      <c r="E180" s="4">
        <v>0.62724903073862348</v>
      </c>
      <c r="F180" s="4">
        <v>-0.68434228389979923</v>
      </c>
      <c r="G180" s="4">
        <v>-0.14614015870705707</v>
      </c>
      <c r="H180" s="4">
        <v>0.91339958879834604</v>
      </c>
      <c r="I180" s="4">
        <v>0.27331695267829648</v>
      </c>
      <c r="J180" s="4">
        <v>0.97647581546507145</v>
      </c>
      <c r="K180" s="4">
        <v>0.46881864436278486</v>
      </c>
      <c r="L180" s="4">
        <v>0.43017791021363139</v>
      </c>
      <c r="M180" s="4">
        <v>1.0665425524197569</v>
      </c>
      <c r="N180" s="4">
        <v>0.51559382954008703</v>
      </c>
      <c r="O180" s="4">
        <v>0.10220320886125851</v>
      </c>
      <c r="P180" s="4">
        <v>-0.13176838679021494</v>
      </c>
      <c r="Q180" s="4">
        <v>0.16164636686139161</v>
      </c>
      <c r="R180" s="4">
        <v>-9.1517887611577402E-3</v>
      </c>
      <c r="S180" s="4">
        <v>-0.1054770377371886</v>
      </c>
      <c r="T180" s="4">
        <v>2.7406876514636802E-2</v>
      </c>
      <c r="U180" s="4">
        <v>0.92488228993538268</v>
      </c>
      <c r="V180" s="4">
        <v>-0.78261096742496317</v>
      </c>
      <c r="W180" s="4">
        <v>-0.78959901785046815</v>
      </c>
    </row>
    <row r="181" spans="1:23" x14ac:dyDescent="0.25">
      <c r="A181" t="s">
        <v>123</v>
      </c>
      <c r="B181" s="4">
        <v>-1.9726937488035331E-2</v>
      </c>
      <c r="C181" s="4">
        <v>0.27265462929350526</v>
      </c>
      <c r="D181" s="4">
        <v>-0.16363071757260433</v>
      </c>
      <c r="E181" s="4">
        <v>0.1203714164493002</v>
      </c>
      <c r="F181" s="4">
        <v>7.159777828659275E-2</v>
      </c>
      <c r="G181" s="4">
        <v>0.19522870427467143</v>
      </c>
      <c r="H181" s="4">
        <v>0.2915129207663259</v>
      </c>
      <c r="I181" s="4">
        <v>0.32912855613237901</v>
      </c>
      <c r="J181" s="4">
        <v>0.66907736433361498</v>
      </c>
      <c r="K181" s="4">
        <v>0.19490192504558079</v>
      </c>
      <c r="L181" s="4">
        <v>-0.11506601629701085</v>
      </c>
      <c r="M181" s="4">
        <v>0.65962854532377113</v>
      </c>
      <c r="N181" s="4">
        <v>0.24912991744940252</v>
      </c>
      <c r="O181" s="4">
        <v>-8.1879024930336997E-2</v>
      </c>
      <c r="P181" s="4">
        <v>-0.27399258184432107</v>
      </c>
      <c r="Q181" s="4">
        <v>-0.37080461636141476</v>
      </c>
      <c r="R181" s="4">
        <v>-9.9741026653230397E-2</v>
      </c>
      <c r="S181" s="4">
        <v>1.6216035478736977E-2</v>
      </c>
      <c r="T181" s="4">
        <v>-0.97041138865692866</v>
      </c>
      <c r="U181" s="4">
        <v>1.2760649118771092</v>
      </c>
      <c r="V181" s="4">
        <v>-0.63880231148471078</v>
      </c>
      <c r="W181" s="4">
        <v>-0.24719359355363033</v>
      </c>
    </row>
    <row r="182" spans="1:23" x14ac:dyDescent="0.25">
      <c r="A182" t="s">
        <v>282</v>
      </c>
      <c r="B182" s="4"/>
      <c r="C182" s="4"/>
      <c r="D182" s="4"/>
      <c r="E182" s="4"/>
      <c r="F182" s="4"/>
      <c r="G182" s="4"/>
      <c r="H182" s="4"/>
      <c r="I182" s="4"/>
      <c r="J182" s="4"/>
      <c r="K182" s="4"/>
      <c r="L182" s="4"/>
      <c r="M182" s="4"/>
      <c r="N182" s="4">
        <v>0.93506064042094716</v>
      </c>
      <c r="O182" s="4">
        <v>0.71924360608935467</v>
      </c>
      <c r="P182" s="4">
        <v>-0.35441005253378766</v>
      </c>
      <c r="Q182" s="4">
        <v>-1.378850142817454</v>
      </c>
      <c r="R182" s="4">
        <v>2.506343667705289</v>
      </c>
      <c r="S182" s="4">
        <v>1.1787043376962301</v>
      </c>
      <c r="T182" s="4">
        <v>0.19680832907788956</v>
      </c>
      <c r="U182" s="4">
        <v>3.4872762931561687</v>
      </c>
      <c r="V182" s="4">
        <v>-1.3879780726014657</v>
      </c>
      <c r="W182" s="4">
        <v>0.83505678591647903</v>
      </c>
    </row>
    <row r="183" spans="1:23" x14ac:dyDescent="0.25">
      <c r="A183" t="s">
        <v>679</v>
      </c>
      <c r="B183" s="4"/>
      <c r="C183" s="4"/>
      <c r="D183" s="4"/>
      <c r="E183" s="4"/>
      <c r="F183" s="4"/>
      <c r="G183" s="4"/>
      <c r="H183" s="4"/>
      <c r="I183" s="4"/>
      <c r="J183" s="4"/>
      <c r="K183" s="4"/>
      <c r="L183" s="4"/>
      <c r="M183" s="4"/>
      <c r="N183" s="4"/>
      <c r="O183" s="4"/>
      <c r="P183" s="4"/>
      <c r="Q183" s="4"/>
      <c r="R183" s="4"/>
      <c r="S183" s="4"/>
      <c r="T183" s="4"/>
      <c r="U183" s="4"/>
      <c r="V183" s="4"/>
      <c r="W183" s="4"/>
    </row>
    <row r="184" spans="1:23" x14ac:dyDescent="0.25">
      <c r="A184" t="s">
        <v>680</v>
      </c>
      <c r="B184" s="4"/>
      <c r="C184" s="4">
        <v>-8.7351640899677836</v>
      </c>
      <c r="D184" s="4">
        <v>-3.7753975286757031</v>
      </c>
      <c r="E184" s="4">
        <v>-1.1390827768483844</v>
      </c>
      <c r="F184" s="4">
        <v>0.53110998349090843</v>
      </c>
      <c r="G184" s="4">
        <v>2.0183379842609881</v>
      </c>
      <c r="H184" s="4">
        <v>5.2498545328624004</v>
      </c>
      <c r="I184" s="4">
        <v>-1.3123304114256911</v>
      </c>
      <c r="J184" s="4">
        <v>-5.642248066970116</v>
      </c>
      <c r="K184" s="4">
        <v>8.4163927737160407</v>
      </c>
      <c r="L184" s="4">
        <v>12.724924282464443</v>
      </c>
      <c r="M184" s="4">
        <v>-3.3953389483603149</v>
      </c>
      <c r="N184" s="4">
        <v>2.5593408918550176</v>
      </c>
      <c r="O184" s="4">
        <v>3.6915275676029848</v>
      </c>
      <c r="P184" s="4">
        <v>8.4223095611778955</v>
      </c>
      <c r="Q184" s="4">
        <v>12.656047060534611</v>
      </c>
      <c r="R184" s="4">
        <v>8.1036705422947861</v>
      </c>
      <c r="S184" s="4">
        <v>4.288177228505158</v>
      </c>
      <c r="T184" s="4">
        <v>10.02596742583016</v>
      </c>
      <c r="U184" s="4">
        <v>-8.4422326977551183</v>
      </c>
      <c r="V184" s="4">
        <v>4.8389349454833734</v>
      </c>
      <c r="W184" s="4">
        <v>7.8072816709358719</v>
      </c>
    </row>
    <row r="185" spans="1:23" x14ac:dyDescent="0.25">
      <c r="A185" t="s">
        <v>285</v>
      </c>
      <c r="B185" s="4"/>
      <c r="C185" s="4"/>
      <c r="D185" s="4"/>
      <c r="E185" s="4"/>
      <c r="F185" s="4"/>
      <c r="G185" s="4"/>
      <c r="H185" s="4"/>
      <c r="I185" s="4"/>
      <c r="J185" s="4"/>
      <c r="K185" s="4"/>
      <c r="L185" s="4"/>
      <c r="M185" s="4">
        <v>1.8537371135768226</v>
      </c>
      <c r="N185" s="4">
        <v>-0.99425913409966471</v>
      </c>
      <c r="O185" s="4">
        <v>-0.99522245752330407</v>
      </c>
      <c r="P185" s="4">
        <v>-2.457721046954283</v>
      </c>
      <c r="Q185" s="4">
        <v>3.6648718417281572</v>
      </c>
      <c r="R185" s="4">
        <v>4.0856173461876999</v>
      </c>
      <c r="S185" s="4">
        <v>2.4192118790293931</v>
      </c>
      <c r="T185" s="4">
        <v>1.2723089223259205</v>
      </c>
      <c r="U185" s="4">
        <v>1.6323504627094516</v>
      </c>
      <c r="V185" s="4">
        <v>-4.5202004311556424E-2</v>
      </c>
      <c r="W185" s="4">
        <v>7.6270259569107353</v>
      </c>
    </row>
    <row r="186" spans="1:23" x14ac:dyDescent="0.25">
      <c r="A186" t="s">
        <v>681</v>
      </c>
      <c r="B186" s="4"/>
      <c r="C186" s="4">
        <v>-5.4270983722866726</v>
      </c>
      <c r="D186" s="4">
        <v>0.33233213223613794</v>
      </c>
      <c r="E186" s="4">
        <v>0.35413373721002467</v>
      </c>
      <c r="F186" s="4">
        <v>-0.27341474410338573</v>
      </c>
      <c r="G186" s="4">
        <v>-0.1762190407329321</v>
      </c>
      <c r="H186" s="4">
        <v>-0.1510406101173549</v>
      </c>
      <c r="I186" s="4">
        <v>1.7992271602912151</v>
      </c>
      <c r="J186" s="4">
        <v>-1.9532456268064431</v>
      </c>
      <c r="K186" s="4">
        <v>2.7964410117154346</v>
      </c>
      <c r="L186" s="4">
        <v>12.516904134006696</v>
      </c>
      <c r="M186" s="4">
        <v>-0.20425858476992825</v>
      </c>
      <c r="N186" s="4">
        <v>2.1493456262885111</v>
      </c>
      <c r="O186" s="4">
        <v>5.0248122230536758</v>
      </c>
      <c r="P186" s="4">
        <v>5.6211899598583237</v>
      </c>
      <c r="Q186" s="4">
        <v>8.4265939981066023</v>
      </c>
      <c r="R186" s="4">
        <v>3.9910277326822503</v>
      </c>
      <c r="S186" s="4">
        <v>2.4495966719188798</v>
      </c>
      <c r="T186" s="4">
        <v>4.8763944983693657</v>
      </c>
      <c r="U186" s="4">
        <v>-3.1293911807230943</v>
      </c>
      <c r="V186" s="4">
        <v>4.2955383490752075</v>
      </c>
      <c r="W186" s="4">
        <v>8.8290725883716181</v>
      </c>
    </row>
    <row r="187" spans="1:23" x14ac:dyDescent="0.25">
      <c r="A187" t="s">
        <v>287</v>
      </c>
      <c r="B187" s="4"/>
      <c r="C187" s="4"/>
      <c r="D187" s="4"/>
      <c r="E187" s="4"/>
      <c r="F187" s="4"/>
      <c r="G187" s="4"/>
      <c r="H187" s="4"/>
      <c r="I187" s="4"/>
      <c r="J187" s="4"/>
      <c r="K187" s="4"/>
      <c r="L187" s="4"/>
      <c r="M187" s="4"/>
      <c r="N187" s="4"/>
      <c r="O187" s="4"/>
      <c r="P187" s="4">
        <v>7.7131873363418713</v>
      </c>
      <c r="Q187" s="4">
        <v>4.2732009944091685</v>
      </c>
      <c r="R187" s="4">
        <v>18.330036695202782</v>
      </c>
      <c r="S187" s="4">
        <v>4.3423360645583777</v>
      </c>
      <c r="T187" s="4">
        <v>-2.8650531878106369</v>
      </c>
      <c r="U187" s="4">
        <v>-3.738085806212943</v>
      </c>
      <c r="V187" s="4">
        <v>13.743478027427727</v>
      </c>
      <c r="W187" s="4">
        <v>4.8213722713357434</v>
      </c>
    </row>
    <row r="188" spans="1:23" x14ac:dyDescent="0.25">
      <c r="A188" t="s">
        <v>682</v>
      </c>
      <c r="B188" s="4"/>
      <c r="C188" s="4"/>
      <c r="D188" s="4"/>
      <c r="E188" s="4"/>
      <c r="F188" s="4"/>
      <c r="G188" s="4"/>
      <c r="H188" s="4"/>
      <c r="I188" s="4"/>
      <c r="J188" s="4"/>
      <c r="K188" s="4"/>
      <c r="L188" s="4"/>
      <c r="M188" s="4"/>
      <c r="N188" s="4"/>
      <c r="O188" s="4"/>
      <c r="P188" s="4"/>
      <c r="Q188" s="4"/>
      <c r="R188" s="4"/>
      <c r="S188" s="4"/>
      <c r="T188" s="4"/>
      <c r="U188" s="4"/>
      <c r="V188" s="4"/>
      <c r="W188" s="4"/>
    </row>
  </sheetData>
  <hyperlinks>
    <hyperlink ref="AE24" location="Contents!A1" display="BACK"/>
  </hyperlinks>
  <pageMargins left="0.7" right="0.7" top="0.75" bottom="0.75" header="0.3" footer="0.3"/>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z-Corporate" ma:contentTypeID="0x0101000308A27134084F4AA40781B2DCA498A5007306CE4DFB86784D8623B3B5BB4440C6" ma:contentTypeVersion="11" ma:contentTypeDescription="The corporate content type from which other content types in the corporate content type track inherit their information." ma:contentTypeScope="" ma:versionID="fecac3bfb7b6a226ff57f85d1956cb3e">
  <xsd:schema xmlns:xsd="http://www.w3.org/2001/XMLSchema" xmlns:xs="http://www.w3.org/2001/XMLSchema" xmlns:p="http://schemas.microsoft.com/office/2006/metadata/properties" xmlns:ns2="cdc7663a-08f0-4737-9e8c-148ce897a09c" targetNamespace="http://schemas.microsoft.com/office/2006/metadata/properties" ma:root="true" ma:fieldsID="40f3f09a16fdc1a0c2aad79db86f5c22" ns2:_="">
    <xsd:import namespace="cdc7663a-08f0-4737-9e8c-148ce897a09c"/>
    <xsd:element name="properties">
      <xsd:complexType>
        <xsd:sequence>
          <xsd:element name="documentManagement">
            <xsd:complexType>
              <xsd:all>
                <xsd:element ref="ns2:Access_x0020_to_x0020_Information_x00a0_Policy"/>
                <xsd:element ref="ns2:Document_x0020_Author" minOccurs="0"/>
                <xsd:element ref="ns2:Other_x0020_Author" minOccurs="0"/>
                <xsd:element ref="ns2:Division_x0020_or_x0020_Unit" minOccurs="0"/>
                <xsd:element ref="ns2:Document_x0020_Language_x0020_IDB" minOccurs="0"/>
                <xsd:element ref="ns2:From_x003a_" minOccurs="0"/>
                <xsd:element ref="ns2:To_x003a_" minOccurs="0"/>
                <xsd:element ref="ns2:Identifier" minOccurs="0"/>
                <xsd:element ref="ns2:IDBDocs_x0020_Number" minOccurs="0"/>
                <xsd:element ref="ns2:Migration_x0020_Info" minOccurs="0"/>
                <xsd:element ref="ns2:ic46d7e087fd4a108fb86518ca413cc6" minOccurs="0"/>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j65ec2e3a7e44c39a1acebfd2a19200a" minOccurs="0"/>
                <xsd:element ref="ns2:SISCOR_x0020_Number" minOccurs="0"/>
                <xsd:element ref="ns2:Fiscal_x0020_Year_x0020_ID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Access_x0020_to_x0020_Information_x00a0_Policy" ma:index="2"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Document_x0020_Author" ma:index="5" nillable="true" ma:displayName="Document Author" ma:internalName="Document_x0020_Author">
      <xsd:simpleType>
        <xsd:restriction base="dms:Text">
          <xsd:maxLength value="255"/>
        </xsd:restriction>
      </xsd:simpleType>
    </xsd:element>
    <xsd:element name="Other_x0020_Author" ma:index="6" nillable="true" ma:displayName="Other Author" ma:internalName="Other_x0020_Author">
      <xsd:simpleType>
        <xsd:restriction base="dms:Text">
          <xsd:maxLength value="255"/>
        </xsd:restriction>
      </xsd:simpleType>
    </xsd:element>
    <xsd:element name="Division_x0020_or_x0020_Unit" ma:index="8" nillable="true" ma:displayName="Division or Unit" ma:internalName="Division_x0020_or_x0020_Unit">
      <xsd:simpleType>
        <xsd:restriction base="dms:Text">
          <xsd:maxLength value="255"/>
        </xsd:restriction>
      </xsd:simpleType>
    </xsd:element>
    <xsd:element name="Document_x0020_Language_x0020_IDB" ma:index="9" nillable="true" ma:displayName="Document Language IDB" ma:format="Dropdown" ma:internalName="Document_x0020_Language_x0020_IDB">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From_x003a_" ma:index="10" nillable="true" ma:displayName="From:" ma:description="Sender name from email message" ma:internalName="From_x003A_">
      <xsd:simpleType>
        <xsd:restriction base="dms:Text">
          <xsd:maxLength value="255"/>
        </xsd:restriction>
      </xsd:simpleType>
    </xsd:element>
    <xsd:element name="To_x003a_" ma:index="11" nillable="true" ma:displayName="To:" ma:description="Addressee names from email message&#10;" ma:internalName="To_x003A_">
      <xsd:simpleType>
        <xsd:restriction base="dms:Text">
          <xsd:maxLength value="255"/>
        </xsd:restriction>
      </xsd:simpleType>
    </xsd:element>
    <xsd:element name="Identifier" ma:index="12" nillable="true" ma:displayName="Identifier" ma:internalName="Identifier">
      <xsd:simpleType>
        <xsd:restriction base="dms:Text">
          <xsd:maxLength value="255"/>
        </xsd:restriction>
      </xsd:simpleType>
    </xsd:element>
    <xsd:element name="IDBDocs_x0020_Number" ma:index="13"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14" nillable="true" ma:displayName="Migration Info" ma:internalName="Migration_x0020_Info" ma:readOnly="false">
      <xsd:simpleType>
        <xsd:restriction base="dms:Note"/>
      </xsd:simpleType>
    </xsd:element>
    <xsd:element name="ic46d7e087fd4a108fb86518ca413cc6" ma:index="18"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cf0f1ca6d90e4583ad80995bcde0e58a" ma:index="23"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24"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j65ec2e3a7e44c39a1acebfd2a19200a" ma:index="27"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SISCOR_x0020_Number" ma:index="29" nillable="true" ma:displayName="SISCOR Number" ma:internalName="SISCOR_x0020_Number" ma:readOnly="false">
      <xsd:simpleType>
        <xsd:restriction base="dms:Text">
          <xsd:maxLength value="255"/>
        </xsd:restriction>
      </xsd:simpleType>
    </xsd:element>
    <xsd:element name="Fiscal_x0020_Year_x0020_IDB" ma:index="30" nillable="true" ma:displayName="Fiscal Year IDB" ma:default="=TEXT(TODAY(),&quot;yyyy&quot;)" ma:internalName="Fiscal_x0020_Year_x0020_IDB"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ae61f9b1-e23d-4f49-b3d7-56b991556c4b" ContentTypeId="0x01010066B06E59AB175241BBFB297522263BEB" PreviousValue="false"/>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EZSHARE-1728116555-2914</_dlc_DocId>
    <_dlc_DocIdUrl xmlns="cdc7663a-08f0-4737-9e8c-148ce897a09c">
      <Url>https://idbg.sharepoint.com/teams/ez-VPS/Pub/IDBPub/_layouts/15/DocIdRedir.aspx?ID=EZSHARE-1728116555-2914</Url>
      <Description>EZSHARE-1728116555-2914</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4FA4D52E-B9E4-4C3B-934C-A81877A7F3A9}"/>
</file>

<file path=customXml/itemProps2.xml><?xml version="1.0" encoding="utf-8"?>
<ds:datastoreItem xmlns:ds="http://schemas.openxmlformats.org/officeDocument/2006/customXml" ds:itemID="{42B75ABB-1F5D-4C57-864F-E464B6F61C50}"/>
</file>

<file path=customXml/itemProps3.xml><?xml version="1.0" encoding="utf-8"?>
<ds:datastoreItem xmlns:ds="http://schemas.openxmlformats.org/officeDocument/2006/customXml" ds:itemID="{1C869A35-D50E-43A0-83DF-AC12B3E2D638}"/>
</file>

<file path=customXml/itemProps4.xml><?xml version="1.0" encoding="utf-8"?>
<ds:datastoreItem xmlns:ds="http://schemas.openxmlformats.org/officeDocument/2006/customXml" ds:itemID="{6F4D9B03-68E5-4555-A272-FE4E93AA7B98}"/>
</file>

<file path=customXml/itemProps5.xml><?xml version="1.0" encoding="utf-8"?>
<ds:datastoreItem xmlns:ds="http://schemas.openxmlformats.org/officeDocument/2006/customXml" ds:itemID="{BBAA6D41-DDB8-4902-9F02-1248B27E5055}"/>
</file>

<file path=customXml/itemProps6.xml><?xml version="1.0" encoding="utf-8"?>
<ds:datastoreItem xmlns:ds="http://schemas.openxmlformats.org/officeDocument/2006/customXml" ds:itemID="{CBD08DA2-DA2D-40BE-AD20-D77ACC5573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Figure 2.1</vt:lpstr>
      <vt:lpstr>Figure 2.2</vt:lpstr>
      <vt:lpstr>Table 2.1</vt:lpstr>
      <vt:lpstr>Figure 2.3</vt:lpstr>
      <vt:lpstr>Figure 2.4</vt:lpstr>
      <vt:lpstr>Figure 2.5</vt:lpstr>
      <vt:lpstr>Figure 2.6</vt:lpstr>
      <vt:lpstr>Figure 2.7</vt:lpstr>
      <vt:lpstr>Figure 2.8</vt:lpstr>
      <vt:lpstr>Figure 2.9</vt:lpstr>
      <vt:lpstr>Figure 2.10</vt:lpstr>
      <vt:lpstr>Figure 2.11</vt:lpstr>
      <vt:lpstr>Figure 2.12</vt:lpstr>
      <vt:lpstr>Figure 2.13</vt:lpstr>
      <vt:lpstr>Figure 2.14</vt:lpstr>
      <vt:lpstr>Data (Heterogeneity)</vt:lpstr>
      <vt:lpstr>WB_codes</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keywords/>
  <cp:lastModifiedBy>Test</cp:lastModifiedBy>
  <dcterms:created xsi:type="dcterms:W3CDTF">2013-02-25T15:34:33Z</dcterms:created>
  <dcterms:modified xsi:type="dcterms:W3CDTF">2014-01-28T15:23:18Z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fec82c2a-630b-4c2b-8071-bb5ff951df7d</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