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drawings/drawing6.xml" ContentType="application/vnd.openxmlformats-officedocument.drawing+xml"/>
  <Override PartName="/xl/charts/chart7.xml" ContentType="application/vnd.openxmlformats-officedocument.drawingml.chart+xml"/>
  <Override PartName="/xl/drawings/drawing7.xml" ContentType="application/vnd.openxmlformats-officedocument.drawing+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drawings/drawing9.xml" ContentType="application/vnd.openxmlformats-officedocument.drawing+xml"/>
  <Override PartName="/xl/charts/chart10.xml" ContentType="application/vnd.openxmlformats-officedocument.drawingml.chart+xml"/>
  <Override PartName="/xl/drawings/drawing10.xml" ContentType="application/vnd.openxmlformats-officedocument.drawing+xml"/>
  <Override PartName="/xl/charts/chart11.xml" ContentType="application/vnd.openxmlformats-officedocument.drawingml.chart+xml"/>
  <Override PartName="/xl/drawings/drawing11.xml" ContentType="application/vnd.openxmlformats-officedocument.drawing+xml"/>
  <Override PartName="/xl/charts/chart12.xml" ContentType="application/vnd.openxmlformats-officedocument.drawingml.chart+xml"/>
  <Override PartName="/xl/drawings/drawing12.xml" ContentType="application/vnd.openxmlformats-officedocument.drawing+xml"/>
  <Override PartName="/xl/charts/chart13.xml" ContentType="application/vnd.openxmlformats-officedocument.drawingml.chart+xml"/>
  <Override PartName="/xl/drawings/drawing13.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drawings/drawing14.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drawings/drawing15.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drawings/drawing16.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drawings/drawing17.xml" ContentType="application/vnd.openxmlformats-officedocument.drawing+xml"/>
  <Override PartName="/xl/charts/chart24.xml" ContentType="application/vnd.openxmlformats-officedocument.drawingml.chart+xml"/>
  <Override PartName="/xl/drawings/drawing18.xml" ContentType="application/vnd.openxmlformats-officedocument.drawing+xml"/>
  <Override PartName="/xl/charts/chart25.xml" ContentType="application/vnd.openxmlformats-officedocument.drawingml.chart+xml"/>
  <Override PartName="/xl/drawings/drawing19.xml" ContentType="application/vnd.openxmlformats-officedocument.drawing+xml"/>
  <Override PartName="/xl/charts/chart2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hidePivotFieldList="1" defaultThemeVersion="124226"/>
  <bookViews>
    <workbookView xWindow="480" yWindow="930" windowWidth="15600" windowHeight="7365" tabRatio="638" firstSheet="6" activeTab="16"/>
  </bookViews>
  <sheets>
    <sheet name="Index" sheetId="35" r:id="rId1"/>
    <sheet name="2.1" sheetId="1" r:id="rId2"/>
    <sheet name="2.2" sheetId="2" r:id="rId3"/>
    <sheet name="2.3" sheetId="23" r:id="rId4"/>
    <sheet name="2.4" sheetId="36" r:id="rId5"/>
    <sheet name="2.3.1" sheetId="48" r:id="rId6"/>
    <sheet name="2.5" sheetId="43" r:id="rId7"/>
    <sheet name="2.6" sheetId="45" r:id="rId8"/>
    <sheet name="2.7" sheetId="46" r:id="rId9"/>
    <sheet name="2.8" sheetId="18" r:id="rId10"/>
    <sheet name="2.9" sheetId="38" r:id="rId11"/>
    <sheet name="2.10" sheetId="53" r:id="rId12"/>
    <sheet name="2.11" sheetId="22" r:id="rId13"/>
    <sheet name="2.12" sheetId="15" r:id="rId14"/>
    <sheet name="2.13" sheetId="50" r:id="rId15"/>
    <sheet name="2.5.1" sheetId="21" r:id="rId16"/>
    <sheet name="2.14" sheetId="26" r:id="rId17"/>
    <sheet name="2.7.1" sheetId="52" r:id="rId18"/>
    <sheet name="T2.1.1" sheetId="51" r:id="rId19"/>
    <sheet name="T2.1" sheetId="30" r:id="rId20"/>
    <sheet name="T2.2" sheetId="32" r:id="rId21"/>
    <sheet name="T2.3" sheetId="41" r:id="rId22"/>
  </sheets>
  <externalReferences>
    <externalReference r:id="rId23"/>
  </externalReferences>
  <definedNames>
    <definedName name="_Fill" localSheetId="12" hidden="1">#REF!</definedName>
    <definedName name="_Fill" localSheetId="14" hidden="1">#REF!</definedName>
    <definedName name="_Fill" localSheetId="4" hidden="1">#REF!</definedName>
    <definedName name="_Fill" localSheetId="6" hidden="1">#REF!</definedName>
    <definedName name="_Fill" localSheetId="15" hidden="1">#REF!</definedName>
    <definedName name="_Fill" localSheetId="7" hidden="1">#REF!</definedName>
    <definedName name="_Fill" localSheetId="10" hidden="1">#REF!</definedName>
    <definedName name="_Fill" localSheetId="20" hidden="1">#REF!</definedName>
    <definedName name="_Fill" localSheetId="21" hidden="1">#REF!</definedName>
    <definedName name="_Fill" hidden="1">#REF!</definedName>
    <definedName name="_xlnm._FilterDatabase" localSheetId="12" hidden="1">[1]AFPCHI_penprom!#REF!</definedName>
    <definedName name="_xlnm._FilterDatabase" localSheetId="14" hidden="1">[1]AFPCHI_penprom!#REF!</definedName>
    <definedName name="_xlnm._FilterDatabase" localSheetId="3" hidden="1">'2.3'!$A$27:$M$47</definedName>
    <definedName name="_xlnm._FilterDatabase" localSheetId="4" hidden="1">[1]AFPCHI_penprom!#REF!</definedName>
    <definedName name="_xlnm._FilterDatabase" localSheetId="6" hidden="1">[1]AFPCHI_penprom!#REF!</definedName>
    <definedName name="_xlnm._FilterDatabase" localSheetId="7" hidden="1">[1]AFPCHI_penprom!#REF!</definedName>
    <definedName name="_xlnm._FilterDatabase" localSheetId="10" hidden="1">[1]AFPCHI_penprom!#REF!</definedName>
    <definedName name="_xlnm._FilterDatabase" localSheetId="20" hidden="1">[1]AFPCHI_penprom!#REF!</definedName>
    <definedName name="_xlnm._FilterDatabase" localSheetId="21" hidden="1">[1]AFPCHI_penprom!#REF!</definedName>
    <definedName name="_xlnm._FilterDatabase" hidden="1">[1]AFPCHI_penprom!#REF!</definedName>
    <definedName name="_Key1" localSheetId="12" hidden="1">#REF!</definedName>
    <definedName name="_Key1" localSheetId="14" hidden="1">#REF!</definedName>
    <definedName name="_Key1" localSheetId="4" hidden="1">#REF!</definedName>
    <definedName name="_Key1" localSheetId="6" hidden="1">#REF!</definedName>
    <definedName name="_Key1" localSheetId="15" hidden="1">#REF!</definedName>
    <definedName name="_Key1" localSheetId="7" hidden="1">#REF!</definedName>
    <definedName name="_Key1" localSheetId="10" hidden="1">#REF!</definedName>
    <definedName name="_Key1" localSheetId="20" hidden="1">#REF!</definedName>
    <definedName name="_Key1" localSheetId="21" hidden="1">#REF!</definedName>
    <definedName name="_Key1" hidden="1">#REF!</definedName>
    <definedName name="_Key2" localSheetId="12" hidden="1">#REF!</definedName>
    <definedName name="_Key2" localSheetId="14" hidden="1">#REF!</definedName>
    <definedName name="_Key2" localSheetId="4" hidden="1">#REF!</definedName>
    <definedName name="_Key2" localSheetId="6" hidden="1">#REF!</definedName>
    <definedName name="_Key2" localSheetId="15" hidden="1">#REF!</definedName>
    <definedName name="_Key2" localSheetId="7" hidden="1">#REF!</definedName>
    <definedName name="_Key2" localSheetId="10" hidden="1">#REF!</definedName>
    <definedName name="_Key2" localSheetId="20" hidden="1">#REF!</definedName>
    <definedName name="_Key2" localSheetId="21" hidden="1">#REF!</definedName>
    <definedName name="_Key2" hidden="1">#REF!</definedName>
    <definedName name="_Key2A" localSheetId="12" hidden="1">#REF!</definedName>
    <definedName name="_Key2A" localSheetId="14" hidden="1">#REF!</definedName>
    <definedName name="_Key2A" localSheetId="4" hidden="1">#REF!</definedName>
    <definedName name="_Key2A" localSheetId="6" hidden="1">#REF!</definedName>
    <definedName name="_Key2A" localSheetId="15" hidden="1">#REF!</definedName>
    <definedName name="_Key2A" localSheetId="7" hidden="1">#REF!</definedName>
    <definedName name="_Key2A" localSheetId="10" hidden="1">#REF!</definedName>
    <definedName name="_Key2A" localSheetId="20" hidden="1">#REF!</definedName>
    <definedName name="_Key2A" localSheetId="21" hidden="1">#REF!</definedName>
    <definedName name="_Key2A" hidden="1">#REF!</definedName>
    <definedName name="_MatInverse_In" localSheetId="12" hidden="1">#REF!</definedName>
    <definedName name="_MatInverse_In" localSheetId="14" hidden="1">#REF!</definedName>
    <definedName name="_MatInverse_In" localSheetId="4" hidden="1">#REF!</definedName>
    <definedName name="_MatInverse_In" localSheetId="6" hidden="1">#REF!</definedName>
    <definedName name="_MatInverse_In" localSheetId="15" hidden="1">#REF!</definedName>
    <definedName name="_MatInverse_In" localSheetId="7" hidden="1">#REF!</definedName>
    <definedName name="_MatInverse_In" localSheetId="10" hidden="1">#REF!</definedName>
    <definedName name="_MatInverse_In" localSheetId="20" hidden="1">#REF!</definedName>
    <definedName name="_MatInverse_In" localSheetId="21" hidden="1">#REF!</definedName>
    <definedName name="_MatInverse_In" hidden="1">#REF!</definedName>
    <definedName name="_MatInverse_Out" localSheetId="12" hidden="1">#REF!</definedName>
    <definedName name="_MatInverse_Out" localSheetId="14" hidden="1">#REF!</definedName>
    <definedName name="_MatInverse_Out" localSheetId="4" hidden="1">#REF!</definedName>
    <definedName name="_MatInverse_Out" localSheetId="6" hidden="1">#REF!</definedName>
    <definedName name="_MatInverse_Out" localSheetId="15" hidden="1">#REF!</definedName>
    <definedName name="_MatInverse_Out" localSheetId="7" hidden="1">#REF!</definedName>
    <definedName name="_MatInverse_Out" localSheetId="10" hidden="1">#REF!</definedName>
    <definedName name="_MatInverse_Out" localSheetId="20" hidden="1">#REF!</definedName>
    <definedName name="_MatInverse_Out" localSheetId="21" hidden="1">#REF!</definedName>
    <definedName name="_MatInverse_Out" hidden="1">#REF!</definedName>
    <definedName name="_MatMult_A" localSheetId="12" hidden="1">#REF!</definedName>
    <definedName name="_MatMult_A" localSheetId="14" hidden="1">#REF!</definedName>
    <definedName name="_MatMult_A" localSheetId="4" hidden="1">#REF!</definedName>
    <definedName name="_MatMult_A" localSheetId="6" hidden="1">#REF!</definedName>
    <definedName name="_MatMult_A" localSheetId="15" hidden="1">#REF!</definedName>
    <definedName name="_MatMult_A" localSheetId="7" hidden="1">#REF!</definedName>
    <definedName name="_MatMult_A" localSheetId="10" hidden="1">#REF!</definedName>
    <definedName name="_MatMult_A" localSheetId="20" hidden="1">#REF!</definedName>
    <definedName name="_MatMult_A" localSheetId="21" hidden="1">#REF!</definedName>
    <definedName name="_MatMult_A" hidden="1">#REF!</definedName>
    <definedName name="_MatMult_AxB" localSheetId="12" hidden="1">#REF!</definedName>
    <definedName name="_MatMult_AxB" localSheetId="14" hidden="1">#REF!</definedName>
    <definedName name="_MatMult_AxB" localSheetId="4" hidden="1">#REF!</definedName>
    <definedName name="_MatMult_AxB" localSheetId="7" hidden="1">#REF!</definedName>
    <definedName name="_MatMult_AxB" localSheetId="10" hidden="1">#REF!</definedName>
    <definedName name="_MatMult_AxB" localSheetId="21" hidden="1">#REF!</definedName>
    <definedName name="_MatMult_AxB" hidden="1">#REF!</definedName>
    <definedName name="_MatMult_B" localSheetId="12" hidden="1">#REF!</definedName>
    <definedName name="_MatMult_B" localSheetId="14" hidden="1">#REF!</definedName>
    <definedName name="_MatMult_B" localSheetId="4" hidden="1">#REF!</definedName>
    <definedName name="_MatMult_B" localSheetId="7" hidden="1">#REF!</definedName>
    <definedName name="_MatMult_B" localSheetId="10" hidden="1">#REF!</definedName>
    <definedName name="_MatMult_B" localSheetId="21" hidden="1">#REF!</definedName>
    <definedName name="_MatMult_B" hidden="1">#REF!</definedName>
    <definedName name="_Order1" hidden="1">255</definedName>
    <definedName name="_Order2" hidden="1">0</definedName>
    <definedName name="_Sort" localSheetId="12" hidden="1">#REF!</definedName>
    <definedName name="_Sort" localSheetId="14" hidden="1">#REF!</definedName>
    <definedName name="_Sort" localSheetId="4" hidden="1">#REF!</definedName>
    <definedName name="_Sort" localSheetId="6" hidden="1">#REF!</definedName>
    <definedName name="_Sort" localSheetId="15" hidden="1">#REF!</definedName>
    <definedName name="_Sort" localSheetId="7" hidden="1">#REF!</definedName>
    <definedName name="_Sort" localSheetId="10" hidden="1">#REF!</definedName>
    <definedName name="_Sort" localSheetId="20" hidden="1">#REF!</definedName>
    <definedName name="_Sort" localSheetId="21" hidden="1">#REF!</definedName>
    <definedName name="_Sort" hidden="1">#REF!</definedName>
    <definedName name="aaqqs" localSheetId="14" hidden="1">{"CAJA_SET96",#N/A,FALSE,"CAJA3";"ING_CORR_SET96",#N/A,FALSE,"CAJA3";"SUNAT_AD_SET96",#N/A,FALSE,"ADUANAS"}</definedName>
    <definedName name="aaqqs" localSheetId="5" hidden="1">{"CAJA_SET96",#N/A,FALSE,"CAJA3";"ING_CORR_SET96",#N/A,FALSE,"CAJA3";"SUNAT_AD_SET96",#N/A,FALSE,"ADUANAS"}</definedName>
    <definedName name="aaqqs" localSheetId="6" hidden="1">{"CAJA_SET96",#N/A,FALSE,"CAJA3";"ING_CORR_SET96",#N/A,FALSE,"CAJA3";"SUNAT_AD_SET96",#N/A,FALSE,"ADUANAS"}</definedName>
    <definedName name="aaqqs" localSheetId="15" hidden="1">{"CAJA_SET96",#N/A,FALSE,"CAJA3";"ING_CORR_SET96",#N/A,FALSE,"CAJA3";"SUNAT_AD_SET96",#N/A,FALSE,"ADUANAS"}</definedName>
    <definedName name="aaqqs" localSheetId="8" hidden="1">{"CAJA_SET96",#N/A,FALSE,"CAJA3";"ING_CORR_SET96",#N/A,FALSE,"CAJA3";"SUNAT_AD_SET96",#N/A,FALSE,"ADUANAS"}</definedName>
    <definedName name="aaqqs" localSheetId="20" hidden="1">{"CAJA_SET96",#N/A,FALSE,"CAJA3";"ING_CORR_SET96",#N/A,FALSE,"CAJA3";"SUNAT_AD_SET96",#N/A,FALSE,"ADUANAS"}</definedName>
    <definedName name="CGHJCGHJ" localSheetId="14" hidden="1">{"CAJA_SET96",#N/A,FALSE,"CAJA3";"ING_CORR_SET96",#N/A,FALSE,"CAJA3";"SUNAT_AD_SET96",#N/A,FALSE,"ADUANAS"}</definedName>
    <definedName name="CGHJCGHJ" localSheetId="5" hidden="1">{"CAJA_SET96",#N/A,FALSE,"CAJA3";"ING_CORR_SET96",#N/A,FALSE,"CAJA3";"SUNAT_AD_SET96",#N/A,FALSE,"ADUANAS"}</definedName>
    <definedName name="CGHJCGHJ" localSheetId="6" hidden="1">{"CAJA_SET96",#N/A,FALSE,"CAJA3";"ING_CORR_SET96",#N/A,FALSE,"CAJA3";"SUNAT_AD_SET96",#N/A,FALSE,"ADUANAS"}</definedName>
    <definedName name="CGHJCGHJ" localSheetId="15" hidden="1">{"CAJA_SET96",#N/A,FALSE,"CAJA3";"ING_CORR_SET96",#N/A,FALSE,"CAJA3";"SUNAT_AD_SET96",#N/A,FALSE,"ADUANAS"}</definedName>
    <definedName name="CGHJCGHJ" localSheetId="8" hidden="1">{"CAJA_SET96",#N/A,FALSE,"CAJA3";"ING_CORR_SET96",#N/A,FALSE,"CAJA3";"SUNAT_AD_SET96",#N/A,FALSE,"ADUANAS"}</definedName>
    <definedName name="CGHJCGHJ" localSheetId="20" hidden="1">{"CAJA_SET96",#N/A,FALSE,"CAJA3";"ING_CORR_SET96",#N/A,FALSE,"CAJA3";"SUNAT_AD_SET96",#N/A,FALSE,"ADUANAS"}</definedName>
    <definedName name="Cuadro" localSheetId="14" hidden="1">{"CAJA_SET96",#N/A,FALSE,"CAJA3";"ING_CORR_SET96",#N/A,FALSE,"CAJA3";"SUNAT_AD_SET96",#N/A,FALSE,"ADUANAS"}</definedName>
    <definedName name="Cuadro" localSheetId="5" hidden="1">{"CAJA_SET96",#N/A,FALSE,"CAJA3";"ING_CORR_SET96",#N/A,FALSE,"CAJA3";"SUNAT_AD_SET96",#N/A,FALSE,"ADUANAS"}</definedName>
    <definedName name="Cuadro" localSheetId="6" hidden="1">{"CAJA_SET96",#N/A,FALSE,"CAJA3";"ING_CORR_SET96",#N/A,FALSE,"CAJA3";"SUNAT_AD_SET96",#N/A,FALSE,"ADUANAS"}</definedName>
    <definedName name="Cuadro" localSheetId="15" hidden="1">{"CAJA_SET96",#N/A,FALSE,"CAJA3";"ING_CORR_SET96",#N/A,FALSE,"CAJA3";"SUNAT_AD_SET96",#N/A,FALSE,"ADUANAS"}</definedName>
    <definedName name="Cuadro" localSheetId="8" hidden="1">{"CAJA_SET96",#N/A,FALSE,"CAJA3";"ING_CORR_SET96",#N/A,FALSE,"CAJA3";"SUNAT_AD_SET96",#N/A,FALSE,"ADUANAS"}</definedName>
    <definedName name="Cuadro" localSheetId="20" hidden="1">{"CAJA_SET96",#N/A,FALSE,"CAJA3";"ING_CORR_SET96",#N/A,FALSE,"CAJA3";"SUNAT_AD_SET96",#N/A,FALSE,"ADUANAS"}</definedName>
    <definedName name="ddsssaa" localSheetId="14" hidden="1">{"CAJA_SET96",#N/A,FALSE,"CAJA3";"ING_CORR_SET96",#N/A,FALSE,"CAJA3";"SUNAT_AD_SET96",#N/A,FALSE,"ADUANAS"}</definedName>
    <definedName name="ddsssaa" localSheetId="5" hidden="1">{"CAJA_SET96",#N/A,FALSE,"CAJA3";"ING_CORR_SET96",#N/A,FALSE,"CAJA3";"SUNAT_AD_SET96",#N/A,FALSE,"ADUANAS"}</definedName>
    <definedName name="ddsssaa" localSheetId="6" hidden="1">{"CAJA_SET96",#N/A,FALSE,"CAJA3";"ING_CORR_SET96",#N/A,FALSE,"CAJA3";"SUNAT_AD_SET96",#N/A,FALSE,"ADUANAS"}</definedName>
    <definedName name="ddsssaa" localSheetId="15" hidden="1">{"CAJA_SET96",#N/A,FALSE,"CAJA3";"ING_CORR_SET96",#N/A,FALSE,"CAJA3";"SUNAT_AD_SET96",#N/A,FALSE,"ADUANAS"}</definedName>
    <definedName name="ddsssaa" localSheetId="8" hidden="1">{"CAJA_SET96",#N/A,FALSE,"CAJA3";"ING_CORR_SET96",#N/A,FALSE,"CAJA3";"SUNAT_AD_SET96",#N/A,FALSE,"ADUANAS"}</definedName>
    <definedName name="ddsssaa" localSheetId="20" hidden="1">{"CAJA_SET96",#N/A,FALSE,"CAJA3";"ING_CORR_SET96",#N/A,FALSE,"CAJA3";"SUNAT_AD_SET96",#N/A,FALSE,"ADUANAS"}</definedName>
    <definedName name="derffggf" localSheetId="14" hidden="1">{"SUNAT_AD_AGO96",#N/A,FALSE,"ADUANAS";"CAJA_AGO96",#N/A,FALSE,"CAJA3";"ING_CORR_AGO96",#N/A,FALSE,"CAJA3"}</definedName>
    <definedName name="derffggf" localSheetId="5" hidden="1">{"SUNAT_AD_AGO96",#N/A,FALSE,"ADUANAS";"CAJA_AGO96",#N/A,FALSE,"CAJA3";"ING_CORR_AGO96",#N/A,FALSE,"CAJA3"}</definedName>
    <definedName name="derffggf" localSheetId="6" hidden="1">{"SUNAT_AD_AGO96",#N/A,FALSE,"ADUANAS";"CAJA_AGO96",#N/A,FALSE,"CAJA3";"ING_CORR_AGO96",#N/A,FALSE,"CAJA3"}</definedName>
    <definedName name="derffggf" localSheetId="15" hidden="1">{"SUNAT_AD_AGO96",#N/A,FALSE,"ADUANAS";"CAJA_AGO96",#N/A,FALSE,"CAJA3";"ING_CORR_AGO96",#N/A,FALSE,"CAJA3"}</definedName>
    <definedName name="derffggf" localSheetId="8" hidden="1">{"SUNAT_AD_AGO96",#N/A,FALSE,"ADUANAS";"CAJA_AGO96",#N/A,FALSE,"CAJA3";"ING_CORR_AGO96",#N/A,FALSE,"CAJA3"}</definedName>
    <definedName name="derffggf" localSheetId="20" hidden="1">{"SUNAT_AD_AGO96",#N/A,FALSE,"ADUANAS";"CAJA_AGO96",#N/A,FALSE,"CAJA3";"ING_CORR_AGO96",#N/A,FALSE,"CAJA3"}</definedName>
    <definedName name="dewss" localSheetId="14" hidden="1">{"CAJA_SET96",#N/A,FALSE,"CAJA3";"ING_CORR_SET96",#N/A,FALSE,"CAJA3";"SUNAT_AD_SET96",#N/A,FALSE,"ADUANAS"}</definedName>
    <definedName name="dewss" localSheetId="5" hidden="1">{"CAJA_SET96",#N/A,FALSE,"CAJA3";"ING_CORR_SET96",#N/A,FALSE,"CAJA3";"SUNAT_AD_SET96",#N/A,FALSE,"ADUANAS"}</definedName>
    <definedName name="dewss" localSheetId="6" hidden="1">{"CAJA_SET96",#N/A,FALSE,"CAJA3";"ING_CORR_SET96",#N/A,FALSE,"CAJA3";"SUNAT_AD_SET96",#N/A,FALSE,"ADUANAS"}</definedName>
    <definedName name="dewss" localSheetId="15" hidden="1">{"CAJA_SET96",#N/A,FALSE,"CAJA3";"ING_CORR_SET96",#N/A,FALSE,"CAJA3";"SUNAT_AD_SET96",#N/A,FALSE,"ADUANAS"}</definedName>
    <definedName name="dewss" localSheetId="8" hidden="1">{"CAJA_SET96",#N/A,FALSE,"CAJA3";"ING_CORR_SET96",#N/A,FALSE,"CAJA3";"SUNAT_AD_SET96",#N/A,FALSE,"ADUANAS"}</definedName>
    <definedName name="dewss" localSheetId="20" hidden="1">{"CAJA_SET96",#N/A,FALSE,"CAJA3";"ING_CORR_SET96",#N/A,FALSE,"CAJA3";"SUNAT_AD_SET96",#N/A,FALSE,"ADUANAS"}</definedName>
    <definedName name="dewwwwwww" localSheetId="14" hidden="1">{"CAJA_SET96",#N/A,FALSE,"CAJA3";"ING_CORR_SET96",#N/A,FALSE,"CAJA3";"SUNAT_AD_SET96",#N/A,FALSE,"ADUANAS"}</definedName>
    <definedName name="dewwwwwww" localSheetId="5" hidden="1">{"CAJA_SET96",#N/A,FALSE,"CAJA3";"ING_CORR_SET96",#N/A,FALSE,"CAJA3";"SUNAT_AD_SET96",#N/A,FALSE,"ADUANAS"}</definedName>
    <definedName name="dewwwwwww" localSheetId="6" hidden="1">{"CAJA_SET96",#N/A,FALSE,"CAJA3";"ING_CORR_SET96",#N/A,FALSE,"CAJA3";"SUNAT_AD_SET96",#N/A,FALSE,"ADUANAS"}</definedName>
    <definedName name="dewwwwwww" localSheetId="15" hidden="1">{"CAJA_SET96",#N/A,FALSE,"CAJA3";"ING_CORR_SET96",#N/A,FALSE,"CAJA3";"SUNAT_AD_SET96",#N/A,FALSE,"ADUANAS"}</definedName>
    <definedName name="dewwwwwww" localSheetId="8" hidden="1">{"CAJA_SET96",#N/A,FALSE,"CAJA3";"ING_CORR_SET96",#N/A,FALSE,"CAJA3";"SUNAT_AD_SET96",#N/A,FALSE,"ADUANAS"}</definedName>
    <definedName name="dewwwwwww" localSheetId="20" hidden="1">{"CAJA_SET96",#N/A,FALSE,"CAJA3";"ING_CORR_SET96",#N/A,FALSE,"CAJA3";"SUNAT_AD_SET96",#N/A,FALSE,"ADUANAS"}</definedName>
    <definedName name="dfgdhfgujykuyolilkjlkl" localSheetId="14" hidden="1">{"CAJA_SET96",#N/A,FALSE,"CAJA3";"ING_CORR_SET96",#N/A,FALSE,"CAJA3";"SUNAT_AD_SET96",#N/A,FALSE,"ADUANAS"}</definedName>
    <definedName name="dfgdhfgujykuyolilkjlkl" localSheetId="5" hidden="1">{"CAJA_SET96",#N/A,FALSE,"CAJA3";"ING_CORR_SET96",#N/A,FALSE,"CAJA3";"SUNAT_AD_SET96",#N/A,FALSE,"ADUANAS"}</definedName>
    <definedName name="dfgdhfgujykuyolilkjlkl" localSheetId="6" hidden="1">{"CAJA_SET96",#N/A,FALSE,"CAJA3";"ING_CORR_SET96",#N/A,FALSE,"CAJA3";"SUNAT_AD_SET96",#N/A,FALSE,"ADUANAS"}</definedName>
    <definedName name="dfgdhfgujykuyolilkjlkl" localSheetId="15" hidden="1">{"CAJA_SET96",#N/A,FALSE,"CAJA3";"ING_CORR_SET96",#N/A,FALSE,"CAJA3";"SUNAT_AD_SET96",#N/A,FALSE,"ADUANAS"}</definedName>
    <definedName name="dfgdhfgujykuyolilkjlkl" localSheetId="8" hidden="1">{"CAJA_SET96",#N/A,FALSE,"CAJA3";"ING_CORR_SET96",#N/A,FALSE,"CAJA3";"SUNAT_AD_SET96",#N/A,FALSE,"ADUANAS"}</definedName>
    <definedName name="dfgdhfgujykuyolilkjlkl" localSheetId="20" hidden="1">{"CAJA_SET96",#N/A,FALSE,"CAJA3";"ING_CORR_SET96",#N/A,FALSE,"CAJA3";"SUNAT_AD_SET96",#N/A,FALSE,"ADUANAS"}</definedName>
    <definedName name="edswqa" localSheetId="14" hidden="1">{"CAJA_SET96",#N/A,FALSE,"CAJA3";"ING_CORR_SET96",#N/A,FALSE,"CAJA3";"SUNAT_AD_SET96",#N/A,FALSE,"ADUANAS"}</definedName>
    <definedName name="edswqa" localSheetId="5" hidden="1">{"CAJA_SET96",#N/A,FALSE,"CAJA3";"ING_CORR_SET96",#N/A,FALSE,"CAJA3";"SUNAT_AD_SET96",#N/A,FALSE,"ADUANAS"}</definedName>
    <definedName name="edswqa" localSheetId="6" hidden="1">{"CAJA_SET96",#N/A,FALSE,"CAJA3";"ING_CORR_SET96",#N/A,FALSE,"CAJA3";"SUNAT_AD_SET96",#N/A,FALSE,"ADUANAS"}</definedName>
    <definedName name="edswqa" localSheetId="15" hidden="1">{"CAJA_SET96",#N/A,FALSE,"CAJA3";"ING_CORR_SET96",#N/A,FALSE,"CAJA3";"SUNAT_AD_SET96",#N/A,FALSE,"ADUANAS"}</definedName>
    <definedName name="edswqa" localSheetId="8" hidden="1">{"CAJA_SET96",#N/A,FALSE,"CAJA3";"ING_CORR_SET96",#N/A,FALSE,"CAJA3";"SUNAT_AD_SET96",#N/A,FALSE,"ADUANAS"}</definedName>
    <definedName name="edswqa" localSheetId="20" hidden="1">{"CAJA_SET96",#N/A,FALSE,"CAJA3";"ING_CORR_SET96",#N/A,FALSE,"CAJA3";"SUNAT_AD_SET96",#N/A,FALSE,"ADUANAS"}</definedName>
    <definedName name="f" localSheetId="14" hidden="1">{"SUNAT_AD_AGO96",#N/A,FALSE,"ADUANAS";"CAJA_AGO96",#N/A,FALSE,"CAJA3";"ING_CORR_AGO96",#N/A,FALSE,"CAJA3"}</definedName>
    <definedName name="f" localSheetId="5" hidden="1">{"SUNAT_AD_AGO96",#N/A,FALSE,"ADUANAS";"CAJA_AGO96",#N/A,FALSE,"CAJA3";"ING_CORR_AGO96",#N/A,FALSE,"CAJA3"}</definedName>
    <definedName name="f" localSheetId="6" hidden="1">{"SUNAT_AD_AGO96",#N/A,FALSE,"ADUANAS";"CAJA_AGO96",#N/A,FALSE,"CAJA3";"ING_CORR_AGO96",#N/A,FALSE,"CAJA3"}</definedName>
    <definedName name="f" localSheetId="15" hidden="1">{"SUNAT_AD_AGO96",#N/A,FALSE,"ADUANAS";"CAJA_AGO96",#N/A,FALSE,"CAJA3";"ING_CORR_AGO96",#N/A,FALSE,"CAJA3"}</definedName>
    <definedName name="f" localSheetId="8" hidden="1">{"SUNAT_AD_AGO96",#N/A,FALSE,"ADUANAS";"CAJA_AGO96",#N/A,FALSE,"CAJA3";"ING_CORR_AGO96",#N/A,FALSE,"CAJA3"}</definedName>
    <definedName name="f" localSheetId="20" hidden="1">{"SUNAT_AD_AGO96",#N/A,FALSE,"ADUANAS";"CAJA_AGO96",#N/A,FALSE,"CAJA3";"ING_CORR_AGO96",#N/A,FALSE,"CAJA3"}</definedName>
    <definedName name="fdgfhzg" localSheetId="14" hidden="1">{"CAJA_SET96",#N/A,FALSE,"CAJA3";"ING_CORR_SET96",#N/A,FALSE,"CAJA3";"SUNAT_AD_SET96",#N/A,FALSE,"ADUANAS"}</definedName>
    <definedName name="fdgfhzg" localSheetId="5" hidden="1">{"CAJA_SET96",#N/A,FALSE,"CAJA3";"ING_CORR_SET96",#N/A,FALSE,"CAJA3";"SUNAT_AD_SET96",#N/A,FALSE,"ADUANAS"}</definedName>
    <definedName name="fdgfhzg" localSheetId="6" hidden="1">{"CAJA_SET96",#N/A,FALSE,"CAJA3";"ING_CORR_SET96",#N/A,FALSE,"CAJA3";"SUNAT_AD_SET96",#N/A,FALSE,"ADUANAS"}</definedName>
    <definedName name="fdgfhzg" localSheetId="15" hidden="1">{"CAJA_SET96",#N/A,FALSE,"CAJA3";"ING_CORR_SET96",#N/A,FALSE,"CAJA3";"SUNAT_AD_SET96",#N/A,FALSE,"ADUANAS"}</definedName>
    <definedName name="fdgfhzg" localSheetId="8" hidden="1">{"CAJA_SET96",#N/A,FALSE,"CAJA3";"ING_CORR_SET96",#N/A,FALSE,"CAJA3";"SUNAT_AD_SET96",#N/A,FALSE,"ADUANAS"}</definedName>
    <definedName name="fdgfhzg" localSheetId="20" hidden="1">{"CAJA_SET96",#N/A,FALSE,"CAJA3";"ING_CORR_SET96",#N/A,FALSE,"CAJA3";"SUNAT_AD_SET96",#N/A,FALSE,"ADUANAS"}</definedName>
    <definedName name="fdsfhjkklljkhhg" localSheetId="14" hidden="1">{"SUNAT_AD_AGO96",#N/A,FALSE,"ADUANAS";"CAJA_AGO96",#N/A,FALSE,"CAJA3";"ING_CORR_AGO96",#N/A,FALSE,"CAJA3"}</definedName>
    <definedName name="fdsfhjkklljkhhg" localSheetId="5" hidden="1">{"SUNAT_AD_AGO96",#N/A,FALSE,"ADUANAS";"CAJA_AGO96",#N/A,FALSE,"CAJA3";"ING_CORR_AGO96",#N/A,FALSE,"CAJA3"}</definedName>
    <definedName name="fdsfhjkklljkhhg" localSheetId="6" hidden="1">{"SUNAT_AD_AGO96",#N/A,FALSE,"ADUANAS";"CAJA_AGO96",#N/A,FALSE,"CAJA3";"ING_CORR_AGO96",#N/A,FALSE,"CAJA3"}</definedName>
    <definedName name="fdsfhjkklljkhhg" localSheetId="15" hidden="1">{"SUNAT_AD_AGO96",#N/A,FALSE,"ADUANAS";"CAJA_AGO96",#N/A,FALSE,"CAJA3";"ING_CORR_AGO96",#N/A,FALSE,"CAJA3"}</definedName>
    <definedName name="fdsfhjkklljkhhg" localSheetId="8" hidden="1">{"SUNAT_AD_AGO96",#N/A,FALSE,"ADUANAS";"CAJA_AGO96",#N/A,FALSE,"CAJA3";"ING_CORR_AGO96",#N/A,FALSE,"CAJA3"}</definedName>
    <definedName name="fdsfhjkklljkhhg" localSheetId="20" hidden="1">{"SUNAT_AD_AGO96",#N/A,FALSE,"ADUANAS";"CAJA_AGO96",#N/A,FALSE,"CAJA3";"ING_CORR_AGO96",#N/A,FALSE,"CAJA3"}</definedName>
    <definedName name="FFF" localSheetId="14" hidden="1">{"CAJA_SET96",#N/A,FALSE,"CAJA3";"ING_CORR_SET96",#N/A,FALSE,"CAJA3";"SUNAT_AD_SET96",#N/A,FALSE,"ADUANAS"}</definedName>
    <definedName name="FFF" localSheetId="5" hidden="1">{"CAJA_SET96",#N/A,FALSE,"CAJA3";"ING_CORR_SET96",#N/A,FALSE,"CAJA3";"SUNAT_AD_SET96",#N/A,FALSE,"ADUANAS"}</definedName>
    <definedName name="FFF" localSheetId="6" hidden="1">{"CAJA_SET96",#N/A,FALSE,"CAJA3";"ING_CORR_SET96",#N/A,FALSE,"CAJA3";"SUNAT_AD_SET96",#N/A,FALSE,"ADUANAS"}</definedName>
    <definedName name="FFF" localSheetId="15" hidden="1">{"CAJA_SET96",#N/A,FALSE,"CAJA3";"ING_CORR_SET96",#N/A,FALSE,"CAJA3";"SUNAT_AD_SET96",#N/A,FALSE,"ADUANAS"}</definedName>
    <definedName name="FFF" localSheetId="8" hidden="1">{"CAJA_SET96",#N/A,FALSE,"CAJA3";"ING_CORR_SET96",#N/A,FALSE,"CAJA3";"SUNAT_AD_SET96",#N/A,FALSE,"ADUANAS"}</definedName>
    <definedName name="FFF" localSheetId="20" hidden="1">{"CAJA_SET96",#N/A,FALSE,"CAJA3";"ING_CORR_SET96",#N/A,FALSE,"CAJA3";"SUNAT_AD_SET96",#N/A,FALSE,"ADUANAS"}</definedName>
    <definedName name="fgsfefwe4" localSheetId="14" hidden="1">{"CAJA_SET96",#N/A,FALSE,"CAJA3";"ING_CORR_SET96",#N/A,FALSE,"CAJA3";"SUNAT_AD_SET96",#N/A,FALSE,"ADUANAS"}</definedName>
    <definedName name="fgsfefwe4" localSheetId="5" hidden="1">{"CAJA_SET96",#N/A,FALSE,"CAJA3";"ING_CORR_SET96",#N/A,FALSE,"CAJA3";"SUNAT_AD_SET96",#N/A,FALSE,"ADUANAS"}</definedName>
    <definedName name="fgsfefwe4" localSheetId="6" hidden="1">{"CAJA_SET96",#N/A,FALSE,"CAJA3";"ING_CORR_SET96",#N/A,FALSE,"CAJA3";"SUNAT_AD_SET96",#N/A,FALSE,"ADUANAS"}</definedName>
    <definedName name="fgsfefwe4" localSheetId="15" hidden="1">{"CAJA_SET96",#N/A,FALSE,"CAJA3";"ING_CORR_SET96",#N/A,FALSE,"CAJA3";"SUNAT_AD_SET96",#N/A,FALSE,"ADUANAS"}</definedName>
    <definedName name="fgsfefwe4" localSheetId="8" hidden="1">{"CAJA_SET96",#N/A,FALSE,"CAJA3";"ING_CORR_SET96",#N/A,FALSE,"CAJA3";"SUNAT_AD_SET96",#N/A,FALSE,"ADUANAS"}</definedName>
    <definedName name="fgsfefwe4" localSheetId="20" hidden="1">{"CAJA_SET96",#N/A,FALSE,"CAJA3";"ING_CORR_SET96",#N/A,FALSE,"CAJA3";"SUNAT_AD_SET96",#N/A,FALSE,"ADUANAS"}</definedName>
    <definedName name="frdd" localSheetId="14" hidden="1">{"CAJA_SET96",#N/A,FALSE,"CAJA3";"ING_CORR_SET96",#N/A,FALSE,"CAJA3";"SUNAT_AD_SET96",#N/A,FALSE,"ADUANAS"}</definedName>
    <definedName name="frdd" localSheetId="5" hidden="1">{"CAJA_SET96",#N/A,FALSE,"CAJA3";"ING_CORR_SET96",#N/A,FALSE,"CAJA3";"SUNAT_AD_SET96",#N/A,FALSE,"ADUANAS"}</definedName>
    <definedName name="frdd" localSheetId="6" hidden="1">{"CAJA_SET96",#N/A,FALSE,"CAJA3";"ING_CORR_SET96",#N/A,FALSE,"CAJA3";"SUNAT_AD_SET96",#N/A,FALSE,"ADUANAS"}</definedName>
    <definedName name="frdd" localSheetId="15" hidden="1">{"CAJA_SET96",#N/A,FALSE,"CAJA3";"ING_CORR_SET96",#N/A,FALSE,"CAJA3";"SUNAT_AD_SET96",#N/A,FALSE,"ADUANAS"}</definedName>
    <definedName name="frdd" localSheetId="8" hidden="1">{"CAJA_SET96",#N/A,FALSE,"CAJA3";"ING_CORR_SET96",#N/A,FALSE,"CAJA3";"SUNAT_AD_SET96",#N/A,FALSE,"ADUANAS"}</definedName>
    <definedName name="frdd" localSheetId="20" hidden="1">{"CAJA_SET96",#N/A,FALSE,"CAJA3";"ING_CORR_SET96",#N/A,FALSE,"CAJA3";"SUNAT_AD_SET96",#N/A,FALSE,"ADUANAS"}</definedName>
    <definedName name="fresne" localSheetId="14" hidden="1">{"CAJA_SET96",#N/A,FALSE,"CAJA3";"ING_CORR_SET96",#N/A,FALSE,"CAJA3";"SUNAT_AD_SET96",#N/A,FALSE,"ADUANAS"}</definedName>
    <definedName name="fresne" localSheetId="5" hidden="1">{"CAJA_SET96",#N/A,FALSE,"CAJA3";"ING_CORR_SET96",#N/A,FALSE,"CAJA3";"SUNAT_AD_SET96",#N/A,FALSE,"ADUANAS"}</definedName>
    <definedName name="fresne" localSheetId="6" hidden="1">{"CAJA_SET96",#N/A,FALSE,"CAJA3";"ING_CORR_SET96",#N/A,FALSE,"CAJA3";"SUNAT_AD_SET96",#N/A,FALSE,"ADUANAS"}</definedName>
    <definedName name="fresne" localSheetId="15" hidden="1">{"CAJA_SET96",#N/A,FALSE,"CAJA3";"ING_CORR_SET96",#N/A,FALSE,"CAJA3";"SUNAT_AD_SET96",#N/A,FALSE,"ADUANAS"}</definedName>
    <definedName name="fresne" localSheetId="8" hidden="1">{"CAJA_SET96",#N/A,FALSE,"CAJA3";"ING_CORR_SET96",#N/A,FALSE,"CAJA3";"SUNAT_AD_SET96",#N/A,FALSE,"ADUANAS"}</definedName>
    <definedName name="fresne" localSheetId="20" hidden="1">{"CAJA_SET96",#N/A,FALSE,"CAJA3";"ING_CORR_SET96",#N/A,FALSE,"CAJA3";"SUNAT_AD_SET96",#N/A,FALSE,"ADUANAS"}</definedName>
    <definedName name="frewaq" localSheetId="14" hidden="1">{"SUNAT_AD_AGO96",#N/A,FALSE,"ADUANAS";"CAJA_AGO96",#N/A,FALSE,"CAJA3";"ING_CORR_AGO96",#N/A,FALSE,"CAJA3"}</definedName>
    <definedName name="frewaq" localSheetId="5" hidden="1">{"SUNAT_AD_AGO96",#N/A,FALSE,"ADUANAS";"CAJA_AGO96",#N/A,FALSE,"CAJA3";"ING_CORR_AGO96",#N/A,FALSE,"CAJA3"}</definedName>
    <definedName name="frewaq" localSheetId="6" hidden="1">{"SUNAT_AD_AGO96",#N/A,FALSE,"ADUANAS";"CAJA_AGO96",#N/A,FALSE,"CAJA3";"ING_CORR_AGO96",#N/A,FALSE,"CAJA3"}</definedName>
    <definedName name="frewaq" localSheetId="15" hidden="1">{"SUNAT_AD_AGO96",#N/A,FALSE,"ADUANAS";"CAJA_AGO96",#N/A,FALSE,"CAJA3";"ING_CORR_AGO96",#N/A,FALSE,"CAJA3"}</definedName>
    <definedName name="frewaq" localSheetId="8" hidden="1">{"SUNAT_AD_AGO96",#N/A,FALSE,"ADUANAS";"CAJA_AGO96",#N/A,FALSE,"CAJA3";"ING_CORR_AGO96",#N/A,FALSE,"CAJA3"}</definedName>
    <definedName name="frewaq" localSheetId="20" hidden="1">{"SUNAT_AD_AGO96",#N/A,FALSE,"ADUANAS";"CAJA_AGO96",#N/A,FALSE,"CAJA3";"ING_CORR_AGO96",#N/A,FALSE,"CAJA3"}</definedName>
    <definedName name="fsdffd" localSheetId="14" hidden="1">{"CAJA_SET96",#N/A,FALSE,"CAJA3";"ING_CORR_SET96",#N/A,FALSE,"CAJA3";"SUNAT_AD_SET96",#N/A,FALSE,"ADUANAS"}</definedName>
    <definedName name="fsdffd" localSheetId="5" hidden="1">{"CAJA_SET96",#N/A,FALSE,"CAJA3";"ING_CORR_SET96",#N/A,FALSE,"CAJA3";"SUNAT_AD_SET96",#N/A,FALSE,"ADUANAS"}</definedName>
    <definedName name="fsdffd" localSheetId="6" hidden="1">{"CAJA_SET96",#N/A,FALSE,"CAJA3";"ING_CORR_SET96",#N/A,FALSE,"CAJA3";"SUNAT_AD_SET96",#N/A,FALSE,"ADUANAS"}</definedName>
    <definedName name="fsdffd" localSheetId="15" hidden="1">{"CAJA_SET96",#N/A,FALSE,"CAJA3";"ING_CORR_SET96",#N/A,FALSE,"CAJA3";"SUNAT_AD_SET96",#N/A,FALSE,"ADUANAS"}</definedName>
    <definedName name="fsdffd" localSheetId="8" hidden="1">{"CAJA_SET96",#N/A,FALSE,"CAJA3";"ING_CORR_SET96",#N/A,FALSE,"CAJA3";"SUNAT_AD_SET96",#N/A,FALSE,"ADUANAS"}</definedName>
    <definedName name="fsdffd" localSheetId="20" hidden="1">{"CAJA_SET96",#N/A,FALSE,"CAJA3";"ING_CORR_SET96",#N/A,FALSE,"CAJA3";"SUNAT_AD_SET96",#N/A,FALSE,"ADUANAS"}</definedName>
    <definedName name="GEEDFF" localSheetId="14" hidden="1">{"CAJA_SET96",#N/A,FALSE,"CAJA3";"ING_CORR_SET96",#N/A,FALSE,"CAJA3";"SUNAT_AD_SET96",#N/A,FALSE,"ADUANAS"}</definedName>
    <definedName name="GEEDFF" localSheetId="5" hidden="1">{"CAJA_SET96",#N/A,FALSE,"CAJA3";"ING_CORR_SET96",#N/A,FALSE,"CAJA3";"SUNAT_AD_SET96",#N/A,FALSE,"ADUANAS"}</definedName>
    <definedName name="GEEDFF" localSheetId="6" hidden="1">{"CAJA_SET96",#N/A,FALSE,"CAJA3";"ING_CORR_SET96",#N/A,FALSE,"CAJA3";"SUNAT_AD_SET96",#N/A,FALSE,"ADUANAS"}</definedName>
    <definedName name="GEEDFF" localSheetId="15" hidden="1">{"CAJA_SET96",#N/A,FALSE,"CAJA3";"ING_CORR_SET96",#N/A,FALSE,"CAJA3";"SUNAT_AD_SET96",#N/A,FALSE,"ADUANAS"}</definedName>
    <definedName name="GEEDFF" localSheetId="8" hidden="1">{"CAJA_SET96",#N/A,FALSE,"CAJA3";"ING_CORR_SET96",#N/A,FALSE,"CAJA3";"SUNAT_AD_SET96",#N/A,FALSE,"ADUANAS"}</definedName>
    <definedName name="GEEDFF" localSheetId="20" hidden="1">{"CAJA_SET96",#N/A,FALSE,"CAJA3";"ING_CORR_SET96",#N/A,FALSE,"CAJA3";"SUNAT_AD_SET96",#N/A,FALSE,"ADUANAS"}</definedName>
    <definedName name="GJGJHVJHKVHJKLHJIHKJBIIIII" localSheetId="14" hidden="1">{"CAJA_SET96",#N/A,FALSE,"CAJA3";"ING_CORR_SET96",#N/A,FALSE,"CAJA3";"SUNAT_AD_SET96",#N/A,FALSE,"ADUANAS"}</definedName>
    <definedName name="GJGJHVJHKVHJKLHJIHKJBIIIII" localSheetId="5" hidden="1">{"CAJA_SET96",#N/A,FALSE,"CAJA3";"ING_CORR_SET96",#N/A,FALSE,"CAJA3";"SUNAT_AD_SET96",#N/A,FALSE,"ADUANAS"}</definedName>
    <definedName name="GJGJHVJHKVHJKLHJIHKJBIIIII" localSheetId="6" hidden="1">{"CAJA_SET96",#N/A,FALSE,"CAJA3";"ING_CORR_SET96",#N/A,FALSE,"CAJA3";"SUNAT_AD_SET96",#N/A,FALSE,"ADUANAS"}</definedName>
    <definedName name="GJGJHVJHKVHJKLHJIHKJBIIIII" localSheetId="15" hidden="1">{"CAJA_SET96",#N/A,FALSE,"CAJA3";"ING_CORR_SET96",#N/A,FALSE,"CAJA3";"SUNAT_AD_SET96",#N/A,FALSE,"ADUANAS"}</definedName>
    <definedName name="GJGJHVJHKVHJKLHJIHKJBIIIII" localSheetId="8" hidden="1">{"CAJA_SET96",#N/A,FALSE,"CAJA3";"ING_CORR_SET96",#N/A,FALSE,"CAJA3";"SUNAT_AD_SET96",#N/A,FALSE,"ADUANAS"}</definedName>
    <definedName name="GJGJHVJHKVHJKLHJIHKJBIIIII" localSheetId="20" hidden="1">{"CAJA_SET96",#N/A,FALSE,"CAJA3";"ING_CORR_SET96",#N/A,FALSE,"CAJA3";"SUNAT_AD_SET96",#N/A,FALSE,"ADUANAS"}</definedName>
    <definedName name="GTRESW" localSheetId="14" hidden="1">{"SUNAT_AD_AGO96",#N/A,FALSE,"ADUANAS";"CAJA_AGO96",#N/A,FALSE,"CAJA3";"ING_CORR_AGO96",#N/A,FALSE,"CAJA3"}</definedName>
    <definedName name="GTRESW" localSheetId="5" hidden="1">{"SUNAT_AD_AGO96",#N/A,FALSE,"ADUANAS";"CAJA_AGO96",#N/A,FALSE,"CAJA3";"ING_CORR_AGO96",#N/A,FALSE,"CAJA3"}</definedName>
    <definedName name="GTRESW" localSheetId="6" hidden="1">{"SUNAT_AD_AGO96",#N/A,FALSE,"ADUANAS";"CAJA_AGO96",#N/A,FALSE,"CAJA3";"ING_CORR_AGO96",#N/A,FALSE,"CAJA3"}</definedName>
    <definedName name="GTRESW" localSheetId="15" hidden="1">{"SUNAT_AD_AGO96",#N/A,FALSE,"ADUANAS";"CAJA_AGO96",#N/A,FALSE,"CAJA3";"ING_CORR_AGO96",#N/A,FALSE,"CAJA3"}</definedName>
    <definedName name="GTRESW" localSheetId="8" hidden="1">{"SUNAT_AD_AGO96",#N/A,FALSE,"ADUANAS";"CAJA_AGO96",#N/A,FALSE,"CAJA3";"ING_CORR_AGO96",#N/A,FALSE,"CAJA3"}</definedName>
    <definedName name="GTRESW" localSheetId="20" hidden="1">{"SUNAT_AD_AGO96",#N/A,FALSE,"ADUANAS";"CAJA_AGO96",#N/A,FALSE,"CAJA3";"ING_CORR_AGO96",#N/A,FALSE,"CAJA3"}</definedName>
    <definedName name="gtrrrrrrr" localSheetId="14" hidden="1">{"CAJA_SET96",#N/A,FALSE,"CAJA3";"ING_CORR_SET96",#N/A,FALSE,"CAJA3";"SUNAT_AD_SET96",#N/A,FALSE,"ADUANAS"}</definedName>
    <definedName name="gtrrrrrrr" localSheetId="5" hidden="1">{"CAJA_SET96",#N/A,FALSE,"CAJA3";"ING_CORR_SET96",#N/A,FALSE,"CAJA3";"SUNAT_AD_SET96",#N/A,FALSE,"ADUANAS"}</definedName>
    <definedName name="gtrrrrrrr" localSheetId="6" hidden="1">{"CAJA_SET96",#N/A,FALSE,"CAJA3";"ING_CORR_SET96",#N/A,FALSE,"CAJA3";"SUNAT_AD_SET96",#N/A,FALSE,"ADUANAS"}</definedName>
    <definedName name="gtrrrrrrr" localSheetId="15" hidden="1">{"CAJA_SET96",#N/A,FALSE,"CAJA3";"ING_CORR_SET96",#N/A,FALSE,"CAJA3";"SUNAT_AD_SET96",#N/A,FALSE,"ADUANAS"}</definedName>
    <definedName name="gtrrrrrrr" localSheetId="8" hidden="1">{"CAJA_SET96",#N/A,FALSE,"CAJA3";"ING_CORR_SET96",#N/A,FALSE,"CAJA3";"SUNAT_AD_SET96",#N/A,FALSE,"ADUANAS"}</definedName>
    <definedName name="gtrrrrrrr" localSheetId="20" hidden="1">{"CAJA_SET96",#N/A,FALSE,"CAJA3";"ING_CORR_SET96",#N/A,FALSE,"CAJA3";"SUNAT_AD_SET96",#N/A,FALSE,"ADUANAS"}</definedName>
    <definedName name="HHH" localSheetId="14" hidden="1">{"SUNAT_AD_AGO96",#N/A,FALSE,"ADUANAS";"CAJA_AGO96",#N/A,FALSE,"CAJA3";"ING_CORR_AGO96",#N/A,FALSE,"CAJA3"}</definedName>
    <definedName name="HHH" localSheetId="5" hidden="1">{"SUNAT_AD_AGO96",#N/A,FALSE,"ADUANAS";"CAJA_AGO96",#N/A,FALSE,"CAJA3";"ING_CORR_AGO96",#N/A,FALSE,"CAJA3"}</definedName>
    <definedName name="HHH" localSheetId="6" hidden="1">{"SUNAT_AD_AGO96",#N/A,FALSE,"ADUANAS";"CAJA_AGO96",#N/A,FALSE,"CAJA3";"ING_CORR_AGO96",#N/A,FALSE,"CAJA3"}</definedName>
    <definedName name="HHH" localSheetId="15" hidden="1">{"SUNAT_AD_AGO96",#N/A,FALSE,"ADUANAS";"CAJA_AGO96",#N/A,FALSE,"CAJA3";"ING_CORR_AGO96",#N/A,FALSE,"CAJA3"}</definedName>
    <definedName name="HHH" localSheetId="8" hidden="1">{"SUNAT_AD_AGO96",#N/A,FALSE,"ADUANAS";"CAJA_AGO96",#N/A,FALSE,"CAJA3";"ING_CORR_AGO96",#N/A,FALSE,"CAJA3"}</definedName>
    <definedName name="HHH" localSheetId="20" hidden="1">{"SUNAT_AD_AGO96",#N/A,FALSE,"ADUANAS";"CAJA_AGO96",#N/A,FALSE,"CAJA3";"ING_CORR_AGO96",#N/A,FALSE,"CAJA3"}</definedName>
    <definedName name="hjk" localSheetId="12" hidden="1">#REF!</definedName>
    <definedName name="hjk" localSheetId="14" hidden="1">#REF!</definedName>
    <definedName name="hjk" localSheetId="4" hidden="1">#REF!</definedName>
    <definedName name="hjk" localSheetId="6" hidden="1">#REF!</definedName>
    <definedName name="hjk" localSheetId="15" hidden="1">#REF!</definedName>
    <definedName name="hjk" localSheetId="7" hidden="1">#REF!</definedName>
    <definedName name="hjk" localSheetId="10" hidden="1">#REF!</definedName>
    <definedName name="hjk" localSheetId="20" hidden="1">#REF!</definedName>
    <definedName name="hjk" localSheetId="21" hidden="1">#REF!</definedName>
    <definedName name="hjk" hidden="1">#REF!</definedName>
    <definedName name="HTML_CodePage" hidden="1">1252</definedName>
    <definedName name="HTML_Control" localSheetId="14" hidden="1">{"'CUODE'!$B$11:$O$98"}</definedName>
    <definedName name="HTML_Control" localSheetId="5" hidden="1">{"'CUODE'!$B$11:$O$98"}</definedName>
    <definedName name="HTML_Control" localSheetId="6" hidden="1">{"'CUODE'!$B$11:$O$98"}</definedName>
    <definedName name="HTML_Control" localSheetId="15" hidden="1">{"'CUODE'!$B$11:$O$98"}</definedName>
    <definedName name="HTML_Control" localSheetId="8" hidden="1">{"'CUODE'!$B$11:$O$98"}</definedName>
    <definedName name="HTML_Control" localSheetId="20" hidden="1">{"'CUODE'!$B$11:$O$98"}</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FALSE</definedName>
    <definedName name="HTML_OBDlg3" hidden="1">TRUE</definedName>
    <definedName name="HTML_OBDlg4" hidden="1">TRUE</definedName>
    <definedName name="HTML_OS" hidden="1">0</definedName>
    <definedName name="HTML_PathFile" hidden="1">"G:\PRODES\WWW\WEB1\ADUANAS\INFORMAE\mescuo.htm"</definedName>
    <definedName name="HTML_PathTemplate" hidden="1">"G:\PRODES\WWW\WEB1\MESCUO.HTM"</definedName>
    <definedName name="HTML_Title" hidden="1">""</definedName>
    <definedName name="HTML1_1" hidden="1">"[CUODE.XLS]CUODE!$B$8:$K$98"</definedName>
    <definedName name="HTML1_11" hidden="1">1</definedName>
    <definedName name="HTML1_12" hidden="1">"G:\WORKSE\LUCY\WEB1\FUENTE\Cuoset.htm"</definedName>
    <definedName name="HTML1_2" hidden="1">-4146</definedName>
    <definedName name="HTML1_3" hidden="1">"G:\WORKSE\LUCY\WEB1\cuoago.htm"</definedName>
    <definedName name="HTML2_1" hidden="1">"[CUODE.XLS]CUODE!$B$9:$K$100"</definedName>
    <definedName name="HTML2_11" hidden="1">1</definedName>
    <definedName name="HTML2_12" hidden="1">"G:\PRODES\WWW\WEB1\FUENTE\Cuoset.htm"</definedName>
    <definedName name="HTML2_2" hidden="1">-4146</definedName>
    <definedName name="HTML2_3" hidden="1">"G:\PRODES\WWW\WEB1\CUOAGO.HTM"</definedName>
    <definedName name="HTML3_1" hidden="1">"[CUODE.XLS]CUODE!$G$13:$I$99"</definedName>
    <definedName name="HTML3_11" hidden="1">1</definedName>
    <definedName name="HTML3_12" hidden="1">"G:\WORKSE\LUCY\WEB\MyHTML.htm"</definedName>
    <definedName name="HTML3_2" hidden="1">-4146</definedName>
    <definedName name="HTML3_3" hidden="1">"G:\WORKSE\LUCY\WEB1\CUOAGO.HTM"</definedName>
    <definedName name="HTML4_1" hidden="1">"[CUODE.XLS]CUODE!$B$10:$K$100"</definedName>
    <definedName name="HTML4_11" hidden="1">1</definedName>
    <definedName name="HTML4_12" hidden="1">"G:\PRODES\WWW\WEB1\FUENTE\Cuoset.htm"</definedName>
    <definedName name="HTML4_2" hidden="1">-4146</definedName>
    <definedName name="HTML4_3" hidden="1">"G:\PRODES\WWW\WEB1\CUOAGO.HTM"</definedName>
    <definedName name="HTML5_1" hidden="1">"[CUODE.XLS]CUODE!$B$10:$I$100"</definedName>
    <definedName name="HTML5_11" hidden="1">1</definedName>
    <definedName name="HTML5_12" hidden="1">"G:\PRODES\WWW\WEB1\FUENTE\Cuoset.htm"</definedName>
    <definedName name="HTML5_2" hidden="1">-4146</definedName>
    <definedName name="HTML5_3" hidden="1">"G:\PRODES\WWW\WEB1\CUOAGO.HTM"</definedName>
    <definedName name="HTML6_1" hidden="1">"[CUODE.XLS]CUODE!$B$10:$H$100"</definedName>
    <definedName name="HTML6_11" hidden="1">1</definedName>
    <definedName name="HTML6_12" hidden="1">"G:\PRODES\WWW\WEB1\FUENTE\JULIO\Cuoset.htm"</definedName>
    <definedName name="HTML6_2" hidden="1">-4146</definedName>
    <definedName name="HTML6_3" hidden="1">"G:\PRODES\WWW\WEB1\CUOAGO.HTM"</definedName>
    <definedName name="HTML7_1" hidden="1">"[MESCUO.XLS]CUODE!$B$11:$M$100"</definedName>
    <definedName name="HTML7_11" hidden="1">1</definedName>
    <definedName name="HTML7_12" hidden="1">"G:\PRODES\WWW\WEB1\FUENTE\JULIO\MESCUO.htm"</definedName>
    <definedName name="HTML7_2" hidden="1">-4146</definedName>
    <definedName name="HTML7_3" hidden="1">"G:\PRODES\WWW\WEB1\MESCUO.HTM"</definedName>
    <definedName name="HTML8_1" hidden="1">"[MESCUO.XLS]CUODE!$B$11:$K$99"</definedName>
    <definedName name="HTML8_11" hidden="1">1</definedName>
    <definedName name="HTML8_12" hidden="1">"G:\PRODES\WWW\WEB1\FUENTE\AGO\MESCUO.htm"</definedName>
    <definedName name="HTML8_2" hidden="1">-4146</definedName>
    <definedName name="HTML8_3" hidden="1">"G:\PRODES\WWW\WEB1\MESCUO.HTM"</definedName>
    <definedName name="HTML9_1" hidden="1">"[MESCUO.XLS]CUODE!$B$11:$J$99"</definedName>
    <definedName name="HTML9_11" hidden="1">1</definedName>
    <definedName name="HTML9_12" hidden="1">"G:\PRODES\WWW\WEB1\FUENTE\JULIO\Mescuo.htm"</definedName>
    <definedName name="HTML9_2" hidden="1">-4146</definedName>
    <definedName name="HTML9_3" hidden="1">"G:\PRODES\WWW\WEB1\MESCUO.HTM"</definedName>
    <definedName name="HTMLCount" hidden="1">9</definedName>
    <definedName name="htrfb" localSheetId="14" hidden="1">{"CAJA_SET96",#N/A,FALSE,"CAJA3";"ING_CORR_SET96",#N/A,FALSE,"CAJA3";"SUNAT_AD_SET96",#N/A,FALSE,"ADUANAS"}</definedName>
    <definedName name="htrfb" localSheetId="5" hidden="1">{"CAJA_SET96",#N/A,FALSE,"CAJA3";"ING_CORR_SET96",#N/A,FALSE,"CAJA3";"SUNAT_AD_SET96",#N/A,FALSE,"ADUANAS"}</definedName>
    <definedName name="htrfb" localSheetId="6" hidden="1">{"CAJA_SET96",#N/A,FALSE,"CAJA3";"ING_CORR_SET96",#N/A,FALSE,"CAJA3";"SUNAT_AD_SET96",#N/A,FALSE,"ADUANAS"}</definedName>
    <definedName name="htrfb" localSheetId="15" hidden="1">{"CAJA_SET96",#N/A,FALSE,"CAJA3";"ING_CORR_SET96",#N/A,FALSE,"CAJA3";"SUNAT_AD_SET96",#N/A,FALSE,"ADUANAS"}</definedName>
    <definedName name="htrfb" localSheetId="8" hidden="1">{"CAJA_SET96",#N/A,FALSE,"CAJA3";"ING_CORR_SET96",#N/A,FALSE,"CAJA3";"SUNAT_AD_SET96",#N/A,FALSE,"ADUANAS"}</definedName>
    <definedName name="htrfb" localSheetId="20" hidden="1">{"CAJA_SET96",#N/A,FALSE,"CAJA3";"ING_CORR_SET96",#N/A,FALSE,"CAJA3";"SUNAT_AD_SET96",#N/A,FALSE,"ADUANAS"}</definedName>
    <definedName name="hyui" localSheetId="14" hidden="1">{"SUNAT_AD_AGO96",#N/A,FALSE,"ADUANAS";"CAJA_AGO96",#N/A,FALSE,"CAJA3";"ING_CORR_AGO96",#N/A,FALSE,"CAJA3"}</definedName>
    <definedName name="hyui" localSheetId="5" hidden="1">{"SUNAT_AD_AGO96",#N/A,FALSE,"ADUANAS";"CAJA_AGO96",#N/A,FALSE,"CAJA3";"ING_CORR_AGO96",#N/A,FALSE,"CAJA3"}</definedName>
    <definedName name="hyui" localSheetId="6" hidden="1">{"SUNAT_AD_AGO96",#N/A,FALSE,"ADUANAS";"CAJA_AGO96",#N/A,FALSE,"CAJA3";"ING_CORR_AGO96",#N/A,FALSE,"CAJA3"}</definedName>
    <definedName name="hyui" localSheetId="15" hidden="1">{"SUNAT_AD_AGO96",#N/A,FALSE,"ADUANAS";"CAJA_AGO96",#N/A,FALSE,"CAJA3";"ING_CORR_AGO96",#N/A,FALSE,"CAJA3"}</definedName>
    <definedName name="hyui" localSheetId="8" hidden="1">{"SUNAT_AD_AGO96",#N/A,FALSE,"ADUANAS";"CAJA_AGO96",#N/A,FALSE,"CAJA3";"ING_CORR_AGO96",#N/A,FALSE,"CAJA3"}</definedName>
    <definedName name="hyui" localSheetId="20" hidden="1">{"SUNAT_AD_AGO96",#N/A,FALSE,"ADUANAS";"CAJA_AGO96",#N/A,FALSE,"CAJA3";"ING_CORR_AGO96",#N/A,FALSE,"CAJA3"}</definedName>
    <definedName name="jhgttfd" localSheetId="14" hidden="1">{"CAJA_SET96",#N/A,FALSE,"CAJA3";"ING_CORR_SET96",#N/A,FALSE,"CAJA3";"SUNAT_AD_SET96",#N/A,FALSE,"ADUANAS"}</definedName>
    <definedName name="jhgttfd" localSheetId="5" hidden="1">{"CAJA_SET96",#N/A,FALSE,"CAJA3";"ING_CORR_SET96",#N/A,FALSE,"CAJA3";"SUNAT_AD_SET96",#N/A,FALSE,"ADUANAS"}</definedName>
    <definedName name="jhgttfd" localSheetId="6" hidden="1">{"CAJA_SET96",#N/A,FALSE,"CAJA3";"ING_CORR_SET96",#N/A,FALSE,"CAJA3";"SUNAT_AD_SET96",#N/A,FALSE,"ADUANAS"}</definedName>
    <definedName name="jhgttfd" localSheetId="15" hidden="1">{"CAJA_SET96",#N/A,FALSE,"CAJA3";"ING_CORR_SET96",#N/A,FALSE,"CAJA3";"SUNAT_AD_SET96",#N/A,FALSE,"ADUANAS"}</definedName>
    <definedName name="jhgttfd" localSheetId="8" hidden="1">{"CAJA_SET96",#N/A,FALSE,"CAJA3";"ING_CORR_SET96",#N/A,FALSE,"CAJA3";"SUNAT_AD_SET96",#N/A,FALSE,"ADUANAS"}</definedName>
    <definedName name="jhgttfd" localSheetId="20" hidden="1">{"CAJA_SET96",#N/A,FALSE,"CAJA3";"ING_CORR_SET96",#N/A,FALSE,"CAJA3";"SUNAT_AD_SET96",#N/A,FALSE,"ADUANAS"}</definedName>
    <definedName name="jiuig" localSheetId="14" hidden="1">{"CAJA_SET96",#N/A,FALSE,"CAJA3";"ING_CORR_SET96",#N/A,FALSE,"CAJA3";"SUNAT_AD_SET96",#N/A,FALSE,"ADUANAS"}</definedName>
    <definedName name="jiuig" localSheetId="5" hidden="1">{"CAJA_SET96",#N/A,FALSE,"CAJA3";"ING_CORR_SET96",#N/A,FALSE,"CAJA3";"SUNAT_AD_SET96",#N/A,FALSE,"ADUANAS"}</definedName>
    <definedName name="jiuig" localSheetId="6" hidden="1">{"CAJA_SET96",#N/A,FALSE,"CAJA3";"ING_CORR_SET96",#N/A,FALSE,"CAJA3";"SUNAT_AD_SET96",#N/A,FALSE,"ADUANAS"}</definedName>
    <definedName name="jiuig" localSheetId="15" hidden="1">{"CAJA_SET96",#N/A,FALSE,"CAJA3";"ING_CORR_SET96",#N/A,FALSE,"CAJA3";"SUNAT_AD_SET96",#N/A,FALSE,"ADUANAS"}</definedName>
    <definedName name="jiuig" localSheetId="8" hidden="1">{"CAJA_SET96",#N/A,FALSE,"CAJA3";"ING_CORR_SET96",#N/A,FALSE,"CAJA3";"SUNAT_AD_SET96",#N/A,FALSE,"ADUANAS"}</definedName>
    <definedName name="jiuig" localSheetId="20" hidden="1">{"CAJA_SET96",#N/A,FALSE,"CAJA3";"ING_CORR_SET96",#N/A,FALSE,"CAJA3";"SUNAT_AD_SET96",#N/A,FALSE,"ADUANAS"}</definedName>
    <definedName name="jjjjjjjjjjjjjjjjjjjjjjjjjjjjjjjjjjjjjjjjjjjjjjjjjjjjjjjj" localSheetId="14" hidden="1">{"CAJA_SET96",#N/A,FALSE,"CAJA3";"ING_CORR_SET96",#N/A,FALSE,"CAJA3";"SUNAT_AD_SET96",#N/A,FALSE,"ADUANAS"}</definedName>
    <definedName name="jjjjjjjjjjjjjjjjjjjjjjjjjjjjjjjjjjjjjjjjjjjjjjjjjjjjjjjj" localSheetId="5" hidden="1">{"CAJA_SET96",#N/A,FALSE,"CAJA3";"ING_CORR_SET96",#N/A,FALSE,"CAJA3";"SUNAT_AD_SET96",#N/A,FALSE,"ADUANAS"}</definedName>
    <definedName name="jjjjjjjjjjjjjjjjjjjjjjjjjjjjjjjjjjjjjjjjjjjjjjjjjjjjjjjj" localSheetId="6" hidden="1">{"CAJA_SET96",#N/A,FALSE,"CAJA3";"ING_CORR_SET96",#N/A,FALSE,"CAJA3";"SUNAT_AD_SET96",#N/A,FALSE,"ADUANAS"}</definedName>
    <definedName name="jjjjjjjjjjjjjjjjjjjjjjjjjjjjjjjjjjjjjjjjjjjjjjjjjjjjjjjj" localSheetId="15" hidden="1">{"CAJA_SET96",#N/A,FALSE,"CAJA3";"ING_CORR_SET96",#N/A,FALSE,"CAJA3";"SUNAT_AD_SET96",#N/A,FALSE,"ADUANAS"}</definedName>
    <definedName name="jjjjjjjjjjjjjjjjjjjjjjjjjjjjjjjjjjjjjjjjjjjjjjjjjjjjjjjj" localSheetId="8" hidden="1">{"CAJA_SET96",#N/A,FALSE,"CAJA3";"ING_CORR_SET96",#N/A,FALSE,"CAJA3";"SUNAT_AD_SET96",#N/A,FALSE,"ADUANAS"}</definedName>
    <definedName name="jjjjjjjjjjjjjjjjjjjjjjjjjjjjjjjjjjjjjjjjjjjjjjjjjjjjjjjj" localSheetId="20" hidden="1">{"CAJA_SET96",#N/A,FALSE,"CAJA3";"ING_CORR_SET96",#N/A,FALSE,"CAJA3";"SUNAT_AD_SET96",#N/A,FALSE,"ADUANAS"}</definedName>
    <definedName name="juyfres" localSheetId="14" hidden="1">{"SUNAT_AD_AGO96",#N/A,FALSE,"ADUANAS";"CAJA_AGO96",#N/A,FALSE,"CAJA3";"ING_CORR_AGO96",#N/A,FALSE,"CAJA3"}</definedName>
    <definedName name="juyfres" localSheetId="5" hidden="1">{"SUNAT_AD_AGO96",#N/A,FALSE,"ADUANAS";"CAJA_AGO96",#N/A,FALSE,"CAJA3";"ING_CORR_AGO96",#N/A,FALSE,"CAJA3"}</definedName>
    <definedName name="juyfres" localSheetId="6" hidden="1">{"SUNAT_AD_AGO96",#N/A,FALSE,"ADUANAS";"CAJA_AGO96",#N/A,FALSE,"CAJA3";"ING_CORR_AGO96",#N/A,FALSE,"CAJA3"}</definedName>
    <definedName name="juyfres" localSheetId="15" hidden="1">{"SUNAT_AD_AGO96",#N/A,FALSE,"ADUANAS";"CAJA_AGO96",#N/A,FALSE,"CAJA3";"ING_CORR_AGO96",#N/A,FALSE,"CAJA3"}</definedName>
    <definedName name="juyfres" localSheetId="8" hidden="1">{"SUNAT_AD_AGO96",#N/A,FALSE,"ADUANAS";"CAJA_AGO96",#N/A,FALSE,"CAJA3";"ING_CORR_AGO96",#N/A,FALSE,"CAJA3"}</definedName>
    <definedName name="juyfres" localSheetId="20" hidden="1">{"SUNAT_AD_AGO96",#N/A,FALSE,"ADUANAS";"CAJA_AGO96",#N/A,FALSE,"CAJA3";"ING_CORR_AGO96",#N/A,FALSE,"CAJA3"}</definedName>
    <definedName name="KSJSYYEHNFJDKD5822" localSheetId="14" hidden="1">{"SUNAT_AD_AGO96",#N/A,FALSE,"ADUANAS";"CAJA_AGO96",#N/A,FALSE,"CAJA3";"ING_CORR_AGO96",#N/A,FALSE,"CAJA3"}</definedName>
    <definedName name="KSJSYYEHNFJDKD5822" localSheetId="5" hidden="1">{"SUNAT_AD_AGO96",#N/A,FALSE,"ADUANAS";"CAJA_AGO96",#N/A,FALSE,"CAJA3";"ING_CORR_AGO96",#N/A,FALSE,"CAJA3"}</definedName>
    <definedName name="KSJSYYEHNFJDKD5822" localSheetId="6" hidden="1">{"SUNAT_AD_AGO96",#N/A,FALSE,"ADUANAS";"CAJA_AGO96",#N/A,FALSE,"CAJA3";"ING_CORR_AGO96",#N/A,FALSE,"CAJA3"}</definedName>
    <definedName name="KSJSYYEHNFJDKD5822" localSheetId="15" hidden="1">{"SUNAT_AD_AGO96",#N/A,FALSE,"ADUANAS";"CAJA_AGO96",#N/A,FALSE,"CAJA3";"ING_CORR_AGO96",#N/A,FALSE,"CAJA3"}</definedName>
    <definedName name="KSJSYYEHNFJDKD5822" localSheetId="8" hidden="1">{"SUNAT_AD_AGO96",#N/A,FALSE,"ADUANAS";"CAJA_AGO96",#N/A,FALSE,"CAJA3";"ING_CORR_AGO96",#N/A,FALSE,"CAJA3"}</definedName>
    <definedName name="KSJSYYEHNFJDKD5822" localSheetId="20" hidden="1">{"SUNAT_AD_AGO96",#N/A,FALSE,"ADUANAS";"CAJA_AGO96",#N/A,FALSE,"CAJA3";"ING_CORR_AGO96",#N/A,FALSE,"CAJA3"}</definedName>
    <definedName name="m" localSheetId="14" hidden="1">{"CAJA_SET96",#N/A,FALSE,"CAJA3";"ING_CORR_SET96",#N/A,FALSE,"CAJA3";"SUNAT_AD_SET96",#N/A,FALSE,"ADUANAS"}</definedName>
    <definedName name="m" localSheetId="5" hidden="1">{"CAJA_SET96",#N/A,FALSE,"CAJA3";"ING_CORR_SET96",#N/A,FALSE,"CAJA3";"SUNAT_AD_SET96",#N/A,FALSE,"ADUANAS"}</definedName>
    <definedName name="m" localSheetId="6" hidden="1">{"CAJA_SET96",#N/A,FALSE,"CAJA3";"ING_CORR_SET96",#N/A,FALSE,"CAJA3";"SUNAT_AD_SET96",#N/A,FALSE,"ADUANAS"}</definedName>
    <definedName name="m" localSheetId="15" hidden="1">{"CAJA_SET96",#N/A,FALSE,"CAJA3";"ING_CORR_SET96",#N/A,FALSE,"CAJA3";"SUNAT_AD_SET96",#N/A,FALSE,"ADUANAS"}</definedName>
    <definedName name="m" localSheetId="8" hidden="1">{"CAJA_SET96",#N/A,FALSE,"CAJA3";"ING_CORR_SET96",#N/A,FALSE,"CAJA3";"SUNAT_AD_SET96",#N/A,FALSE,"ADUANAS"}</definedName>
    <definedName name="m" localSheetId="20" hidden="1">{"CAJA_SET96",#N/A,FALSE,"CAJA3";"ING_CORR_SET96",#N/A,FALSE,"CAJA3";"SUNAT_AD_SET96",#N/A,FALSE,"ADUANAS"}</definedName>
    <definedName name="NADA" localSheetId="14" hidden="1">{"CAJA_SET96",#N/A,FALSE,"CAJA3";"ING_CORR_SET96",#N/A,FALSE,"CAJA3";"SUNAT_AD_SET96",#N/A,FALSE,"ADUANAS"}</definedName>
    <definedName name="NADA" localSheetId="5" hidden="1">{"CAJA_SET96",#N/A,FALSE,"CAJA3";"ING_CORR_SET96",#N/A,FALSE,"CAJA3";"SUNAT_AD_SET96",#N/A,FALSE,"ADUANAS"}</definedName>
    <definedName name="NADA" localSheetId="6" hidden="1">{"CAJA_SET96",#N/A,FALSE,"CAJA3";"ING_CORR_SET96",#N/A,FALSE,"CAJA3";"SUNAT_AD_SET96",#N/A,FALSE,"ADUANAS"}</definedName>
    <definedName name="NADA" localSheetId="15" hidden="1">{"CAJA_SET96",#N/A,FALSE,"CAJA3";"ING_CORR_SET96",#N/A,FALSE,"CAJA3";"SUNAT_AD_SET96",#N/A,FALSE,"ADUANAS"}</definedName>
    <definedName name="NADA" localSheetId="8" hidden="1">{"CAJA_SET96",#N/A,FALSE,"CAJA3";"ING_CORR_SET96",#N/A,FALSE,"CAJA3";"SUNAT_AD_SET96",#N/A,FALSE,"ADUANAS"}</definedName>
    <definedName name="NADA" localSheetId="20" hidden="1">{"CAJA_SET96",#N/A,FALSE,"CAJA3";"ING_CORR_SET96",#N/A,FALSE,"CAJA3";"SUNAT_AD_SET96",#N/A,FALSE,"ADUANAS"}</definedName>
    <definedName name="pbi" localSheetId="14" hidden="1">{"CAJA_SET96",#N/A,FALSE,"CAJA3";"ING_CORR_SET96",#N/A,FALSE,"CAJA3";"SUNAT_AD_SET96",#N/A,FALSE,"ADUANAS"}</definedName>
    <definedName name="pbi" localSheetId="5" hidden="1">{"CAJA_SET96",#N/A,FALSE,"CAJA3";"ING_CORR_SET96",#N/A,FALSE,"CAJA3";"SUNAT_AD_SET96",#N/A,FALSE,"ADUANAS"}</definedName>
    <definedName name="pbi" localSheetId="6" hidden="1">{"CAJA_SET96",#N/A,FALSE,"CAJA3";"ING_CORR_SET96",#N/A,FALSE,"CAJA3";"SUNAT_AD_SET96",#N/A,FALSE,"ADUANAS"}</definedName>
    <definedName name="pbi" localSheetId="15" hidden="1">{"CAJA_SET96",#N/A,FALSE,"CAJA3";"ING_CORR_SET96",#N/A,FALSE,"CAJA3";"SUNAT_AD_SET96",#N/A,FALSE,"ADUANAS"}</definedName>
    <definedName name="pbi" localSheetId="8" hidden="1">{"CAJA_SET96",#N/A,FALSE,"CAJA3";"ING_CORR_SET96",#N/A,FALSE,"CAJA3";"SUNAT_AD_SET96",#N/A,FALSE,"ADUANAS"}</definedName>
    <definedName name="pbi" localSheetId="20" hidden="1">{"CAJA_SET96",#N/A,FALSE,"CAJA3";"ING_CORR_SET96",#N/A,FALSE,"CAJA3";"SUNAT_AD_SET96",#N/A,FALSE,"ADUANAS"}</definedName>
    <definedName name="POIU" localSheetId="14" hidden="1">{"CAJA_SET96",#N/A,FALSE,"CAJA3";"ING_CORR_SET96",#N/A,FALSE,"CAJA3";"SUNAT_AD_SET96",#N/A,FALSE,"ADUANAS"}</definedName>
    <definedName name="POIU" localSheetId="5" hidden="1">{"CAJA_SET96",#N/A,FALSE,"CAJA3";"ING_CORR_SET96",#N/A,FALSE,"CAJA3";"SUNAT_AD_SET96",#N/A,FALSE,"ADUANAS"}</definedName>
    <definedName name="POIU" localSheetId="6" hidden="1">{"CAJA_SET96",#N/A,FALSE,"CAJA3";"ING_CORR_SET96",#N/A,FALSE,"CAJA3";"SUNAT_AD_SET96",#N/A,FALSE,"ADUANAS"}</definedName>
    <definedName name="POIU" localSheetId="15" hidden="1">{"CAJA_SET96",#N/A,FALSE,"CAJA3";"ING_CORR_SET96",#N/A,FALSE,"CAJA3";"SUNAT_AD_SET96",#N/A,FALSE,"ADUANAS"}</definedName>
    <definedName name="POIU" localSheetId="8" hidden="1">{"CAJA_SET96",#N/A,FALSE,"CAJA3";"ING_CORR_SET96",#N/A,FALSE,"CAJA3";"SUNAT_AD_SET96",#N/A,FALSE,"ADUANAS"}</definedName>
    <definedName name="POIU" localSheetId="20" hidden="1">{"CAJA_SET96",#N/A,FALSE,"CAJA3";"ING_CORR_SET96",#N/A,FALSE,"CAJA3";"SUNAT_AD_SET96",#N/A,FALSE,"ADUANAS"}</definedName>
    <definedName name="q" localSheetId="14" hidden="1">{"CAJA_SET96",#N/A,FALSE,"CAJA3";"ING_CORR_SET96",#N/A,FALSE,"CAJA3";"SUNAT_AD_SET96",#N/A,FALSE,"ADUANAS"}</definedName>
    <definedName name="q" localSheetId="5" hidden="1">{"CAJA_SET96",#N/A,FALSE,"CAJA3";"ING_CORR_SET96",#N/A,FALSE,"CAJA3";"SUNAT_AD_SET96",#N/A,FALSE,"ADUANAS"}</definedName>
    <definedName name="q" localSheetId="6" hidden="1">{"CAJA_SET96",#N/A,FALSE,"CAJA3";"ING_CORR_SET96",#N/A,FALSE,"CAJA3";"SUNAT_AD_SET96",#N/A,FALSE,"ADUANAS"}</definedName>
    <definedName name="q" localSheetId="15" hidden="1">{"CAJA_SET96",#N/A,FALSE,"CAJA3";"ING_CORR_SET96",#N/A,FALSE,"CAJA3";"SUNAT_AD_SET96",#N/A,FALSE,"ADUANAS"}</definedName>
    <definedName name="q" localSheetId="8" hidden="1">{"CAJA_SET96",#N/A,FALSE,"CAJA3";"ING_CORR_SET96",#N/A,FALSE,"CAJA3";"SUNAT_AD_SET96",#N/A,FALSE,"ADUANAS"}</definedName>
    <definedName name="q" localSheetId="20" hidden="1">{"CAJA_SET96",#N/A,FALSE,"CAJA3";"ING_CORR_SET96",#N/A,FALSE,"CAJA3";"SUNAT_AD_SET96",#N/A,FALSE,"ADUANAS"}</definedName>
    <definedName name="qwq" localSheetId="14" hidden="1">{"CAJA_SET96",#N/A,FALSE,"CAJA3";"ING_CORR_SET96",#N/A,FALSE,"CAJA3";"SUNAT_AD_SET96",#N/A,FALSE,"ADUANAS"}</definedName>
    <definedName name="qwq" localSheetId="5" hidden="1">{"CAJA_SET96",#N/A,FALSE,"CAJA3";"ING_CORR_SET96",#N/A,FALSE,"CAJA3";"SUNAT_AD_SET96",#N/A,FALSE,"ADUANAS"}</definedName>
    <definedName name="qwq" localSheetId="6" hidden="1">{"CAJA_SET96",#N/A,FALSE,"CAJA3";"ING_CORR_SET96",#N/A,FALSE,"CAJA3";"SUNAT_AD_SET96",#N/A,FALSE,"ADUANAS"}</definedName>
    <definedName name="qwq" localSheetId="15" hidden="1">{"CAJA_SET96",#N/A,FALSE,"CAJA3";"ING_CORR_SET96",#N/A,FALSE,"CAJA3";"SUNAT_AD_SET96",#N/A,FALSE,"ADUANAS"}</definedName>
    <definedName name="qwq" localSheetId="8" hidden="1">{"CAJA_SET96",#N/A,FALSE,"CAJA3";"ING_CORR_SET96",#N/A,FALSE,"CAJA3";"SUNAT_AD_SET96",#N/A,FALSE,"ADUANAS"}</definedName>
    <definedName name="qwq" localSheetId="20" hidden="1">{"CAJA_SET96",#N/A,FALSE,"CAJA3";"ING_CORR_SET96",#N/A,FALSE,"CAJA3";"SUNAT_AD_SET96",#N/A,FALSE,"ADUANAS"}</definedName>
    <definedName name="safdxhftjyjhg" localSheetId="14" hidden="1">{"CAJA_SET96",#N/A,FALSE,"CAJA3";"ING_CORR_SET96",#N/A,FALSE,"CAJA3";"SUNAT_AD_SET96",#N/A,FALSE,"ADUANAS"}</definedName>
    <definedName name="safdxhftjyjhg" localSheetId="5" hidden="1">{"CAJA_SET96",#N/A,FALSE,"CAJA3";"ING_CORR_SET96",#N/A,FALSE,"CAJA3";"SUNAT_AD_SET96",#N/A,FALSE,"ADUANAS"}</definedName>
    <definedName name="safdxhftjyjhg" localSheetId="6" hidden="1">{"CAJA_SET96",#N/A,FALSE,"CAJA3";"ING_CORR_SET96",#N/A,FALSE,"CAJA3";"SUNAT_AD_SET96",#N/A,FALSE,"ADUANAS"}</definedName>
    <definedName name="safdxhftjyjhg" localSheetId="15" hidden="1">{"CAJA_SET96",#N/A,FALSE,"CAJA3";"ING_CORR_SET96",#N/A,FALSE,"CAJA3";"SUNAT_AD_SET96",#N/A,FALSE,"ADUANAS"}</definedName>
    <definedName name="safdxhftjyjhg" localSheetId="8" hidden="1">{"CAJA_SET96",#N/A,FALSE,"CAJA3";"ING_CORR_SET96",#N/A,FALSE,"CAJA3";"SUNAT_AD_SET96",#N/A,FALSE,"ADUANAS"}</definedName>
    <definedName name="safdxhftjyjhg" localSheetId="20" hidden="1">{"CAJA_SET96",#N/A,FALSE,"CAJA3";"ING_CORR_SET96",#N/A,FALSE,"CAJA3";"SUNAT_AD_SET96",#N/A,FALSE,"ADUANAS"}</definedName>
    <definedName name="SAGDGZRE" localSheetId="14" hidden="1">{"CAJA_SET96",#N/A,FALSE,"CAJA3";"ING_CORR_SET96",#N/A,FALSE,"CAJA3";"SUNAT_AD_SET96",#N/A,FALSE,"ADUANAS"}</definedName>
    <definedName name="SAGDGZRE" localSheetId="5" hidden="1">{"CAJA_SET96",#N/A,FALSE,"CAJA3";"ING_CORR_SET96",#N/A,FALSE,"CAJA3";"SUNAT_AD_SET96",#N/A,FALSE,"ADUANAS"}</definedName>
    <definedName name="SAGDGZRE" localSheetId="6" hidden="1">{"CAJA_SET96",#N/A,FALSE,"CAJA3";"ING_CORR_SET96",#N/A,FALSE,"CAJA3";"SUNAT_AD_SET96",#N/A,FALSE,"ADUANAS"}</definedName>
    <definedName name="SAGDGZRE" localSheetId="15" hidden="1">{"CAJA_SET96",#N/A,FALSE,"CAJA3";"ING_CORR_SET96",#N/A,FALSE,"CAJA3";"SUNAT_AD_SET96",#N/A,FALSE,"ADUANAS"}</definedName>
    <definedName name="SAGDGZRE" localSheetId="8" hidden="1">{"CAJA_SET96",#N/A,FALSE,"CAJA3";"ING_CORR_SET96",#N/A,FALSE,"CAJA3";"SUNAT_AD_SET96",#N/A,FALSE,"ADUANAS"}</definedName>
    <definedName name="SAGDGZRE" localSheetId="20" hidden="1">{"CAJA_SET96",#N/A,FALSE,"CAJA3";"ING_CORR_SET96",#N/A,FALSE,"CAJA3";"SUNAT_AD_SET96",#N/A,FALSE,"ADUANAS"}</definedName>
    <definedName name="sajfhsidjgdgzsoñerkohtfg" localSheetId="14" hidden="1">{"CAJA_SET96",#N/A,FALSE,"CAJA3";"ING_CORR_SET96",#N/A,FALSE,"CAJA3";"SUNAT_AD_SET96",#N/A,FALSE,"ADUANAS"}</definedName>
    <definedName name="sajfhsidjgdgzsoñerkohtfg" localSheetId="5" hidden="1">{"CAJA_SET96",#N/A,FALSE,"CAJA3";"ING_CORR_SET96",#N/A,FALSE,"CAJA3";"SUNAT_AD_SET96",#N/A,FALSE,"ADUANAS"}</definedName>
    <definedName name="sajfhsidjgdgzsoñerkohtfg" localSheetId="6" hidden="1">{"CAJA_SET96",#N/A,FALSE,"CAJA3";"ING_CORR_SET96",#N/A,FALSE,"CAJA3";"SUNAT_AD_SET96",#N/A,FALSE,"ADUANAS"}</definedName>
    <definedName name="sajfhsidjgdgzsoñerkohtfg" localSheetId="15" hidden="1">{"CAJA_SET96",#N/A,FALSE,"CAJA3";"ING_CORR_SET96",#N/A,FALSE,"CAJA3";"SUNAT_AD_SET96",#N/A,FALSE,"ADUANAS"}</definedName>
    <definedName name="sajfhsidjgdgzsoñerkohtfg" localSheetId="8" hidden="1">{"CAJA_SET96",#N/A,FALSE,"CAJA3";"ING_CORR_SET96",#N/A,FALSE,"CAJA3";"SUNAT_AD_SET96",#N/A,FALSE,"ADUANAS"}</definedName>
    <definedName name="sajfhsidjgdgzsoñerkohtfg" localSheetId="20" hidden="1">{"CAJA_SET96",#N/A,FALSE,"CAJA3";"ING_CORR_SET96",#N/A,FALSE,"CAJA3";"SUNAT_AD_SET96",#N/A,FALSE,"ADUANAS"}</definedName>
    <definedName name="SFRWIOEONDTXRSWWA" localSheetId="14" hidden="1">{"CAJA_SET96",#N/A,FALSE,"CAJA3";"ING_CORR_SET96",#N/A,FALSE,"CAJA3";"SUNAT_AD_SET96",#N/A,FALSE,"ADUANAS"}</definedName>
    <definedName name="SFRWIOEONDTXRSWWA" localSheetId="5" hidden="1">{"CAJA_SET96",#N/A,FALSE,"CAJA3";"ING_CORR_SET96",#N/A,FALSE,"CAJA3";"SUNAT_AD_SET96",#N/A,FALSE,"ADUANAS"}</definedName>
    <definedName name="SFRWIOEONDTXRSWWA" localSheetId="6" hidden="1">{"CAJA_SET96",#N/A,FALSE,"CAJA3";"ING_CORR_SET96",#N/A,FALSE,"CAJA3";"SUNAT_AD_SET96",#N/A,FALSE,"ADUANAS"}</definedName>
    <definedName name="SFRWIOEONDTXRSWWA" localSheetId="15" hidden="1">{"CAJA_SET96",#N/A,FALSE,"CAJA3";"ING_CORR_SET96",#N/A,FALSE,"CAJA3";"SUNAT_AD_SET96",#N/A,FALSE,"ADUANAS"}</definedName>
    <definedName name="SFRWIOEONDTXRSWWA" localSheetId="8" hidden="1">{"CAJA_SET96",#N/A,FALSE,"CAJA3";"ING_CORR_SET96",#N/A,FALSE,"CAJA3";"SUNAT_AD_SET96",#N/A,FALSE,"ADUANAS"}</definedName>
    <definedName name="SFRWIOEONDTXRSWWA" localSheetId="20" hidden="1">{"CAJA_SET96",#N/A,FALSE,"CAJA3";"ING_CORR_SET96",#N/A,FALSE,"CAJA3";"SUNAT_AD_SET96",#N/A,FALSE,"ADUANAS"}</definedName>
    <definedName name="sgffhg" localSheetId="14" hidden="1">{"CAJA_SET96",#N/A,FALSE,"CAJA3";"ING_CORR_SET96",#N/A,FALSE,"CAJA3";"SUNAT_AD_SET96",#N/A,FALSE,"ADUANAS"}</definedName>
    <definedName name="sgffhg" localSheetId="5" hidden="1">{"CAJA_SET96",#N/A,FALSE,"CAJA3";"ING_CORR_SET96",#N/A,FALSE,"CAJA3";"SUNAT_AD_SET96",#N/A,FALSE,"ADUANAS"}</definedName>
    <definedName name="sgffhg" localSheetId="6" hidden="1">{"CAJA_SET96",#N/A,FALSE,"CAJA3";"ING_CORR_SET96",#N/A,FALSE,"CAJA3";"SUNAT_AD_SET96",#N/A,FALSE,"ADUANAS"}</definedName>
    <definedName name="sgffhg" localSheetId="15" hidden="1">{"CAJA_SET96",#N/A,FALSE,"CAJA3";"ING_CORR_SET96",#N/A,FALSE,"CAJA3";"SUNAT_AD_SET96",#N/A,FALSE,"ADUANAS"}</definedName>
    <definedName name="sgffhg" localSheetId="8" hidden="1">{"CAJA_SET96",#N/A,FALSE,"CAJA3";"ING_CORR_SET96",#N/A,FALSE,"CAJA3";"SUNAT_AD_SET96",#N/A,FALSE,"ADUANAS"}</definedName>
    <definedName name="sgffhg" localSheetId="20" hidden="1">{"CAJA_SET96",#N/A,FALSE,"CAJA3";"ING_CORR_SET96",#N/A,FALSE,"CAJA3";"SUNAT_AD_SET96",#N/A,FALSE,"ADUANAS"}</definedName>
    <definedName name="ssdd" localSheetId="14" hidden="1">{"CAJA_SET96",#N/A,FALSE,"CAJA3";"ING_CORR_SET96",#N/A,FALSE,"CAJA3";"SUNAT_AD_SET96",#N/A,FALSE,"ADUANAS"}</definedName>
    <definedName name="ssdd" localSheetId="5" hidden="1">{"CAJA_SET96",#N/A,FALSE,"CAJA3";"ING_CORR_SET96",#N/A,FALSE,"CAJA3";"SUNAT_AD_SET96",#N/A,FALSE,"ADUANAS"}</definedName>
    <definedName name="ssdd" localSheetId="6" hidden="1">{"CAJA_SET96",#N/A,FALSE,"CAJA3";"ING_CORR_SET96",#N/A,FALSE,"CAJA3";"SUNAT_AD_SET96",#N/A,FALSE,"ADUANAS"}</definedName>
    <definedName name="ssdd" localSheetId="15" hidden="1">{"CAJA_SET96",#N/A,FALSE,"CAJA3";"ING_CORR_SET96",#N/A,FALSE,"CAJA3";"SUNAT_AD_SET96",#N/A,FALSE,"ADUANAS"}</definedName>
    <definedName name="ssdd" localSheetId="8" hidden="1">{"CAJA_SET96",#N/A,FALSE,"CAJA3";"ING_CORR_SET96",#N/A,FALSE,"CAJA3";"SUNAT_AD_SET96",#N/A,FALSE,"ADUANAS"}</definedName>
    <definedName name="ssdd" localSheetId="20" hidden="1">{"CAJA_SET96",#N/A,FALSE,"CAJA3";"ING_CORR_SET96",#N/A,FALSE,"CAJA3";"SUNAT_AD_SET96",#N/A,FALSE,"ADUANAS"}</definedName>
    <definedName name="swqghykii" localSheetId="14" hidden="1">{"SUNAT_AD_AGO96",#N/A,FALSE,"ADUANAS";"CAJA_AGO96",#N/A,FALSE,"CAJA3";"ING_CORR_AGO96",#N/A,FALSE,"CAJA3"}</definedName>
    <definedName name="swqghykii" localSheetId="5" hidden="1">{"SUNAT_AD_AGO96",#N/A,FALSE,"ADUANAS";"CAJA_AGO96",#N/A,FALSE,"CAJA3";"ING_CORR_AGO96",#N/A,FALSE,"CAJA3"}</definedName>
    <definedName name="swqghykii" localSheetId="6" hidden="1">{"SUNAT_AD_AGO96",#N/A,FALSE,"ADUANAS";"CAJA_AGO96",#N/A,FALSE,"CAJA3";"ING_CORR_AGO96",#N/A,FALSE,"CAJA3"}</definedName>
    <definedName name="swqghykii" localSheetId="15" hidden="1">{"SUNAT_AD_AGO96",#N/A,FALSE,"ADUANAS";"CAJA_AGO96",#N/A,FALSE,"CAJA3";"ING_CORR_AGO96",#N/A,FALSE,"CAJA3"}</definedName>
    <definedName name="swqghykii" localSheetId="8" hidden="1">{"SUNAT_AD_AGO96",#N/A,FALSE,"ADUANAS";"CAJA_AGO96",#N/A,FALSE,"CAJA3";"ING_CORR_AGO96",#N/A,FALSE,"CAJA3"}</definedName>
    <definedName name="swqghykii" localSheetId="20" hidden="1">{"SUNAT_AD_AGO96",#N/A,FALSE,"ADUANAS";"CAJA_AGO96",#N/A,FALSE,"CAJA3";"ING_CORR_AGO96",#N/A,FALSE,"CAJA3"}</definedName>
    <definedName name="szdfghutrff" localSheetId="14" hidden="1">{"CAJA_SET96",#N/A,FALSE,"CAJA3";"ING_CORR_SET96",#N/A,FALSE,"CAJA3";"SUNAT_AD_SET96",#N/A,FALSE,"ADUANAS"}</definedName>
    <definedName name="szdfghutrff" localSheetId="5" hidden="1">{"CAJA_SET96",#N/A,FALSE,"CAJA3";"ING_CORR_SET96",#N/A,FALSE,"CAJA3";"SUNAT_AD_SET96",#N/A,FALSE,"ADUANAS"}</definedName>
    <definedName name="szdfghutrff" localSheetId="6" hidden="1">{"CAJA_SET96",#N/A,FALSE,"CAJA3";"ING_CORR_SET96",#N/A,FALSE,"CAJA3";"SUNAT_AD_SET96",#N/A,FALSE,"ADUANAS"}</definedName>
    <definedName name="szdfghutrff" localSheetId="15" hidden="1">{"CAJA_SET96",#N/A,FALSE,"CAJA3";"ING_CORR_SET96",#N/A,FALSE,"CAJA3";"SUNAT_AD_SET96",#N/A,FALSE,"ADUANAS"}</definedName>
    <definedName name="szdfghutrff" localSheetId="8" hidden="1">{"CAJA_SET96",#N/A,FALSE,"CAJA3";"ING_CORR_SET96",#N/A,FALSE,"CAJA3";"SUNAT_AD_SET96",#N/A,FALSE,"ADUANAS"}</definedName>
    <definedName name="szdfghutrff" localSheetId="20" hidden="1">{"CAJA_SET96",#N/A,FALSE,"CAJA3";"ING_CORR_SET96",#N/A,FALSE,"CAJA3";"SUNAT_AD_SET96",#N/A,FALSE,"ADUANAS"}</definedName>
    <definedName name="TTT" localSheetId="14" hidden="1">{"CAJA_SET96",#N/A,FALSE,"CAJA3";"ING_CORR_SET96",#N/A,FALSE,"CAJA3";"SUNAT_AD_SET96",#N/A,FALSE,"ADUANAS"}</definedName>
    <definedName name="TTT" localSheetId="5" hidden="1">{"CAJA_SET96",#N/A,FALSE,"CAJA3";"ING_CORR_SET96",#N/A,FALSE,"CAJA3";"SUNAT_AD_SET96",#N/A,FALSE,"ADUANAS"}</definedName>
    <definedName name="TTT" localSheetId="6" hidden="1">{"CAJA_SET96",#N/A,FALSE,"CAJA3";"ING_CORR_SET96",#N/A,FALSE,"CAJA3";"SUNAT_AD_SET96",#N/A,FALSE,"ADUANAS"}</definedName>
    <definedName name="TTT" localSheetId="15" hidden="1">{"CAJA_SET96",#N/A,FALSE,"CAJA3";"ING_CORR_SET96",#N/A,FALSE,"CAJA3";"SUNAT_AD_SET96",#N/A,FALSE,"ADUANAS"}</definedName>
    <definedName name="TTT" localSheetId="8" hidden="1">{"CAJA_SET96",#N/A,FALSE,"CAJA3";"ING_CORR_SET96",#N/A,FALSE,"CAJA3";"SUNAT_AD_SET96",#N/A,FALSE,"ADUANAS"}</definedName>
    <definedName name="TTT" localSheetId="20" hidden="1">{"CAJA_SET96",#N/A,FALSE,"CAJA3";"ING_CORR_SET96",#N/A,FALSE,"CAJA3";"SUNAT_AD_SET96",#N/A,FALSE,"ADUANAS"}</definedName>
    <definedName name="vddtytjji" localSheetId="14" hidden="1">{"CAJA_SET96",#N/A,FALSE,"CAJA3";"ING_CORR_SET96",#N/A,FALSE,"CAJA3";"SUNAT_AD_SET96",#N/A,FALSE,"ADUANAS"}</definedName>
    <definedName name="vddtytjji" localSheetId="5" hidden="1">{"CAJA_SET96",#N/A,FALSE,"CAJA3";"ING_CORR_SET96",#N/A,FALSE,"CAJA3";"SUNAT_AD_SET96",#N/A,FALSE,"ADUANAS"}</definedName>
    <definedName name="vddtytjji" localSheetId="6" hidden="1">{"CAJA_SET96",#N/A,FALSE,"CAJA3";"ING_CORR_SET96",#N/A,FALSE,"CAJA3";"SUNAT_AD_SET96",#N/A,FALSE,"ADUANAS"}</definedName>
    <definedName name="vddtytjji" localSheetId="15" hidden="1">{"CAJA_SET96",#N/A,FALSE,"CAJA3";"ING_CORR_SET96",#N/A,FALSE,"CAJA3";"SUNAT_AD_SET96",#N/A,FALSE,"ADUANAS"}</definedName>
    <definedName name="vddtytjji" localSheetId="8" hidden="1">{"CAJA_SET96",#N/A,FALSE,"CAJA3";"ING_CORR_SET96",#N/A,FALSE,"CAJA3";"SUNAT_AD_SET96",#N/A,FALSE,"ADUANAS"}</definedName>
    <definedName name="vddtytjji" localSheetId="20" hidden="1">{"CAJA_SET96",#N/A,FALSE,"CAJA3";"ING_CORR_SET96",#N/A,FALSE,"CAJA3";"SUNAT_AD_SET96",#N/A,FALSE,"ADUANAS"}</definedName>
    <definedName name="wrn.CAJA_AGO96." localSheetId="14" hidden="1">{"SUNAT_AD_AGO96",#N/A,FALSE,"ADUANAS";"CAJA_AGO96",#N/A,FALSE,"CAJA3";"ING_CORR_AGO96",#N/A,FALSE,"CAJA3"}</definedName>
    <definedName name="wrn.CAJA_AGO96." localSheetId="5" hidden="1">{"SUNAT_AD_AGO96",#N/A,FALSE,"ADUANAS";"CAJA_AGO96",#N/A,FALSE,"CAJA3";"ING_CORR_AGO96",#N/A,FALSE,"CAJA3"}</definedName>
    <definedName name="wrn.CAJA_AGO96." localSheetId="6" hidden="1">{"SUNAT_AD_AGO96",#N/A,FALSE,"ADUANAS";"CAJA_AGO96",#N/A,FALSE,"CAJA3";"ING_CORR_AGO96",#N/A,FALSE,"CAJA3"}</definedName>
    <definedName name="wrn.CAJA_AGO96." localSheetId="15" hidden="1">{"SUNAT_AD_AGO96",#N/A,FALSE,"ADUANAS";"CAJA_AGO96",#N/A,FALSE,"CAJA3";"ING_CORR_AGO96",#N/A,FALSE,"CAJA3"}</definedName>
    <definedName name="wrn.CAJA_AGO96." localSheetId="8" hidden="1">{"SUNAT_AD_AGO96",#N/A,FALSE,"ADUANAS";"CAJA_AGO96",#N/A,FALSE,"CAJA3";"ING_CORR_AGO96",#N/A,FALSE,"CAJA3"}</definedName>
    <definedName name="wrn.CAJA_AGO96." localSheetId="20" hidden="1">{"SUNAT_AD_AGO96",#N/A,FALSE,"ADUANAS";"CAJA_AGO96",#N/A,FALSE,"CAJA3";"ING_CORR_AGO96",#N/A,FALSE,"CAJA3"}</definedName>
    <definedName name="wrn.CAJA_SET96." localSheetId="14" hidden="1">{"CAJA_SET96",#N/A,FALSE,"CAJA3";"ING_CORR_SET96",#N/A,FALSE,"CAJA3";"SUNAT_AD_SET96",#N/A,FALSE,"ADUANAS"}</definedName>
    <definedName name="wrn.CAJA_SET96." localSheetId="5" hidden="1">{"CAJA_SET96",#N/A,FALSE,"CAJA3";"ING_CORR_SET96",#N/A,FALSE,"CAJA3";"SUNAT_AD_SET96",#N/A,FALSE,"ADUANAS"}</definedName>
    <definedName name="wrn.CAJA_SET96." localSheetId="6" hidden="1">{"CAJA_SET96",#N/A,FALSE,"CAJA3";"ING_CORR_SET96",#N/A,FALSE,"CAJA3";"SUNAT_AD_SET96",#N/A,FALSE,"ADUANAS"}</definedName>
    <definedName name="wrn.CAJA_SET96." localSheetId="15" hidden="1">{"CAJA_SET96",#N/A,FALSE,"CAJA3";"ING_CORR_SET96",#N/A,FALSE,"CAJA3";"SUNAT_AD_SET96",#N/A,FALSE,"ADUANAS"}</definedName>
    <definedName name="wrn.CAJA_SET96." localSheetId="8" hidden="1">{"CAJA_SET96",#N/A,FALSE,"CAJA3";"ING_CORR_SET96",#N/A,FALSE,"CAJA3";"SUNAT_AD_SET96",#N/A,FALSE,"ADUANAS"}</definedName>
    <definedName name="wrn.CAJA_SET96." localSheetId="20" hidden="1">{"CAJA_SET96",#N/A,FALSE,"CAJA3";"ING_CORR_SET96",#N/A,FALSE,"CAJA3";"SUNAT_AD_SET96",#N/A,FALSE,"ADUANAS"}</definedName>
    <definedName name="WTESD" localSheetId="14" hidden="1">{"CAJA_SET96",#N/A,FALSE,"CAJA3";"ING_CORR_SET96",#N/A,FALSE,"CAJA3";"SUNAT_AD_SET96",#N/A,FALSE,"ADUANAS"}</definedName>
    <definedName name="WTESD" localSheetId="5" hidden="1">{"CAJA_SET96",#N/A,FALSE,"CAJA3";"ING_CORR_SET96",#N/A,FALSE,"CAJA3";"SUNAT_AD_SET96",#N/A,FALSE,"ADUANAS"}</definedName>
    <definedName name="WTESD" localSheetId="6" hidden="1">{"CAJA_SET96",#N/A,FALSE,"CAJA3";"ING_CORR_SET96",#N/A,FALSE,"CAJA3";"SUNAT_AD_SET96",#N/A,FALSE,"ADUANAS"}</definedName>
    <definedName name="WTESD" localSheetId="15" hidden="1">{"CAJA_SET96",#N/A,FALSE,"CAJA3";"ING_CORR_SET96",#N/A,FALSE,"CAJA3";"SUNAT_AD_SET96",#N/A,FALSE,"ADUANAS"}</definedName>
    <definedName name="WTESD" localSheetId="8" hidden="1">{"CAJA_SET96",#N/A,FALSE,"CAJA3";"ING_CORR_SET96",#N/A,FALSE,"CAJA3";"SUNAT_AD_SET96",#N/A,FALSE,"ADUANAS"}</definedName>
    <definedName name="WTESD" localSheetId="20" hidden="1">{"CAJA_SET96",#N/A,FALSE,"CAJA3";"ING_CORR_SET96",#N/A,FALSE,"CAJA3";"SUNAT_AD_SET96",#N/A,FALSE,"ADUANAS"}</definedName>
    <definedName name="YTJYTR" localSheetId="14" hidden="1">{"CAJA_SET96",#N/A,FALSE,"CAJA3";"ING_CORR_SET96",#N/A,FALSE,"CAJA3";"SUNAT_AD_SET96",#N/A,FALSE,"ADUANAS"}</definedName>
    <definedName name="YTJYTR" localSheetId="5" hidden="1">{"CAJA_SET96",#N/A,FALSE,"CAJA3";"ING_CORR_SET96",#N/A,FALSE,"CAJA3";"SUNAT_AD_SET96",#N/A,FALSE,"ADUANAS"}</definedName>
    <definedName name="YTJYTR" localSheetId="6" hidden="1">{"CAJA_SET96",#N/A,FALSE,"CAJA3";"ING_CORR_SET96",#N/A,FALSE,"CAJA3";"SUNAT_AD_SET96",#N/A,FALSE,"ADUANAS"}</definedName>
    <definedName name="YTJYTR" localSheetId="15" hidden="1">{"CAJA_SET96",#N/A,FALSE,"CAJA3";"ING_CORR_SET96",#N/A,FALSE,"CAJA3";"SUNAT_AD_SET96",#N/A,FALSE,"ADUANAS"}</definedName>
    <definedName name="YTJYTR" localSheetId="8" hidden="1">{"CAJA_SET96",#N/A,FALSE,"CAJA3";"ING_CORR_SET96",#N/A,FALSE,"CAJA3";"SUNAT_AD_SET96",#N/A,FALSE,"ADUANAS"}</definedName>
    <definedName name="YTJYTR" localSheetId="20" hidden="1">{"CAJA_SET96",#N/A,FALSE,"CAJA3";"ING_CORR_SET96",#N/A,FALSE,"CAJA3";"SUNAT_AD_SET96",#N/A,FALSE,"ADUANAS"}</definedName>
    <definedName name="yu" localSheetId="12" hidden="1">#REF!</definedName>
    <definedName name="yu" localSheetId="14" hidden="1">#REF!</definedName>
    <definedName name="yu" localSheetId="4" hidden="1">#REF!</definedName>
    <definedName name="yu" localSheetId="6" hidden="1">#REF!</definedName>
    <definedName name="yu" localSheetId="15" hidden="1">#REF!</definedName>
    <definedName name="yu" localSheetId="7" hidden="1">#REF!</definedName>
    <definedName name="yu" localSheetId="10" hidden="1">#REF!</definedName>
    <definedName name="yu" localSheetId="20" hidden="1">#REF!</definedName>
    <definedName name="yu" localSheetId="21" hidden="1">#REF!</definedName>
    <definedName name="yu" hidden="1">#REF!</definedName>
    <definedName name="zxs" localSheetId="14" hidden="1">{"CAJA_SET96",#N/A,FALSE,"CAJA3";"ING_CORR_SET96",#N/A,FALSE,"CAJA3";"SUNAT_AD_SET96",#N/A,FALSE,"ADUANAS"}</definedName>
    <definedName name="zxs" localSheetId="5" hidden="1">{"CAJA_SET96",#N/A,FALSE,"CAJA3";"ING_CORR_SET96",#N/A,FALSE,"CAJA3";"SUNAT_AD_SET96",#N/A,FALSE,"ADUANAS"}</definedName>
    <definedName name="zxs" localSheetId="6" hidden="1">{"CAJA_SET96",#N/A,FALSE,"CAJA3";"ING_CORR_SET96",#N/A,FALSE,"CAJA3";"SUNAT_AD_SET96",#N/A,FALSE,"ADUANAS"}</definedName>
    <definedName name="zxs" localSheetId="15" hidden="1">{"CAJA_SET96",#N/A,FALSE,"CAJA3";"ING_CORR_SET96",#N/A,FALSE,"CAJA3";"SUNAT_AD_SET96",#N/A,FALSE,"ADUANAS"}</definedName>
    <definedName name="zxs" localSheetId="8" hidden="1">{"CAJA_SET96",#N/A,FALSE,"CAJA3";"ING_CORR_SET96",#N/A,FALSE,"CAJA3";"SUNAT_AD_SET96",#N/A,FALSE,"ADUANAS"}</definedName>
    <definedName name="zxs" localSheetId="20" hidden="1">{"CAJA_SET96",#N/A,FALSE,"CAJA3";"ING_CORR_SET96",#N/A,FALSE,"CAJA3";"SUNAT_AD_SET96",#N/A,FALSE,"ADUANAS"}</definedName>
  </definedNames>
  <calcPr calcId="145621"/>
</workbook>
</file>

<file path=xl/calcChain.xml><?xml version="1.0" encoding="utf-8"?>
<calcChain xmlns="http://schemas.openxmlformats.org/spreadsheetml/2006/main">
  <c r="Q28" i="26" l="1"/>
  <c r="R28" i="26"/>
  <c r="Q29" i="26"/>
  <c r="R29" i="26"/>
  <c r="Q30" i="26"/>
  <c r="R30" i="26"/>
  <c r="Q31" i="26"/>
  <c r="R31" i="26"/>
  <c r="Q32" i="26"/>
  <c r="R32" i="26"/>
  <c r="Q33" i="26"/>
  <c r="R33" i="26"/>
  <c r="Q34" i="26"/>
  <c r="R34" i="26"/>
  <c r="Q35" i="26"/>
  <c r="R35" i="26"/>
  <c r="Q36" i="26"/>
  <c r="R36" i="26"/>
  <c r="Q37" i="26"/>
  <c r="R37" i="26"/>
  <c r="Q38" i="26"/>
  <c r="R38" i="26"/>
  <c r="Q39" i="26"/>
  <c r="R39" i="26"/>
  <c r="Q41" i="26"/>
  <c r="R41" i="26"/>
  <c r="Q42" i="26"/>
  <c r="R42" i="26"/>
  <c r="Q43" i="26"/>
  <c r="R43" i="26"/>
  <c r="Q44" i="26"/>
  <c r="R44" i="26"/>
  <c r="Q45" i="26"/>
  <c r="R45" i="26"/>
  <c r="Q46" i="26"/>
  <c r="R46" i="26"/>
  <c r="B24" i="36" l="1"/>
  <c r="E4" i="32" l="1"/>
  <c r="E6" i="32"/>
  <c r="E7" i="32"/>
  <c r="E8" i="32"/>
  <c r="E9" i="32"/>
  <c r="E10" i="32"/>
  <c r="E11" i="32"/>
  <c r="E12" i="32"/>
  <c r="E13" i="32"/>
  <c r="E14" i="32"/>
  <c r="E15" i="32"/>
  <c r="E16" i="32"/>
  <c r="E17" i="32"/>
  <c r="E18" i="32"/>
  <c r="E19" i="32"/>
  <c r="E20" i="32"/>
  <c r="E21" i="32"/>
  <c r="E22" i="32"/>
  <c r="E23" i="32"/>
  <c r="E24" i="32"/>
  <c r="E25" i="32"/>
  <c r="E26" i="32"/>
  <c r="E27" i="32"/>
  <c r="E5" i="32"/>
  <c r="B18" i="30"/>
  <c r="B22" i="52"/>
  <c r="B24" i="15"/>
  <c r="I23" i="18" l="1"/>
  <c r="I24" i="18"/>
  <c r="I25" i="18"/>
  <c r="I26" i="18"/>
  <c r="I27" i="18"/>
  <c r="I28" i="18"/>
  <c r="I29" i="18"/>
  <c r="I30" i="18"/>
  <c r="I31" i="18"/>
  <c r="I32" i="18"/>
  <c r="I33" i="18"/>
  <c r="I34" i="18"/>
  <c r="I35" i="18"/>
  <c r="I36" i="18"/>
  <c r="I37" i="18"/>
  <c r="I38" i="18"/>
  <c r="I39" i="18"/>
  <c r="I40" i="18"/>
  <c r="I22" i="18"/>
  <c r="H23" i="18"/>
  <c r="H24" i="18"/>
  <c r="H25" i="18"/>
  <c r="H26" i="18"/>
  <c r="H27" i="18"/>
  <c r="H28" i="18"/>
  <c r="H29" i="18"/>
  <c r="H30" i="18"/>
  <c r="H31" i="18"/>
  <c r="H32" i="18"/>
  <c r="H33" i="18"/>
  <c r="H34" i="18"/>
  <c r="H35" i="18"/>
  <c r="H36" i="18"/>
  <c r="H37" i="18"/>
  <c r="H38" i="18"/>
  <c r="H39" i="18"/>
  <c r="H40" i="18"/>
  <c r="H22" i="18"/>
  <c r="B27" i="46"/>
  <c r="B2" i="46"/>
  <c r="B18" i="48" l="1"/>
  <c r="B25" i="36"/>
  <c r="B2" i="53"/>
  <c r="B27" i="53"/>
  <c r="F146" i="53"/>
  <c r="G146" i="53"/>
  <c r="F147" i="53"/>
  <c r="G147" i="53"/>
  <c r="F148" i="53"/>
  <c r="G148" i="53"/>
  <c r="F149" i="53"/>
  <c r="G149" i="53"/>
  <c r="F150" i="53"/>
  <c r="G150" i="53"/>
  <c r="F151" i="53"/>
  <c r="G151" i="53"/>
  <c r="F152" i="53"/>
  <c r="G152" i="53"/>
  <c r="F153" i="53"/>
  <c r="G153" i="53"/>
  <c r="F154" i="53"/>
  <c r="G154" i="53"/>
  <c r="F155" i="53"/>
  <c r="G155" i="53"/>
  <c r="F156" i="53"/>
  <c r="G156" i="53"/>
  <c r="F157" i="53"/>
  <c r="G157" i="53"/>
  <c r="F158" i="53"/>
  <c r="G158" i="53"/>
  <c r="F159" i="53"/>
  <c r="G159" i="53"/>
  <c r="F160" i="53"/>
  <c r="G160" i="53"/>
  <c r="F161" i="53"/>
  <c r="G161" i="53"/>
  <c r="F162" i="53"/>
  <c r="G162" i="53"/>
  <c r="F163" i="53"/>
  <c r="G163" i="53"/>
  <c r="F164" i="53"/>
  <c r="G164" i="53"/>
  <c r="F165" i="53"/>
  <c r="G165" i="53"/>
  <c r="F166" i="53"/>
  <c r="G166" i="53"/>
  <c r="F167" i="53"/>
  <c r="G167" i="53"/>
  <c r="F168" i="53"/>
  <c r="G168" i="53"/>
  <c r="F169" i="53"/>
  <c r="G169" i="53"/>
  <c r="B22" i="1" l="1"/>
  <c r="B30" i="1"/>
  <c r="C30" i="1"/>
  <c r="D30" i="1"/>
  <c r="E30" i="1"/>
  <c r="F30" i="1"/>
  <c r="G30" i="1"/>
  <c r="H30" i="1"/>
  <c r="I30" i="1"/>
  <c r="J30" i="1"/>
  <c r="C18" i="32" l="1"/>
  <c r="B2" i="52" l="1"/>
  <c r="B11" i="41"/>
  <c r="B2" i="41"/>
  <c r="B29" i="32"/>
  <c r="B28" i="32"/>
  <c r="B2" i="32"/>
  <c r="B30" i="51"/>
  <c r="B31" i="51"/>
  <c r="B2" i="51"/>
  <c r="B17" i="30"/>
  <c r="B2" i="30"/>
  <c r="B25" i="21"/>
  <c r="B2" i="21"/>
  <c r="B23" i="26"/>
  <c r="B22" i="26"/>
  <c r="B2" i="26"/>
  <c r="B23" i="15"/>
  <c r="B2" i="15"/>
  <c r="B35" i="22"/>
  <c r="B2" i="22"/>
  <c r="B19" i="38"/>
  <c r="B2" i="38"/>
  <c r="B18" i="18"/>
  <c r="B2" i="18"/>
  <c r="B23" i="45"/>
  <c r="B2" i="45"/>
  <c r="B23" i="43"/>
  <c r="B2" i="43"/>
  <c r="B2" i="48"/>
  <c r="B2" i="1"/>
  <c r="D10" i="41" l="1"/>
  <c r="E10" i="41"/>
  <c r="F10" i="41"/>
  <c r="G10" i="41"/>
  <c r="C10" i="41"/>
  <c r="K36" i="43" l="1"/>
  <c r="G70" i="22" l="1"/>
  <c r="F70" i="22"/>
  <c r="G69" i="22"/>
  <c r="F69" i="22"/>
  <c r="G68" i="22"/>
  <c r="F68" i="22"/>
  <c r="G67" i="22"/>
  <c r="F67" i="22"/>
  <c r="G60" i="22"/>
  <c r="F60" i="22"/>
  <c r="G59" i="22"/>
  <c r="F59" i="22"/>
  <c r="G58" i="22"/>
  <c r="F58" i="22"/>
  <c r="G57" i="22"/>
  <c r="F57" i="22"/>
  <c r="G51" i="22"/>
  <c r="F51" i="22"/>
  <c r="G50" i="22"/>
  <c r="F50" i="22"/>
  <c r="G49" i="22"/>
  <c r="F49" i="22"/>
  <c r="G48" i="22"/>
  <c r="F48" i="22"/>
  <c r="G39" i="22"/>
  <c r="G40" i="22"/>
  <c r="G41" i="22"/>
  <c r="G42" i="22"/>
  <c r="F42" i="22"/>
  <c r="F41" i="22"/>
  <c r="F40" i="22"/>
  <c r="F39" i="22"/>
  <c r="E41" i="18" l="1"/>
  <c r="D41" i="18"/>
  <c r="H41" i="18"/>
  <c r="I41" i="18"/>
  <c r="B24" i="23" l="1"/>
  <c r="B2" i="36" l="1"/>
  <c r="E28" i="23"/>
  <c r="E29" i="23"/>
  <c r="E30" i="23"/>
  <c r="E31" i="23"/>
  <c r="E32" i="23"/>
  <c r="E33" i="23"/>
  <c r="E34" i="23"/>
  <c r="E35" i="23"/>
  <c r="E36" i="23"/>
  <c r="E37" i="23"/>
  <c r="E38" i="23"/>
  <c r="E39" i="23"/>
  <c r="E40" i="23"/>
  <c r="E41" i="23"/>
  <c r="E42" i="23"/>
  <c r="E43" i="23"/>
  <c r="E44" i="23"/>
  <c r="E45" i="23"/>
  <c r="B2" i="23"/>
  <c r="C48" i="2"/>
  <c r="C47" i="2"/>
  <c r="C2" i="2"/>
  <c r="J33" i="1" l="1"/>
  <c r="I33" i="1"/>
  <c r="H33" i="1"/>
  <c r="G33" i="1"/>
  <c r="F33" i="1"/>
  <c r="E33" i="1"/>
  <c r="D33" i="1"/>
  <c r="C33" i="1"/>
  <c r="B33" i="1"/>
  <c r="J32" i="1"/>
  <c r="I32" i="1"/>
  <c r="H32" i="1"/>
  <c r="G32" i="1"/>
  <c r="F32" i="1"/>
  <c r="E32" i="1"/>
  <c r="D32" i="1"/>
  <c r="C32" i="1"/>
  <c r="B32" i="1"/>
  <c r="E34" i="1" l="1"/>
  <c r="D34" i="1"/>
  <c r="I34" i="1"/>
  <c r="H34" i="1"/>
  <c r="G34" i="1"/>
  <c r="C34" i="1"/>
  <c r="F34" i="1"/>
  <c r="B34" i="1"/>
  <c r="J34" i="1"/>
</calcChain>
</file>

<file path=xl/sharedStrings.xml><?xml version="1.0" encoding="utf-8"?>
<sst xmlns="http://schemas.openxmlformats.org/spreadsheetml/2006/main" count="968" uniqueCount="444">
  <si>
    <t xml:space="preserve"> 0 -  4</t>
  </si>
  <si>
    <t xml:space="preserve"> 5 -  9</t>
  </si>
  <si>
    <t>10 - 14</t>
  </si>
  <si>
    <t>15 - 19</t>
  </si>
  <si>
    <t>20 - 24</t>
  </si>
  <si>
    <t>25 - 29</t>
  </si>
  <si>
    <t>30 - 34</t>
  </si>
  <si>
    <t>35 - 39</t>
  </si>
  <si>
    <t>40 - 44</t>
  </si>
  <si>
    <t>45 - 49</t>
  </si>
  <si>
    <t>50 - 54</t>
  </si>
  <si>
    <t>55 - 59</t>
  </si>
  <si>
    <t>60 - 64</t>
  </si>
  <si>
    <t>65 - 69</t>
  </si>
  <si>
    <t>70 - 74</t>
  </si>
  <si>
    <t>75 - 79</t>
  </si>
  <si>
    <t>80 - 84</t>
  </si>
  <si>
    <t>85 - 89</t>
  </si>
  <si>
    <t>90 - 94</t>
  </si>
  <si>
    <t>95 - 99</t>
  </si>
  <si>
    <t>100 +</t>
  </si>
  <si>
    <t>Paraguay</t>
  </si>
  <si>
    <t>PRY</t>
  </si>
  <si>
    <t>Bolivia</t>
  </si>
  <si>
    <t>BOL</t>
  </si>
  <si>
    <t>PER</t>
  </si>
  <si>
    <t>Guatemala</t>
  </si>
  <si>
    <t>Honduras</t>
  </si>
  <si>
    <t>Nicaragua</t>
  </si>
  <si>
    <t>NIC</t>
  </si>
  <si>
    <t>MEX</t>
  </si>
  <si>
    <t>Venezuela</t>
  </si>
  <si>
    <t>VEN</t>
  </si>
  <si>
    <t>Ecuador</t>
  </si>
  <si>
    <t>ECU</t>
  </si>
  <si>
    <t>El Salvador</t>
  </si>
  <si>
    <t>SLV</t>
  </si>
  <si>
    <t>Colombia</t>
  </si>
  <si>
    <t>COL</t>
  </si>
  <si>
    <t>Argentina</t>
  </si>
  <si>
    <t>ARG</t>
  </si>
  <si>
    <t>PAN</t>
  </si>
  <si>
    <t>BRA</t>
  </si>
  <si>
    <t>Chile</t>
  </si>
  <si>
    <t>CHL</t>
  </si>
  <si>
    <t>Costa Rica</t>
  </si>
  <si>
    <t>CRI</t>
  </si>
  <si>
    <t>Uruguay</t>
  </si>
  <si>
    <t>URY</t>
  </si>
  <si>
    <t>JAM</t>
  </si>
  <si>
    <t>Jamaica</t>
  </si>
  <si>
    <t>Guyana</t>
  </si>
  <si>
    <t>Bahamas</t>
  </si>
  <si>
    <t>Barbados</t>
  </si>
  <si>
    <t>Upper middle income</t>
  </si>
  <si>
    <t>Trinidad and Tobago</t>
  </si>
  <si>
    <t>Universal</t>
  </si>
  <si>
    <t>no data</t>
  </si>
  <si>
    <t>Brunei Darussalam</t>
  </si>
  <si>
    <t>China</t>
  </si>
  <si>
    <t>Hong Kong SAR, China</t>
  </si>
  <si>
    <t>Indonesia</t>
  </si>
  <si>
    <t>Korea, Rep.</t>
  </si>
  <si>
    <t>Malaysia</t>
  </si>
  <si>
    <t>Mongolia</t>
  </si>
  <si>
    <t>Papua New Guinea</t>
  </si>
  <si>
    <t>Philippines</t>
  </si>
  <si>
    <t>Singapore</t>
  </si>
  <si>
    <t>Thailand</t>
  </si>
  <si>
    <t>Vanuatu</t>
  </si>
  <si>
    <t>Vietnam</t>
  </si>
  <si>
    <t>Albania</t>
  </si>
  <si>
    <t>Armenia</t>
  </si>
  <si>
    <t>Azerbaijan</t>
  </si>
  <si>
    <t>Belarus</t>
  </si>
  <si>
    <t>Bosnia and Herzegovina</t>
  </si>
  <si>
    <t>Bulgaria</t>
  </si>
  <si>
    <t>Croatia</t>
  </si>
  <si>
    <t>Czech Republic</t>
  </si>
  <si>
    <t>Estonia</t>
  </si>
  <si>
    <t>Georgia</t>
  </si>
  <si>
    <t>Hungary</t>
  </si>
  <si>
    <t>Kazakhstan</t>
  </si>
  <si>
    <t>Kyrgyz Republic</t>
  </si>
  <si>
    <t>Latvia</t>
  </si>
  <si>
    <t>Lithuania</t>
  </si>
  <si>
    <t>Macedonia, FYR</t>
  </si>
  <si>
    <t>Moldova</t>
  </si>
  <si>
    <t>Poland</t>
  </si>
  <si>
    <t>Romania</t>
  </si>
  <si>
    <t>Russian Federation</t>
  </si>
  <si>
    <t>Serbia</t>
  </si>
  <si>
    <t>Slovak Republic</t>
  </si>
  <si>
    <t>Slovenia</t>
  </si>
  <si>
    <t>Turkey</t>
  </si>
  <si>
    <t>Ukraine</t>
  </si>
  <si>
    <t>Australia</t>
  </si>
  <si>
    <t>Austria</t>
  </si>
  <si>
    <t>Belgium</t>
  </si>
  <si>
    <t>Canada</t>
  </si>
  <si>
    <t>Denmark</t>
  </si>
  <si>
    <t>Finland</t>
  </si>
  <si>
    <t>France</t>
  </si>
  <si>
    <t>Germany</t>
  </si>
  <si>
    <t>Greece</t>
  </si>
  <si>
    <t>Iceland</t>
  </si>
  <si>
    <t>Ireland</t>
  </si>
  <si>
    <t>Italy</t>
  </si>
  <si>
    <t>Japan</t>
  </si>
  <si>
    <t>Netherlands</t>
  </si>
  <si>
    <t>New Zealand</t>
  </si>
  <si>
    <t>Norway</t>
  </si>
  <si>
    <t>Portugal</t>
  </si>
  <si>
    <t>Spain</t>
  </si>
  <si>
    <t>Sweden</t>
  </si>
  <si>
    <t>Switzerland</t>
  </si>
  <si>
    <t>United Kingdom</t>
  </si>
  <si>
    <t>United States</t>
  </si>
  <si>
    <t>Algeria</t>
  </si>
  <si>
    <t>Bahrain</t>
  </si>
  <si>
    <t>Djibouti</t>
  </si>
  <si>
    <t>Egypt, Arab Rep.</t>
  </si>
  <si>
    <t>Iran, Islamic Rep.</t>
  </si>
  <si>
    <t>Iraq</t>
  </si>
  <si>
    <t>Jordan</t>
  </si>
  <si>
    <t>Lebanon</t>
  </si>
  <si>
    <t>Libya</t>
  </si>
  <si>
    <t>Morocco</t>
  </si>
  <si>
    <t>Qatar</t>
  </si>
  <si>
    <t>Syrian Arab Republic</t>
  </si>
  <si>
    <t>Tunisia</t>
  </si>
  <si>
    <t>Yemen, Rep.</t>
  </si>
  <si>
    <t>Afghanistan</t>
  </si>
  <si>
    <t>Bangladesh</t>
  </si>
  <si>
    <t>Bhutan</t>
  </si>
  <si>
    <t>India</t>
  </si>
  <si>
    <t>Maldives</t>
  </si>
  <si>
    <t>Nepal</t>
  </si>
  <si>
    <t>Pakistan</t>
  </si>
  <si>
    <t>Sri Lanka</t>
  </si>
  <si>
    <t>Benin</t>
  </si>
  <si>
    <t>Botswana</t>
  </si>
  <si>
    <t>Burkina Faso</t>
  </si>
  <si>
    <t>Burundi</t>
  </si>
  <si>
    <t>Cameroon</t>
  </si>
  <si>
    <t>Cape Verde</t>
  </si>
  <si>
    <t>Central African Republic</t>
  </si>
  <si>
    <t>Chad</t>
  </si>
  <si>
    <t>Congo, Dem. Rep.</t>
  </si>
  <si>
    <t>Congo, Rep.</t>
  </si>
  <si>
    <t>Cote d'Ivoire</t>
  </si>
  <si>
    <t>Gambia, The</t>
  </si>
  <si>
    <t>Ghana</t>
  </si>
  <si>
    <t>Guinea</t>
  </si>
  <si>
    <t>Cuba</t>
  </si>
  <si>
    <t>Guinea-Bissau</t>
  </si>
  <si>
    <t>Dominica</t>
  </si>
  <si>
    <t>Kenya</t>
  </si>
  <si>
    <t>Lesotho</t>
  </si>
  <si>
    <t>Mauritania</t>
  </si>
  <si>
    <t>Mauritius</t>
  </si>
  <si>
    <t>Mozambique</t>
  </si>
  <si>
    <t>Namibia</t>
  </si>
  <si>
    <t>Niger</t>
  </si>
  <si>
    <t>Nigeria</t>
  </si>
  <si>
    <t>Rwanda</t>
  </si>
  <si>
    <t>Senegal</t>
  </si>
  <si>
    <t>Sierra Leone</t>
  </si>
  <si>
    <t>South Africa</t>
  </si>
  <si>
    <t>Sudan</t>
  </si>
  <si>
    <t>Tanzania</t>
  </si>
  <si>
    <t>Togo</t>
  </si>
  <si>
    <t>Uganda</t>
  </si>
  <si>
    <t>Zambia</t>
  </si>
  <si>
    <t>Zimbabwe</t>
  </si>
  <si>
    <t>aportPEA</t>
  </si>
  <si>
    <t>100 y más</t>
  </si>
  <si>
    <t>Afiliados Otros</t>
  </si>
  <si>
    <t xml:space="preserve">población en edad de trabajar/ personas &gt;65
</t>
  </si>
  <si>
    <t>Año 2000</t>
  </si>
  <si>
    <t>DOM</t>
  </si>
  <si>
    <t>GUA</t>
  </si>
  <si>
    <t>HON</t>
  </si>
  <si>
    <t>-</t>
  </si>
  <si>
    <t>30/35</t>
  </si>
  <si>
    <t>37.5/38.5</t>
  </si>
  <si>
    <t>Stock Cobertura 2050</t>
  </si>
  <si>
    <t>Descubiertos</t>
  </si>
  <si>
    <t>Crecimiento del 2.5%</t>
  </si>
  <si>
    <t>Crecimiento del 1%</t>
  </si>
  <si>
    <t>Crecimiento del 5%</t>
  </si>
  <si>
    <t>Overall</t>
  </si>
  <si>
    <t>BBVA</t>
  </si>
  <si>
    <t>MAPP2</t>
  </si>
  <si>
    <t>Fuente</t>
  </si>
  <si>
    <t>País</t>
  </si>
  <si>
    <t xml:space="preserve"> [0-25)</t>
  </si>
  <si>
    <t xml:space="preserve"> [25-50)</t>
  </si>
  <si>
    <t xml:space="preserve"> [50-75)</t>
  </si>
  <si>
    <t xml:space="preserve"> [75-100)</t>
  </si>
  <si>
    <t>MEXICO</t>
  </si>
  <si>
    <t>PERU</t>
  </si>
  <si>
    <t>EL SALVADOR</t>
  </si>
  <si>
    <t>CHILE</t>
  </si>
  <si>
    <t>Máximo</t>
  </si>
  <si>
    <t>Mínimo</t>
  </si>
  <si>
    <t>OIT 2003(Se refiere a población de 60 +)</t>
  </si>
  <si>
    <t>Cuadrática (con la región)</t>
  </si>
  <si>
    <t>Cuadrática (sin la región)</t>
  </si>
  <si>
    <t>Índice</t>
  </si>
  <si>
    <t>Población</t>
  </si>
  <si>
    <t>Aux</t>
  </si>
  <si>
    <t>Pob. &lt;15</t>
  </si>
  <si>
    <t>Pob. 15-64</t>
  </si>
  <si>
    <t>Pob. 65+</t>
  </si>
  <si>
    <t>Pob. &lt;15 (2010=1)</t>
  </si>
  <si>
    <t>Pob. 15-64 (2010=1)</t>
  </si>
  <si>
    <t>Pob. 65+  (2010=1)</t>
  </si>
  <si>
    <t>MTSS, Libro Blanco de la Previsión Social (2003)</t>
  </si>
  <si>
    <t>Paraguay. Evaluación actuarial del régimen de jubilaciones y pensiones administrado por el Instituto de previsión social (IPS). Proyecciones 2000-2050.</t>
  </si>
  <si>
    <t>BBVA, Hacia el fortalecimiento de los sistemas de pensiones en México: visión y propuestas de reforma. (2007)</t>
  </si>
  <si>
    <t>BBVA, Presente y futuro del sistema pensional colombiano: diagnóstico y propuestas de reforma (2008)</t>
  </si>
  <si>
    <t>Poblacion 65+/POB</t>
  </si>
  <si>
    <t>Incremento</t>
  </si>
  <si>
    <t>BRB</t>
  </si>
  <si>
    <t>~2010</t>
  </si>
  <si>
    <t>.</t>
  </si>
  <si>
    <t>TTO</t>
  </si>
  <si>
    <t xml:space="preserve"> BOL</t>
  </si>
  <si>
    <t xml:space="preserve"> CHL</t>
  </si>
  <si>
    <t xml:space="preserve"> COL</t>
  </si>
  <si>
    <t xml:space="preserve"> CRI</t>
  </si>
  <si>
    <t xml:space="preserve"> DOM</t>
  </si>
  <si>
    <t xml:space="preserve"> ECU</t>
  </si>
  <si>
    <t xml:space="preserve"> MEX</t>
  </si>
  <si>
    <t xml:space="preserve"> NIC</t>
  </si>
  <si>
    <t xml:space="preserve"> PAN</t>
  </si>
  <si>
    <t xml:space="preserve"> PER</t>
  </si>
  <si>
    <t xml:space="preserve"> PRY</t>
  </si>
  <si>
    <t xml:space="preserve"> SLV</t>
  </si>
  <si>
    <t xml:space="preserve"> VEN</t>
  </si>
  <si>
    <t>%</t>
  </si>
  <si>
    <t>total</t>
  </si>
  <si>
    <t>Año</t>
  </si>
  <si>
    <t>Fuente: BID, en base a encuesta de hogares circa 2010.</t>
  </si>
  <si>
    <t>Nota: Ver Box XX</t>
  </si>
  <si>
    <t>cobertura</t>
  </si>
  <si>
    <r>
      <t>y = 0.0343x</t>
    </r>
    <r>
      <rPr>
        <vertAlign val="superscript"/>
        <sz val="10"/>
        <color rgb="FF000000"/>
        <rFont val="Calibri"/>
        <family val="2"/>
        <scheme val="minor"/>
      </rPr>
      <t>2</t>
    </r>
    <r>
      <rPr>
        <sz val="10"/>
        <color rgb="FF000000"/>
        <rFont val="Calibri"/>
        <family val="2"/>
        <scheme val="minor"/>
      </rPr>
      <t xml:space="preserve"> - 0.3738x + 1.0174</t>
    </r>
  </si>
  <si>
    <r>
      <t>y = 0.0319x</t>
    </r>
    <r>
      <rPr>
        <vertAlign val="superscript"/>
        <sz val="10"/>
        <color rgb="FF000000"/>
        <rFont val="Calibri"/>
        <family val="2"/>
        <scheme val="minor"/>
      </rPr>
      <t>2</t>
    </r>
    <r>
      <rPr>
        <sz val="10"/>
        <color rgb="FF000000"/>
        <rFont val="Calibri"/>
        <family val="2"/>
        <scheme val="minor"/>
      </rPr>
      <t xml:space="preserve"> - 0.33x + 0.8304</t>
    </r>
  </si>
  <si>
    <t>GUY</t>
  </si>
  <si>
    <t>VCT</t>
  </si>
  <si>
    <t>D1</t>
  </si>
  <si>
    <t>D2</t>
  </si>
  <si>
    <t>D3</t>
  </si>
  <si>
    <t>D4</t>
  </si>
  <si>
    <t>D5</t>
  </si>
  <si>
    <t>D6</t>
  </si>
  <si>
    <t>D7</t>
  </si>
  <si>
    <t>D8</t>
  </si>
  <si>
    <t>D9</t>
  </si>
  <si>
    <t>D10</t>
  </si>
  <si>
    <t>ln(GDP pc)</t>
  </si>
  <si>
    <t>OECD</t>
  </si>
  <si>
    <t xml:space="preserve"> BRA*</t>
  </si>
  <si>
    <t xml:space="preserve"> URY*</t>
  </si>
  <si>
    <t xml:space="preserve"> ARG*</t>
  </si>
  <si>
    <t xml:space="preserve"> [0-50)</t>
  </si>
  <si>
    <t xml:space="preserve"> [50-100)</t>
  </si>
  <si>
    <t>BID</t>
  </si>
  <si>
    <t>BHS</t>
  </si>
  <si>
    <t>Total Ocupados</t>
  </si>
  <si>
    <t>Calculos con desagregados</t>
  </si>
  <si>
    <t>(0,2.5)
US$ día PPA</t>
  </si>
  <si>
    <t>[2.5,4)
US$ día PPA</t>
  </si>
  <si>
    <t>[4+,10)
US$ día PPA</t>
  </si>
  <si>
    <t>[10+)
US$ día PPA</t>
  </si>
  <si>
    <t>No afiliados</t>
  </si>
  <si>
    <t>√</t>
  </si>
  <si>
    <t>√ (T)</t>
  </si>
  <si>
    <t>√ (P)</t>
  </si>
  <si>
    <t>√ (I)</t>
  </si>
  <si>
    <t>Haití</t>
  </si>
  <si>
    <t>ALC-19</t>
  </si>
  <si>
    <t>ALC-19 Total</t>
  </si>
  <si>
    <t>ALC-19 Contributiva</t>
  </si>
  <si>
    <t>Promedio ALC-18</t>
  </si>
  <si>
    <t>ALC-19:H</t>
  </si>
  <si>
    <t>ALC-19:M</t>
  </si>
  <si>
    <t>SPP</t>
  </si>
  <si>
    <t>total total  sin bono</t>
  </si>
  <si>
    <t>total total  con bono</t>
  </si>
  <si>
    <t>ONP</t>
  </si>
  <si>
    <t>total total</t>
  </si>
  <si>
    <t>HND</t>
  </si>
  <si>
    <t>GTM</t>
  </si>
  <si>
    <t>BLZ</t>
  </si>
  <si>
    <t>BRA (BPC)</t>
  </si>
  <si>
    <t>BRA (Rural)</t>
  </si>
  <si>
    <t>Title</t>
  </si>
  <si>
    <t>Figure 2.1:</t>
  </si>
  <si>
    <t>Figure 2.2:</t>
  </si>
  <si>
    <t>Figure 2.3:</t>
  </si>
  <si>
    <t>Figure 2.4:</t>
  </si>
  <si>
    <t>Figure 2.5:</t>
  </si>
  <si>
    <t>Figure 2.6:</t>
  </si>
  <si>
    <t>Figure 2.7:</t>
  </si>
  <si>
    <t>Figure 2.8:</t>
  </si>
  <si>
    <t>Figure 2.9:</t>
  </si>
  <si>
    <t>Figure 2.10:</t>
  </si>
  <si>
    <t>Figure 2.11:</t>
  </si>
  <si>
    <t>Figure 2.12:</t>
  </si>
  <si>
    <t>Figure 2.13:</t>
  </si>
  <si>
    <t>Figure 2.14:</t>
  </si>
  <si>
    <t xml:space="preserve">Table 2.1: </t>
  </si>
  <si>
    <t>Table 2.1.1</t>
  </si>
  <si>
    <t xml:space="preserve">Table 2.2: </t>
  </si>
  <si>
    <t xml:space="preserve">Table 2.3: </t>
  </si>
  <si>
    <t>Source</t>
  </si>
  <si>
    <t>Note</t>
  </si>
  <si>
    <t>Contributory systems in select countries in Latin America and the Caribbean</t>
  </si>
  <si>
    <t>T = transitory; P = parallel; I = integrated.</t>
  </si>
  <si>
    <t>Minimum number of years required to receive a contributory pension</t>
  </si>
  <si>
    <t>Population distribution as a %, by age group in Latin America and the Caribbean, 2010–2050</t>
  </si>
  <si>
    <t>Celade (2011) and United Nations (2010).</t>
  </si>
  <si>
    <t>Population pyramid in Latin America and the Caribbean and in developed countries, 2010–50</t>
  </si>
  <si>
    <t xml:space="preserve">The more developed countries include European nations, North American countries (except Mexico), Australia, New Zealand, and Japan. </t>
  </si>
  <si>
    <t>Number of working-age persons per elderly adult, 2010–50</t>
  </si>
  <si>
    <t>Celade (2011).</t>
  </si>
  <si>
    <t>Percentage of elderly adults (65+) collecting a pension, contributory and non-contributory, 2010</t>
  </si>
  <si>
    <t>The division between contributory and non-contributory pensions in Argentina, Brazil, and Uruguay was obtained by divided the number of beneficiaries of these programs by the number of adults 65+. This could be an imperfect measure in countries where the beneficiary can begin drawing a pension at a younger age. The household surveys in Colombia, El Salvador, and Paraguay do not record who receives a non-contributory pension.</t>
  </si>
  <si>
    <t>Eligibility and generosity of non-contributory pensions in the region</t>
  </si>
  <si>
    <t>M: men, W: women; PL= poverty line; PPP: purchasing power parity.</t>
  </si>
  <si>
    <t>Increase in fiscal costs stemming from the demographic factor of granting non-contributory pensions. (1 = no variation)</t>
  </si>
  <si>
    <t>Percentage of elderly adults (65+) receiving a pension, by amount of pension</t>
  </si>
  <si>
    <t>PPP = purchasing power parity.</t>
  </si>
  <si>
    <t>Percentage of elderly adults (65+) receiving a contributory or non-contributory pension, disaggregated by sex.</t>
  </si>
  <si>
    <t>Rate of participation of men and women in Latin America and the Caribbean and the OECD average, 2010</t>
  </si>
  <si>
    <t>Percentage of contributors out of total employed, 2010</t>
  </si>
  <si>
    <t>Contributors out of total employed in Latin America and the Caribbean compared to the rest of the world</t>
  </si>
  <si>
    <t>Where formal workers are one year later (as a percentage)</t>
  </si>
  <si>
    <t>For Colombia, Bolivia, Ecuador, Peru and Venezuela: Goñi (2013), Mexico: Bosch and Maloney (2006), Argentina: Pagés and Stampini (2008).</t>
  </si>
  <si>
    <t>Percentage of contributing men and women, according to contribution density: Chile, Mexico, El Salvador and Peru</t>
  </si>
  <si>
    <t>Percentage of employed and contributors based on type of employment: salaried vs. non-salaried</t>
  </si>
  <si>
    <t xml:space="preserve">Argentina, Ecuador, Paraguay, Peru, Dominican Republic, and Venezuela do not report whether or not non-salaried workers contribute to pension plans. </t>
  </si>
  <si>
    <t>Percentage of contributors out of total employed, by income decile in LAC, 2010</t>
  </si>
  <si>
    <t>GDP per capita growth and percentage of contributors compared to the PEA of countries in Latin America and the Caribbean, 2000–10</t>
  </si>
  <si>
    <t>Ranges of the percentage of adults 65+ without an adequate contributory pension in 2050</t>
  </si>
  <si>
    <t>See Box 2.5 for further details. The points represent estimates of pension coverage made by other institutions using different methodologies. For example, the estimate for Paraguay is based on the 60+ population.</t>
  </si>
  <si>
    <t>Total average pension in Peru, according to the system: ONP and SPP, 2010–50</t>
  </si>
  <si>
    <t>MAPP2-BBVA Research.</t>
  </si>
  <si>
    <t>Figure 2.10</t>
  </si>
  <si>
    <t>Source:</t>
  </si>
  <si>
    <t>Figure 2.7.1:</t>
  </si>
  <si>
    <t>Note:</t>
  </si>
  <si>
    <t xml:space="preserve">Source: </t>
  </si>
  <si>
    <t>Table 2.2:</t>
  </si>
  <si>
    <t>LAC-2010</t>
  </si>
  <si>
    <t>LAC-2050</t>
  </si>
  <si>
    <t>Developed countries-2010</t>
  </si>
  <si>
    <t>Developed countries-2050</t>
  </si>
  <si>
    <t>Men</t>
  </si>
  <si>
    <t>Women</t>
  </si>
  <si>
    <t>Contributory</t>
  </si>
  <si>
    <t>Non-contributory</t>
  </si>
  <si>
    <t>Pension savings for employed workers in the Caribbean, circa 2010</t>
  </si>
  <si>
    <t>Caribbean-4</t>
  </si>
  <si>
    <t>(0,2.5)
US$/day PPP</t>
  </si>
  <si>
    <t>[2.5,4)
US$/day PPP</t>
  </si>
  <si>
    <t>[4+,10)
US$/day PPP</t>
  </si>
  <si>
    <t>[10+)
US$/day PPP</t>
  </si>
  <si>
    <t>LAC-19:M</t>
  </si>
  <si>
    <t>LAC-19:W</t>
  </si>
  <si>
    <t>OECD: M</t>
  </si>
  <si>
    <t>OECD: W</t>
  </si>
  <si>
    <t>LAC</t>
  </si>
  <si>
    <t>Mexico</t>
  </si>
  <si>
    <t>Peru</t>
  </si>
  <si>
    <t>Not contributing</t>
  </si>
  <si>
    <t>Contributing to another system</t>
  </si>
  <si>
    <t>LAC-19:CP</t>
  </si>
  <si>
    <t>LAC-19:A</t>
  </si>
  <si>
    <t>Non-salaried</t>
  </si>
  <si>
    <t>Salaried</t>
  </si>
  <si>
    <t>LAC-13:CP</t>
  </si>
  <si>
    <t>LAC-13/19</t>
  </si>
  <si>
    <t>LAC-19</t>
  </si>
  <si>
    <t>Small (2-5)</t>
  </si>
  <si>
    <t>Medium (6-50)</t>
  </si>
  <si>
    <t>Large (50 +)</t>
  </si>
  <si>
    <t>Figure 2.5.1</t>
  </si>
  <si>
    <t>Prediction (cross section)</t>
  </si>
  <si>
    <t>Prediction (panel data)</t>
  </si>
  <si>
    <t>Contributors/employed</t>
  </si>
  <si>
    <t>Outside estimates</t>
  </si>
  <si>
    <t>Brazil</t>
  </si>
  <si>
    <t>Belize</t>
  </si>
  <si>
    <t>Panama</t>
  </si>
  <si>
    <t>Dominican Rep.</t>
  </si>
  <si>
    <t>Country</t>
  </si>
  <si>
    <t>Contributory scheme</t>
  </si>
  <si>
    <t>Defined benefit scheme</t>
  </si>
  <si>
    <t>Defined contribution scheme</t>
  </si>
  <si>
    <t>Years</t>
  </si>
  <si>
    <t>Dominican Republic</t>
  </si>
  <si>
    <t>60 (M) and 55 (W)</t>
  </si>
  <si>
    <t>Age</t>
  </si>
  <si>
    <t>Eligibility</t>
  </si>
  <si>
    <t>US$/day at PPP</t>
  </si>
  <si>
    <t>% GDP 
per capita</t>
  </si>
  <si>
    <t>% PL ($2.5)</t>
  </si>
  <si>
    <t>Target - Poverty</t>
  </si>
  <si>
    <t>Target - No Pension</t>
  </si>
  <si>
    <t>Target - regional and no pension</t>
  </si>
  <si>
    <t>Target - Rural workers</t>
  </si>
  <si>
    <t>57 (M)  52 (W)</t>
  </si>
  <si>
    <t>65 and 6 months</t>
  </si>
  <si>
    <t>60 (M) 55 (W)</t>
  </si>
  <si>
    <t>67 (M) 65 (W)</t>
  </si>
  <si>
    <t>Table 2.3:</t>
  </si>
  <si>
    <t>Inactive</t>
  </si>
  <si>
    <t>Unemployed</t>
  </si>
  <si>
    <t>Self-employed</t>
  </si>
  <si>
    <t>Salaried informal</t>
  </si>
  <si>
    <t>Formal</t>
  </si>
  <si>
    <t>Average</t>
  </si>
  <si>
    <t>Figure 2.7.1</t>
  </si>
  <si>
    <t>Table 2.1:</t>
  </si>
  <si>
    <t>Figure 2.3.1:</t>
  </si>
  <si>
    <t>Pallares-Millares, Romero, and Whitehouse (2012).</t>
  </si>
  <si>
    <t>Prepared by the authors based on pension system information.</t>
  </si>
  <si>
    <t>Authors' calculations based on household surveys (circa 2010).</t>
  </si>
  <si>
    <t>Authors' calculations based on publications from Institutes for Statistics and Social Security Institutes.</t>
  </si>
  <si>
    <t>Authors' calculations based on household surveys (circa 2010) and OECD (2010c).</t>
  </si>
  <si>
    <t>Authors' calculations based on household surveys (circa 2010) and World Bank World Development Indicators.</t>
  </si>
  <si>
    <t>Authors' calculations based on Forteza et al. (2009) for Chile, Argueta (2011) for El Salvador, SBS and SPP for Peru, CONSAR for Mexico.</t>
  </si>
  <si>
    <t>Authors' calculations based on Rofman and Oliveri (2011).</t>
  </si>
  <si>
    <t>Authors' calculations and outside estimates. Outside estimates: Argentina, MTSS (2003); Colombia, BBVA (2008); Mexico, BBVA (2007); Paraguay, ILO (undated) and Peru, MAPP2, BBVA (2008).</t>
  </si>
  <si>
    <t>Authors' calculations based on Helpage (2012), PRAF, Honduras (2011) and World Bank World Development Indicators (2013).</t>
  </si>
  <si>
    <t>When the minimum number of years of contribution is different between men and women, they are presented in the table as W/M.</t>
  </si>
  <si>
    <t>Inter-American Development Bank</t>
  </si>
  <si>
    <t>Labor Markets and Social Security Unit</t>
  </si>
  <si>
    <t>Social Sector</t>
  </si>
  <si>
    <t>ratio</t>
  </si>
  <si>
    <t xml:space="preserve"> “Copyright © [2015] Inter-American Development Bank. This work is licensed under a Creative Commons IGO 3.0 Attribution-NonCommercial-NoDerivatives (CC-IGO BY-NC-ND 3.0 IGO) license (http://creativecommons.org/licenses/by-nc-nd/3.0/igo/legalcode) and may be reproduced with attribution to the IDB and for any non-commercial purpose.  No derivative work is allowed.
 Any dispute related to the use of the works of the IDB that cannot be settled amicably shall be submitted to arbitration pursuant to the UNCITRAL rules. The use of the IDB’s name for any purpose other than for attribution, and the use of IDB’s logo shall be subject to a separate written license agreement between the IDB and the user and is not authorized as part of this CC-IGO license.
 Note that link provided above includes additional terms and conditions of the license
The results offered in this dataset are those compiled by the authors and do not necessarily reflect the views of the Inter-American Development Bank, its Board of Directors, or the  
countries they represent.”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</si>
</sst>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_(* \(#,##0.00\);_(* &quot;-&quot;??_);_(@_)"/>
    <numFmt numFmtId="164" formatCode="_-* #,##0.00_-;\-* #,##0.00_-;_-* \-??_-;_-@_-"/>
    <numFmt numFmtId="165" formatCode="[$-809]General"/>
    <numFmt numFmtId="166" formatCode="0.0%"/>
    <numFmt numFmtId="167" formatCode="_(* #,##0_);_(* \(#,##0\);_(* &quot;-&quot;??_);_(@_)"/>
    <numFmt numFmtId="168" formatCode="#,##0.0;[Red]#,##0.0"/>
    <numFmt numFmtId="169" formatCode="_(* #,##0.0_);_(* \(#,##0.0\);_(* &quot;-&quot;??_);_(@_)"/>
    <numFmt numFmtId="170" formatCode="#,##0.000;[Red]#,##0.000"/>
    <numFmt numFmtId="171" formatCode="0.000"/>
    <numFmt numFmtId="172" formatCode="0.0"/>
  </numFmts>
  <fonts count="83">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0"/>
      <color rgb="FF000000"/>
      <name val="Arial1"/>
    </font>
    <font>
      <sz val="10"/>
      <name val="Arial"/>
      <family val="2"/>
    </font>
    <font>
      <u/>
      <sz val="10"/>
      <color indexed="12"/>
      <name val="Arial"/>
      <family val="2"/>
    </font>
    <font>
      <sz val="11"/>
      <color rgb="FFFF0000"/>
      <name val="Calibri"/>
      <family val="2"/>
      <scheme val="minor"/>
    </font>
    <font>
      <sz val="10"/>
      <name val="Courier"/>
      <family val="3"/>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u/>
      <sz val="11"/>
      <color theme="10"/>
      <name val="Calibri"/>
      <family val="2"/>
    </font>
    <font>
      <b/>
      <sz val="10"/>
      <color indexed="8"/>
      <name val="Verdana"/>
      <family val="2"/>
    </font>
    <font>
      <b/>
      <i/>
      <sz val="10"/>
      <color indexed="8"/>
      <name val="Verdana"/>
      <family val="2"/>
    </font>
    <font>
      <sz val="11"/>
      <color indexed="8"/>
      <name val="Verdana"/>
      <family val="2"/>
    </font>
    <font>
      <b/>
      <sz val="11"/>
      <color indexed="8"/>
      <name val="Verdana"/>
      <family val="2"/>
    </font>
    <font>
      <b/>
      <sz val="13"/>
      <color indexed="9"/>
      <name val="Verdana"/>
      <family val="2"/>
    </font>
    <font>
      <sz val="10"/>
      <color indexed="54"/>
      <name val="Verdana"/>
      <family val="2"/>
    </font>
    <font>
      <b/>
      <sz val="10"/>
      <color indexed="54"/>
      <name val="Verdana"/>
      <family val="2"/>
    </font>
    <font>
      <sz val="11"/>
      <color indexed="8"/>
      <name val="Arial"/>
      <family val="2"/>
    </font>
    <font>
      <sz val="10"/>
      <name val="Arial Narrow"/>
      <family val="2"/>
    </font>
    <font>
      <sz val="10"/>
      <name val="Arial CE"/>
      <family val="2"/>
      <charset val="238"/>
    </font>
    <font>
      <sz val="11"/>
      <color theme="1"/>
      <name val="Calibri"/>
      <family val="2"/>
      <scheme val="minor"/>
    </font>
    <font>
      <sz val="12"/>
      <color theme="1"/>
      <name val="Calibri"/>
      <family val="2"/>
      <scheme val="minor"/>
    </font>
    <font>
      <sz val="10"/>
      <color theme="1"/>
      <name val="Times New Roman"/>
      <family val="1"/>
    </font>
    <font>
      <sz val="10"/>
      <color rgb="FF000000"/>
      <name val="Times New Roman"/>
      <family val="1"/>
    </font>
    <font>
      <sz val="10"/>
      <name val="Times New Roman"/>
      <family val="1"/>
    </font>
    <font>
      <b/>
      <sz val="10"/>
      <name val="Times New Roman"/>
      <family val="1"/>
    </font>
    <font>
      <b/>
      <sz val="10"/>
      <color theme="1"/>
      <name val="Times New Roman"/>
      <family val="1"/>
    </font>
    <font>
      <sz val="8"/>
      <color theme="1"/>
      <name val="Times New Roman"/>
      <family val="1"/>
    </font>
    <font>
      <sz val="10"/>
      <color rgb="FF000000"/>
      <name val="Calibri"/>
      <family val="2"/>
      <scheme val="minor"/>
    </font>
    <font>
      <vertAlign val="superscript"/>
      <sz val="10"/>
      <color rgb="FF000000"/>
      <name val="Calibri"/>
      <family val="2"/>
      <scheme val="minor"/>
    </font>
    <font>
      <sz val="10"/>
      <color theme="1"/>
      <name val="Arial Narrow"/>
      <family val="2"/>
    </font>
    <font>
      <b/>
      <sz val="10"/>
      <color theme="0"/>
      <name val="Times New Roman"/>
      <family val="1"/>
    </font>
    <font>
      <b/>
      <sz val="10"/>
      <color rgb="FF000000"/>
      <name val="Times New Roman"/>
      <family val="1"/>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sz val="10"/>
      <color theme="0"/>
      <name val="Times New Roman"/>
      <family val="1"/>
    </font>
    <font>
      <u/>
      <sz val="11"/>
      <color theme="10"/>
      <name val="Calibri"/>
      <family val="2"/>
      <scheme val="minor"/>
    </font>
    <font>
      <sz val="8"/>
      <color theme="1"/>
      <name val="Calibri"/>
      <family val="2"/>
      <scheme val="minor"/>
    </font>
    <font>
      <b/>
      <sz val="10"/>
      <color theme="1"/>
      <name val="Arial"/>
      <family val="2"/>
    </font>
    <font>
      <sz val="10"/>
      <color theme="0" tint="-0.499984740745262"/>
      <name val="Times New Roman"/>
      <family val="1"/>
    </font>
    <font>
      <u/>
      <sz val="10"/>
      <color theme="0" tint="-0.499984740745262"/>
      <name val="Times New Roman"/>
      <family val="1"/>
    </font>
  </fonts>
  <fills count="62">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indexed="22"/>
        <bgColor indexed="64"/>
      </patternFill>
    </fill>
    <fill>
      <patternFill patternType="solid">
        <fgColor indexed="24"/>
        <bgColor indexed="64"/>
      </patternFill>
    </fill>
    <fill>
      <patternFill patternType="solid">
        <fgColor indexed="26"/>
        <bgColor indexed="64"/>
      </patternFill>
    </fill>
    <fill>
      <patternFill patternType="solid">
        <fgColor theme="0"/>
        <bgColor theme="4" tint="0.79998168889431442"/>
      </patternFill>
    </fill>
    <fill>
      <patternFill patternType="solid">
        <fgColor theme="0"/>
        <bgColor indexed="33"/>
      </patternFill>
    </fill>
    <fill>
      <patternFill patternType="solid">
        <fgColor rgb="FFFFFF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s>
  <borders count="34">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medium">
        <color indexed="0"/>
      </right>
      <top/>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top style="double">
        <color indexed="64"/>
      </top>
      <bottom/>
      <diagonal/>
    </border>
    <border>
      <left/>
      <right/>
      <top style="thin">
        <color indexed="64"/>
      </top>
      <bottom/>
      <diagonal/>
    </border>
    <border>
      <left/>
      <right/>
      <top style="thin">
        <color indexed="64"/>
      </top>
      <bottom style="thin">
        <color indexed="64"/>
      </bottom>
      <diagonal/>
    </border>
    <border>
      <left/>
      <right/>
      <top style="medium">
        <color indexed="64"/>
      </top>
      <bottom style="double">
        <color indexed="64"/>
      </bottom>
      <diagonal/>
    </border>
    <border>
      <left style="medium">
        <color indexed="64"/>
      </left>
      <right/>
      <top style="medium">
        <color indexed="64"/>
      </top>
      <bottom style="double">
        <color indexed="64"/>
      </bottom>
      <diagonal/>
    </border>
    <border>
      <left style="medium">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s>
  <cellStyleXfs count="248">
    <xf numFmtId="0" fontId="0" fillId="0" borderId="0"/>
    <xf numFmtId="9" fontId="17" fillId="0" borderId="0" applyFont="0" applyFill="0" applyBorder="0" applyAlignment="0" applyProtection="0"/>
    <xf numFmtId="164" fontId="19" fillId="0" borderId="0" applyFill="0" applyBorder="0" applyAlignment="0" applyProtection="0"/>
    <xf numFmtId="165" fontId="20" fillId="0" borderId="0" applyBorder="0" applyProtection="0"/>
    <xf numFmtId="0" fontId="19" fillId="0" borderId="0"/>
    <xf numFmtId="0" fontId="16" fillId="0" borderId="0"/>
    <xf numFmtId="0" fontId="19" fillId="0" borderId="0"/>
    <xf numFmtId="0" fontId="16" fillId="0" borderId="0"/>
    <xf numFmtId="9" fontId="19" fillId="0" borderId="0" applyFill="0" applyBorder="0" applyAlignment="0" applyProtection="0"/>
    <xf numFmtId="0" fontId="21" fillId="0" borderId="0"/>
    <xf numFmtId="0" fontId="15" fillId="0" borderId="0"/>
    <xf numFmtId="0" fontId="14" fillId="0" borderId="0"/>
    <xf numFmtId="0" fontId="24" fillId="0" borderId="0" applyNumberFormat="0" applyFill="0" applyBorder="0" applyAlignment="0" applyProtection="0"/>
    <xf numFmtId="0" fontId="38" fillId="0" borderId="0" applyNumberFormat="0" applyFill="0" applyBorder="0" applyAlignment="0" applyProtection="0">
      <alignment vertical="top"/>
      <protection locked="0"/>
    </xf>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0" fontId="13" fillId="11" borderId="0" applyNumberFormat="0" applyBorder="0" applyAlignment="0" applyProtection="0"/>
    <xf numFmtId="0" fontId="13" fillId="15" borderId="0" applyNumberFormat="0" applyBorder="0" applyAlignment="0" applyProtection="0"/>
    <xf numFmtId="0" fontId="13" fillId="19" borderId="0" applyNumberFormat="0" applyBorder="0" applyAlignment="0" applyProtection="0"/>
    <xf numFmtId="0" fontId="13" fillId="23" borderId="0" applyNumberFormat="0" applyBorder="0" applyAlignment="0" applyProtection="0"/>
    <xf numFmtId="0" fontId="13" fillId="27" borderId="0" applyNumberFormat="0" applyBorder="0" applyAlignment="0" applyProtection="0"/>
    <xf numFmtId="0" fontId="13" fillId="31" borderId="0" applyNumberFormat="0" applyBorder="0" applyAlignment="0" applyProtection="0"/>
    <xf numFmtId="0" fontId="13" fillId="12" borderId="0" applyNumberFormat="0" applyBorder="0" applyAlignment="0" applyProtection="0"/>
    <xf numFmtId="0" fontId="13" fillId="16" borderId="0" applyNumberFormat="0" applyBorder="0" applyAlignment="0" applyProtection="0"/>
    <xf numFmtId="0" fontId="13" fillId="20" borderId="0" applyNumberFormat="0" applyBorder="0" applyAlignment="0" applyProtection="0"/>
    <xf numFmtId="0" fontId="13" fillId="24" borderId="0" applyNumberFormat="0" applyBorder="0" applyAlignment="0" applyProtection="0"/>
    <xf numFmtId="0" fontId="13" fillId="28" borderId="0" applyNumberFormat="0" applyBorder="0" applyAlignment="0" applyProtection="0"/>
    <xf numFmtId="0" fontId="13" fillId="32" borderId="0" applyNumberFormat="0" applyBorder="0" applyAlignment="0" applyProtection="0"/>
    <xf numFmtId="0" fontId="37" fillId="13" borderId="0" applyNumberFormat="0" applyBorder="0" applyAlignment="0" applyProtection="0"/>
    <xf numFmtId="0" fontId="37" fillId="17" borderId="0" applyNumberFormat="0" applyBorder="0" applyAlignment="0" applyProtection="0"/>
    <xf numFmtId="0" fontId="37" fillId="21" borderId="0" applyNumberFormat="0" applyBorder="0" applyAlignment="0" applyProtection="0"/>
    <xf numFmtId="0" fontId="37" fillId="25" borderId="0" applyNumberFormat="0" applyBorder="0" applyAlignment="0" applyProtection="0"/>
    <xf numFmtId="0" fontId="37" fillId="29" borderId="0" applyNumberFormat="0" applyBorder="0" applyAlignment="0" applyProtection="0"/>
    <xf numFmtId="0" fontId="37" fillId="33" borderId="0" applyNumberFormat="0" applyBorder="0" applyAlignment="0" applyProtection="0"/>
    <xf numFmtId="0" fontId="37" fillId="10" borderId="0" applyNumberFormat="0" applyBorder="0" applyAlignment="0" applyProtection="0"/>
    <xf numFmtId="0" fontId="37" fillId="14" borderId="0" applyNumberFormat="0" applyBorder="0" applyAlignment="0" applyProtection="0"/>
    <xf numFmtId="0" fontId="37" fillId="18" borderId="0" applyNumberFormat="0" applyBorder="0" applyAlignment="0" applyProtection="0"/>
    <xf numFmtId="0" fontId="37" fillId="22" borderId="0" applyNumberFormat="0" applyBorder="0" applyAlignment="0" applyProtection="0"/>
    <xf numFmtId="0" fontId="37" fillId="26" borderId="0" applyNumberFormat="0" applyBorder="0" applyAlignment="0" applyProtection="0"/>
    <xf numFmtId="0" fontId="37" fillId="30" borderId="0" applyNumberFormat="0" applyBorder="0" applyAlignment="0" applyProtection="0"/>
    <xf numFmtId="0" fontId="29" fillId="4" borderId="0" applyNumberFormat="0" applyBorder="0" applyAlignment="0" applyProtection="0"/>
    <xf numFmtId="0" fontId="33" fillId="7" borderId="5" applyNumberFormat="0" applyAlignment="0" applyProtection="0"/>
    <xf numFmtId="0" fontId="35" fillId="8" borderId="8" applyNumberFormat="0" applyAlignment="0" applyProtection="0"/>
    <xf numFmtId="1" fontId="39" fillId="34" borderId="11">
      <alignment horizontal="right" vertical="center"/>
    </xf>
    <xf numFmtId="0" fontId="40" fillId="34" borderId="11">
      <alignment horizontal="right" vertical="center" indent="1"/>
    </xf>
    <xf numFmtId="0" fontId="19" fillId="34" borderId="12"/>
    <xf numFmtId="0" fontId="39" fillId="35" borderId="11">
      <alignment horizontal="center" vertical="center"/>
    </xf>
    <xf numFmtId="1" fontId="39" fillId="34" borderId="11">
      <alignment horizontal="right" vertical="center"/>
    </xf>
    <xf numFmtId="0" fontId="19" fillId="34" borderId="0"/>
    <xf numFmtId="0" fontId="41" fillId="34" borderId="11">
      <alignment horizontal="left" vertical="center" indent="1"/>
    </xf>
    <xf numFmtId="0" fontId="41" fillId="34" borderId="13">
      <alignment horizontal="left" vertical="center" indent="1"/>
    </xf>
    <xf numFmtId="0" fontId="42" fillId="34" borderId="14">
      <alignment horizontal="left" vertical="center" indent="1"/>
    </xf>
    <xf numFmtId="0" fontId="41" fillId="34" borderId="11">
      <alignment horizontal="left" indent="1"/>
    </xf>
    <xf numFmtId="0" fontId="40" fillId="34" borderId="11">
      <alignment horizontal="right" vertical="center" indent="1"/>
    </xf>
    <xf numFmtId="0" fontId="43" fillId="36" borderId="11">
      <alignment horizontal="left" vertical="center" indent="1"/>
    </xf>
    <xf numFmtId="0" fontId="43" fillId="36" borderId="11">
      <alignment horizontal="left" vertical="center" indent="1"/>
    </xf>
    <xf numFmtId="0" fontId="44" fillId="34" borderId="11">
      <alignment horizontal="left" vertical="center" indent="1"/>
    </xf>
    <xf numFmtId="0" fontId="45" fillId="34" borderId="11">
      <alignment horizontal="left" vertical="center"/>
    </xf>
    <xf numFmtId="0" fontId="46" fillId="34" borderId="12"/>
    <xf numFmtId="0" fontId="39" fillId="37" borderId="11">
      <alignment horizontal="left" vertical="center" indent="1"/>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19" fillId="0" borderId="15"/>
    <xf numFmtId="0" fontId="19" fillId="0" borderId="15"/>
    <xf numFmtId="0" fontId="36" fillId="0" borderId="0" applyNumberFormat="0" applyFill="0" applyBorder="0" applyAlignment="0" applyProtection="0"/>
    <xf numFmtId="0" fontId="28" fillId="3" borderId="0" applyNumberFormat="0" applyBorder="0" applyAlignment="0" applyProtection="0"/>
    <xf numFmtId="0" fontId="25" fillId="0" borderId="2" applyNumberFormat="0" applyFill="0" applyAlignment="0" applyProtection="0"/>
    <xf numFmtId="0" fontId="26" fillId="0" borderId="3" applyNumberFormat="0" applyFill="0" applyAlignment="0" applyProtection="0"/>
    <xf numFmtId="0" fontId="27" fillId="0" borderId="4" applyNumberFormat="0" applyFill="0" applyAlignment="0" applyProtection="0"/>
    <xf numFmtId="0" fontId="27" fillId="0" borderId="0" applyNumberFormat="0" applyFill="0" applyBorder="0" applyAlignment="0" applyProtection="0"/>
    <xf numFmtId="0" fontId="31" fillId="6" borderId="5" applyNumberFormat="0" applyAlignment="0" applyProtection="0"/>
    <xf numFmtId="0" fontId="34" fillId="0" borderId="7" applyNumberFormat="0" applyFill="0" applyAlignment="0" applyProtection="0"/>
    <xf numFmtId="0" fontId="30" fillId="5" borderId="0" applyNumberFormat="0" applyBorder="0" applyAlignment="0" applyProtection="0"/>
    <xf numFmtId="0" fontId="19" fillId="0" borderId="0"/>
    <xf numFmtId="0" fontId="19" fillId="0" borderId="0"/>
    <xf numFmtId="0" fontId="48" fillId="0" borderId="0"/>
    <xf numFmtId="0" fontId="13" fillId="9" borderId="9" applyNumberFormat="0" applyFont="0" applyAlignment="0" applyProtection="0"/>
    <xf numFmtId="0" fontId="32" fillId="7" borderId="6" applyNumberFormat="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18" fillId="0" borderId="10" applyNumberFormat="0" applyFill="0" applyAlignment="0" applyProtection="0"/>
    <xf numFmtId="0" fontId="23" fillId="0" borderId="0" applyNumberFormat="0" applyFill="0" applyBorder="0" applyAlignment="0" applyProtection="0"/>
    <xf numFmtId="0" fontId="12" fillId="0" borderId="0"/>
    <xf numFmtId="0" fontId="49" fillId="0" borderId="0"/>
    <xf numFmtId="0" fontId="11" fillId="11" borderId="0" applyNumberFormat="0" applyBorder="0" applyAlignment="0" applyProtection="0"/>
    <xf numFmtId="0" fontId="11" fillId="15" borderId="0" applyNumberFormat="0" applyBorder="0" applyAlignment="0" applyProtection="0"/>
    <xf numFmtId="0" fontId="11" fillId="19" borderId="0" applyNumberFormat="0" applyBorder="0" applyAlignment="0" applyProtection="0"/>
    <xf numFmtId="0" fontId="11" fillId="23" borderId="0" applyNumberFormat="0" applyBorder="0" applyAlignment="0" applyProtection="0"/>
    <xf numFmtId="0" fontId="11" fillId="27" borderId="0" applyNumberFormat="0" applyBorder="0" applyAlignment="0" applyProtection="0"/>
    <xf numFmtId="0" fontId="11" fillId="31" borderId="0" applyNumberFormat="0" applyBorder="0" applyAlignment="0" applyProtection="0"/>
    <xf numFmtId="0" fontId="11" fillId="12" borderId="0" applyNumberFormat="0" applyBorder="0" applyAlignment="0" applyProtection="0"/>
    <xf numFmtId="0" fontId="11" fillId="16" borderId="0" applyNumberFormat="0" applyBorder="0" applyAlignment="0" applyProtection="0"/>
    <xf numFmtId="0" fontId="11" fillId="20" borderId="0" applyNumberFormat="0" applyBorder="0" applyAlignment="0" applyProtection="0"/>
    <xf numFmtId="0" fontId="11" fillId="24" borderId="0" applyNumberFormat="0" applyBorder="0" applyAlignment="0" applyProtection="0"/>
    <xf numFmtId="0" fontId="11" fillId="28" borderId="0" applyNumberFormat="0" applyBorder="0" applyAlignment="0" applyProtection="0"/>
    <xf numFmtId="0" fontId="11" fillId="32" borderId="0" applyNumberFormat="0" applyBorder="0" applyAlignment="0" applyProtection="0"/>
    <xf numFmtId="43" fontId="11" fillId="0" borderId="0" applyFont="0" applyFill="0" applyBorder="0" applyAlignment="0" applyProtection="0"/>
    <xf numFmtId="0" fontId="11" fillId="0" borderId="0"/>
    <xf numFmtId="0" fontId="11" fillId="0" borderId="0"/>
    <xf numFmtId="0" fontId="11" fillId="0" borderId="0"/>
    <xf numFmtId="0" fontId="19" fillId="0" borderId="0"/>
    <xf numFmtId="0" fontId="11" fillId="0" borderId="0"/>
    <xf numFmtId="0" fontId="11" fillId="0" borderId="0"/>
    <xf numFmtId="0" fontId="11" fillId="0" borderId="0"/>
    <xf numFmtId="0" fontId="11" fillId="9" borderId="9" applyNumberFormat="0" applyFont="0" applyAlignment="0" applyProtection="0"/>
    <xf numFmtId="9" fontId="11" fillId="0" borderId="0" applyFont="0" applyFill="0" applyBorder="0" applyAlignment="0" applyProtection="0"/>
    <xf numFmtId="0" fontId="11" fillId="0" borderId="0"/>
    <xf numFmtId="0" fontId="11" fillId="0" borderId="0"/>
    <xf numFmtId="0" fontId="10" fillId="0" borderId="0"/>
    <xf numFmtId="0" fontId="10" fillId="0" borderId="0"/>
    <xf numFmtId="0" fontId="9" fillId="0" borderId="0"/>
    <xf numFmtId="0" fontId="8" fillId="0" borderId="0"/>
    <xf numFmtId="0" fontId="22" fillId="0" borderId="0" applyNumberFormat="0" applyFill="0" applyBorder="0" applyAlignment="0" applyProtection="0"/>
    <xf numFmtId="9" fontId="8" fillId="0" borderId="0" applyFont="0" applyFill="0" applyBorder="0" applyAlignment="0" applyProtection="0"/>
    <xf numFmtId="0" fontId="50" fillId="0" borderId="0"/>
    <xf numFmtId="0" fontId="7" fillId="0" borderId="0"/>
    <xf numFmtId="43" fontId="50" fillId="0" borderId="0" applyFont="0" applyFill="0" applyBorder="0" applyAlignment="0" applyProtection="0"/>
    <xf numFmtId="0" fontId="59" fillId="0" borderId="0"/>
    <xf numFmtId="43" fontId="59" fillId="0" borderId="0" applyFont="0" applyFill="0" applyBorder="0" applyAlignment="0" applyProtection="0"/>
    <xf numFmtId="9" fontId="59" fillId="0" borderId="0" applyFont="0" applyFill="0" applyBorder="0" applyAlignment="0" applyProtection="0"/>
    <xf numFmtId="0" fontId="6"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0" fontId="5" fillId="0" borderId="0"/>
    <xf numFmtId="0" fontId="4" fillId="0" borderId="0"/>
    <xf numFmtId="9" fontId="4" fillId="0" borderId="0" applyFont="0" applyFill="0" applyBorder="0" applyAlignment="0" applyProtection="0"/>
    <xf numFmtId="0" fontId="3" fillId="0" borderId="0"/>
    <xf numFmtId="9" fontId="3"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9" borderId="9" applyNumberFormat="0" applyFont="0" applyAlignment="0" applyProtection="0"/>
    <xf numFmtId="0" fontId="2" fillId="0" borderId="0"/>
    <xf numFmtId="0" fontId="2" fillId="0" borderId="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9" borderId="9" applyNumberFormat="0" applyFont="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62" fillId="0" borderId="0" applyFont="0" applyFill="0" applyBorder="0" applyAlignment="0" applyProtection="0"/>
    <xf numFmtId="0" fontId="19" fillId="0" borderId="0"/>
    <xf numFmtId="0" fontId="62" fillId="41" borderId="0" applyNumberFormat="0" applyBorder="0" applyAlignment="0" applyProtection="0"/>
    <xf numFmtId="0" fontId="62" fillId="42" borderId="0" applyNumberFormat="0" applyBorder="0" applyAlignment="0" applyProtection="0"/>
    <xf numFmtId="0" fontId="62" fillId="43" borderId="0" applyNumberFormat="0" applyBorder="0" applyAlignment="0" applyProtection="0"/>
    <xf numFmtId="0" fontId="62" fillId="44" borderId="0" applyNumberFormat="0" applyBorder="0" applyAlignment="0" applyProtection="0"/>
    <xf numFmtId="0" fontId="62" fillId="45" borderId="0" applyNumberFormat="0" applyBorder="0" applyAlignment="0" applyProtection="0"/>
    <xf numFmtId="0" fontId="62" fillId="46" borderId="0" applyNumberFormat="0" applyBorder="0" applyAlignment="0" applyProtection="0"/>
    <xf numFmtId="0" fontId="62" fillId="47" borderId="0" applyNumberFormat="0" applyBorder="0" applyAlignment="0" applyProtection="0"/>
    <xf numFmtId="0" fontId="62" fillId="48" borderId="0" applyNumberFormat="0" applyBorder="0" applyAlignment="0" applyProtection="0"/>
    <xf numFmtId="0" fontId="62" fillId="49" borderId="0" applyNumberFormat="0" applyBorder="0" applyAlignment="0" applyProtection="0"/>
    <xf numFmtId="0" fontId="62" fillId="44" borderId="0" applyNumberFormat="0" applyBorder="0" applyAlignment="0" applyProtection="0"/>
    <xf numFmtId="0" fontId="62" fillId="47" borderId="0" applyNumberFormat="0" applyBorder="0" applyAlignment="0" applyProtection="0"/>
    <xf numFmtId="0" fontId="62" fillId="50" borderId="0" applyNumberFormat="0" applyBorder="0" applyAlignment="0" applyProtection="0"/>
    <xf numFmtId="0" fontId="63" fillId="51" borderId="0" applyNumberFormat="0" applyBorder="0" applyAlignment="0" applyProtection="0"/>
    <xf numFmtId="0" fontId="63" fillId="48" borderId="0" applyNumberFormat="0" applyBorder="0" applyAlignment="0" applyProtection="0"/>
    <xf numFmtId="0" fontId="63" fillId="49" borderId="0" applyNumberFormat="0" applyBorder="0" applyAlignment="0" applyProtection="0"/>
    <xf numFmtId="0" fontId="63" fillId="52" borderId="0" applyNumberFormat="0" applyBorder="0" applyAlignment="0" applyProtection="0"/>
    <xf numFmtId="0" fontId="63" fillId="53" borderId="0" applyNumberFormat="0" applyBorder="0" applyAlignment="0" applyProtection="0"/>
    <xf numFmtId="0" fontId="63" fillId="54" borderId="0" applyNumberFormat="0" applyBorder="0" applyAlignment="0" applyProtection="0"/>
    <xf numFmtId="0" fontId="64" fillId="43" borderId="0" applyNumberFormat="0" applyBorder="0" applyAlignment="0" applyProtection="0"/>
    <xf numFmtId="0" fontId="65" fillId="55" borderId="26" applyNumberFormat="0" applyAlignment="0" applyProtection="0"/>
    <xf numFmtId="0" fontId="66" fillId="56" borderId="27" applyNumberFormat="0" applyAlignment="0" applyProtection="0"/>
    <xf numFmtId="0" fontId="67" fillId="0" borderId="28" applyNumberFormat="0" applyFill="0" applyAlignment="0" applyProtection="0"/>
    <xf numFmtId="0" fontId="68" fillId="0" borderId="0" applyNumberFormat="0" applyFill="0" applyBorder="0" applyAlignment="0" applyProtection="0"/>
    <xf numFmtId="0" fontId="63" fillId="57" borderId="0" applyNumberFormat="0" applyBorder="0" applyAlignment="0" applyProtection="0"/>
    <xf numFmtId="0" fontId="63" fillId="58" borderId="0" applyNumberFormat="0" applyBorder="0" applyAlignment="0" applyProtection="0"/>
    <xf numFmtId="0" fontId="63" fillId="59" borderId="0" applyNumberFormat="0" applyBorder="0" applyAlignment="0" applyProtection="0"/>
    <xf numFmtId="0" fontId="63" fillId="52" borderId="0" applyNumberFormat="0" applyBorder="0" applyAlignment="0" applyProtection="0"/>
    <xf numFmtId="0" fontId="63" fillId="53" borderId="0" applyNumberFormat="0" applyBorder="0" applyAlignment="0" applyProtection="0"/>
    <xf numFmtId="0" fontId="63" fillId="60" borderId="0" applyNumberFormat="0" applyBorder="0" applyAlignment="0" applyProtection="0"/>
    <xf numFmtId="0" fontId="69" fillId="46" borderId="26" applyNumberFormat="0" applyAlignment="0" applyProtection="0"/>
    <xf numFmtId="0" fontId="70" fillId="42" borderId="0" applyNumberFormat="0" applyBorder="0" applyAlignment="0" applyProtection="0"/>
    <xf numFmtId="0" fontId="19" fillId="61" borderId="29" applyNumberFormat="0" applyFont="0" applyAlignment="0" applyProtection="0"/>
    <xf numFmtId="0" fontId="71" fillId="55" borderId="30"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0" applyNumberFormat="0" applyFill="0" applyBorder="0" applyAlignment="0" applyProtection="0"/>
    <xf numFmtId="0" fontId="75" fillId="0" borderId="31" applyNumberFormat="0" applyFill="0" applyAlignment="0" applyProtection="0"/>
    <xf numFmtId="0" fontId="76" fillId="0" borderId="32" applyNumberFormat="0" applyFill="0" applyAlignment="0" applyProtection="0"/>
    <xf numFmtId="0" fontId="68" fillId="0" borderId="33" applyNumberFormat="0" applyFill="0" applyAlignment="0" applyProtection="0"/>
    <xf numFmtId="43" fontId="1" fillId="0" borderId="0" applyFont="0" applyFill="0" applyBorder="0" applyAlignment="0" applyProtection="0"/>
    <xf numFmtId="0" fontId="78" fillId="0" borderId="0" applyNumberFormat="0" applyFill="0" applyBorder="0" applyAlignment="0" applyProtection="0"/>
    <xf numFmtId="0" fontId="79" fillId="0" borderId="0"/>
  </cellStyleXfs>
  <cellXfs count="189">
    <xf numFmtId="0" fontId="0" fillId="0" borderId="0" xfId="0"/>
    <xf numFmtId="0" fontId="53" fillId="38" borderId="0" xfId="117" applyFont="1" applyFill="1" applyAlignment="1">
      <alignment horizontal="left"/>
    </xf>
    <xf numFmtId="0" fontId="53" fillId="2" borderId="0" xfId="117" applyFont="1" applyFill="1" applyAlignment="1">
      <alignment horizontal="left"/>
    </xf>
    <xf numFmtId="0" fontId="53" fillId="2" borderId="0" xfId="0" applyFont="1" applyFill="1" applyAlignment="1">
      <alignment horizontal="left"/>
    </xf>
    <xf numFmtId="0" fontId="53" fillId="2" borderId="0" xfId="0" applyFont="1" applyFill="1"/>
    <xf numFmtId="0" fontId="53" fillId="38" borderId="0" xfId="117" applyFont="1" applyFill="1" applyAlignment="1">
      <alignment horizontal="center" vertical="center"/>
    </xf>
    <xf numFmtId="0" fontId="53" fillId="2" borderId="0" xfId="117" applyFont="1" applyFill="1" applyAlignment="1">
      <alignment horizontal="center" vertical="center"/>
    </xf>
    <xf numFmtId="0" fontId="51" fillId="2" borderId="0" xfId="0" applyFont="1" applyFill="1"/>
    <xf numFmtId="0" fontId="51" fillId="2" borderId="0" xfId="0" applyFont="1" applyFill="1" applyAlignment="1">
      <alignment horizontal="center" vertical="center"/>
    </xf>
    <xf numFmtId="0" fontId="51" fillId="2" borderId="0" xfId="0" applyFont="1" applyFill="1" applyAlignment="1">
      <alignment horizontal="center"/>
    </xf>
    <xf numFmtId="0" fontId="51" fillId="2" borderId="0" xfId="0" applyFont="1" applyFill="1" applyBorder="1"/>
    <xf numFmtId="0" fontId="51" fillId="2" borderId="0" xfId="88" applyFont="1" applyFill="1" applyBorder="1"/>
    <xf numFmtId="0" fontId="51" fillId="2" borderId="0" xfId="89" applyFont="1" applyFill="1" applyBorder="1"/>
    <xf numFmtId="0" fontId="51" fillId="2" borderId="0" xfId="89" applyFont="1" applyFill="1" applyBorder="1" applyAlignment="1">
      <alignment horizontal="center" vertical="center" wrapText="1"/>
    </xf>
    <xf numFmtId="0" fontId="51" fillId="2" borderId="0" xfId="114" applyFont="1" applyFill="1" applyBorder="1"/>
    <xf numFmtId="9" fontId="51" fillId="2" borderId="0" xfId="1" applyFont="1" applyFill="1" applyBorder="1"/>
    <xf numFmtId="0" fontId="51" fillId="2" borderId="17" xfId="89" applyFont="1" applyFill="1" applyBorder="1"/>
    <xf numFmtId="0" fontId="51" fillId="2" borderId="17" xfId="89" applyFont="1" applyFill="1" applyBorder="1" applyAlignment="1">
      <alignment horizontal="center" vertical="center" wrapText="1"/>
    </xf>
    <xf numFmtId="9" fontId="51" fillId="2" borderId="1" xfId="1" applyFont="1" applyFill="1" applyBorder="1"/>
    <xf numFmtId="0" fontId="54" fillId="2" borderId="0" xfId="117" applyFont="1" applyFill="1" applyBorder="1"/>
    <xf numFmtId="9" fontId="53" fillId="2" borderId="0" xfId="117" applyNumberFormat="1" applyFont="1" applyFill="1" applyBorder="1"/>
    <xf numFmtId="0" fontId="53" fillId="2" borderId="0" xfId="117" applyFont="1" applyFill="1" applyBorder="1"/>
    <xf numFmtId="10" fontId="53" fillId="2" borderId="0" xfId="117" applyNumberFormat="1" applyFont="1" applyFill="1" applyBorder="1"/>
    <xf numFmtId="0" fontId="53" fillId="2" borderId="0" xfId="0" applyFont="1" applyFill="1" applyBorder="1"/>
    <xf numFmtId="0" fontId="53" fillId="2" borderId="0" xfId="117" applyFont="1" applyFill="1" applyBorder="1" applyAlignment="1">
      <alignment horizontal="left" vertical="center"/>
    </xf>
    <xf numFmtId="0" fontId="54" fillId="2" borderId="0" xfId="117" applyNumberFormat="1" applyFont="1" applyFill="1" applyBorder="1" applyAlignment="1">
      <alignment horizontal="center" vertical="center" wrapText="1"/>
    </xf>
    <xf numFmtId="10" fontId="54" fillId="2" borderId="0" xfId="119" applyNumberFormat="1" applyFont="1" applyFill="1" applyBorder="1" applyAlignment="1" applyProtection="1">
      <alignment horizontal="center" vertical="center" wrapText="1"/>
    </xf>
    <xf numFmtId="0" fontId="53" fillId="2" borderId="0" xfId="117" applyNumberFormat="1" applyFont="1" applyFill="1" applyBorder="1" applyAlignment="1">
      <alignment vertical="top" wrapText="1"/>
    </xf>
    <xf numFmtId="1" fontId="53" fillId="2" borderId="0" xfId="117" applyNumberFormat="1" applyFont="1" applyFill="1" applyBorder="1" applyAlignment="1">
      <alignment vertical="top" wrapText="1"/>
    </xf>
    <xf numFmtId="3" fontId="53" fillId="2" borderId="0" xfId="119" applyNumberFormat="1" applyFont="1" applyFill="1" applyBorder="1" applyAlignment="1" applyProtection="1">
      <alignment vertical="top" wrapText="1"/>
    </xf>
    <xf numFmtId="10" fontId="53" fillId="2" borderId="0" xfId="119" applyNumberFormat="1" applyFont="1" applyFill="1" applyBorder="1" applyAlignment="1" applyProtection="1">
      <alignment vertical="top" wrapText="1"/>
    </xf>
    <xf numFmtId="0" fontId="53" fillId="2" borderId="0" xfId="0" applyFont="1" applyFill="1" applyBorder="1" applyAlignment="1">
      <alignment horizontal="left" vertical="center"/>
    </xf>
    <xf numFmtId="9" fontId="53" fillId="2" borderId="0" xfId="0" applyNumberFormat="1" applyFont="1" applyFill="1" applyBorder="1" applyAlignment="1">
      <alignment vertical="top" wrapText="1"/>
    </xf>
    <xf numFmtId="1" fontId="53" fillId="2" borderId="0" xfId="0" applyNumberFormat="1" applyFont="1" applyFill="1" applyBorder="1" applyAlignment="1">
      <alignment vertical="top" wrapText="1"/>
    </xf>
    <xf numFmtId="0" fontId="53" fillId="2" borderId="0" xfId="0" applyNumberFormat="1" applyFont="1" applyFill="1" applyBorder="1" applyAlignment="1">
      <alignment vertical="top" wrapText="1"/>
    </xf>
    <xf numFmtId="9" fontId="53" fillId="2" borderId="0" xfId="119" applyNumberFormat="1" applyFont="1" applyFill="1" applyBorder="1" applyAlignment="1" applyProtection="1">
      <alignment vertical="top" wrapText="1"/>
    </xf>
    <xf numFmtId="0" fontId="53" fillId="2" borderId="0" xfId="117" applyFont="1" applyFill="1" applyBorder="1" applyAlignment="1">
      <alignment horizontal="center"/>
    </xf>
    <xf numFmtId="0" fontId="53" fillId="2" borderId="0" xfId="117" applyFont="1" applyFill="1" applyBorder="1" applyAlignment="1">
      <alignment horizontal="center" vertical="top" wrapText="1"/>
    </xf>
    <xf numFmtId="0" fontId="53" fillId="2" borderId="0" xfId="117" applyNumberFormat="1" applyFont="1" applyFill="1" applyBorder="1" applyAlignment="1">
      <alignment horizontal="center" vertical="top" wrapText="1"/>
    </xf>
    <xf numFmtId="0" fontId="53" fillId="2" borderId="0" xfId="117" applyFont="1" applyFill="1" applyBorder="1" applyAlignment="1">
      <alignment horizontal="center" vertical="center"/>
    </xf>
    <xf numFmtId="0" fontId="55" fillId="2" borderId="0" xfId="89" applyFont="1" applyFill="1" applyBorder="1"/>
    <xf numFmtId="0" fontId="51" fillId="2" borderId="16" xfId="89" applyFont="1" applyFill="1" applyBorder="1"/>
    <xf numFmtId="0" fontId="51" fillId="2" borderId="1" xfId="0" applyFont="1" applyFill="1" applyBorder="1"/>
    <xf numFmtId="0" fontId="51" fillId="2" borderId="0" xfId="11" applyFont="1" applyFill="1" applyBorder="1"/>
    <xf numFmtId="2" fontId="51" fillId="2" borderId="0" xfId="0" applyNumberFormat="1" applyFont="1" applyFill="1" applyBorder="1"/>
    <xf numFmtId="0" fontId="53" fillId="2" borderId="0" xfId="0" applyFont="1" applyFill="1" applyAlignment="1">
      <alignment horizontal="center"/>
    </xf>
    <xf numFmtId="0" fontId="54" fillId="2" borderId="1" xfId="117" applyFont="1" applyFill="1" applyBorder="1" applyAlignment="1">
      <alignment horizontal="left"/>
    </xf>
    <xf numFmtId="171" fontId="51" fillId="2" borderId="0" xfId="0" applyNumberFormat="1" applyFont="1" applyFill="1" applyBorder="1"/>
    <xf numFmtId="0" fontId="51" fillId="2" borderId="0" xfId="0" applyFont="1" applyFill="1" applyBorder="1" applyAlignment="1">
      <alignment horizontal="center"/>
    </xf>
    <xf numFmtId="0" fontId="53" fillId="2" borderId="0" xfId="14" applyFont="1" applyFill="1" applyBorder="1"/>
    <xf numFmtId="167" fontId="53" fillId="2" borderId="0" xfId="15" applyNumberFormat="1" applyFont="1" applyFill="1" applyBorder="1" applyAlignment="1"/>
    <xf numFmtId="0" fontId="53" fillId="2" borderId="0" xfId="14" applyFont="1" applyFill="1" applyBorder="1" applyAlignment="1">
      <alignment horizontal="center"/>
    </xf>
    <xf numFmtId="10" fontId="53" fillId="2" borderId="0" xfId="16" applyNumberFormat="1" applyFont="1" applyFill="1" applyBorder="1"/>
    <xf numFmtId="0" fontId="54" fillId="2" borderId="0" xfId="14" applyFont="1" applyFill="1" applyBorder="1"/>
    <xf numFmtId="0" fontId="54" fillId="2" borderId="0" xfId="14" applyFont="1" applyFill="1" applyBorder="1" applyAlignment="1">
      <alignment horizontal="left"/>
    </xf>
    <xf numFmtId="168" fontId="53" fillId="2" borderId="0" xfId="15" applyNumberFormat="1" applyFont="1" applyFill="1" applyBorder="1"/>
    <xf numFmtId="167" fontId="53" fillId="2" borderId="0" xfId="15" applyNumberFormat="1" applyFont="1" applyFill="1" applyBorder="1"/>
    <xf numFmtId="3" fontId="53" fillId="2" borderId="0" xfId="14" applyNumberFormat="1" applyFont="1" applyFill="1" applyBorder="1"/>
    <xf numFmtId="169" fontId="53" fillId="2" borderId="0" xfId="15" applyNumberFormat="1" applyFont="1" applyFill="1" applyBorder="1" applyAlignment="1">
      <alignment horizontal="center"/>
    </xf>
    <xf numFmtId="9" fontId="54" fillId="2" borderId="0" xfId="16" applyFont="1" applyFill="1" applyBorder="1" applyAlignment="1">
      <alignment horizontal="left"/>
    </xf>
    <xf numFmtId="9" fontId="53" fillId="2" borderId="0" xfId="16" applyFont="1" applyFill="1" applyBorder="1" applyAlignment="1">
      <alignment horizontal="left"/>
    </xf>
    <xf numFmtId="169" fontId="53" fillId="2" borderId="0" xfId="15" applyNumberFormat="1" applyFont="1" applyFill="1" applyBorder="1"/>
    <xf numFmtId="1" fontId="54" fillId="2" borderId="0" xfId="14" applyNumberFormat="1" applyFont="1" applyFill="1" applyBorder="1" applyAlignment="1">
      <alignment horizontal="right" wrapText="1"/>
    </xf>
    <xf numFmtId="9" fontId="53" fillId="2" borderId="0" xfId="16" applyFont="1" applyFill="1" applyBorder="1" applyAlignment="1">
      <alignment horizontal="right" wrapText="1"/>
    </xf>
    <xf numFmtId="9" fontId="54" fillId="2" borderId="0" xfId="16" applyFont="1" applyFill="1" applyBorder="1" applyAlignment="1">
      <alignment horizontal="right" wrapText="1"/>
    </xf>
    <xf numFmtId="2" fontId="54" fillId="2" borderId="0" xfId="14" applyNumberFormat="1" applyFont="1" applyFill="1" applyBorder="1" applyAlignment="1">
      <alignment horizontal="right" wrapText="1"/>
    </xf>
    <xf numFmtId="170" fontId="53" fillId="2" borderId="0" xfId="15" applyNumberFormat="1" applyFont="1" applyFill="1" applyBorder="1"/>
    <xf numFmtId="4" fontId="53" fillId="2" borderId="0" xfId="14" applyNumberFormat="1" applyFont="1" applyFill="1" applyBorder="1"/>
    <xf numFmtId="9" fontId="51" fillId="2" borderId="0" xfId="1" applyNumberFormat="1" applyFont="1" applyFill="1" applyBorder="1"/>
    <xf numFmtId="166" fontId="51" fillId="2" borderId="0" xfId="1" applyNumberFormat="1" applyFont="1" applyFill="1" applyBorder="1"/>
    <xf numFmtId="9" fontId="51" fillId="2" borderId="0" xfId="0" applyNumberFormat="1" applyFont="1" applyFill="1" applyBorder="1"/>
    <xf numFmtId="9" fontId="55" fillId="2" borderId="0" xfId="0" applyNumberFormat="1" applyFont="1" applyFill="1" applyBorder="1"/>
    <xf numFmtId="166" fontId="55" fillId="2" borderId="0" xfId="0" applyNumberFormat="1" applyFont="1" applyFill="1" applyBorder="1"/>
    <xf numFmtId="0" fontId="54" fillId="2" borderId="17" xfId="117" applyNumberFormat="1" applyFont="1" applyFill="1" applyBorder="1" applyAlignment="1">
      <alignment horizontal="center" vertical="center" wrapText="1"/>
    </xf>
    <xf numFmtId="9" fontId="54" fillId="2" borderId="17" xfId="117" applyNumberFormat="1" applyFont="1" applyFill="1" applyBorder="1" applyAlignment="1">
      <alignment horizontal="center" vertical="center" wrapText="1"/>
    </xf>
    <xf numFmtId="9" fontId="54" fillId="39" borderId="17" xfId="117" applyNumberFormat="1" applyFont="1" applyFill="1" applyBorder="1" applyAlignment="1">
      <alignment horizontal="center" vertical="center" wrapText="1"/>
    </xf>
    <xf numFmtId="0" fontId="54" fillId="2" borderId="17" xfId="117" applyFont="1" applyFill="1" applyBorder="1" applyAlignment="1">
      <alignment horizontal="center" vertical="center" wrapText="1"/>
    </xf>
    <xf numFmtId="0" fontId="54" fillId="2" borderId="17" xfId="0" applyFont="1" applyFill="1" applyBorder="1" applyAlignment="1">
      <alignment horizontal="center" vertical="center" wrapText="1"/>
    </xf>
    <xf numFmtId="3" fontId="51" fillId="2" borderId="0" xfId="89" applyNumberFormat="1" applyFont="1" applyFill="1" applyBorder="1"/>
    <xf numFmtId="0" fontId="51" fillId="2" borderId="0" xfId="89" applyFont="1" applyFill="1" applyBorder="1" applyAlignment="1">
      <alignment horizontal="center"/>
    </xf>
    <xf numFmtId="9" fontId="51" fillId="2" borderId="0" xfId="89" applyNumberFormat="1" applyFont="1" applyFill="1" applyBorder="1"/>
    <xf numFmtId="11" fontId="51" fillId="2" borderId="0" xfId="89" applyNumberFormat="1" applyFont="1" applyFill="1" applyBorder="1"/>
    <xf numFmtId="0" fontId="51" fillId="2" borderId="1" xfId="89" applyFont="1" applyFill="1" applyBorder="1"/>
    <xf numFmtId="3" fontId="51" fillId="2" borderId="0" xfId="0" applyNumberFormat="1" applyFont="1" applyFill="1" applyBorder="1"/>
    <xf numFmtId="0" fontId="51" fillId="2" borderId="0" xfId="11" applyFont="1" applyFill="1"/>
    <xf numFmtId="9" fontId="51" fillId="2" borderId="0" xfId="0" applyNumberFormat="1" applyFont="1" applyFill="1"/>
    <xf numFmtId="0" fontId="51" fillId="2" borderId="0" xfId="0" applyFont="1" applyFill="1" applyAlignment="1">
      <alignment horizontal="left"/>
    </xf>
    <xf numFmtId="9" fontId="51" fillId="2" borderId="0" xfId="1" applyFont="1" applyFill="1"/>
    <xf numFmtId="11" fontId="51" fillId="2" borderId="0" xfId="0" applyNumberFormat="1" applyFont="1" applyFill="1"/>
    <xf numFmtId="3" fontId="51" fillId="2" borderId="0" xfId="0" applyNumberFormat="1" applyFont="1" applyFill="1"/>
    <xf numFmtId="9" fontId="53" fillId="2" borderId="0" xfId="1" applyFont="1" applyFill="1" applyBorder="1"/>
    <xf numFmtId="0" fontId="57" fillId="0" borderId="0" xfId="0" applyFont="1" applyAlignment="1">
      <alignment horizontal="center" vertical="center" readingOrder="1"/>
    </xf>
    <xf numFmtId="11" fontId="51" fillId="2" borderId="0" xfId="11" applyNumberFormat="1" applyFont="1" applyFill="1" applyBorder="1"/>
    <xf numFmtId="3" fontId="51" fillId="2" borderId="0" xfId="11" applyNumberFormat="1" applyFont="1" applyFill="1" applyBorder="1"/>
    <xf numFmtId="11" fontId="51" fillId="2" borderId="0" xfId="1" applyNumberFormat="1" applyFont="1" applyFill="1" applyBorder="1"/>
    <xf numFmtId="167" fontId="51" fillId="2" borderId="0" xfId="11" applyNumberFormat="1" applyFont="1" applyFill="1" applyBorder="1"/>
    <xf numFmtId="11" fontId="51" fillId="2" borderId="0" xfId="0" applyNumberFormat="1" applyFont="1" applyFill="1" applyBorder="1"/>
    <xf numFmtId="9" fontId="51" fillId="2" borderId="1" xfId="1" applyNumberFormat="1" applyFont="1" applyFill="1" applyBorder="1"/>
    <xf numFmtId="0" fontId="51" fillId="2" borderId="1" xfId="11" applyFont="1" applyFill="1" applyBorder="1"/>
    <xf numFmtId="11" fontId="51" fillId="2" borderId="1" xfId="1" applyNumberFormat="1" applyFont="1" applyFill="1" applyBorder="1"/>
    <xf numFmtId="0" fontId="51" fillId="2" borderId="16" xfId="11" applyFont="1" applyFill="1" applyBorder="1"/>
    <xf numFmtId="0" fontId="56" fillId="2" borderId="16" xfId="89" applyFont="1" applyFill="1" applyBorder="1" applyAlignment="1">
      <alignment horizontal="center" vertical="center" wrapText="1"/>
    </xf>
    <xf numFmtId="0" fontId="56" fillId="2" borderId="0" xfId="89" applyFont="1" applyFill="1" applyBorder="1" applyAlignment="1">
      <alignment horizontal="center" vertical="center" wrapText="1"/>
    </xf>
    <xf numFmtId="1" fontId="51" fillId="2" borderId="0" xfId="89" applyNumberFormat="1" applyFont="1" applyFill="1" applyBorder="1"/>
    <xf numFmtId="0" fontId="51" fillId="2" borderId="0" xfId="127" applyFont="1" applyFill="1" applyBorder="1"/>
    <xf numFmtId="0" fontId="55" fillId="2" borderId="0" xfId="127" applyFont="1" applyFill="1" applyBorder="1"/>
    <xf numFmtId="0" fontId="51" fillId="2" borderId="0" xfId="127" applyFont="1" applyFill="1" applyBorder="1" applyAlignment="1">
      <alignment horizontal="center"/>
    </xf>
    <xf numFmtId="0" fontId="51" fillId="2" borderId="16" xfId="127" applyFont="1" applyFill="1" applyBorder="1"/>
    <xf numFmtId="3" fontId="51" fillId="2" borderId="0" xfId="127" applyNumberFormat="1" applyFont="1" applyFill="1" applyBorder="1"/>
    <xf numFmtId="0" fontId="51" fillId="2" borderId="1" xfId="127" applyFont="1" applyFill="1" applyBorder="1"/>
    <xf numFmtId="3" fontId="51" fillId="2" borderId="1" xfId="127" applyNumberFormat="1" applyFont="1" applyFill="1" applyBorder="1"/>
    <xf numFmtId="0" fontId="60" fillId="2" borderId="0" xfId="129" applyFont="1" applyFill="1"/>
    <xf numFmtId="0" fontId="55" fillId="2" borderId="16" xfId="129" applyFont="1" applyFill="1" applyBorder="1" applyAlignment="1">
      <alignment horizontal="center"/>
    </xf>
    <xf numFmtId="0" fontId="51" fillId="2" borderId="16" xfId="0" applyFont="1" applyFill="1" applyBorder="1" applyAlignment="1">
      <alignment horizontal="center"/>
    </xf>
    <xf numFmtId="0" fontId="51" fillId="2" borderId="20" xfId="129" applyFont="1" applyFill="1" applyBorder="1" applyAlignment="1">
      <alignment horizontal="left"/>
    </xf>
    <xf numFmtId="0" fontId="51" fillId="2" borderId="20" xfId="129" applyFont="1" applyFill="1" applyBorder="1" applyAlignment="1">
      <alignment horizontal="center"/>
    </xf>
    <xf numFmtId="0" fontId="51" fillId="2" borderId="0" xfId="129" applyFont="1" applyFill="1" applyBorder="1" applyAlignment="1">
      <alignment horizontal="left"/>
    </xf>
    <xf numFmtId="0" fontId="51" fillId="2" borderId="0" xfId="129" applyFont="1" applyFill="1" applyBorder="1" applyAlignment="1">
      <alignment horizontal="center"/>
    </xf>
    <xf numFmtId="0" fontId="51" fillId="2" borderId="1" xfId="129" applyFont="1" applyFill="1" applyBorder="1" applyAlignment="1">
      <alignment horizontal="center"/>
    </xf>
    <xf numFmtId="0" fontId="51" fillId="2" borderId="0" xfId="129" applyFont="1" applyFill="1" applyAlignment="1">
      <alignment horizontal="left"/>
    </xf>
    <xf numFmtId="0" fontId="51" fillId="2" borderId="0" xfId="129" applyFont="1" applyFill="1" applyAlignment="1">
      <alignment horizontal="center"/>
    </xf>
    <xf numFmtId="1" fontId="51" fillId="2" borderId="0" xfId="0" applyNumberFormat="1" applyFont="1" applyFill="1"/>
    <xf numFmtId="9" fontId="51" fillId="2" borderId="0" xfId="130" applyFont="1" applyFill="1"/>
    <xf numFmtId="167" fontId="51" fillId="2" borderId="0" xfId="131" applyNumberFormat="1" applyFont="1" applyFill="1"/>
    <xf numFmtId="10" fontId="51" fillId="2" borderId="0" xfId="130" applyNumberFormat="1" applyFont="1" applyFill="1" applyAlignment="1">
      <alignment horizontal="center"/>
    </xf>
    <xf numFmtId="0" fontId="51" fillId="2" borderId="0" xfId="132" applyFont="1" applyFill="1" applyBorder="1"/>
    <xf numFmtId="0" fontId="51" fillId="2" borderId="1" xfId="129" applyFont="1" applyFill="1" applyBorder="1" applyAlignment="1">
      <alignment horizontal="left"/>
    </xf>
    <xf numFmtId="0" fontId="51" fillId="2" borderId="0" xfId="135" applyFont="1" applyFill="1" applyBorder="1"/>
    <xf numFmtId="9" fontId="51" fillId="2" borderId="0" xfId="136" applyFont="1" applyFill="1" applyBorder="1"/>
    <xf numFmtId="9" fontId="51" fillId="2" borderId="0" xfId="135" applyNumberFormat="1" applyFont="1" applyFill="1" applyBorder="1"/>
    <xf numFmtId="1" fontId="53" fillId="2" borderId="1" xfId="117" applyNumberFormat="1" applyFont="1" applyFill="1" applyBorder="1" applyAlignment="1">
      <alignment horizontal="center" vertical="center"/>
    </xf>
    <xf numFmtId="0" fontId="55" fillId="2" borderId="0" xfId="0" applyFont="1" applyFill="1" applyAlignment="1">
      <alignment horizontal="center" vertical="center"/>
    </xf>
    <xf numFmtId="0" fontId="52" fillId="2" borderId="0" xfId="0" applyFont="1" applyFill="1" applyAlignment="1">
      <alignment vertical="center"/>
    </xf>
    <xf numFmtId="0" fontId="61" fillId="2" borderId="0" xfId="0" applyFont="1" applyFill="1" applyAlignment="1">
      <alignment horizontal="center" vertical="center"/>
    </xf>
    <xf numFmtId="0" fontId="55" fillId="2" borderId="0" xfId="0" applyFont="1" applyFill="1" applyAlignment="1">
      <alignment horizontal="left" vertical="center"/>
    </xf>
    <xf numFmtId="0" fontId="61" fillId="2" borderId="1" xfId="0" applyFont="1" applyFill="1" applyBorder="1" applyAlignment="1">
      <alignment horizontal="center" vertical="center" wrapText="1"/>
    </xf>
    <xf numFmtId="0" fontId="61" fillId="2" borderId="1" xfId="0" applyFont="1" applyFill="1" applyBorder="1" applyAlignment="1">
      <alignment horizontal="center" vertical="center"/>
    </xf>
    <xf numFmtId="0" fontId="52" fillId="2" borderId="1" xfId="0" applyFont="1" applyFill="1" applyBorder="1" applyAlignment="1">
      <alignment vertical="center"/>
    </xf>
    <xf numFmtId="10" fontId="51" fillId="2" borderId="0" xfId="1" applyNumberFormat="1" applyFont="1" applyFill="1"/>
    <xf numFmtId="0" fontId="52" fillId="2" borderId="0" xfId="0" applyFont="1" applyFill="1" applyAlignment="1">
      <alignment horizontal="left"/>
    </xf>
    <xf numFmtId="0" fontId="51" fillId="2" borderId="0" xfId="0" applyFont="1" applyFill="1" applyAlignment="1">
      <alignment horizontal="left" vertical="center"/>
    </xf>
    <xf numFmtId="0" fontId="55" fillId="2" borderId="0" xfId="0" applyFont="1" applyFill="1" applyAlignment="1">
      <alignment horizontal="left"/>
    </xf>
    <xf numFmtId="0" fontId="55" fillId="2" borderId="0" xfId="0" applyFont="1" applyFill="1"/>
    <xf numFmtId="0" fontId="52" fillId="2" borderId="0" xfId="0" applyFont="1" applyFill="1" applyAlignment="1">
      <alignment horizontal="left" vertical="center"/>
    </xf>
    <xf numFmtId="0" fontId="55" fillId="40" borderId="23" xfId="0" applyFont="1" applyFill="1" applyBorder="1" applyAlignment="1">
      <alignment vertical="center"/>
    </xf>
    <xf numFmtId="0" fontId="55" fillId="40" borderId="23" xfId="0" applyFont="1" applyFill="1" applyBorder="1" applyAlignment="1">
      <alignment horizontal="center" vertical="center"/>
    </xf>
    <xf numFmtId="0" fontId="55" fillId="40" borderId="24" xfId="0" applyFont="1" applyFill="1" applyBorder="1" applyAlignment="1">
      <alignment vertical="center"/>
    </xf>
    <xf numFmtId="0" fontId="51" fillId="40" borderId="0" xfId="0" applyFont="1" applyFill="1" applyAlignment="1">
      <alignment vertical="center"/>
    </xf>
    <xf numFmtId="0" fontId="51" fillId="40" borderId="0" xfId="0" applyFont="1" applyFill="1" applyAlignment="1">
      <alignment horizontal="center" vertical="center"/>
    </xf>
    <xf numFmtId="0" fontId="51" fillId="40" borderId="25" xfId="0" applyFont="1" applyFill="1" applyBorder="1" applyAlignment="1">
      <alignment vertical="center"/>
    </xf>
    <xf numFmtId="0" fontId="51" fillId="40" borderId="19" xfId="0" applyFont="1" applyFill="1" applyBorder="1" applyAlignment="1">
      <alignment vertical="center"/>
    </xf>
    <xf numFmtId="0" fontId="51" fillId="40" borderId="19" xfId="0" applyFont="1" applyFill="1" applyBorder="1" applyAlignment="1">
      <alignment horizontal="center" vertical="center"/>
    </xf>
    <xf numFmtId="0" fontId="51" fillId="40" borderId="18" xfId="0" applyFont="1" applyFill="1" applyBorder="1" applyAlignment="1">
      <alignment vertical="center"/>
    </xf>
    <xf numFmtId="172" fontId="53" fillId="2" borderId="0" xfId="117" applyNumberFormat="1" applyFont="1" applyFill="1" applyBorder="1" applyAlignment="1">
      <alignment vertical="top" wrapText="1"/>
    </xf>
    <xf numFmtId="0" fontId="54" fillId="2" borderId="17" xfId="117" applyFont="1" applyFill="1" applyBorder="1" applyAlignment="1">
      <alignment horizontal="left" vertical="center"/>
    </xf>
    <xf numFmtId="0" fontId="53" fillId="2" borderId="1" xfId="117" applyNumberFormat="1" applyFont="1" applyFill="1" applyBorder="1" applyAlignment="1">
      <alignment vertical="top" wrapText="1"/>
    </xf>
    <xf numFmtId="172" fontId="53" fillId="2" borderId="1" xfId="117" applyNumberFormat="1" applyFont="1" applyFill="1" applyBorder="1" applyAlignment="1">
      <alignment vertical="top" wrapText="1"/>
    </xf>
    <xf numFmtId="0" fontId="53" fillId="2" borderId="1" xfId="117" applyFont="1" applyFill="1" applyBorder="1" applyAlignment="1">
      <alignment horizontal="center" vertical="top" wrapText="1"/>
    </xf>
    <xf numFmtId="0" fontId="53" fillId="2" borderId="1" xfId="117" applyNumberFormat="1" applyFont="1" applyFill="1" applyBorder="1" applyAlignment="1">
      <alignment horizontal="center" vertical="top" wrapText="1"/>
    </xf>
    <xf numFmtId="1" fontId="51" fillId="2" borderId="0" xfId="1" applyNumberFormat="1" applyFont="1" applyFill="1" applyBorder="1"/>
    <xf numFmtId="1" fontId="51" fillId="2" borderId="0" xfId="127" applyNumberFormat="1" applyFont="1" applyFill="1" applyBorder="1"/>
    <xf numFmtId="1" fontId="51" fillId="2" borderId="0" xfId="128" applyNumberFormat="1" applyFont="1" applyFill="1" applyBorder="1"/>
    <xf numFmtId="1" fontId="51" fillId="2" borderId="1" xfId="128" applyNumberFormat="1" applyFont="1" applyFill="1" applyBorder="1"/>
    <xf numFmtId="1" fontId="51" fillId="2" borderId="1" xfId="1" applyNumberFormat="1" applyFont="1" applyFill="1" applyBorder="1"/>
    <xf numFmtId="172" fontId="51" fillId="2" borderId="0" xfId="1" applyNumberFormat="1" applyFont="1" applyFill="1"/>
    <xf numFmtId="1" fontId="51" fillId="2" borderId="0" xfId="1" applyNumberFormat="1" applyFont="1" applyFill="1"/>
    <xf numFmtId="172" fontId="53" fillId="2" borderId="0" xfId="117" applyNumberFormat="1" applyFont="1" applyFill="1" applyBorder="1"/>
    <xf numFmtId="9" fontId="51" fillId="2" borderId="0" xfId="1" applyNumberFormat="1" applyFont="1" applyFill="1" applyBorder="1" applyAlignment="1">
      <alignment vertical="top"/>
    </xf>
    <xf numFmtId="43" fontId="51" fillId="2" borderId="1" xfId="122" applyFont="1" applyFill="1" applyBorder="1"/>
    <xf numFmtId="43" fontId="51" fillId="2" borderId="0" xfId="122" applyFont="1" applyFill="1" applyBorder="1"/>
    <xf numFmtId="1" fontId="51" fillId="2" borderId="1" xfId="89" applyNumberFormat="1" applyFont="1" applyFill="1" applyBorder="1"/>
    <xf numFmtId="0" fontId="51" fillId="2" borderId="1" xfId="88" applyFont="1" applyFill="1" applyBorder="1"/>
    <xf numFmtId="0" fontId="77" fillId="2" borderId="0" xfId="88" applyFont="1" applyFill="1" applyBorder="1"/>
    <xf numFmtId="0" fontId="80" fillId="2" borderId="0" xfId="247" applyFont="1" applyFill="1"/>
    <xf numFmtId="0" fontId="81" fillId="2" borderId="0" xfId="0" applyFont="1" applyFill="1"/>
    <xf numFmtId="0" fontId="82" fillId="2" borderId="0" xfId="246" applyFont="1" applyFill="1"/>
    <xf numFmtId="0" fontId="51" fillId="2" borderId="0" xfId="0" applyFont="1" applyFill="1" applyAlignment="1">
      <alignment horizontal="center" wrapText="1"/>
    </xf>
    <xf numFmtId="0" fontId="80" fillId="2" borderId="0" xfId="247" applyFont="1" applyFill="1" applyAlignment="1">
      <alignment horizontal="center"/>
    </xf>
    <xf numFmtId="0" fontId="80" fillId="2" borderId="0" xfId="247" applyFont="1" applyFill="1"/>
    <xf numFmtId="0" fontId="51" fillId="2" borderId="0" xfId="89" applyFont="1" applyFill="1" applyBorder="1" applyAlignment="1">
      <alignment horizontal="center"/>
    </xf>
    <xf numFmtId="0" fontId="51" fillId="2" borderId="0" xfId="89" applyFont="1" applyFill="1" applyBorder="1" applyAlignment="1">
      <alignment horizontal="left" wrapText="1"/>
    </xf>
    <xf numFmtId="0" fontId="51" fillId="2" borderId="20" xfId="129" applyFont="1" applyFill="1" applyBorder="1" applyAlignment="1">
      <alignment horizontal="center" vertical="center"/>
    </xf>
    <xf numFmtId="0" fontId="51" fillId="2" borderId="0" xfId="129" applyFont="1" applyFill="1" applyBorder="1" applyAlignment="1">
      <alignment horizontal="center" vertical="center"/>
    </xf>
    <xf numFmtId="0" fontId="51" fillId="2" borderId="1" xfId="129" applyFont="1" applyFill="1" applyBorder="1" applyAlignment="1">
      <alignment horizontal="center" vertical="center"/>
    </xf>
    <xf numFmtId="0" fontId="51" fillId="2" borderId="0" xfId="135" applyFont="1" applyFill="1" applyBorder="1" applyAlignment="1">
      <alignment horizontal="center" vertical="center" wrapText="1"/>
    </xf>
    <xf numFmtId="9" fontId="51" fillId="2" borderId="0" xfId="1" applyNumberFormat="1" applyFont="1" applyFill="1" applyBorder="1" applyAlignment="1">
      <alignment horizontal="left" wrapText="1"/>
    </xf>
    <xf numFmtId="0" fontId="61" fillId="2" borderId="22" xfId="0" applyFont="1" applyFill="1" applyBorder="1" applyAlignment="1">
      <alignment horizontal="center" vertical="center" wrapText="1"/>
    </xf>
    <xf numFmtId="0" fontId="52" fillId="2" borderId="21" xfId="0" applyFont="1" applyFill="1" applyBorder="1" applyAlignment="1">
      <alignment horizontal="center" vertical="center"/>
    </xf>
    <xf numFmtId="0" fontId="52" fillId="2" borderId="1" xfId="0" applyFont="1" applyFill="1" applyBorder="1" applyAlignment="1">
      <alignment horizontal="center" vertical="center"/>
    </xf>
  </cellXfs>
  <cellStyles count="248">
    <cellStyle name="=C:\WINNT\SYSTEM32\COMMAND.COM" xfId="12"/>
    <cellStyle name="20% - Accent1 2" xfId="18"/>
    <cellStyle name="20% - Accent1 2 2" xfId="90"/>
    <cellStyle name="20% - Accent1 2 2 2" xfId="161"/>
    <cellStyle name="20% - Accent1 2 3" xfId="146"/>
    <cellStyle name="20% - Accent2 2" xfId="19"/>
    <cellStyle name="20% - Accent2 2 2" xfId="91"/>
    <cellStyle name="20% - Accent2 2 2 2" xfId="162"/>
    <cellStyle name="20% - Accent2 2 3" xfId="147"/>
    <cellStyle name="20% - Accent3 2" xfId="20"/>
    <cellStyle name="20% - Accent3 2 2" xfId="92"/>
    <cellStyle name="20% - Accent3 2 2 2" xfId="163"/>
    <cellStyle name="20% - Accent3 2 3" xfId="148"/>
    <cellStyle name="20% - Accent4 2" xfId="21"/>
    <cellStyle name="20% - Accent4 2 2" xfId="93"/>
    <cellStyle name="20% - Accent4 2 2 2" xfId="164"/>
    <cellStyle name="20% - Accent4 2 3" xfId="149"/>
    <cellStyle name="20% - Accent5 2" xfId="22"/>
    <cellStyle name="20% - Accent5 2 2" xfId="94"/>
    <cellStyle name="20% - Accent5 2 2 2" xfId="165"/>
    <cellStyle name="20% - Accent5 2 3" xfId="150"/>
    <cellStyle name="20% - Accent6 2" xfId="23"/>
    <cellStyle name="20% - Accent6 2 2" xfId="95"/>
    <cellStyle name="20% - Accent6 2 2 2" xfId="166"/>
    <cellStyle name="20% - Accent6 2 3" xfId="151"/>
    <cellStyle name="20% - Énfasis1" xfId="206"/>
    <cellStyle name="20% - Énfasis2" xfId="207"/>
    <cellStyle name="20% - Énfasis3" xfId="208"/>
    <cellStyle name="20% - Énfasis4" xfId="209"/>
    <cellStyle name="20% - Énfasis5" xfId="210"/>
    <cellStyle name="20% - Énfasis6" xfId="211"/>
    <cellStyle name="40% - Accent1 2" xfId="24"/>
    <cellStyle name="40% - Accent1 2 2" xfId="96"/>
    <cellStyle name="40% - Accent1 2 2 2" xfId="167"/>
    <cellStyle name="40% - Accent1 2 3" xfId="152"/>
    <cellStyle name="40% - Accent2 2" xfId="25"/>
    <cellStyle name="40% - Accent2 2 2" xfId="97"/>
    <cellStyle name="40% - Accent2 2 2 2" xfId="168"/>
    <cellStyle name="40% - Accent2 2 3" xfId="153"/>
    <cellStyle name="40% - Accent3 2" xfId="26"/>
    <cellStyle name="40% - Accent3 2 2" xfId="98"/>
    <cellStyle name="40% - Accent3 2 2 2" xfId="169"/>
    <cellStyle name="40% - Accent3 2 3" xfId="154"/>
    <cellStyle name="40% - Accent4 2" xfId="27"/>
    <cellStyle name="40% - Accent4 2 2" xfId="99"/>
    <cellStyle name="40% - Accent4 2 2 2" xfId="170"/>
    <cellStyle name="40% - Accent4 2 3" xfId="155"/>
    <cellStyle name="40% - Accent5 2" xfId="28"/>
    <cellStyle name="40% - Accent5 2 2" xfId="100"/>
    <cellStyle name="40% - Accent5 2 2 2" xfId="171"/>
    <cellStyle name="40% - Accent5 2 3" xfId="156"/>
    <cellStyle name="40% - Accent6 2" xfId="29"/>
    <cellStyle name="40% - Accent6 2 2" xfId="101"/>
    <cellStyle name="40% - Accent6 2 2 2" xfId="172"/>
    <cellStyle name="40% - Accent6 2 3" xfId="157"/>
    <cellStyle name="40% - Énfasis1" xfId="212"/>
    <cellStyle name="40% - Énfasis2" xfId="213"/>
    <cellStyle name="40% - Énfasis3" xfId="214"/>
    <cellStyle name="40% - Énfasis4" xfId="215"/>
    <cellStyle name="40% - Énfasis5" xfId="216"/>
    <cellStyle name="40% - Énfasis6" xfId="217"/>
    <cellStyle name="60% - Accent1 2" xfId="30"/>
    <cellStyle name="60% - Accent2 2" xfId="31"/>
    <cellStyle name="60% - Accent3 2" xfId="32"/>
    <cellStyle name="60% - Accent4 2" xfId="33"/>
    <cellStyle name="60% - Accent5 2" xfId="34"/>
    <cellStyle name="60% - Accent6 2" xfId="35"/>
    <cellStyle name="60% - Énfasis1" xfId="218"/>
    <cellStyle name="60% - Énfasis2" xfId="219"/>
    <cellStyle name="60% - Énfasis3" xfId="220"/>
    <cellStyle name="60% - Énfasis4" xfId="221"/>
    <cellStyle name="60% - Énfasis5" xfId="222"/>
    <cellStyle name="60% - Énfasis6" xfId="223"/>
    <cellStyle name="Accent1 2" xfId="36"/>
    <cellStyle name="Accent2 2" xfId="37"/>
    <cellStyle name="Accent3 2" xfId="38"/>
    <cellStyle name="Accent4 2" xfId="39"/>
    <cellStyle name="Accent5 2" xfId="40"/>
    <cellStyle name="Accent6 2" xfId="41"/>
    <cellStyle name="Bad 2" xfId="42"/>
    <cellStyle name="Buena" xfId="224"/>
    <cellStyle name="Calculation 2" xfId="43"/>
    <cellStyle name="Cálculo" xfId="225"/>
    <cellStyle name="Celda de comprobación" xfId="226"/>
    <cellStyle name="Celda vinculada" xfId="227"/>
    <cellStyle name="Check Cell 2" xfId="44"/>
    <cellStyle name="clsAltData" xfId="45"/>
    <cellStyle name="clsAltMRVData" xfId="46"/>
    <cellStyle name="clsBlank" xfId="47"/>
    <cellStyle name="clsColumnHeader" xfId="48"/>
    <cellStyle name="clsData" xfId="49"/>
    <cellStyle name="clsDefault" xfId="50"/>
    <cellStyle name="clsFooter" xfId="51"/>
    <cellStyle name="clsIndexTableData" xfId="52"/>
    <cellStyle name="clsIndexTableHdr" xfId="53"/>
    <cellStyle name="clsIndexTableTitle" xfId="54"/>
    <cellStyle name="clsMRVData" xfId="55"/>
    <cellStyle name="clsReportFooter" xfId="56"/>
    <cellStyle name="clsReportHeader" xfId="57"/>
    <cellStyle name="clsRowHeader" xfId="58"/>
    <cellStyle name="clsRowHeader 2" xfId="59"/>
    <cellStyle name="clsScale" xfId="60"/>
    <cellStyle name="clsSection" xfId="61"/>
    <cellStyle name="Comma" xfId="122" builtinId="3"/>
    <cellStyle name="Comma 2" xfId="2"/>
    <cellStyle name="Comma 2 2" xfId="62"/>
    <cellStyle name="Comma 2 3" xfId="63"/>
    <cellStyle name="Comma 2 4" xfId="64"/>
    <cellStyle name="Comma 2 5" xfId="65"/>
    <cellStyle name="Comma 3" xfId="15"/>
    <cellStyle name="Comma 3 2" xfId="102"/>
    <cellStyle name="Comma 3 2 2" xfId="173"/>
    <cellStyle name="Comma 3 3" xfId="143"/>
    <cellStyle name="Comma 4" xfId="124"/>
    <cellStyle name="Comma 4 2" xfId="131"/>
    <cellStyle name="Comma 4 2 2" xfId="195"/>
    <cellStyle name="Comma 5" xfId="245"/>
    <cellStyle name="Diseño" xfId="66"/>
    <cellStyle name="Diseño 2" xfId="67"/>
    <cellStyle name="Encabezado 4" xfId="228"/>
    <cellStyle name="Énfasis1" xfId="229"/>
    <cellStyle name="Énfasis2" xfId="230"/>
    <cellStyle name="Énfasis3" xfId="231"/>
    <cellStyle name="Énfasis4" xfId="232"/>
    <cellStyle name="Énfasis5" xfId="233"/>
    <cellStyle name="Énfasis6" xfId="234"/>
    <cellStyle name="Entrada" xfId="235"/>
    <cellStyle name="Excel Built-in Normal" xfId="3"/>
    <cellStyle name="Explanatory Text 2" xfId="68"/>
    <cellStyle name="Good 2" xfId="69"/>
    <cellStyle name="Heading 1 2" xfId="70"/>
    <cellStyle name="Heading 2 2" xfId="71"/>
    <cellStyle name="Heading 3 2" xfId="72"/>
    <cellStyle name="Heading 4 2" xfId="73"/>
    <cellStyle name="Hyperlink" xfId="246" builtinId="8"/>
    <cellStyle name="Hyperlink 2" xfId="13"/>
    <cellStyle name="Hyperlink 2 2" xfId="118"/>
    <cellStyle name="Incorrecto" xfId="236"/>
    <cellStyle name="Input 2" xfId="74"/>
    <cellStyle name="Linked Cell 2" xfId="75"/>
    <cellStyle name="Neutral 2" xfId="76"/>
    <cellStyle name="Normal" xfId="0" builtinId="0"/>
    <cellStyle name="Normal 10" xfId="88"/>
    <cellStyle name="Normal 10 2" xfId="112"/>
    <cellStyle name="Normal 10 2 2" xfId="182"/>
    <cellStyle name="Normal 10 3" xfId="159"/>
    <cellStyle name="Normal 11" xfId="89"/>
    <cellStyle name="Normal 11 2" xfId="113"/>
    <cellStyle name="Normal 11 2 2" xfId="183"/>
    <cellStyle name="Normal 11 3" xfId="127"/>
    <cellStyle name="Normal 11 3 2" xfId="191"/>
    <cellStyle name="Normal 11 4" xfId="160"/>
    <cellStyle name="Normal 12" xfId="114"/>
    <cellStyle name="Normal 12 2" xfId="132"/>
    <cellStyle name="Normal 12 2 2" xfId="196"/>
    <cellStyle name="Normal 12 3" xfId="184"/>
    <cellStyle name="Normal 13" xfId="116"/>
    <cellStyle name="Normal 13 2" xfId="186"/>
    <cellStyle name="Normal 14" xfId="117"/>
    <cellStyle name="Normal 14 2" xfId="187"/>
    <cellStyle name="Normal 15" xfId="121"/>
    <cellStyle name="Normal 15 2" xfId="189"/>
    <cellStyle name="Normal 16" xfId="123"/>
    <cellStyle name="Normal 16 2" xfId="129"/>
    <cellStyle name="Normal 16 2 2" xfId="193"/>
    <cellStyle name="Normal 17" xfId="201"/>
    <cellStyle name="Normal 2" xfId="4"/>
    <cellStyle name="Normal 2 2" xfId="77"/>
    <cellStyle name="Normal 2 2 2" xfId="120"/>
    <cellStyle name="Normal 2 3" xfId="17"/>
    <cellStyle name="Normal 2 3 2" xfId="103"/>
    <cellStyle name="Normal 2 3 2 2" xfId="174"/>
    <cellStyle name="Normal 2 3 3" xfId="145"/>
    <cellStyle name="Normal 2 4" xfId="115"/>
    <cellStyle name="Normal 2 4 2" xfId="185"/>
    <cellStyle name="Normal 2 5" xfId="126"/>
    <cellStyle name="Normal 2 5 2" xfId="190"/>
    <cellStyle name="Normal 3" xfId="5"/>
    <cellStyle name="Normal 3 2" xfId="104"/>
    <cellStyle name="Normal 3 2 2" xfId="175"/>
    <cellStyle name="Normal 3 3" xfId="138"/>
    <cellStyle name="Normal 3 4" xfId="205"/>
    <cellStyle name="Normal 4" xfId="6"/>
    <cellStyle name="Normal 4 2" xfId="247"/>
    <cellStyle name="Normal 5" xfId="7"/>
    <cellStyle name="Normal 5 2" xfId="105"/>
    <cellStyle name="Normal 5 2 2" xfId="176"/>
    <cellStyle name="Normal 5 3" xfId="139"/>
    <cellStyle name="Normal 6" xfId="9"/>
    <cellStyle name="Normal 6 2" xfId="106"/>
    <cellStyle name="Normal 7" xfId="10"/>
    <cellStyle name="Normal 7 2" xfId="107"/>
    <cellStyle name="Normal 7 2 2" xfId="177"/>
    <cellStyle name="Normal 7 3" xfId="140"/>
    <cellStyle name="Normal 8" xfId="11"/>
    <cellStyle name="Normal 8 2" xfId="108"/>
    <cellStyle name="Normal 8 2 2" xfId="178"/>
    <cellStyle name="Normal 8 3" xfId="133"/>
    <cellStyle name="Normal 8 3 2" xfId="135"/>
    <cellStyle name="Normal 8 3 2 2" xfId="199"/>
    <cellStyle name="Normal 8 3 3" xfId="197"/>
    <cellStyle name="Normal 8 4" xfId="141"/>
    <cellStyle name="Normal 8 5" xfId="203"/>
    <cellStyle name="Normal 9" xfId="14"/>
    <cellStyle name="Normal 9 2" xfId="109"/>
    <cellStyle name="Normal 9 2 2" xfId="179"/>
    <cellStyle name="Normal 9 3" xfId="142"/>
    <cellStyle name="Normál_212" xfId="78"/>
    <cellStyle name="Normalny_sprawozdania" xfId="79"/>
    <cellStyle name="Notas" xfId="237"/>
    <cellStyle name="Note 2" xfId="80"/>
    <cellStyle name="Note 2 2" xfId="110"/>
    <cellStyle name="Note 2 2 2" xfId="180"/>
    <cellStyle name="Note 2 3" xfId="158"/>
    <cellStyle name="Output 2" xfId="81"/>
    <cellStyle name="Percent" xfId="1" builtinId="5"/>
    <cellStyle name="Percent 2" xfId="8"/>
    <cellStyle name="Percent 2 2" xfId="82"/>
    <cellStyle name="Percent 2 3" xfId="83"/>
    <cellStyle name="Percent 2 4" xfId="84"/>
    <cellStyle name="Percent 2 5" xfId="85"/>
    <cellStyle name="Percent 2 6" xfId="204"/>
    <cellStyle name="Percent 3" xfId="16"/>
    <cellStyle name="Percent 3 2" xfId="111"/>
    <cellStyle name="Percent 3 2 2" xfId="181"/>
    <cellStyle name="Percent 3 3" xfId="144"/>
    <cellStyle name="Percent 4" xfId="119"/>
    <cellStyle name="Percent 4 2" xfId="188"/>
    <cellStyle name="Percent 5" xfId="125"/>
    <cellStyle name="Percent 5 2" xfId="130"/>
    <cellStyle name="Percent 5 2 2" xfId="194"/>
    <cellStyle name="Percent 6" xfId="128"/>
    <cellStyle name="Percent 6 2" xfId="192"/>
    <cellStyle name="Percent 7" xfId="134"/>
    <cellStyle name="Percent 7 2" xfId="136"/>
    <cellStyle name="Percent 7 2 2" xfId="200"/>
    <cellStyle name="Percent 7 3" xfId="198"/>
    <cellStyle name="Percent 8" xfId="137"/>
    <cellStyle name="Percent 9" xfId="202"/>
    <cellStyle name="Salida" xfId="238"/>
    <cellStyle name="Texto de advertencia" xfId="239"/>
    <cellStyle name="Texto explicativo" xfId="240"/>
    <cellStyle name="Título" xfId="241"/>
    <cellStyle name="Título 1" xfId="242"/>
    <cellStyle name="Título 2" xfId="243"/>
    <cellStyle name="Título 3" xfId="244"/>
    <cellStyle name="Total 2" xfId="86"/>
    <cellStyle name="Warning Text 2" xfId="87"/>
  </cellStyles>
  <dxfs count="17">
    <dxf>
      <font>
        <b val="0"/>
        <i/>
        <condense val="0"/>
        <extend val="0"/>
        <color indexed="22"/>
      </font>
      <fill>
        <patternFill patternType="none">
          <fgColor indexed="64"/>
          <bgColor indexed="65"/>
        </patternFill>
      </fill>
    </dxf>
    <dxf>
      <font>
        <b val="0"/>
        <i/>
        <condense val="0"/>
        <extend val="0"/>
        <color indexed="22"/>
      </font>
      <fill>
        <patternFill patternType="none">
          <fgColor indexed="64"/>
          <bgColor indexed="65"/>
        </patternFill>
      </fill>
    </dxf>
    <dxf>
      <font>
        <b val="0"/>
        <i/>
        <condense val="0"/>
        <extend val="0"/>
        <color indexed="22"/>
      </font>
      <fill>
        <patternFill patternType="none">
          <fgColor indexed="64"/>
          <bgColor indexed="65"/>
        </patternFill>
      </fill>
    </dxf>
    <dxf>
      <font>
        <b val="0"/>
        <i/>
        <condense val="0"/>
        <extend val="0"/>
        <color indexed="22"/>
      </font>
      <fill>
        <patternFill patternType="none">
          <fgColor indexed="64"/>
          <bgColor indexed="65"/>
        </patternFill>
      </fill>
    </dxf>
    <dxf>
      <font>
        <b val="0"/>
        <i/>
        <condense val="0"/>
        <extend val="0"/>
        <color indexed="22"/>
      </font>
      <fill>
        <patternFill patternType="none">
          <fgColor indexed="64"/>
          <bgColor indexed="65"/>
        </patternFill>
      </fill>
    </dxf>
    <dxf>
      <font>
        <b val="0"/>
        <i/>
        <condense val="0"/>
        <extend val="0"/>
        <color indexed="22"/>
      </font>
      <fill>
        <patternFill patternType="none">
          <fgColor indexed="64"/>
          <bgColor indexed="65"/>
        </patternFill>
      </fill>
    </dxf>
    <dxf>
      <font>
        <b val="0"/>
        <i/>
        <condense val="0"/>
        <extend val="0"/>
        <color indexed="22"/>
      </font>
      <fill>
        <patternFill patternType="none">
          <fgColor indexed="64"/>
          <bgColor indexed="65"/>
        </patternFill>
      </fill>
    </dxf>
    <dxf>
      <font>
        <b val="0"/>
        <i/>
        <condense val="0"/>
        <extend val="0"/>
        <color indexed="22"/>
      </font>
      <fill>
        <patternFill patternType="none">
          <fgColor indexed="64"/>
          <bgColor indexed="65"/>
        </patternFill>
      </fill>
    </dxf>
    <dxf>
      <font>
        <b val="0"/>
        <i/>
        <condense val="0"/>
        <extend val="0"/>
        <color indexed="22"/>
      </font>
      <fill>
        <patternFill patternType="none">
          <fgColor indexed="64"/>
          <bgColor indexed="65"/>
        </patternFill>
      </fill>
    </dxf>
    <dxf>
      <font>
        <b val="0"/>
        <i/>
        <condense val="0"/>
        <extend val="0"/>
        <color indexed="22"/>
      </font>
      <fill>
        <patternFill patternType="none">
          <fgColor indexed="64"/>
          <bgColor indexed="65"/>
        </patternFill>
      </fill>
    </dxf>
    <dxf>
      <font>
        <b val="0"/>
        <i/>
        <condense val="0"/>
        <extend val="0"/>
        <color indexed="22"/>
      </font>
      <fill>
        <patternFill patternType="none">
          <fgColor indexed="64"/>
          <bgColor indexed="65"/>
        </patternFill>
      </fill>
    </dxf>
    <dxf>
      <font>
        <b val="0"/>
        <i/>
        <condense val="0"/>
        <extend val="0"/>
        <color indexed="22"/>
      </font>
      <fill>
        <patternFill patternType="none">
          <fgColor indexed="64"/>
          <bgColor indexed="65"/>
        </patternFill>
      </fill>
    </dxf>
    <dxf>
      <font>
        <b val="0"/>
        <i/>
        <condense val="0"/>
        <extend val="0"/>
        <color indexed="22"/>
      </font>
      <fill>
        <patternFill patternType="none">
          <fgColor indexed="64"/>
          <bgColor indexed="65"/>
        </patternFill>
      </fill>
    </dxf>
    <dxf>
      <font>
        <b val="0"/>
        <i/>
        <condense val="0"/>
        <extend val="0"/>
        <color indexed="22"/>
      </font>
      <fill>
        <patternFill patternType="none">
          <fgColor indexed="64"/>
          <bgColor indexed="65"/>
        </patternFill>
      </fill>
    </dxf>
    <dxf>
      <font>
        <color theme="0"/>
      </font>
    </dxf>
    <dxf>
      <font>
        <color theme="0"/>
      </font>
    </dxf>
    <dxf>
      <font>
        <b val="0"/>
        <i/>
        <condense val="0"/>
        <extend val="0"/>
        <color indexed="22"/>
      </font>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areaChart>
        <c:grouping val="percentStacked"/>
        <c:varyColors val="0"/>
        <c:ser>
          <c:idx val="0"/>
          <c:order val="0"/>
          <c:tx>
            <c:strRef>
              <c:f>'2.1'!$A$27</c:f>
              <c:strCache>
                <c:ptCount val="1"/>
                <c:pt idx="0">
                  <c:v>Pob. &lt;15</c:v>
                </c:pt>
              </c:strCache>
            </c:strRef>
          </c:tx>
          <c:cat>
            <c:numRef>
              <c:f>'2.1'!$B$25:$J$25</c:f>
              <c:numCache>
                <c:formatCode>General</c:formatCode>
                <c:ptCount val="9"/>
                <c:pt idx="0">
                  <c:v>2010</c:v>
                </c:pt>
                <c:pt idx="1">
                  <c:v>2015</c:v>
                </c:pt>
                <c:pt idx="2">
                  <c:v>2020</c:v>
                </c:pt>
                <c:pt idx="3">
                  <c:v>2025</c:v>
                </c:pt>
                <c:pt idx="4">
                  <c:v>2030</c:v>
                </c:pt>
                <c:pt idx="5">
                  <c:v>2035</c:v>
                </c:pt>
                <c:pt idx="6">
                  <c:v>2040</c:v>
                </c:pt>
                <c:pt idx="7">
                  <c:v>2045</c:v>
                </c:pt>
                <c:pt idx="8">
                  <c:v>2050</c:v>
                </c:pt>
              </c:numCache>
            </c:numRef>
          </c:cat>
          <c:val>
            <c:numRef>
              <c:f>'2.1'!$B$27:$J$27</c:f>
              <c:numCache>
                <c:formatCode>General</c:formatCode>
                <c:ptCount val="9"/>
                <c:pt idx="0">
                  <c:v>160.00587999999999</c:v>
                </c:pt>
                <c:pt idx="1">
                  <c:v>155.55663000000001</c:v>
                </c:pt>
                <c:pt idx="2">
                  <c:v>150.158669</c:v>
                </c:pt>
                <c:pt idx="3">
                  <c:v>145.51487399999999</c:v>
                </c:pt>
                <c:pt idx="4">
                  <c:v>140.81272200000001</c:v>
                </c:pt>
                <c:pt idx="5">
                  <c:v>135.816215</c:v>
                </c:pt>
                <c:pt idx="6">
                  <c:v>130.96016800000001</c:v>
                </c:pt>
                <c:pt idx="7">
                  <c:v>126.03760699999999</c:v>
                </c:pt>
                <c:pt idx="8">
                  <c:v>121.43964</c:v>
                </c:pt>
              </c:numCache>
            </c:numRef>
          </c:val>
        </c:ser>
        <c:ser>
          <c:idx val="1"/>
          <c:order val="1"/>
          <c:tx>
            <c:strRef>
              <c:f>'2.1'!$A$28</c:f>
              <c:strCache>
                <c:ptCount val="1"/>
                <c:pt idx="0">
                  <c:v>Pob. 15-64</c:v>
                </c:pt>
              </c:strCache>
            </c:strRef>
          </c:tx>
          <c:cat>
            <c:numRef>
              <c:f>'2.1'!$B$25:$J$25</c:f>
              <c:numCache>
                <c:formatCode>General</c:formatCode>
                <c:ptCount val="9"/>
                <c:pt idx="0">
                  <c:v>2010</c:v>
                </c:pt>
                <c:pt idx="1">
                  <c:v>2015</c:v>
                </c:pt>
                <c:pt idx="2">
                  <c:v>2020</c:v>
                </c:pt>
                <c:pt idx="3">
                  <c:v>2025</c:v>
                </c:pt>
                <c:pt idx="4">
                  <c:v>2030</c:v>
                </c:pt>
                <c:pt idx="5">
                  <c:v>2035</c:v>
                </c:pt>
                <c:pt idx="6">
                  <c:v>2040</c:v>
                </c:pt>
                <c:pt idx="7">
                  <c:v>2045</c:v>
                </c:pt>
                <c:pt idx="8">
                  <c:v>2050</c:v>
                </c:pt>
              </c:numCache>
            </c:numRef>
          </c:cat>
          <c:val>
            <c:numRef>
              <c:f>'2.1'!$B$28:$J$28</c:f>
              <c:numCache>
                <c:formatCode>General</c:formatCode>
                <c:ptCount val="9"/>
                <c:pt idx="0">
                  <c:v>377.87552199999999</c:v>
                </c:pt>
                <c:pt idx="1">
                  <c:v>405.550971</c:v>
                </c:pt>
                <c:pt idx="2">
                  <c:v>428.68093099999999</c:v>
                </c:pt>
                <c:pt idx="3">
                  <c:v>446.07471700000002</c:v>
                </c:pt>
                <c:pt idx="4">
                  <c:v>457.832245</c:v>
                </c:pt>
                <c:pt idx="5">
                  <c:v>465.42087299999997</c:v>
                </c:pt>
                <c:pt idx="6">
                  <c:v>468.20521300000001</c:v>
                </c:pt>
                <c:pt idx="7">
                  <c:v>466.370543</c:v>
                </c:pt>
                <c:pt idx="8">
                  <c:v>460.22813400000001</c:v>
                </c:pt>
              </c:numCache>
            </c:numRef>
          </c:val>
        </c:ser>
        <c:ser>
          <c:idx val="2"/>
          <c:order val="2"/>
          <c:tx>
            <c:strRef>
              <c:f>'2.1'!$A$29</c:f>
              <c:strCache>
                <c:ptCount val="1"/>
                <c:pt idx="0">
                  <c:v>Pob. 65+</c:v>
                </c:pt>
              </c:strCache>
            </c:strRef>
          </c:tx>
          <c:cat>
            <c:numRef>
              <c:f>'2.1'!$B$25:$J$25</c:f>
              <c:numCache>
                <c:formatCode>General</c:formatCode>
                <c:ptCount val="9"/>
                <c:pt idx="0">
                  <c:v>2010</c:v>
                </c:pt>
                <c:pt idx="1">
                  <c:v>2015</c:v>
                </c:pt>
                <c:pt idx="2">
                  <c:v>2020</c:v>
                </c:pt>
                <c:pt idx="3">
                  <c:v>2025</c:v>
                </c:pt>
                <c:pt idx="4">
                  <c:v>2030</c:v>
                </c:pt>
                <c:pt idx="5">
                  <c:v>2035</c:v>
                </c:pt>
                <c:pt idx="6">
                  <c:v>2040</c:v>
                </c:pt>
                <c:pt idx="7">
                  <c:v>2045</c:v>
                </c:pt>
                <c:pt idx="8">
                  <c:v>2050</c:v>
                </c:pt>
              </c:numCache>
            </c:numRef>
          </c:cat>
          <c:val>
            <c:numRef>
              <c:f>'2.1'!$B$29:$J$29</c:f>
              <c:numCache>
                <c:formatCode>General</c:formatCode>
                <c:ptCount val="9"/>
                <c:pt idx="0">
                  <c:v>39.444637999999998</c:v>
                </c:pt>
                <c:pt idx="1">
                  <c:v>46.874287000000002</c:v>
                </c:pt>
                <c:pt idx="2">
                  <c:v>57.023904000000002</c:v>
                </c:pt>
                <c:pt idx="3">
                  <c:v>68.926473000000001</c:v>
                </c:pt>
                <c:pt idx="4">
                  <c:v>83.071901999999994</c:v>
                </c:pt>
                <c:pt idx="5">
                  <c:v>97.632039000000006</c:v>
                </c:pt>
                <c:pt idx="6">
                  <c:v>112.784949</c:v>
                </c:pt>
                <c:pt idx="7">
                  <c:v>128.41119</c:v>
                </c:pt>
                <c:pt idx="8">
                  <c:v>143.84604300000001</c:v>
                </c:pt>
              </c:numCache>
            </c:numRef>
          </c:val>
        </c:ser>
        <c:dLbls>
          <c:showLegendKey val="0"/>
          <c:showVal val="0"/>
          <c:showCatName val="0"/>
          <c:showSerName val="0"/>
          <c:showPercent val="0"/>
          <c:showBubbleSize val="0"/>
        </c:dLbls>
        <c:axId val="305099904"/>
        <c:axId val="305101440"/>
      </c:areaChart>
      <c:catAx>
        <c:axId val="305099904"/>
        <c:scaling>
          <c:orientation val="minMax"/>
        </c:scaling>
        <c:delete val="0"/>
        <c:axPos val="b"/>
        <c:numFmt formatCode="General" sourceLinked="1"/>
        <c:majorTickMark val="out"/>
        <c:minorTickMark val="none"/>
        <c:tickLblPos val="nextTo"/>
        <c:crossAx val="305101440"/>
        <c:crosses val="autoZero"/>
        <c:auto val="1"/>
        <c:lblAlgn val="ctr"/>
        <c:lblOffset val="100"/>
        <c:noMultiLvlLbl val="0"/>
      </c:catAx>
      <c:valAx>
        <c:axId val="305101440"/>
        <c:scaling>
          <c:orientation val="minMax"/>
        </c:scaling>
        <c:delete val="0"/>
        <c:axPos val="l"/>
        <c:majorGridlines/>
        <c:title>
          <c:tx>
            <c:rich>
              <a:bodyPr rot="-5400000" vert="horz"/>
              <a:lstStyle/>
              <a:p>
                <a:pPr>
                  <a:defRPr b="0">
                    <a:solidFill>
                      <a:sysClr val="windowText" lastClr="000000"/>
                    </a:solidFill>
                  </a:defRPr>
                </a:pPr>
                <a:r>
                  <a:rPr lang="en-US" sz="1000" b="0" kern="50">
                    <a:solidFill>
                      <a:sysClr val="windowText" lastClr="000000"/>
                    </a:solidFill>
                    <a:effectLst/>
                    <a:latin typeface="Calibri"/>
                    <a:ea typeface="Times New Roman"/>
                    <a:cs typeface="Calibri"/>
                  </a:rPr>
                  <a:t>Percentage</a:t>
                </a:r>
              </a:p>
            </c:rich>
          </c:tx>
          <c:overlay val="0"/>
        </c:title>
        <c:numFmt formatCode="0%" sourceLinked="1"/>
        <c:majorTickMark val="out"/>
        <c:minorTickMark val="none"/>
        <c:tickLblPos val="nextTo"/>
        <c:crossAx val="305099904"/>
        <c:crosses val="autoZero"/>
        <c:crossBetween val="midCat"/>
      </c:valAx>
    </c:plotArea>
    <c:legend>
      <c:legendPos val="b"/>
      <c:overlay val="0"/>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en-US"/>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0557674329456955"/>
          <c:y val="2.6407356452335617E-2"/>
          <c:w val="0.89442325660468436"/>
          <c:h val="0.67948273072358978"/>
        </c:manualLayout>
      </c:layout>
      <c:barChart>
        <c:barDir val="col"/>
        <c:grouping val="stacked"/>
        <c:varyColors val="0"/>
        <c:ser>
          <c:idx val="0"/>
          <c:order val="0"/>
          <c:tx>
            <c:strRef>
              <c:f>'2.6'!$H$26</c:f>
              <c:strCache>
                <c:ptCount val="1"/>
                <c:pt idx="0">
                  <c:v>(0,2.5)
US$/day PPP</c:v>
                </c:pt>
              </c:strCache>
            </c:strRef>
          </c:tx>
          <c:spPr>
            <a:solidFill>
              <a:schemeClr val="tx1"/>
            </a:solidFill>
            <a:ln>
              <a:solidFill>
                <a:schemeClr val="tx1"/>
              </a:solidFill>
            </a:ln>
          </c:spPr>
          <c:invertIfNegative val="0"/>
          <c:cat>
            <c:strRef>
              <c:f>'2.6'!$A$27:$A$44</c:f>
              <c:strCache>
                <c:ptCount val="18"/>
                <c:pt idx="0">
                  <c:v>HND</c:v>
                </c:pt>
                <c:pt idx="1">
                  <c:v>GTM</c:v>
                </c:pt>
                <c:pt idx="2">
                  <c:v>PRY</c:v>
                </c:pt>
                <c:pt idx="3">
                  <c:v>SLV</c:v>
                </c:pt>
                <c:pt idx="4">
                  <c:v>DOM</c:v>
                </c:pt>
                <c:pt idx="5">
                  <c:v>NIC</c:v>
                </c:pt>
                <c:pt idx="6">
                  <c:v>COL</c:v>
                </c:pt>
                <c:pt idx="7">
                  <c:v>PER</c:v>
                </c:pt>
                <c:pt idx="8">
                  <c:v>VEN</c:v>
                </c:pt>
                <c:pt idx="9">
                  <c:v>PAN</c:v>
                </c:pt>
                <c:pt idx="10">
                  <c:v>MEX</c:v>
                </c:pt>
                <c:pt idx="11">
                  <c:v>ECU</c:v>
                </c:pt>
                <c:pt idx="12">
                  <c:v>CRI</c:v>
                </c:pt>
                <c:pt idx="13">
                  <c:v>CHL</c:v>
                </c:pt>
                <c:pt idx="14">
                  <c:v>URY</c:v>
                </c:pt>
                <c:pt idx="15">
                  <c:v>ARG</c:v>
                </c:pt>
                <c:pt idx="16">
                  <c:v>BRA</c:v>
                </c:pt>
                <c:pt idx="17">
                  <c:v>BOL</c:v>
                </c:pt>
              </c:strCache>
            </c:strRef>
          </c:cat>
          <c:val>
            <c:numRef>
              <c:f>'2.6'!$H$27:$H$44</c:f>
              <c:numCache>
                <c:formatCode>0</c:formatCode>
                <c:ptCount val="18"/>
                <c:pt idx="0">
                  <c:v>0.6597540272108845</c:v>
                </c:pt>
                <c:pt idx="1">
                  <c:v>0.31330716053518715</c:v>
                </c:pt>
                <c:pt idx="2">
                  <c:v>3.3287250900801528E-2</c:v>
                </c:pt>
                <c:pt idx="3">
                  <c:v>0.27990557317827536</c:v>
                </c:pt>
                <c:pt idx="4">
                  <c:v>0.97605979571493118</c:v>
                </c:pt>
                <c:pt idx="5">
                  <c:v>0.16258522117623242</c:v>
                </c:pt>
                <c:pt idx="6">
                  <c:v>0.2127292532482985</c:v>
                </c:pt>
                <c:pt idx="7">
                  <c:v>0.13062558497189997</c:v>
                </c:pt>
                <c:pt idx="8">
                  <c:v>0.56948686066471665</c:v>
                </c:pt>
                <c:pt idx="9">
                  <c:v>0.20401582768803198</c:v>
                </c:pt>
                <c:pt idx="10">
                  <c:v>17.91484249496294</c:v>
                </c:pt>
                <c:pt idx="11">
                  <c:v>32.749334240303789</c:v>
                </c:pt>
                <c:pt idx="12">
                  <c:v>0.26647805765179594</c:v>
                </c:pt>
                <c:pt idx="13">
                  <c:v>0.29072865764164274</c:v>
                </c:pt>
                <c:pt idx="14">
                  <c:v>1.3835359666979257E-2</c:v>
                </c:pt>
                <c:pt idx="15">
                  <c:v>0</c:v>
                </c:pt>
                <c:pt idx="16">
                  <c:v>0</c:v>
                </c:pt>
                <c:pt idx="17">
                  <c:v>69.182454140331444</c:v>
                </c:pt>
              </c:numCache>
            </c:numRef>
          </c:val>
        </c:ser>
        <c:ser>
          <c:idx val="1"/>
          <c:order val="1"/>
          <c:tx>
            <c:strRef>
              <c:f>'2.6'!$I$26</c:f>
              <c:strCache>
                <c:ptCount val="1"/>
                <c:pt idx="0">
                  <c:v>[2.5,4)
US$/day PPP</c:v>
                </c:pt>
              </c:strCache>
            </c:strRef>
          </c:tx>
          <c:spPr>
            <a:solidFill>
              <a:schemeClr val="tx1">
                <a:lumMod val="50000"/>
                <a:lumOff val="50000"/>
              </a:schemeClr>
            </a:solidFill>
            <a:ln>
              <a:solidFill>
                <a:schemeClr val="tx1"/>
              </a:solidFill>
            </a:ln>
          </c:spPr>
          <c:invertIfNegative val="0"/>
          <c:dPt>
            <c:idx val="16"/>
            <c:invertIfNegative val="0"/>
            <c:bubble3D val="0"/>
          </c:dPt>
          <c:cat>
            <c:strRef>
              <c:f>'2.6'!$A$27:$A$44</c:f>
              <c:strCache>
                <c:ptCount val="18"/>
                <c:pt idx="0">
                  <c:v>HND</c:v>
                </c:pt>
                <c:pt idx="1">
                  <c:v>GTM</c:v>
                </c:pt>
                <c:pt idx="2">
                  <c:v>PRY</c:v>
                </c:pt>
                <c:pt idx="3">
                  <c:v>SLV</c:v>
                </c:pt>
                <c:pt idx="4">
                  <c:v>DOM</c:v>
                </c:pt>
                <c:pt idx="5">
                  <c:v>NIC</c:v>
                </c:pt>
                <c:pt idx="6">
                  <c:v>COL</c:v>
                </c:pt>
                <c:pt idx="7">
                  <c:v>PER</c:v>
                </c:pt>
                <c:pt idx="8">
                  <c:v>VEN</c:v>
                </c:pt>
                <c:pt idx="9">
                  <c:v>PAN</c:v>
                </c:pt>
                <c:pt idx="10">
                  <c:v>MEX</c:v>
                </c:pt>
                <c:pt idx="11">
                  <c:v>ECU</c:v>
                </c:pt>
                <c:pt idx="12">
                  <c:v>CRI</c:v>
                </c:pt>
                <c:pt idx="13">
                  <c:v>CHL</c:v>
                </c:pt>
                <c:pt idx="14">
                  <c:v>URY</c:v>
                </c:pt>
                <c:pt idx="15">
                  <c:v>ARG</c:v>
                </c:pt>
                <c:pt idx="16">
                  <c:v>BRA</c:v>
                </c:pt>
                <c:pt idx="17">
                  <c:v>BOL</c:v>
                </c:pt>
              </c:strCache>
            </c:strRef>
          </c:cat>
          <c:val>
            <c:numRef>
              <c:f>'2.6'!$I$27:$I$44</c:f>
              <c:numCache>
                <c:formatCode>0</c:formatCode>
                <c:ptCount val="18"/>
                <c:pt idx="0">
                  <c:v>1.7377411247165533</c:v>
                </c:pt>
                <c:pt idx="1">
                  <c:v>0</c:v>
                </c:pt>
                <c:pt idx="2">
                  <c:v>0.56741959997058611</c:v>
                </c:pt>
                <c:pt idx="3">
                  <c:v>0.18258900556723986</c:v>
                </c:pt>
                <c:pt idx="4">
                  <c:v>0.18501390361253625</c:v>
                </c:pt>
                <c:pt idx="5">
                  <c:v>2.3241944474811889</c:v>
                </c:pt>
                <c:pt idx="6">
                  <c:v>2.4320089476940646E-2</c:v>
                </c:pt>
                <c:pt idx="7">
                  <c:v>0.58144006342372534</c:v>
                </c:pt>
                <c:pt idx="8">
                  <c:v>0.42451675202430295</c:v>
                </c:pt>
                <c:pt idx="9">
                  <c:v>0.53479148949105437</c:v>
                </c:pt>
                <c:pt idx="10">
                  <c:v>4.1473302655303881</c:v>
                </c:pt>
                <c:pt idx="11">
                  <c:v>0.20673879976106155</c:v>
                </c:pt>
                <c:pt idx="12">
                  <c:v>0</c:v>
                </c:pt>
                <c:pt idx="13">
                  <c:v>0.30861379757509461</c:v>
                </c:pt>
                <c:pt idx="14">
                  <c:v>0.16553019601564467</c:v>
                </c:pt>
                <c:pt idx="15">
                  <c:v>0.14300546496280689</c:v>
                </c:pt>
                <c:pt idx="16">
                  <c:v>1.9062468449101314E-2</c:v>
                </c:pt>
                <c:pt idx="17">
                  <c:v>0</c:v>
                </c:pt>
              </c:numCache>
            </c:numRef>
          </c:val>
        </c:ser>
        <c:ser>
          <c:idx val="2"/>
          <c:order val="2"/>
          <c:tx>
            <c:strRef>
              <c:f>'2.6'!$J$26</c:f>
              <c:strCache>
                <c:ptCount val="1"/>
                <c:pt idx="0">
                  <c:v>[4+,10)
US$/day PPP</c:v>
                </c:pt>
              </c:strCache>
            </c:strRef>
          </c:tx>
          <c:spPr>
            <a:solidFill>
              <a:schemeClr val="bg1">
                <a:lumMod val="75000"/>
              </a:schemeClr>
            </a:solidFill>
            <a:ln>
              <a:solidFill>
                <a:schemeClr val="tx1"/>
              </a:solidFill>
            </a:ln>
          </c:spPr>
          <c:invertIfNegative val="0"/>
          <c:cat>
            <c:strRef>
              <c:f>'2.6'!$A$27:$A$44</c:f>
              <c:strCache>
                <c:ptCount val="18"/>
                <c:pt idx="0">
                  <c:v>HND</c:v>
                </c:pt>
                <c:pt idx="1">
                  <c:v>GTM</c:v>
                </c:pt>
                <c:pt idx="2">
                  <c:v>PRY</c:v>
                </c:pt>
                <c:pt idx="3">
                  <c:v>SLV</c:v>
                </c:pt>
                <c:pt idx="4">
                  <c:v>DOM</c:v>
                </c:pt>
                <c:pt idx="5">
                  <c:v>NIC</c:v>
                </c:pt>
                <c:pt idx="6">
                  <c:v>COL</c:v>
                </c:pt>
                <c:pt idx="7">
                  <c:v>PER</c:v>
                </c:pt>
                <c:pt idx="8">
                  <c:v>VEN</c:v>
                </c:pt>
                <c:pt idx="9">
                  <c:v>PAN</c:v>
                </c:pt>
                <c:pt idx="10">
                  <c:v>MEX</c:v>
                </c:pt>
                <c:pt idx="11">
                  <c:v>ECU</c:v>
                </c:pt>
                <c:pt idx="12">
                  <c:v>CRI</c:v>
                </c:pt>
                <c:pt idx="13">
                  <c:v>CHL</c:v>
                </c:pt>
                <c:pt idx="14">
                  <c:v>URY</c:v>
                </c:pt>
                <c:pt idx="15">
                  <c:v>ARG</c:v>
                </c:pt>
                <c:pt idx="16">
                  <c:v>BRA</c:v>
                </c:pt>
                <c:pt idx="17">
                  <c:v>BOL</c:v>
                </c:pt>
              </c:strCache>
            </c:strRef>
          </c:cat>
          <c:val>
            <c:numRef>
              <c:f>'2.6'!$J$27:$J$44</c:f>
              <c:numCache>
                <c:formatCode>0</c:formatCode>
                <c:ptCount val="18"/>
                <c:pt idx="0">
                  <c:v>3.2832160136054425</c:v>
                </c:pt>
                <c:pt idx="1">
                  <c:v>3.4013509725915534</c:v>
                </c:pt>
                <c:pt idx="2">
                  <c:v>2.0013319464666517</c:v>
                </c:pt>
                <c:pt idx="3">
                  <c:v>7.8050777815167631</c:v>
                </c:pt>
                <c:pt idx="4">
                  <c:v>12.268873801004812</c:v>
                </c:pt>
                <c:pt idx="5">
                  <c:v>16.562788745824477</c:v>
                </c:pt>
                <c:pt idx="6">
                  <c:v>0.18569103612393506</c:v>
                </c:pt>
                <c:pt idx="7">
                  <c:v>15.031399327694064</c:v>
                </c:pt>
                <c:pt idx="8">
                  <c:v>3.9168925628747928</c:v>
                </c:pt>
                <c:pt idx="9">
                  <c:v>9.9682733454924435</c:v>
                </c:pt>
                <c:pt idx="10">
                  <c:v>20.19746546910336</c:v>
                </c:pt>
                <c:pt idx="11">
                  <c:v>4.6174315777403256</c:v>
                </c:pt>
                <c:pt idx="12">
                  <c:v>41.42117854030559</c:v>
                </c:pt>
                <c:pt idx="13">
                  <c:v>33.901092476411868</c:v>
                </c:pt>
                <c:pt idx="14">
                  <c:v>29.842376681686144</c:v>
                </c:pt>
                <c:pt idx="15">
                  <c:v>2.7094020772042438</c:v>
                </c:pt>
                <c:pt idx="16">
                  <c:v>50.114884009452631</c:v>
                </c:pt>
                <c:pt idx="17">
                  <c:v>2.5434938371831919</c:v>
                </c:pt>
              </c:numCache>
            </c:numRef>
          </c:val>
        </c:ser>
        <c:ser>
          <c:idx val="3"/>
          <c:order val="3"/>
          <c:tx>
            <c:strRef>
              <c:f>'2.6'!$K$26</c:f>
              <c:strCache>
                <c:ptCount val="1"/>
                <c:pt idx="0">
                  <c:v>[10+)
US$/day PPP</c:v>
                </c:pt>
              </c:strCache>
            </c:strRef>
          </c:tx>
          <c:spPr>
            <a:solidFill>
              <a:schemeClr val="bg1"/>
            </a:solidFill>
            <a:ln>
              <a:solidFill>
                <a:schemeClr val="dk1">
                  <a:tint val="92000"/>
                  <a:shade val="95000"/>
                  <a:satMod val="105000"/>
                </a:schemeClr>
              </a:solidFill>
            </a:ln>
          </c:spPr>
          <c:invertIfNegative val="0"/>
          <c:cat>
            <c:strRef>
              <c:f>'2.6'!$A$27:$A$44</c:f>
              <c:strCache>
                <c:ptCount val="18"/>
                <c:pt idx="0">
                  <c:v>HND</c:v>
                </c:pt>
                <c:pt idx="1">
                  <c:v>GTM</c:v>
                </c:pt>
                <c:pt idx="2">
                  <c:v>PRY</c:v>
                </c:pt>
                <c:pt idx="3">
                  <c:v>SLV</c:v>
                </c:pt>
                <c:pt idx="4">
                  <c:v>DOM</c:v>
                </c:pt>
                <c:pt idx="5">
                  <c:v>NIC</c:v>
                </c:pt>
                <c:pt idx="6">
                  <c:v>COL</c:v>
                </c:pt>
                <c:pt idx="7">
                  <c:v>PER</c:v>
                </c:pt>
                <c:pt idx="8">
                  <c:v>VEN</c:v>
                </c:pt>
                <c:pt idx="9">
                  <c:v>PAN</c:v>
                </c:pt>
                <c:pt idx="10">
                  <c:v>MEX</c:v>
                </c:pt>
                <c:pt idx="11">
                  <c:v>ECU</c:v>
                </c:pt>
                <c:pt idx="12">
                  <c:v>CRI</c:v>
                </c:pt>
                <c:pt idx="13">
                  <c:v>CHL</c:v>
                </c:pt>
                <c:pt idx="14">
                  <c:v>URY</c:v>
                </c:pt>
                <c:pt idx="15">
                  <c:v>ARG</c:v>
                </c:pt>
                <c:pt idx="16">
                  <c:v>BRA</c:v>
                </c:pt>
                <c:pt idx="17">
                  <c:v>BOL</c:v>
                </c:pt>
              </c:strCache>
            </c:strRef>
          </c:cat>
          <c:val>
            <c:numRef>
              <c:f>'2.6'!$K$27:$K$44</c:f>
              <c:numCache>
                <c:formatCode>0</c:formatCode>
                <c:ptCount val="18"/>
                <c:pt idx="0">
                  <c:v>3.84618883446712</c:v>
                </c:pt>
                <c:pt idx="1">
                  <c:v>9.1624818668732591</c:v>
                </c:pt>
                <c:pt idx="2">
                  <c:v>11.32637120266196</c:v>
                </c:pt>
                <c:pt idx="3">
                  <c:v>11.202967639737722</c:v>
                </c:pt>
                <c:pt idx="4">
                  <c:v>7.5340224996677208</c:v>
                </c:pt>
                <c:pt idx="5">
                  <c:v>3.8958515855181024</c:v>
                </c:pt>
                <c:pt idx="6">
                  <c:v>26.629639621150826</c:v>
                </c:pt>
                <c:pt idx="7">
                  <c:v>19.32380502391031</c:v>
                </c:pt>
                <c:pt idx="8">
                  <c:v>42.899003824436186</c:v>
                </c:pt>
                <c:pt idx="9">
                  <c:v>41.10993933732847</c:v>
                </c:pt>
                <c:pt idx="10">
                  <c:v>14.239011770403309</c:v>
                </c:pt>
                <c:pt idx="11">
                  <c:v>22.06141538219482</c:v>
                </c:pt>
                <c:pt idx="12">
                  <c:v>26.915503402042614</c:v>
                </c:pt>
                <c:pt idx="13">
                  <c:v>48.985115068371385</c:v>
                </c:pt>
                <c:pt idx="14">
                  <c:v>56.39193776263123</c:v>
                </c:pt>
                <c:pt idx="15">
                  <c:v>84.604752457832959</c:v>
                </c:pt>
                <c:pt idx="16">
                  <c:v>37.909303522098256</c:v>
                </c:pt>
                <c:pt idx="17">
                  <c:v>24.837192022485365</c:v>
                </c:pt>
              </c:numCache>
            </c:numRef>
          </c:val>
        </c:ser>
        <c:dLbls>
          <c:showLegendKey val="0"/>
          <c:showVal val="0"/>
          <c:showCatName val="0"/>
          <c:showSerName val="0"/>
          <c:showPercent val="0"/>
          <c:showBubbleSize val="0"/>
        </c:dLbls>
        <c:gapWidth val="150"/>
        <c:overlap val="100"/>
        <c:axId val="307120000"/>
        <c:axId val="307121536"/>
      </c:barChart>
      <c:catAx>
        <c:axId val="307120000"/>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307121536"/>
        <c:crosses val="autoZero"/>
        <c:auto val="1"/>
        <c:lblAlgn val="ctr"/>
        <c:lblOffset val="100"/>
        <c:noMultiLvlLbl val="0"/>
      </c:catAx>
      <c:valAx>
        <c:axId val="307121536"/>
        <c:scaling>
          <c:orientation val="minMax"/>
          <c:max val="100"/>
          <c:min val="0"/>
        </c:scaling>
        <c:delete val="0"/>
        <c:axPos val="l"/>
        <c:title>
          <c:tx>
            <c:rich>
              <a:bodyPr rot="-5400000" vert="horz"/>
              <a:lstStyle/>
              <a:p>
                <a:pPr>
                  <a:defRPr/>
                </a:pPr>
                <a:r>
                  <a:rPr lang="en-US"/>
                  <a:t>Percentage of</a:t>
                </a:r>
                <a:r>
                  <a:rPr lang="en-US" baseline="0"/>
                  <a:t> 65+</a:t>
                </a:r>
                <a:endParaRPr lang="en-US"/>
              </a:p>
            </c:rich>
          </c:tx>
          <c:layout/>
          <c:overlay val="0"/>
        </c:title>
        <c:numFmt formatCode="#,##0" sourceLinked="0"/>
        <c:majorTickMark val="out"/>
        <c:minorTickMark val="none"/>
        <c:tickLblPos val="nextTo"/>
        <c:crossAx val="307120000"/>
        <c:crosses val="autoZero"/>
        <c:crossBetween val="between"/>
      </c:valAx>
    </c:plotArea>
    <c:legend>
      <c:legendPos val="b"/>
      <c:layout/>
      <c:overlay val="0"/>
    </c:legend>
    <c:plotVisOnly val="1"/>
    <c:dispBlanksAs val="gap"/>
    <c:showDLblsOverMax val="0"/>
  </c:chart>
  <c:spPr>
    <a:ln>
      <a:noFill/>
    </a:ln>
  </c:spPr>
  <c:txPr>
    <a:bodyPr/>
    <a:lstStyle/>
    <a:p>
      <a:pPr>
        <a:defRPr sz="1000" b="0">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8.4025315280906093E-2"/>
          <c:y val="2.8485716902106047E-2"/>
          <c:w val="0.89796385469057316"/>
          <c:h val="0.71797844436735858"/>
        </c:manualLayout>
      </c:layout>
      <c:barChart>
        <c:barDir val="col"/>
        <c:grouping val="clustered"/>
        <c:varyColors val="0"/>
        <c:ser>
          <c:idx val="0"/>
          <c:order val="0"/>
          <c:tx>
            <c:strRef>
              <c:f>'2.7'!$D$30</c:f>
              <c:strCache>
                <c:ptCount val="1"/>
                <c:pt idx="0">
                  <c:v>Men</c:v>
                </c:pt>
              </c:strCache>
            </c:strRef>
          </c:tx>
          <c:invertIfNegative val="0"/>
          <c:cat>
            <c:strRef>
              <c:f>'2.7'!$B$31:$B$49</c:f>
              <c:strCache>
                <c:ptCount val="19"/>
                <c:pt idx="0">
                  <c:v>HND</c:v>
                </c:pt>
                <c:pt idx="1">
                  <c:v>GTM</c:v>
                </c:pt>
                <c:pt idx="2">
                  <c:v>DOM</c:v>
                </c:pt>
                <c:pt idx="3">
                  <c:v>SLV</c:v>
                </c:pt>
                <c:pt idx="4">
                  <c:v>PRY</c:v>
                </c:pt>
                <c:pt idx="5">
                  <c:v>NIC</c:v>
                </c:pt>
                <c:pt idx="6">
                  <c:v>COL</c:v>
                </c:pt>
                <c:pt idx="7">
                  <c:v>PER</c:v>
                </c:pt>
                <c:pt idx="8">
                  <c:v>JAM</c:v>
                </c:pt>
                <c:pt idx="9">
                  <c:v>VEN</c:v>
                </c:pt>
                <c:pt idx="10">
                  <c:v>PAN</c:v>
                </c:pt>
                <c:pt idx="11">
                  <c:v>MEX</c:v>
                </c:pt>
                <c:pt idx="12">
                  <c:v>CRI</c:v>
                </c:pt>
                <c:pt idx="13">
                  <c:v>ECU</c:v>
                </c:pt>
                <c:pt idx="14">
                  <c:v>BRA</c:v>
                </c:pt>
                <c:pt idx="15">
                  <c:v>CHL</c:v>
                </c:pt>
                <c:pt idx="16">
                  <c:v>URY</c:v>
                </c:pt>
                <c:pt idx="17">
                  <c:v>ARG</c:v>
                </c:pt>
                <c:pt idx="18">
                  <c:v>BOL</c:v>
                </c:pt>
              </c:strCache>
            </c:strRef>
          </c:cat>
          <c:val>
            <c:numRef>
              <c:f>'2.7'!$D$31:$D$49</c:f>
              <c:numCache>
                <c:formatCode>0</c:formatCode>
                <c:ptCount val="19"/>
                <c:pt idx="0">
                  <c:v>9.5269000000000013</c:v>
                </c:pt>
                <c:pt idx="1">
                  <c:v>12.877140000000001</c:v>
                </c:pt>
                <c:pt idx="2">
                  <c:v>20.96397</c:v>
                </c:pt>
                <c:pt idx="3">
                  <c:v>19.47054</c:v>
                </c:pt>
                <c:pt idx="4">
                  <c:v>13.92841</c:v>
                </c:pt>
                <c:pt idx="5">
                  <c:v>22.945419999999999</c:v>
                </c:pt>
                <c:pt idx="6">
                  <c:v>27.052379999999999</c:v>
                </c:pt>
                <c:pt idx="7">
                  <c:v>35.067270000000001</c:v>
                </c:pt>
                <c:pt idx="8">
                  <c:v>31.5</c:v>
                </c:pt>
                <c:pt idx="9">
                  <c:v>47.809899999999999</c:v>
                </c:pt>
                <c:pt idx="10">
                  <c:v>51.817019999999999</c:v>
                </c:pt>
                <c:pt idx="11">
                  <c:v>56.498649999999998</c:v>
                </c:pt>
                <c:pt idx="12">
                  <c:v>68.603160000000003</c:v>
                </c:pt>
                <c:pt idx="13">
                  <c:v>59.634920000000001</c:v>
                </c:pt>
                <c:pt idx="14">
                  <c:v>88.04325</c:v>
                </c:pt>
                <c:pt idx="15">
                  <c:v>83.485550000000003</c:v>
                </c:pt>
                <c:pt idx="16">
                  <c:v>86.413679999999999</c:v>
                </c:pt>
                <c:pt idx="17">
                  <c:v>87.457160000000002</c:v>
                </c:pt>
                <c:pt idx="18">
                  <c:v>96.563140000000004</c:v>
                </c:pt>
              </c:numCache>
            </c:numRef>
          </c:val>
        </c:ser>
        <c:ser>
          <c:idx val="1"/>
          <c:order val="1"/>
          <c:tx>
            <c:strRef>
              <c:f>'2.7'!$E$30</c:f>
              <c:strCache>
                <c:ptCount val="1"/>
                <c:pt idx="0">
                  <c:v>Women</c:v>
                </c:pt>
              </c:strCache>
            </c:strRef>
          </c:tx>
          <c:invertIfNegative val="0"/>
          <c:cat>
            <c:strRef>
              <c:f>'2.7'!$B$31:$B$49</c:f>
              <c:strCache>
                <c:ptCount val="19"/>
                <c:pt idx="0">
                  <c:v>HND</c:v>
                </c:pt>
                <c:pt idx="1">
                  <c:v>GTM</c:v>
                </c:pt>
                <c:pt idx="2">
                  <c:v>DOM</c:v>
                </c:pt>
                <c:pt idx="3">
                  <c:v>SLV</c:v>
                </c:pt>
                <c:pt idx="4">
                  <c:v>PRY</c:v>
                </c:pt>
                <c:pt idx="5">
                  <c:v>NIC</c:v>
                </c:pt>
                <c:pt idx="6">
                  <c:v>COL</c:v>
                </c:pt>
                <c:pt idx="7">
                  <c:v>PER</c:v>
                </c:pt>
                <c:pt idx="8">
                  <c:v>JAM</c:v>
                </c:pt>
                <c:pt idx="9">
                  <c:v>VEN</c:v>
                </c:pt>
                <c:pt idx="10">
                  <c:v>PAN</c:v>
                </c:pt>
                <c:pt idx="11">
                  <c:v>MEX</c:v>
                </c:pt>
                <c:pt idx="12">
                  <c:v>CRI</c:v>
                </c:pt>
                <c:pt idx="13">
                  <c:v>ECU</c:v>
                </c:pt>
                <c:pt idx="14">
                  <c:v>BRA</c:v>
                </c:pt>
                <c:pt idx="15">
                  <c:v>CHL</c:v>
                </c:pt>
                <c:pt idx="16">
                  <c:v>URY</c:v>
                </c:pt>
                <c:pt idx="17">
                  <c:v>ARG</c:v>
                </c:pt>
                <c:pt idx="18">
                  <c:v>BOL</c:v>
                </c:pt>
              </c:strCache>
            </c:strRef>
          </c:cat>
          <c:val>
            <c:numRef>
              <c:f>'2.7'!$E$31:$E$49</c:f>
              <c:numCache>
                <c:formatCode>0</c:formatCode>
                <c:ptCount val="19"/>
                <c:pt idx="0">
                  <c:v>5.4915899999999995</c:v>
                </c:pt>
                <c:pt idx="1">
                  <c:v>7.9939200000000001</c:v>
                </c:pt>
                <c:pt idx="2">
                  <c:v>9.6766199999999998</c:v>
                </c:pt>
                <c:pt idx="3">
                  <c:v>9.7294900000000002</c:v>
                </c:pt>
                <c:pt idx="4">
                  <c:v>17.626149999999999</c:v>
                </c:pt>
                <c:pt idx="5">
                  <c:v>17.635020000000001</c:v>
                </c:pt>
                <c:pt idx="6">
                  <c:v>18.667059999999999</c:v>
                </c:pt>
                <c:pt idx="7">
                  <c:v>21.04487</c:v>
                </c:pt>
                <c:pt idx="8">
                  <c:v>24.9</c:v>
                </c:pt>
                <c:pt idx="9">
                  <c:v>36.165089999999999</c:v>
                </c:pt>
                <c:pt idx="10">
                  <c:v>39.451839999999997</c:v>
                </c:pt>
                <c:pt idx="11">
                  <c:v>49.380780000000001</c:v>
                </c:pt>
                <c:pt idx="12">
                  <c:v>54.486130000000003</c:v>
                </c:pt>
                <c:pt idx="13">
                  <c:v>55.444710000000001</c:v>
                </c:pt>
                <c:pt idx="14">
                  <c:v>82.13561</c:v>
                </c:pt>
                <c:pt idx="15">
                  <c:v>82.322220000000002</c:v>
                </c:pt>
                <c:pt idx="16">
                  <c:v>85.902699999999996</c:v>
                </c:pt>
                <c:pt idx="17">
                  <c:v>92.36672999999999</c:v>
                </c:pt>
                <c:pt idx="18">
                  <c:v>96.833280000000002</c:v>
                </c:pt>
              </c:numCache>
            </c:numRef>
          </c:val>
        </c:ser>
        <c:dLbls>
          <c:showLegendKey val="0"/>
          <c:showVal val="0"/>
          <c:showCatName val="0"/>
          <c:showSerName val="0"/>
          <c:showPercent val="0"/>
          <c:showBubbleSize val="0"/>
        </c:dLbls>
        <c:gapWidth val="150"/>
        <c:axId val="307511680"/>
        <c:axId val="307513216"/>
      </c:barChart>
      <c:lineChart>
        <c:grouping val="standard"/>
        <c:varyColors val="0"/>
        <c:ser>
          <c:idx val="2"/>
          <c:order val="2"/>
          <c:tx>
            <c:strRef>
              <c:f>'2.7'!$F$30</c:f>
              <c:strCache>
                <c:ptCount val="1"/>
                <c:pt idx="0">
                  <c:v>ALC-19:H</c:v>
                </c:pt>
              </c:strCache>
            </c:strRef>
          </c:tx>
          <c:marker>
            <c:symbol val="none"/>
          </c:marker>
          <c:dLbls>
            <c:dLbl>
              <c:idx val="1"/>
              <c:layout>
                <c:manualLayout>
                  <c:x val="0.11273495700471538"/>
                  <c:y val="-3.0739819276141916E-2"/>
                </c:manualLayout>
              </c:layout>
              <c:tx>
                <c:rich>
                  <a:bodyPr/>
                  <a:lstStyle/>
                  <a:p>
                    <a:r>
                      <a:rPr lang="en-US"/>
                      <a:t>LAC-19:M, 65%</a:t>
                    </a:r>
                  </a:p>
                </c:rich>
              </c:tx>
              <c:dLblPos val="r"/>
              <c:showLegendKey val="0"/>
              <c:showVal val="1"/>
              <c:showCatName val="0"/>
              <c:showSerName val="1"/>
              <c:showPercent val="0"/>
              <c:showBubbleSize val="0"/>
            </c:dLbl>
            <c:spPr>
              <a:solidFill>
                <a:schemeClr val="bg1"/>
              </a:solidFill>
            </c:spPr>
            <c:showLegendKey val="0"/>
            <c:showVal val="0"/>
            <c:showCatName val="0"/>
            <c:showSerName val="0"/>
            <c:showPercent val="0"/>
            <c:showBubbleSize val="0"/>
          </c:dLbls>
          <c:val>
            <c:numRef>
              <c:f>'2.7'!$F$31:$F$49</c:f>
              <c:numCache>
                <c:formatCode>0</c:formatCode>
                <c:ptCount val="19"/>
                <c:pt idx="0">
                  <c:v>64.855679976480346</c:v>
                </c:pt>
                <c:pt idx="1">
                  <c:v>64.855679976480346</c:v>
                </c:pt>
                <c:pt idx="2">
                  <c:v>64.855679976480346</c:v>
                </c:pt>
                <c:pt idx="3">
                  <c:v>64.855679976480346</c:v>
                </c:pt>
                <c:pt idx="4">
                  <c:v>64.855679976480346</c:v>
                </c:pt>
                <c:pt idx="5">
                  <c:v>64.855679976480346</c:v>
                </c:pt>
                <c:pt idx="6">
                  <c:v>64.855679976480346</c:v>
                </c:pt>
                <c:pt idx="7">
                  <c:v>64.855679976480346</c:v>
                </c:pt>
                <c:pt idx="8">
                  <c:v>64.855679976480346</c:v>
                </c:pt>
                <c:pt idx="9">
                  <c:v>64.855679976480346</c:v>
                </c:pt>
                <c:pt idx="10">
                  <c:v>64.855679976480346</c:v>
                </c:pt>
                <c:pt idx="11">
                  <c:v>64.855679976480346</c:v>
                </c:pt>
                <c:pt idx="12">
                  <c:v>64.855679976480346</c:v>
                </c:pt>
                <c:pt idx="13">
                  <c:v>64.855679976480346</c:v>
                </c:pt>
                <c:pt idx="14">
                  <c:v>64.855679976480346</c:v>
                </c:pt>
                <c:pt idx="15">
                  <c:v>64.855679976480346</c:v>
                </c:pt>
                <c:pt idx="16">
                  <c:v>64.855679976480346</c:v>
                </c:pt>
                <c:pt idx="17">
                  <c:v>64.855679976480346</c:v>
                </c:pt>
                <c:pt idx="18">
                  <c:v>64.855679976480346</c:v>
                </c:pt>
              </c:numCache>
            </c:numRef>
          </c:val>
          <c:smooth val="0"/>
        </c:ser>
        <c:ser>
          <c:idx val="3"/>
          <c:order val="3"/>
          <c:tx>
            <c:strRef>
              <c:f>'2.7'!$G$30</c:f>
              <c:strCache>
                <c:ptCount val="1"/>
                <c:pt idx="0">
                  <c:v>ALC-19:M</c:v>
                </c:pt>
              </c:strCache>
            </c:strRef>
          </c:tx>
          <c:spPr>
            <a:ln>
              <a:prstDash val="dash"/>
            </a:ln>
          </c:spPr>
          <c:marker>
            <c:symbol val="none"/>
          </c:marker>
          <c:dLbls>
            <c:dLbl>
              <c:idx val="0"/>
              <c:layout>
                <c:manualLayout>
                  <c:x val="0.25589729075270845"/>
                  <c:y val="5.1543259754150125E-2"/>
                </c:manualLayout>
              </c:layout>
              <c:tx>
                <c:rich>
                  <a:bodyPr/>
                  <a:lstStyle/>
                  <a:p>
                    <a:pPr>
                      <a:defRPr/>
                    </a:pPr>
                    <a:r>
                      <a:rPr lang="en-US"/>
                      <a:t>LAC-19:W, 61%</a:t>
                    </a:r>
                  </a:p>
                </c:rich>
              </c:tx>
              <c:spPr>
                <a:solidFill>
                  <a:schemeClr val="bg1"/>
                </a:solidFill>
              </c:spPr>
              <c:dLblPos val="r"/>
              <c:showLegendKey val="0"/>
              <c:showVal val="1"/>
              <c:showCatName val="0"/>
              <c:showSerName val="1"/>
              <c:showPercent val="0"/>
              <c:showBubbleSize val="0"/>
            </c:dLbl>
            <c:showLegendKey val="0"/>
            <c:showVal val="0"/>
            <c:showCatName val="0"/>
            <c:showSerName val="0"/>
            <c:showPercent val="0"/>
            <c:showBubbleSize val="0"/>
          </c:dLbls>
          <c:val>
            <c:numRef>
              <c:f>'2.7'!$G$31:$G$49</c:f>
              <c:numCache>
                <c:formatCode>0</c:formatCode>
                <c:ptCount val="19"/>
                <c:pt idx="0">
                  <c:v>60.574947426009764</c:v>
                </c:pt>
                <c:pt idx="1">
                  <c:v>60.574947426009764</c:v>
                </c:pt>
                <c:pt idx="2">
                  <c:v>60.574947426009764</c:v>
                </c:pt>
                <c:pt idx="3">
                  <c:v>60.574947426009764</c:v>
                </c:pt>
                <c:pt idx="4">
                  <c:v>60.574947426009764</c:v>
                </c:pt>
                <c:pt idx="5">
                  <c:v>60.574947426009764</c:v>
                </c:pt>
                <c:pt idx="6">
                  <c:v>60.574947426009764</c:v>
                </c:pt>
                <c:pt idx="7">
                  <c:v>60.574947426009764</c:v>
                </c:pt>
                <c:pt idx="8">
                  <c:v>60.574947426009764</c:v>
                </c:pt>
                <c:pt idx="9">
                  <c:v>60.574947426009764</c:v>
                </c:pt>
                <c:pt idx="10">
                  <c:v>60.574947426009764</c:v>
                </c:pt>
                <c:pt idx="11">
                  <c:v>60.574947426009764</c:v>
                </c:pt>
                <c:pt idx="12">
                  <c:v>60.574947426009764</c:v>
                </c:pt>
                <c:pt idx="13">
                  <c:v>60.574947426009764</c:v>
                </c:pt>
                <c:pt idx="14">
                  <c:v>60.574947426009764</c:v>
                </c:pt>
                <c:pt idx="15">
                  <c:v>60.574947426009764</c:v>
                </c:pt>
                <c:pt idx="16">
                  <c:v>60.574947426009764</c:v>
                </c:pt>
                <c:pt idx="17">
                  <c:v>60.574947426009764</c:v>
                </c:pt>
                <c:pt idx="18">
                  <c:v>60.574947426009764</c:v>
                </c:pt>
              </c:numCache>
            </c:numRef>
          </c:val>
          <c:smooth val="0"/>
        </c:ser>
        <c:dLbls>
          <c:showLegendKey val="0"/>
          <c:showVal val="0"/>
          <c:showCatName val="0"/>
          <c:showSerName val="0"/>
          <c:showPercent val="0"/>
          <c:showBubbleSize val="0"/>
        </c:dLbls>
        <c:marker val="1"/>
        <c:smooth val="0"/>
        <c:axId val="307511680"/>
        <c:axId val="307513216"/>
      </c:lineChart>
      <c:catAx>
        <c:axId val="307511680"/>
        <c:scaling>
          <c:orientation val="minMax"/>
        </c:scaling>
        <c:delete val="0"/>
        <c:axPos val="b"/>
        <c:majorTickMark val="out"/>
        <c:minorTickMark val="none"/>
        <c:tickLblPos val="nextTo"/>
        <c:txPr>
          <a:bodyPr rot="-5400000" vert="horz"/>
          <a:lstStyle/>
          <a:p>
            <a:pPr>
              <a:defRPr/>
            </a:pPr>
            <a:endParaRPr lang="en-US"/>
          </a:p>
        </c:txPr>
        <c:crossAx val="307513216"/>
        <c:crosses val="autoZero"/>
        <c:auto val="1"/>
        <c:lblAlgn val="ctr"/>
        <c:lblOffset val="100"/>
        <c:noMultiLvlLbl val="0"/>
      </c:catAx>
      <c:valAx>
        <c:axId val="307513216"/>
        <c:scaling>
          <c:orientation val="minMax"/>
          <c:max val="100"/>
        </c:scaling>
        <c:delete val="0"/>
        <c:axPos val="l"/>
        <c:title>
          <c:tx>
            <c:rich>
              <a:bodyPr rot="-5400000" vert="horz"/>
              <a:lstStyle/>
              <a:p>
                <a:pPr>
                  <a:defRPr b="0"/>
                </a:pPr>
                <a:r>
                  <a:rPr lang="en-US" b="0"/>
                  <a:t>Percentage of contributors</a:t>
                </a:r>
              </a:p>
            </c:rich>
          </c:tx>
          <c:layout/>
          <c:overlay val="0"/>
        </c:title>
        <c:numFmt formatCode="#,##0" sourceLinked="0"/>
        <c:majorTickMark val="out"/>
        <c:minorTickMark val="none"/>
        <c:tickLblPos val="nextTo"/>
        <c:crossAx val="307511680"/>
        <c:crosses val="autoZero"/>
        <c:crossBetween val="between"/>
      </c:valAx>
    </c:plotArea>
    <c:legend>
      <c:legendPos val="b"/>
      <c:legendEntry>
        <c:idx val="2"/>
        <c:delete val="1"/>
      </c:legendEntry>
      <c:legendEntry>
        <c:idx val="3"/>
        <c:delete val="1"/>
      </c:legendEntry>
      <c:layout>
        <c:manualLayout>
          <c:xMode val="edge"/>
          <c:yMode val="edge"/>
          <c:x val="0.39993653216918468"/>
          <c:y val="0.87522379950966112"/>
          <c:w val="0.2001269356616307"/>
          <c:h val="0.10452261066114947"/>
        </c:manualLayout>
      </c:layout>
      <c:overlay val="0"/>
      <c:txPr>
        <a:bodyPr/>
        <a:lstStyle/>
        <a:p>
          <a:pPr>
            <a:defRPr sz="1000"/>
          </a:pPr>
          <a:endParaRPr lang="en-US"/>
        </a:p>
      </c:txPr>
    </c:legend>
    <c:plotVisOnly val="1"/>
    <c:dispBlanksAs val="gap"/>
    <c:showDLblsOverMax val="0"/>
  </c:chart>
  <c:spPr>
    <a:ln>
      <a:noFill/>
    </a:ln>
  </c:spPr>
  <c:txPr>
    <a:bodyPr/>
    <a:lstStyle/>
    <a:p>
      <a:pPr>
        <a:defRPr sz="1000">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112103304045903"/>
          <c:y val="3.9909291351539436E-2"/>
          <c:w val="0.84050966964828078"/>
          <c:h val="0.68894635471332444"/>
        </c:manualLayout>
      </c:layout>
      <c:barChart>
        <c:barDir val="col"/>
        <c:grouping val="clustered"/>
        <c:varyColors val="0"/>
        <c:ser>
          <c:idx val="0"/>
          <c:order val="0"/>
          <c:tx>
            <c:strRef>
              <c:f>'2.8'!$E$21</c:f>
              <c:strCache>
                <c:ptCount val="1"/>
                <c:pt idx="0">
                  <c:v>Women</c:v>
                </c:pt>
              </c:strCache>
            </c:strRef>
          </c:tx>
          <c:invertIfNegative val="0"/>
          <c:cat>
            <c:strRef>
              <c:f>'2.8'!$B$22:$B$41</c:f>
              <c:strCache>
                <c:ptCount val="20"/>
                <c:pt idx="0">
                  <c:v>GTM</c:v>
                </c:pt>
                <c:pt idx="1">
                  <c:v>HND</c:v>
                </c:pt>
                <c:pt idx="2">
                  <c:v>MEX</c:v>
                </c:pt>
                <c:pt idx="3">
                  <c:v>CRI</c:v>
                </c:pt>
                <c:pt idx="4">
                  <c:v>BRA</c:v>
                </c:pt>
                <c:pt idx="5">
                  <c:v>SLV</c:v>
                </c:pt>
                <c:pt idx="6">
                  <c:v>ECU</c:v>
                </c:pt>
                <c:pt idx="7">
                  <c:v>PAN</c:v>
                </c:pt>
                <c:pt idx="8">
                  <c:v>DOM</c:v>
                </c:pt>
                <c:pt idx="9">
                  <c:v>VEN</c:v>
                </c:pt>
                <c:pt idx="10">
                  <c:v>ARG</c:v>
                </c:pt>
                <c:pt idx="11">
                  <c:v>PRY</c:v>
                </c:pt>
                <c:pt idx="12">
                  <c:v>CHL</c:v>
                </c:pt>
                <c:pt idx="13">
                  <c:v>COL</c:v>
                </c:pt>
                <c:pt idx="14">
                  <c:v>JAM</c:v>
                </c:pt>
                <c:pt idx="15">
                  <c:v>NIC</c:v>
                </c:pt>
                <c:pt idx="16">
                  <c:v>BOL</c:v>
                </c:pt>
                <c:pt idx="17">
                  <c:v>URY</c:v>
                </c:pt>
                <c:pt idx="18">
                  <c:v>PER</c:v>
                </c:pt>
                <c:pt idx="19">
                  <c:v>OECD</c:v>
                </c:pt>
              </c:strCache>
            </c:strRef>
          </c:cat>
          <c:val>
            <c:numRef>
              <c:f>'2.8'!$E$22:$E$41</c:f>
              <c:numCache>
                <c:formatCode>0</c:formatCode>
                <c:ptCount val="20"/>
                <c:pt idx="0">
                  <c:v>43.9893</c:v>
                </c:pt>
                <c:pt idx="1">
                  <c:v>45.373699999999999</c:v>
                </c:pt>
                <c:pt idx="2">
                  <c:v>46.7042</c:v>
                </c:pt>
                <c:pt idx="3">
                  <c:v>48.039400000000001</c:v>
                </c:pt>
                <c:pt idx="4">
                  <c:v>49.660900000000005</c:v>
                </c:pt>
                <c:pt idx="5">
                  <c:v>50.576600000000006</c:v>
                </c:pt>
                <c:pt idx="6">
                  <c:v>51.011600000000001</c:v>
                </c:pt>
                <c:pt idx="7">
                  <c:v>51.303600000000003</c:v>
                </c:pt>
                <c:pt idx="8">
                  <c:v>53.433</c:v>
                </c:pt>
                <c:pt idx="9">
                  <c:v>53.626100000000001</c:v>
                </c:pt>
                <c:pt idx="10">
                  <c:v>55.230100000000007</c:v>
                </c:pt>
                <c:pt idx="11">
                  <c:v>57.330800000000004</c:v>
                </c:pt>
                <c:pt idx="12">
                  <c:v>60.787700000000001</c:v>
                </c:pt>
                <c:pt idx="13">
                  <c:v>60.803200000000004</c:v>
                </c:pt>
                <c:pt idx="14">
                  <c:v>61.621700000000004</c:v>
                </c:pt>
                <c:pt idx="15">
                  <c:v>63.308100000000003</c:v>
                </c:pt>
                <c:pt idx="16">
                  <c:v>65.357699999999994</c:v>
                </c:pt>
                <c:pt idx="17">
                  <c:v>66.369500000000002</c:v>
                </c:pt>
                <c:pt idx="18">
                  <c:v>69.638199999999998</c:v>
                </c:pt>
                <c:pt idx="19">
                  <c:v>61.739130434782609</c:v>
                </c:pt>
              </c:numCache>
            </c:numRef>
          </c:val>
        </c:ser>
        <c:ser>
          <c:idx val="1"/>
          <c:order val="1"/>
          <c:tx>
            <c:strRef>
              <c:f>'2.8'!$D$21</c:f>
              <c:strCache>
                <c:ptCount val="1"/>
                <c:pt idx="0">
                  <c:v>Men</c:v>
                </c:pt>
              </c:strCache>
            </c:strRef>
          </c:tx>
          <c:invertIfNegative val="0"/>
          <c:cat>
            <c:strRef>
              <c:f>'2.8'!$B$22:$B$41</c:f>
              <c:strCache>
                <c:ptCount val="20"/>
                <c:pt idx="0">
                  <c:v>GTM</c:v>
                </c:pt>
                <c:pt idx="1">
                  <c:v>HND</c:v>
                </c:pt>
                <c:pt idx="2">
                  <c:v>MEX</c:v>
                </c:pt>
                <c:pt idx="3">
                  <c:v>CRI</c:v>
                </c:pt>
                <c:pt idx="4">
                  <c:v>BRA</c:v>
                </c:pt>
                <c:pt idx="5">
                  <c:v>SLV</c:v>
                </c:pt>
                <c:pt idx="6">
                  <c:v>ECU</c:v>
                </c:pt>
                <c:pt idx="7">
                  <c:v>PAN</c:v>
                </c:pt>
                <c:pt idx="8">
                  <c:v>DOM</c:v>
                </c:pt>
                <c:pt idx="9">
                  <c:v>VEN</c:v>
                </c:pt>
                <c:pt idx="10">
                  <c:v>ARG</c:v>
                </c:pt>
                <c:pt idx="11">
                  <c:v>PRY</c:v>
                </c:pt>
                <c:pt idx="12">
                  <c:v>CHL</c:v>
                </c:pt>
                <c:pt idx="13">
                  <c:v>COL</c:v>
                </c:pt>
                <c:pt idx="14">
                  <c:v>JAM</c:v>
                </c:pt>
                <c:pt idx="15">
                  <c:v>NIC</c:v>
                </c:pt>
                <c:pt idx="16">
                  <c:v>BOL</c:v>
                </c:pt>
                <c:pt idx="17">
                  <c:v>URY</c:v>
                </c:pt>
                <c:pt idx="18">
                  <c:v>PER</c:v>
                </c:pt>
                <c:pt idx="19">
                  <c:v>OECD</c:v>
                </c:pt>
              </c:strCache>
            </c:strRef>
          </c:cat>
          <c:val>
            <c:numRef>
              <c:f>'2.8'!$D$22:$D$41</c:f>
              <c:numCache>
                <c:formatCode>0</c:formatCode>
                <c:ptCount val="20"/>
                <c:pt idx="0">
                  <c:v>82.848799999999997</c:v>
                </c:pt>
                <c:pt idx="1">
                  <c:v>84.930999999999997</c:v>
                </c:pt>
                <c:pt idx="2">
                  <c:v>84.463800000000006</c:v>
                </c:pt>
                <c:pt idx="3">
                  <c:v>81.237000000000009</c:v>
                </c:pt>
                <c:pt idx="4">
                  <c:v>83.528899999999993</c:v>
                </c:pt>
                <c:pt idx="5">
                  <c:v>82.507300000000001</c:v>
                </c:pt>
                <c:pt idx="6">
                  <c:v>80.83</c:v>
                </c:pt>
                <c:pt idx="7">
                  <c:v>84.147499999999994</c:v>
                </c:pt>
                <c:pt idx="8">
                  <c:v>81.535200000000003</c:v>
                </c:pt>
                <c:pt idx="9">
                  <c:v>82.228999999999999</c:v>
                </c:pt>
                <c:pt idx="10">
                  <c:v>80.844999999999999</c:v>
                </c:pt>
                <c:pt idx="11">
                  <c:v>86.872</c:v>
                </c:pt>
                <c:pt idx="12">
                  <c:v>76.505600000000001</c:v>
                </c:pt>
                <c:pt idx="13">
                  <c:v>85.001800000000003</c:v>
                </c:pt>
                <c:pt idx="14">
                  <c:v>75.772999999999996</c:v>
                </c:pt>
                <c:pt idx="15">
                  <c:v>89.705100000000002</c:v>
                </c:pt>
                <c:pt idx="16">
                  <c:v>83.688299999999998</c:v>
                </c:pt>
                <c:pt idx="17">
                  <c:v>84.482900000000001</c:v>
                </c:pt>
                <c:pt idx="18">
                  <c:v>84.523099999999999</c:v>
                </c:pt>
                <c:pt idx="19">
                  <c:v>79.72197710723205</c:v>
                </c:pt>
              </c:numCache>
            </c:numRef>
          </c:val>
        </c:ser>
        <c:dLbls>
          <c:showLegendKey val="0"/>
          <c:showVal val="0"/>
          <c:showCatName val="0"/>
          <c:showSerName val="0"/>
          <c:showPercent val="0"/>
          <c:showBubbleSize val="0"/>
        </c:dLbls>
        <c:gapWidth val="150"/>
        <c:axId val="306249728"/>
        <c:axId val="306251264"/>
      </c:barChart>
      <c:lineChart>
        <c:grouping val="standard"/>
        <c:varyColors val="0"/>
        <c:ser>
          <c:idx val="2"/>
          <c:order val="2"/>
          <c:tx>
            <c:strRef>
              <c:f>'2.8'!$F$21</c:f>
              <c:strCache>
                <c:ptCount val="1"/>
                <c:pt idx="0">
                  <c:v>LAC-19:M</c:v>
                </c:pt>
              </c:strCache>
            </c:strRef>
          </c:tx>
          <c:spPr>
            <a:ln w="19050">
              <a:solidFill>
                <a:schemeClr val="tx1">
                  <a:lumMod val="65000"/>
                  <a:lumOff val="35000"/>
                </a:schemeClr>
              </a:solidFill>
            </a:ln>
          </c:spPr>
          <c:marker>
            <c:symbol val="none"/>
          </c:marker>
          <c:dLbls>
            <c:dLbl>
              <c:idx val="2"/>
              <c:layout>
                <c:manualLayout>
                  <c:x val="-9.9343046661101858E-2"/>
                  <c:y val="-5.2104175529531171E-2"/>
                </c:manualLayout>
              </c:layout>
              <c:tx>
                <c:rich>
                  <a:bodyPr/>
                  <a:lstStyle/>
                  <a:p>
                    <a:r>
                      <a:rPr lang="en-US"/>
                      <a:t>LAC-19:M, 83%</a:t>
                    </a:r>
                  </a:p>
                </c:rich>
              </c:tx>
              <c:dLblPos val="r"/>
              <c:showLegendKey val="0"/>
              <c:showVal val="1"/>
              <c:showCatName val="0"/>
              <c:showSerName val="1"/>
              <c:showPercent val="0"/>
              <c:showBubbleSize val="0"/>
            </c:dLbl>
            <c:showLegendKey val="0"/>
            <c:showVal val="0"/>
            <c:showCatName val="0"/>
            <c:showSerName val="0"/>
            <c:showPercent val="0"/>
            <c:showBubbleSize val="0"/>
          </c:dLbls>
          <c:cat>
            <c:strRef>
              <c:f>'2.8'!$B$22:$B$41</c:f>
              <c:strCache>
                <c:ptCount val="20"/>
                <c:pt idx="0">
                  <c:v>GTM</c:v>
                </c:pt>
                <c:pt idx="1">
                  <c:v>HND</c:v>
                </c:pt>
                <c:pt idx="2">
                  <c:v>MEX</c:v>
                </c:pt>
                <c:pt idx="3">
                  <c:v>CRI</c:v>
                </c:pt>
                <c:pt idx="4">
                  <c:v>BRA</c:v>
                </c:pt>
                <c:pt idx="5">
                  <c:v>SLV</c:v>
                </c:pt>
                <c:pt idx="6">
                  <c:v>ECU</c:v>
                </c:pt>
                <c:pt idx="7">
                  <c:v>PAN</c:v>
                </c:pt>
                <c:pt idx="8">
                  <c:v>DOM</c:v>
                </c:pt>
                <c:pt idx="9">
                  <c:v>VEN</c:v>
                </c:pt>
                <c:pt idx="10">
                  <c:v>ARG</c:v>
                </c:pt>
                <c:pt idx="11">
                  <c:v>PRY</c:v>
                </c:pt>
                <c:pt idx="12">
                  <c:v>CHL</c:v>
                </c:pt>
                <c:pt idx="13">
                  <c:v>COL</c:v>
                </c:pt>
                <c:pt idx="14">
                  <c:v>JAM</c:v>
                </c:pt>
                <c:pt idx="15">
                  <c:v>NIC</c:v>
                </c:pt>
                <c:pt idx="16">
                  <c:v>BOL</c:v>
                </c:pt>
                <c:pt idx="17">
                  <c:v>URY</c:v>
                </c:pt>
                <c:pt idx="18">
                  <c:v>PER</c:v>
                </c:pt>
                <c:pt idx="19">
                  <c:v>OECD</c:v>
                </c:pt>
              </c:strCache>
            </c:strRef>
          </c:cat>
          <c:val>
            <c:numRef>
              <c:f>'2.8'!$F$22:$F$41</c:f>
              <c:numCache>
                <c:formatCode>_(* #,##0.00_);_(* \(#,##0.00\);_(* "-"??_);_(@_)</c:formatCode>
                <c:ptCount val="20"/>
                <c:pt idx="0">
                  <c:v>83.45794824924802</c:v>
                </c:pt>
                <c:pt idx="1">
                  <c:v>83.45794824924802</c:v>
                </c:pt>
                <c:pt idx="2">
                  <c:v>83.45794824924802</c:v>
                </c:pt>
                <c:pt idx="3">
                  <c:v>83.45794824924802</c:v>
                </c:pt>
                <c:pt idx="4">
                  <c:v>83.45794824924802</c:v>
                </c:pt>
                <c:pt idx="5">
                  <c:v>83.45794824924802</c:v>
                </c:pt>
                <c:pt idx="6">
                  <c:v>83.45794824924802</c:v>
                </c:pt>
                <c:pt idx="7">
                  <c:v>83.45794824924802</c:v>
                </c:pt>
                <c:pt idx="8">
                  <c:v>83.45794824924802</c:v>
                </c:pt>
                <c:pt idx="9">
                  <c:v>83.45794824924802</c:v>
                </c:pt>
                <c:pt idx="10">
                  <c:v>83.45794824924802</c:v>
                </c:pt>
                <c:pt idx="11">
                  <c:v>83.45794824924802</c:v>
                </c:pt>
                <c:pt idx="12">
                  <c:v>83.45794824924802</c:v>
                </c:pt>
                <c:pt idx="13">
                  <c:v>83.45794824924802</c:v>
                </c:pt>
                <c:pt idx="14">
                  <c:v>83.45794824924802</c:v>
                </c:pt>
                <c:pt idx="15">
                  <c:v>83.45794824924802</c:v>
                </c:pt>
                <c:pt idx="16">
                  <c:v>83.45794824924802</c:v>
                </c:pt>
                <c:pt idx="17">
                  <c:v>83.45794824924802</c:v>
                </c:pt>
                <c:pt idx="18">
                  <c:v>83.45794824924802</c:v>
                </c:pt>
                <c:pt idx="19">
                  <c:v>83.45794824924802</c:v>
                </c:pt>
              </c:numCache>
            </c:numRef>
          </c:val>
          <c:smooth val="0"/>
        </c:ser>
        <c:ser>
          <c:idx val="3"/>
          <c:order val="3"/>
          <c:tx>
            <c:strRef>
              <c:f>'2.8'!$G$21</c:f>
              <c:strCache>
                <c:ptCount val="1"/>
                <c:pt idx="0">
                  <c:v>LAC-19:W</c:v>
                </c:pt>
              </c:strCache>
            </c:strRef>
          </c:tx>
          <c:spPr>
            <a:ln w="19050">
              <a:solidFill>
                <a:schemeClr val="tx1">
                  <a:lumMod val="65000"/>
                  <a:lumOff val="35000"/>
                </a:schemeClr>
              </a:solidFill>
              <a:prstDash val="dash"/>
            </a:ln>
          </c:spPr>
          <c:marker>
            <c:symbol val="none"/>
          </c:marker>
          <c:dLbls>
            <c:dLbl>
              <c:idx val="1"/>
              <c:layout>
                <c:manualLayout>
                  <c:x val="-4.5413712394637165E-2"/>
                  <c:y val="-4.9432587316835835E-2"/>
                </c:manualLayout>
              </c:layout>
              <c:tx>
                <c:rich>
                  <a:bodyPr/>
                  <a:lstStyle/>
                  <a:p>
                    <a:pPr>
                      <a:defRPr/>
                    </a:pPr>
                    <a:r>
                      <a:rPr lang="en-US"/>
                      <a:t>LAC-19:W, 56%</a:t>
                    </a:r>
                  </a:p>
                </c:rich>
              </c:tx>
              <c:spPr>
                <a:noFill/>
              </c:spPr>
              <c:dLblPos val="r"/>
              <c:showLegendKey val="0"/>
              <c:showVal val="1"/>
              <c:showCatName val="0"/>
              <c:showSerName val="1"/>
              <c:showPercent val="0"/>
              <c:showBubbleSize val="0"/>
            </c:dLbl>
            <c:showLegendKey val="0"/>
            <c:showVal val="0"/>
            <c:showCatName val="0"/>
            <c:showSerName val="0"/>
            <c:showPercent val="0"/>
            <c:showBubbleSize val="0"/>
          </c:dLbls>
          <c:cat>
            <c:strRef>
              <c:f>'2.8'!$B$22:$B$41</c:f>
              <c:strCache>
                <c:ptCount val="20"/>
                <c:pt idx="0">
                  <c:v>GTM</c:v>
                </c:pt>
                <c:pt idx="1">
                  <c:v>HND</c:v>
                </c:pt>
                <c:pt idx="2">
                  <c:v>MEX</c:v>
                </c:pt>
                <c:pt idx="3">
                  <c:v>CRI</c:v>
                </c:pt>
                <c:pt idx="4">
                  <c:v>BRA</c:v>
                </c:pt>
                <c:pt idx="5">
                  <c:v>SLV</c:v>
                </c:pt>
                <c:pt idx="6">
                  <c:v>ECU</c:v>
                </c:pt>
                <c:pt idx="7">
                  <c:v>PAN</c:v>
                </c:pt>
                <c:pt idx="8">
                  <c:v>DOM</c:v>
                </c:pt>
                <c:pt idx="9">
                  <c:v>VEN</c:v>
                </c:pt>
                <c:pt idx="10">
                  <c:v>ARG</c:v>
                </c:pt>
                <c:pt idx="11">
                  <c:v>PRY</c:v>
                </c:pt>
                <c:pt idx="12">
                  <c:v>CHL</c:v>
                </c:pt>
                <c:pt idx="13">
                  <c:v>COL</c:v>
                </c:pt>
                <c:pt idx="14">
                  <c:v>JAM</c:v>
                </c:pt>
                <c:pt idx="15">
                  <c:v>NIC</c:v>
                </c:pt>
                <c:pt idx="16">
                  <c:v>BOL</c:v>
                </c:pt>
                <c:pt idx="17">
                  <c:v>URY</c:v>
                </c:pt>
                <c:pt idx="18">
                  <c:v>PER</c:v>
                </c:pt>
                <c:pt idx="19">
                  <c:v>OECD</c:v>
                </c:pt>
              </c:strCache>
            </c:strRef>
          </c:cat>
          <c:val>
            <c:numRef>
              <c:f>'2.8'!$G$22:$G$41</c:f>
              <c:numCache>
                <c:formatCode>_(* #,##0.00_);_(* \(#,##0.00\);_(* "-"??_);_(@_)</c:formatCode>
                <c:ptCount val="20"/>
                <c:pt idx="0">
                  <c:v>56.278977661421301</c:v>
                </c:pt>
                <c:pt idx="1">
                  <c:v>56.278977661421301</c:v>
                </c:pt>
                <c:pt idx="2">
                  <c:v>56.278977661421301</c:v>
                </c:pt>
                <c:pt idx="3">
                  <c:v>56.278977661421301</c:v>
                </c:pt>
                <c:pt idx="4">
                  <c:v>56.278977661421301</c:v>
                </c:pt>
                <c:pt idx="5">
                  <c:v>56.278977661421301</c:v>
                </c:pt>
                <c:pt idx="6">
                  <c:v>56.278977661421301</c:v>
                </c:pt>
                <c:pt idx="7">
                  <c:v>56.278977661421301</c:v>
                </c:pt>
                <c:pt idx="8">
                  <c:v>56.278977661421301</c:v>
                </c:pt>
                <c:pt idx="9">
                  <c:v>56.278977661421301</c:v>
                </c:pt>
                <c:pt idx="10">
                  <c:v>56.278977661421301</c:v>
                </c:pt>
                <c:pt idx="11">
                  <c:v>56.278977661421301</c:v>
                </c:pt>
                <c:pt idx="12">
                  <c:v>56.278977661421301</c:v>
                </c:pt>
                <c:pt idx="13">
                  <c:v>56.278977661421301</c:v>
                </c:pt>
                <c:pt idx="14">
                  <c:v>56.278977661421301</c:v>
                </c:pt>
                <c:pt idx="15">
                  <c:v>56.278977661421301</c:v>
                </c:pt>
                <c:pt idx="16">
                  <c:v>56.278977661421301</c:v>
                </c:pt>
                <c:pt idx="17">
                  <c:v>56.278977661421301</c:v>
                </c:pt>
                <c:pt idx="18">
                  <c:v>56.278977661421301</c:v>
                </c:pt>
                <c:pt idx="19">
                  <c:v>56.278977661421301</c:v>
                </c:pt>
              </c:numCache>
            </c:numRef>
          </c:val>
          <c:smooth val="0"/>
        </c:ser>
        <c:dLbls>
          <c:showLegendKey val="0"/>
          <c:showVal val="0"/>
          <c:showCatName val="0"/>
          <c:showSerName val="0"/>
          <c:showPercent val="0"/>
          <c:showBubbleSize val="0"/>
        </c:dLbls>
        <c:marker val="1"/>
        <c:smooth val="0"/>
        <c:axId val="306249728"/>
        <c:axId val="306251264"/>
      </c:lineChart>
      <c:catAx>
        <c:axId val="306249728"/>
        <c:scaling>
          <c:orientation val="minMax"/>
        </c:scaling>
        <c:delete val="0"/>
        <c:axPos val="b"/>
        <c:majorTickMark val="out"/>
        <c:minorTickMark val="none"/>
        <c:tickLblPos val="nextTo"/>
        <c:txPr>
          <a:bodyPr rot="-5400000" vert="horz"/>
          <a:lstStyle/>
          <a:p>
            <a:pPr>
              <a:defRPr>
                <a:latin typeface="Times New Roman" pitchFamily="18" charset="0"/>
                <a:cs typeface="Times New Roman" pitchFamily="18" charset="0"/>
              </a:defRPr>
            </a:pPr>
            <a:endParaRPr lang="en-US"/>
          </a:p>
        </c:txPr>
        <c:crossAx val="306251264"/>
        <c:crosses val="autoZero"/>
        <c:auto val="1"/>
        <c:lblAlgn val="ctr"/>
        <c:lblOffset val="100"/>
        <c:noMultiLvlLbl val="0"/>
      </c:catAx>
      <c:valAx>
        <c:axId val="306251264"/>
        <c:scaling>
          <c:orientation val="minMax"/>
        </c:scaling>
        <c:delete val="0"/>
        <c:axPos val="l"/>
        <c:title>
          <c:tx>
            <c:rich>
              <a:bodyPr rot="-5400000" vert="horz"/>
              <a:lstStyle/>
              <a:p>
                <a:pPr>
                  <a:defRPr b="0"/>
                </a:pPr>
                <a:r>
                  <a:rPr lang="en-US" b="0"/>
                  <a:t>Rate of</a:t>
                </a:r>
                <a:r>
                  <a:rPr lang="en-US" b="0" baseline="0"/>
                  <a:t> participation</a:t>
                </a:r>
                <a:endParaRPr lang="en-US" b="0"/>
              </a:p>
            </c:rich>
          </c:tx>
          <c:overlay val="0"/>
        </c:title>
        <c:numFmt formatCode="#,##0" sourceLinked="0"/>
        <c:majorTickMark val="out"/>
        <c:minorTickMark val="none"/>
        <c:tickLblPos val="nextTo"/>
        <c:crossAx val="306249728"/>
        <c:crosses val="autoZero"/>
        <c:crossBetween val="between"/>
      </c:valAx>
    </c:plotArea>
    <c:legend>
      <c:legendPos val="b"/>
      <c:legendEntry>
        <c:idx val="2"/>
        <c:delete val="1"/>
      </c:legendEntry>
      <c:legendEntry>
        <c:idx val="3"/>
        <c:delete val="1"/>
      </c:legendEntry>
      <c:overlay val="0"/>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barChart>
        <c:barDir val="col"/>
        <c:grouping val="clustered"/>
        <c:varyColors val="0"/>
        <c:ser>
          <c:idx val="0"/>
          <c:order val="0"/>
          <c:invertIfNegative val="0"/>
          <c:cat>
            <c:strRef>
              <c:f>'2.9'!$A$25:$A$43</c:f>
              <c:strCache>
                <c:ptCount val="19"/>
                <c:pt idx="0">
                  <c:v>BOL</c:v>
                </c:pt>
                <c:pt idx="1">
                  <c:v>PER</c:v>
                </c:pt>
                <c:pt idx="2">
                  <c:v>PRY</c:v>
                </c:pt>
                <c:pt idx="3">
                  <c:v>GTM</c:v>
                </c:pt>
                <c:pt idx="4">
                  <c:v>HND</c:v>
                </c:pt>
                <c:pt idx="5">
                  <c:v>NIC</c:v>
                </c:pt>
                <c:pt idx="6">
                  <c:v>ECU</c:v>
                </c:pt>
                <c:pt idx="7">
                  <c:v>SLV</c:v>
                </c:pt>
                <c:pt idx="8">
                  <c:v>COL</c:v>
                </c:pt>
                <c:pt idx="9">
                  <c:v>DOM</c:v>
                </c:pt>
                <c:pt idx="10">
                  <c:v>MEX</c:v>
                </c:pt>
                <c:pt idx="11">
                  <c:v>VEN</c:v>
                </c:pt>
                <c:pt idx="12">
                  <c:v>JAM</c:v>
                </c:pt>
                <c:pt idx="13">
                  <c:v>ARG</c:v>
                </c:pt>
                <c:pt idx="14">
                  <c:v>PAN</c:v>
                </c:pt>
                <c:pt idx="15">
                  <c:v>BRA</c:v>
                </c:pt>
                <c:pt idx="16">
                  <c:v>CHL</c:v>
                </c:pt>
                <c:pt idx="17">
                  <c:v>URY</c:v>
                </c:pt>
                <c:pt idx="18">
                  <c:v>CRI</c:v>
                </c:pt>
              </c:strCache>
            </c:strRef>
          </c:cat>
          <c:val>
            <c:numRef>
              <c:f>'2.9'!$C$25:$C$43</c:f>
              <c:numCache>
                <c:formatCode>0</c:formatCode>
                <c:ptCount val="19"/>
                <c:pt idx="0">
                  <c:v>15.5082</c:v>
                </c:pt>
                <c:pt idx="1">
                  <c:v>17.244200000000003</c:v>
                </c:pt>
                <c:pt idx="2">
                  <c:v>17.843800000000002</c:v>
                </c:pt>
                <c:pt idx="3">
                  <c:v>18.4283</c:v>
                </c:pt>
                <c:pt idx="4">
                  <c:v>18.6187</c:v>
                </c:pt>
                <c:pt idx="5">
                  <c:v>18.788499999999999</c:v>
                </c:pt>
                <c:pt idx="6">
                  <c:v>26.531900000000004</c:v>
                </c:pt>
                <c:pt idx="7">
                  <c:v>29.460799999999999</c:v>
                </c:pt>
                <c:pt idx="8">
                  <c:v>31.487300000000001</c:v>
                </c:pt>
                <c:pt idx="9">
                  <c:v>34.64</c:v>
                </c:pt>
                <c:pt idx="10">
                  <c:v>34.698</c:v>
                </c:pt>
                <c:pt idx="11">
                  <c:v>41.155000000000001</c:v>
                </c:pt>
                <c:pt idx="12">
                  <c:v>41.341372041290903</c:v>
                </c:pt>
                <c:pt idx="13">
                  <c:v>51.0929</c:v>
                </c:pt>
                <c:pt idx="14">
                  <c:v>52.924899999999994</c:v>
                </c:pt>
                <c:pt idx="15">
                  <c:v>60.930700000000002</c:v>
                </c:pt>
                <c:pt idx="16">
                  <c:v>69.678700000000006</c:v>
                </c:pt>
                <c:pt idx="17">
                  <c:v>70.80149999999999</c:v>
                </c:pt>
                <c:pt idx="18">
                  <c:v>70.900800000000004</c:v>
                </c:pt>
              </c:numCache>
            </c:numRef>
          </c:val>
        </c:ser>
        <c:dLbls>
          <c:showLegendKey val="0"/>
          <c:showVal val="0"/>
          <c:showCatName val="0"/>
          <c:showSerName val="0"/>
          <c:showPercent val="0"/>
          <c:showBubbleSize val="0"/>
        </c:dLbls>
        <c:gapWidth val="150"/>
        <c:axId val="306312704"/>
        <c:axId val="306314240"/>
      </c:barChart>
      <c:lineChart>
        <c:grouping val="standard"/>
        <c:varyColors val="0"/>
        <c:ser>
          <c:idx val="1"/>
          <c:order val="1"/>
          <c:tx>
            <c:strRef>
              <c:f>'2.9'!$A$45</c:f>
              <c:strCache>
                <c:ptCount val="1"/>
              </c:strCache>
            </c:strRef>
          </c:tx>
          <c:spPr>
            <a:ln w="19050">
              <a:solidFill>
                <a:schemeClr val="tx1">
                  <a:lumMod val="50000"/>
                  <a:lumOff val="50000"/>
                </a:schemeClr>
              </a:solidFill>
              <a:prstDash val="dash"/>
            </a:ln>
          </c:spPr>
          <c:marker>
            <c:symbol val="none"/>
          </c:marker>
          <c:dLbls>
            <c:dLbl>
              <c:idx val="3"/>
              <c:layout>
                <c:manualLayout>
                  <c:x val="-2.2298910357795087E-2"/>
                  <c:y val="-6.0215043567006424E-2"/>
                </c:manualLayout>
              </c:layout>
              <c:tx>
                <c:rich>
                  <a:bodyPr/>
                  <a:lstStyle/>
                  <a:p>
                    <a:pPr>
                      <a:defRPr/>
                    </a:pPr>
                    <a:r>
                      <a:rPr lang="en-US"/>
                      <a:t>LAC-19, 44.7%</a:t>
                    </a:r>
                  </a:p>
                </c:rich>
              </c:tx>
              <c:numFmt formatCode="0.0%" sourceLinked="0"/>
              <c:spPr/>
              <c:showLegendKey val="0"/>
              <c:showVal val="1"/>
              <c:showCatName val="0"/>
              <c:showSerName val="1"/>
              <c:showPercent val="0"/>
              <c:showBubbleSize val="0"/>
            </c:dLbl>
            <c:numFmt formatCode="0.00%" sourceLinked="0"/>
            <c:showLegendKey val="0"/>
            <c:showVal val="0"/>
            <c:showCatName val="0"/>
            <c:showSerName val="0"/>
            <c:showPercent val="0"/>
            <c:showBubbleSize val="0"/>
          </c:dLbls>
          <c:cat>
            <c:strRef>
              <c:f>'2.9'!$A$25:$A$43</c:f>
              <c:strCache>
                <c:ptCount val="19"/>
                <c:pt idx="0">
                  <c:v>BOL</c:v>
                </c:pt>
                <c:pt idx="1">
                  <c:v>PER</c:v>
                </c:pt>
                <c:pt idx="2">
                  <c:v>PRY</c:v>
                </c:pt>
                <c:pt idx="3">
                  <c:v>GTM</c:v>
                </c:pt>
                <c:pt idx="4">
                  <c:v>HND</c:v>
                </c:pt>
                <c:pt idx="5">
                  <c:v>NIC</c:v>
                </c:pt>
                <c:pt idx="6">
                  <c:v>ECU</c:v>
                </c:pt>
                <c:pt idx="7">
                  <c:v>SLV</c:v>
                </c:pt>
                <c:pt idx="8">
                  <c:v>COL</c:v>
                </c:pt>
                <c:pt idx="9">
                  <c:v>DOM</c:v>
                </c:pt>
                <c:pt idx="10">
                  <c:v>MEX</c:v>
                </c:pt>
                <c:pt idx="11">
                  <c:v>VEN</c:v>
                </c:pt>
                <c:pt idx="12">
                  <c:v>JAM</c:v>
                </c:pt>
                <c:pt idx="13">
                  <c:v>ARG</c:v>
                </c:pt>
                <c:pt idx="14">
                  <c:v>PAN</c:v>
                </c:pt>
                <c:pt idx="15">
                  <c:v>BRA</c:v>
                </c:pt>
                <c:pt idx="16">
                  <c:v>CHL</c:v>
                </c:pt>
                <c:pt idx="17">
                  <c:v>URY</c:v>
                </c:pt>
                <c:pt idx="18">
                  <c:v>CRI</c:v>
                </c:pt>
              </c:strCache>
            </c:strRef>
          </c:cat>
          <c:val>
            <c:numRef>
              <c:f>'2.9'!$D$25:$D$43</c:f>
              <c:numCache>
                <c:formatCode>0</c:formatCode>
                <c:ptCount val="19"/>
                <c:pt idx="0">
                  <c:v>44.732367307971273</c:v>
                </c:pt>
                <c:pt idx="1">
                  <c:v>44.732367307971273</c:v>
                </c:pt>
                <c:pt idx="2">
                  <c:v>44.732367307971273</c:v>
                </c:pt>
                <c:pt idx="3">
                  <c:v>44.732367307971273</c:v>
                </c:pt>
                <c:pt idx="4">
                  <c:v>44.732367307971273</c:v>
                </c:pt>
                <c:pt idx="5">
                  <c:v>44.732367307971273</c:v>
                </c:pt>
                <c:pt idx="6">
                  <c:v>44.732367307971273</c:v>
                </c:pt>
                <c:pt idx="7">
                  <c:v>44.732367307971273</c:v>
                </c:pt>
                <c:pt idx="8">
                  <c:v>44.732367307971273</c:v>
                </c:pt>
                <c:pt idx="9">
                  <c:v>44.732367307971273</c:v>
                </c:pt>
                <c:pt idx="10">
                  <c:v>44.732367307971273</c:v>
                </c:pt>
                <c:pt idx="11">
                  <c:v>44.732367307971273</c:v>
                </c:pt>
                <c:pt idx="12">
                  <c:v>44.732367307971273</c:v>
                </c:pt>
                <c:pt idx="13">
                  <c:v>44.732367307971273</c:v>
                </c:pt>
                <c:pt idx="14">
                  <c:v>44.732367307971273</c:v>
                </c:pt>
                <c:pt idx="15">
                  <c:v>44.732367307971273</c:v>
                </c:pt>
                <c:pt idx="16">
                  <c:v>44.732367307971273</c:v>
                </c:pt>
                <c:pt idx="17">
                  <c:v>44.732367307971273</c:v>
                </c:pt>
                <c:pt idx="18">
                  <c:v>44.732367307971273</c:v>
                </c:pt>
              </c:numCache>
            </c:numRef>
          </c:val>
          <c:smooth val="0"/>
        </c:ser>
        <c:dLbls>
          <c:showLegendKey val="0"/>
          <c:showVal val="0"/>
          <c:showCatName val="0"/>
          <c:showSerName val="0"/>
          <c:showPercent val="0"/>
          <c:showBubbleSize val="0"/>
        </c:dLbls>
        <c:marker val="1"/>
        <c:smooth val="0"/>
        <c:axId val="306312704"/>
        <c:axId val="306314240"/>
      </c:lineChart>
      <c:catAx>
        <c:axId val="306312704"/>
        <c:scaling>
          <c:orientation val="minMax"/>
        </c:scaling>
        <c:delete val="0"/>
        <c:axPos val="b"/>
        <c:majorTickMark val="out"/>
        <c:minorTickMark val="none"/>
        <c:tickLblPos val="low"/>
        <c:txPr>
          <a:bodyPr rot="-5400000" vert="horz"/>
          <a:lstStyle/>
          <a:p>
            <a:pPr>
              <a:defRPr/>
            </a:pPr>
            <a:endParaRPr lang="en-US"/>
          </a:p>
        </c:txPr>
        <c:crossAx val="306314240"/>
        <c:crosses val="autoZero"/>
        <c:auto val="1"/>
        <c:lblAlgn val="ctr"/>
        <c:lblOffset val="100"/>
        <c:noMultiLvlLbl val="0"/>
      </c:catAx>
      <c:valAx>
        <c:axId val="306314240"/>
        <c:scaling>
          <c:orientation val="minMax"/>
          <c:max val="100"/>
        </c:scaling>
        <c:delete val="0"/>
        <c:axPos val="l"/>
        <c:title>
          <c:tx>
            <c:rich>
              <a:bodyPr rot="-5400000" vert="horz"/>
              <a:lstStyle/>
              <a:p>
                <a:pPr>
                  <a:defRPr/>
                </a:pPr>
                <a:r>
                  <a:rPr lang="en-US" b="0"/>
                  <a:t>Percentage</a:t>
                </a:r>
              </a:p>
            </c:rich>
          </c:tx>
          <c:overlay val="0"/>
        </c:title>
        <c:numFmt formatCode="#,##0" sourceLinked="0"/>
        <c:majorTickMark val="out"/>
        <c:minorTickMark val="none"/>
        <c:tickLblPos val="nextTo"/>
        <c:crossAx val="306312704"/>
        <c:crosses val="autoZero"/>
        <c:crossBetween val="between"/>
      </c:valAx>
    </c:plotArea>
    <c:plotVisOnly val="1"/>
    <c:dispBlanksAs val="gap"/>
    <c:showDLblsOverMax val="0"/>
  </c:chart>
  <c:spPr>
    <a:ln>
      <a:noFill/>
    </a:ln>
  </c:spPr>
  <c:txPr>
    <a:bodyPr/>
    <a:lstStyle/>
    <a:p>
      <a:pPr>
        <a:defRPr sz="1000">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3279784819105725"/>
          <c:y val="5.704355326665355E-2"/>
          <c:w val="0.83577673131898933"/>
          <c:h val="0.81680941738093782"/>
        </c:manualLayout>
      </c:layout>
      <c:scatterChart>
        <c:scatterStyle val="lineMarker"/>
        <c:varyColors val="0"/>
        <c:ser>
          <c:idx val="0"/>
          <c:order val="0"/>
          <c:tx>
            <c:v>Rest of the world</c:v>
          </c:tx>
          <c:spPr>
            <a:ln w="28575">
              <a:noFill/>
            </a:ln>
          </c:spPr>
          <c:marker>
            <c:symbol val="circle"/>
            <c:size val="7"/>
            <c:spPr>
              <a:solidFill>
                <a:schemeClr val="tx1"/>
              </a:solidFill>
            </c:spPr>
          </c:marker>
          <c:dPt>
            <c:idx val="77"/>
            <c:bubble3D val="0"/>
          </c:dPt>
          <c:trendline>
            <c:spPr>
              <a:ln w="25400">
                <a:solidFill>
                  <a:schemeClr val="tx1">
                    <a:shade val="95000"/>
                    <a:satMod val="105000"/>
                  </a:schemeClr>
                </a:solidFill>
              </a:ln>
            </c:spPr>
            <c:trendlineType val="poly"/>
            <c:order val="2"/>
            <c:dispRSqr val="0"/>
            <c:dispEq val="0"/>
          </c:trendline>
          <c:xVal>
            <c:numRef>
              <c:f>'2.10'!$C$31:$C$145</c:f>
              <c:numCache>
                <c:formatCode>0</c:formatCode>
                <c:ptCount val="115"/>
                <c:pt idx="0">
                  <c:v>10.76781107878503</c:v>
                </c:pt>
                <c:pt idx="1">
                  <c:v>8.4682130091945194</c:v>
                </c:pt>
                <c:pt idx="2">
                  <c:v>10.719526917020559</c:v>
                </c:pt>
                <c:pt idx="3">
                  <c:v>8.3005286061997374</c:v>
                </c:pt>
                <c:pt idx="4">
                  <c:v>10.482289531311213</c:v>
                </c:pt>
                <c:pt idx="5">
                  <c:v>9.5724803553459736</c:v>
                </c:pt>
                <c:pt idx="6">
                  <c:v>7.8682542655206129</c:v>
                </c:pt>
                <c:pt idx="7">
                  <c:v>7.7323692222843876</c:v>
                </c:pt>
                <c:pt idx="8">
                  <c:v>8.1306479681605843</c:v>
                </c:pt>
                <c:pt idx="9">
                  <c:v>10.832358816615612</c:v>
                </c:pt>
                <c:pt idx="10">
                  <c:v>8.8910988306166363</c:v>
                </c:pt>
                <c:pt idx="11">
                  <c:v>8.2438084236652802</c:v>
                </c:pt>
                <c:pt idx="12">
                  <c:v>7.9420068084898565</c:v>
                </c:pt>
                <c:pt idx="13">
                  <c:v>9.0327675222044324</c:v>
                </c:pt>
                <c:pt idx="14">
                  <c:v>8.7198074514779549</c:v>
                </c:pt>
                <c:pt idx="15">
                  <c:v>8.9742382194975807</c:v>
                </c:pt>
                <c:pt idx="16">
                  <c:v>9.450459027496354</c:v>
                </c:pt>
                <c:pt idx="17">
                  <c:v>9.0467620579993628</c:v>
                </c:pt>
                <c:pt idx="18">
                  <c:v>9.5286486379697237</c:v>
                </c:pt>
                <c:pt idx="19">
                  <c:v>9.8789899209357284</c:v>
                </c:pt>
                <c:pt idx="20">
                  <c:v>9.8669791577196051</c:v>
                </c:pt>
                <c:pt idx="21">
                  <c:v>9.600962533214572</c:v>
                </c:pt>
                <c:pt idx="22">
                  <c:v>8.0771366385384535</c:v>
                </c:pt>
                <c:pt idx="23">
                  <c:v>9.9398194817835179</c:v>
                </c:pt>
                <c:pt idx="24">
                  <c:v>9.3509715017159287</c:v>
                </c:pt>
                <c:pt idx="25">
                  <c:v>7.7093083333858692</c:v>
                </c:pt>
                <c:pt idx="26">
                  <c:v>9.6429665881467201</c:v>
                </c:pt>
                <c:pt idx="27">
                  <c:v>9.7259744167344788</c:v>
                </c:pt>
                <c:pt idx="28">
                  <c:v>9.2894287782951466</c:v>
                </c:pt>
                <c:pt idx="29">
                  <c:v>7.9564767980367819</c:v>
                </c:pt>
                <c:pt idx="30">
                  <c:v>9.8048267657121571</c:v>
                </c:pt>
                <c:pt idx="31">
                  <c:v>9.6224500228030152</c:v>
                </c:pt>
                <c:pt idx="32">
                  <c:v>9.7295507452765673</c:v>
                </c:pt>
                <c:pt idx="33">
                  <c:v>9.2299469016151008</c:v>
                </c:pt>
                <c:pt idx="34">
                  <c:v>9.5167951297512481</c:v>
                </c:pt>
                <c:pt idx="35">
                  <c:v>10.282334862740001</c:v>
                </c:pt>
                <c:pt idx="36">
                  <c:v>9.5516579935938726</c:v>
                </c:pt>
                <c:pt idx="37">
                  <c:v>8.8035744181349695</c:v>
                </c:pt>
                <c:pt idx="38">
                  <c:v>10.395069192935358</c:v>
                </c:pt>
                <c:pt idx="39">
                  <c:v>10.415622319000747</c:v>
                </c:pt>
                <c:pt idx="40">
                  <c:v>10.377452077068984</c:v>
                </c:pt>
                <c:pt idx="41">
                  <c:v>10.553857703740015</c:v>
                </c:pt>
                <c:pt idx="42">
                  <c:v>10.523391771328356</c:v>
                </c:pt>
                <c:pt idx="43">
                  <c:v>10.331496625079186</c:v>
                </c:pt>
                <c:pt idx="44">
                  <c:v>10.302565640319441</c:v>
                </c:pt>
                <c:pt idx="45">
                  <c:v>10.353416017350813</c:v>
                </c:pt>
                <c:pt idx="46">
                  <c:v>10.112126417647456</c:v>
                </c:pt>
                <c:pt idx="47">
                  <c:v>10.460843646427818</c:v>
                </c:pt>
                <c:pt idx="48">
                  <c:v>10.560437444784185</c:v>
                </c:pt>
                <c:pt idx="49">
                  <c:v>10.245089466977339</c:v>
                </c:pt>
                <c:pt idx="50">
                  <c:v>10.319232970051848</c:v>
                </c:pt>
                <c:pt idx="51">
                  <c:v>10.466098849451349</c:v>
                </c:pt>
                <c:pt idx="52">
                  <c:v>10.062668416888441</c:v>
                </c:pt>
                <c:pt idx="53">
                  <c:v>10.764371277138544</c:v>
                </c:pt>
                <c:pt idx="54">
                  <c:v>9.9661806218745514</c:v>
                </c:pt>
                <c:pt idx="55">
                  <c:v>10.217458523810828</c:v>
                </c:pt>
                <c:pt idx="56">
                  <c:v>10.395833473555248</c:v>
                </c:pt>
                <c:pt idx="57">
                  <c:v>10.485256145112684</c:v>
                </c:pt>
                <c:pt idx="58">
                  <c:v>10.396077920037964</c:v>
                </c:pt>
                <c:pt idx="59">
                  <c:v>10.658059035083072</c:v>
                </c:pt>
                <c:pt idx="60">
                  <c:v>8.6740259854430253</c:v>
                </c:pt>
                <c:pt idx="61">
                  <c:v>10.406230600108763</c:v>
                </c:pt>
                <c:pt idx="62">
                  <c:v>7.3932630947638378</c:v>
                </c:pt>
                <c:pt idx="63">
                  <c:v>8.6434733573265667</c:v>
                </c:pt>
                <c:pt idx="64">
                  <c:v>8.8240894827918233</c:v>
                </c:pt>
                <c:pt idx="65">
                  <c:v>8.17413934342947</c:v>
                </c:pt>
                <c:pt idx="66">
                  <c:v>8.4589282832842621</c:v>
                </c:pt>
                <c:pt idx="67">
                  <c:v>9.048291920021784</c:v>
                </c:pt>
                <c:pt idx="68">
                  <c:v>9.3645196228238579</c:v>
                </c:pt>
                <c:pt idx="69">
                  <c:v>8.3022657948733674</c:v>
                </c:pt>
                <c:pt idx="71">
                  <c:v>8.4379335104306055</c:v>
                </c:pt>
                <c:pt idx="72">
                  <c:v>8.708969906980947</c:v>
                </c:pt>
                <c:pt idx="73">
                  <c:v>7.7279755421055585</c:v>
                </c:pt>
                <c:pt idx="74">
                  <c:v>6.8384052008473439</c:v>
                </c:pt>
                <c:pt idx="75">
                  <c:v>6.8997231072848724</c:v>
                </c:pt>
                <c:pt idx="76">
                  <c:v>8.4738680666778645</c:v>
                </c:pt>
                <c:pt idx="77">
                  <c:v>7.8528278122817445</c:v>
                </c:pt>
                <c:pt idx="78">
                  <c:v>8.3313454248457237</c:v>
                </c:pt>
                <c:pt idx="79">
                  <c:v>7.014814351275545</c:v>
                </c:pt>
                <c:pt idx="80">
                  <c:v>7.843064016692054</c:v>
                </c:pt>
                <c:pt idx="81">
                  <c:v>8.2684753889825977</c:v>
                </c:pt>
                <c:pt idx="82">
                  <c:v>7.1770187659099003</c:v>
                </c:pt>
                <c:pt idx="83">
                  <c:v>9.4415314548696934</c:v>
                </c:pt>
                <c:pt idx="84">
                  <c:v>6.8865316425305103</c:v>
                </c:pt>
                <c:pt idx="85">
                  <c:v>5.8805329864007003</c:v>
                </c:pt>
                <c:pt idx="86">
                  <c:v>7.6192334162268054</c:v>
                </c:pt>
                <c:pt idx="87">
                  <c:v>8.1077200619105341</c:v>
                </c:pt>
                <c:pt idx="88">
                  <c:v>6.4313310819334788</c:v>
                </c:pt>
                <c:pt idx="89">
                  <c:v>7.2019163175316274</c:v>
                </c:pt>
                <c:pt idx="90">
                  <c:v>5.7557422135869123</c:v>
                </c:pt>
                <c:pt idx="91">
                  <c:v>8.2880315677764642</c:v>
                </c:pt>
                <c:pt idx="92">
                  <c:v>7.3284373528951621</c:v>
                </c:pt>
                <c:pt idx="93">
                  <c:v>7.1066061377273027</c:v>
                </c:pt>
                <c:pt idx="94">
                  <c:v>7.0157124204872297</c:v>
                </c:pt>
                <c:pt idx="95">
                  <c:v>6.8585650347913649</c:v>
                </c:pt>
                <c:pt idx="96">
                  <c:v>6.8221973906204907</c:v>
                </c:pt>
                <c:pt idx="97">
                  <c:v>7.2668273475205911</c:v>
                </c:pt>
                <c:pt idx="98">
                  <c:v>7.0909098220799835</c:v>
                </c:pt>
                <c:pt idx="99">
                  <c:v>7.2406496942554659</c:v>
                </c:pt>
                <c:pt idx="100">
                  <c:v>9.0013462437663918</c:v>
                </c:pt>
                <c:pt idx="101">
                  <c:v>6.5944134597497781</c:v>
                </c:pt>
                <c:pt idx="102">
                  <c:v>8.7838558966439422</c:v>
                </c:pt>
                <c:pt idx="103">
                  <c:v>6.4329400927391793</c:v>
                </c:pt>
                <c:pt idx="104">
                  <c:v>7.3981740929704651</c:v>
                </c:pt>
                <c:pt idx="105">
                  <c:v>6.5971457018866513</c:v>
                </c:pt>
                <c:pt idx="106">
                  <c:v>7.2661287795564506</c:v>
                </c:pt>
                <c:pt idx="107">
                  <c:v>6.4150969591715956</c:v>
                </c:pt>
                <c:pt idx="108">
                  <c:v>9.21064032698518</c:v>
                </c:pt>
                <c:pt idx="109">
                  <c:v>7.3783837129967145</c:v>
                </c:pt>
                <c:pt idx="110">
                  <c:v>7.0396603498620758</c:v>
                </c:pt>
                <c:pt idx="111">
                  <c:v>6.5971457018866513</c:v>
                </c:pt>
                <c:pt idx="112">
                  <c:v>6.7417006946520548</c:v>
                </c:pt>
                <c:pt idx="113">
                  <c:v>7.0975488506147926</c:v>
                </c:pt>
                <c:pt idx="114">
                  <c:v>6.1038132965333274</c:v>
                </c:pt>
              </c:numCache>
            </c:numRef>
          </c:xVal>
          <c:yVal>
            <c:numRef>
              <c:f>'2.10'!$D$31:$D$145</c:f>
              <c:numCache>
                <c:formatCode>0%</c:formatCode>
                <c:ptCount val="115"/>
                <c:pt idx="0">
                  <c:v>0.66200339488344018</c:v>
                </c:pt>
                <c:pt idx="1">
                  <c:v>0.26876628771822197</c:v>
                </c:pt>
                <c:pt idx="2">
                  <c:v>0.78942583331306959</c:v>
                </c:pt>
                <c:pt idx="3">
                  <c:v>0.11718721321875157</c:v>
                </c:pt>
                <c:pt idx="4">
                  <c:v>0.78942583331306959</c:v>
                </c:pt>
                <c:pt idx="5">
                  <c:v>0.4897913826320921</c:v>
                </c:pt>
                <c:pt idx="6">
                  <c:v>0.27907786755713876</c:v>
                </c:pt>
                <c:pt idx="7">
                  <c:v>4.3507339081023826E-2</c:v>
                </c:pt>
                <c:pt idx="8">
                  <c:v>0.25021988597359884</c:v>
                </c:pt>
                <c:pt idx="9">
                  <c:v>0.62064970450823065</c:v>
                </c:pt>
                <c:pt idx="10">
                  <c:v>0.22775090352094179</c:v>
                </c:pt>
                <c:pt idx="11">
                  <c:v>0.24896278139272035</c:v>
                </c:pt>
                <c:pt idx="12">
                  <c:v>0.1929541539974102</c:v>
                </c:pt>
                <c:pt idx="13">
                  <c:v>0.37879901221938478</c:v>
                </c:pt>
                <c:pt idx="14">
                  <c:v>0.32107042360541677</c:v>
                </c:pt>
                <c:pt idx="15">
                  <c:v>0.35391385373307771</c:v>
                </c:pt>
                <c:pt idx="16">
                  <c:v>0.93523916782839767</c:v>
                </c:pt>
                <c:pt idx="17">
                  <c:v>0.24536822650509588</c:v>
                </c:pt>
                <c:pt idx="18">
                  <c:v>0.78656802923761904</c:v>
                </c:pt>
                <c:pt idx="19">
                  <c:v>0.82863460475400763</c:v>
                </c:pt>
                <c:pt idx="20">
                  <c:v>0.95396941643179123</c:v>
                </c:pt>
                <c:pt idx="21">
                  <c:v>0.94452981937874936</c:v>
                </c:pt>
                <c:pt idx="22">
                  <c:v>0.29211835624399962</c:v>
                </c:pt>
                <c:pt idx="23">
                  <c:v>0.92000011236410806</c:v>
                </c:pt>
                <c:pt idx="24">
                  <c:v>0.62468945996758229</c:v>
                </c:pt>
                <c:pt idx="25">
                  <c:v>0.40372427988603787</c:v>
                </c:pt>
                <c:pt idx="26">
                  <c:v>0.91724248647130036</c:v>
                </c:pt>
                <c:pt idx="27">
                  <c:v>0.82877842871460838</c:v>
                </c:pt>
                <c:pt idx="28">
                  <c:v>0.52268232663911962</c:v>
                </c:pt>
                <c:pt idx="29">
                  <c:v>0.56674493144291349</c:v>
                </c:pt>
                <c:pt idx="30">
                  <c:v>0.81392578174756935</c:v>
                </c:pt>
                <c:pt idx="31">
                  <c:v>0.67939132330939989</c:v>
                </c:pt>
                <c:pt idx="32">
                  <c:v>0.66811735581740039</c:v>
                </c:pt>
                <c:pt idx="33">
                  <c:v>0.45</c:v>
                </c:pt>
                <c:pt idx="34">
                  <c:v>0.78881664622664727</c:v>
                </c:pt>
                <c:pt idx="35">
                  <c:v>0.87416007572694332</c:v>
                </c:pt>
                <c:pt idx="36">
                  <c:v>0.58612009287536326</c:v>
                </c:pt>
                <c:pt idx="37">
                  <c:v>0.65335325816238732</c:v>
                </c:pt>
                <c:pt idx="38">
                  <c:v>0.90705640219140726</c:v>
                </c:pt>
                <c:pt idx="39">
                  <c:v>0.93701713077239812</c:v>
                </c:pt>
                <c:pt idx="40">
                  <c:v>0.91424222108642594</c:v>
                </c:pt>
                <c:pt idx="41">
                  <c:v>0.66895794204219217</c:v>
                </c:pt>
                <c:pt idx="42">
                  <c:v>0.9286547971806598</c:v>
                </c:pt>
                <c:pt idx="43">
                  <c:v>0.89705751922076427</c:v>
                </c:pt>
                <c:pt idx="44">
                  <c:v>0.87301539674190531</c:v>
                </c:pt>
                <c:pt idx="45">
                  <c:v>0.86876246740728802</c:v>
                </c:pt>
                <c:pt idx="46">
                  <c:v>0.85966284827804496</c:v>
                </c:pt>
                <c:pt idx="47">
                  <c:v>0.86739566453405936</c:v>
                </c:pt>
                <c:pt idx="48">
                  <c:v>0.888730987281109</c:v>
                </c:pt>
                <c:pt idx="49">
                  <c:v>0.90055018394951336</c:v>
                </c:pt>
                <c:pt idx="50">
                  <c:v>0.95374004709632287</c:v>
                </c:pt>
                <c:pt idx="51">
                  <c:v>0.90707454120201159</c:v>
                </c:pt>
                <c:pt idx="52">
                  <c:v>0.92737518037128686</c:v>
                </c:pt>
                <c:pt idx="53">
                  <c:v>0.93204095261719189</c:v>
                </c:pt>
                <c:pt idx="54">
                  <c:v>0.92008601889182051</c:v>
                </c:pt>
                <c:pt idx="55">
                  <c:v>0.69382957418725277</c:v>
                </c:pt>
                <c:pt idx="56">
                  <c:v>0.88811630016074294</c:v>
                </c:pt>
                <c:pt idx="57">
                  <c:v>0.95377705048157591</c:v>
                </c:pt>
                <c:pt idx="58">
                  <c:v>0.93171773177280648</c:v>
                </c:pt>
                <c:pt idx="59">
                  <c:v>0.92161688472001946</c:v>
                </c:pt>
                <c:pt idx="60">
                  <c:v>0.36706166692648651</c:v>
                </c:pt>
                <c:pt idx="61">
                  <c:v>0.20218172864533596</c:v>
                </c:pt>
                <c:pt idx="62">
                  <c:v>0.26914905863761474</c:v>
                </c:pt>
                <c:pt idx="63">
                  <c:v>0.55071808716999826</c:v>
                </c:pt>
                <c:pt idx="64">
                  <c:v>0.34234060496254576</c:v>
                </c:pt>
                <c:pt idx="65">
                  <c:v>0.35576969729457064</c:v>
                </c:pt>
                <c:pt idx="66">
                  <c:v>0.38396515330257008</c:v>
                </c:pt>
                <c:pt idx="67">
                  <c:v>0.34538603126000583</c:v>
                </c:pt>
                <c:pt idx="68">
                  <c:v>0.68528583218254879</c:v>
                </c:pt>
                <c:pt idx="69">
                  <c:v>0.23801746656473416</c:v>
                </c:pt>
                <c:pt idx="71">
                  <c:v>0.2680555987329718</c:v>
                </c:pt>
                <c:pt idx="72">
                  <c:v>0.4861720512179975</c:v>
                </c:pt>
                <c:pt idx="73">
                  <c:v>0.1044527768019799</c:v>
                </c:pt>
                <c:pt idx="74">
                  <c:v>3.6703056301807056E-2</c:v>
                </c:pt>
                <c:pt idx="75">
                  <c:v>2.5073835849890039E-2</c:v>
                </c:pt>
                <c:pt idx="76">
                  <c:v>0.13995864570332836</c:v>
                </c:pt>
                <c:pt idx="77">
                  <c:v>0.10277559474220757</c:v>
                </c:pt>
                <c:pt idx="78">
                  <c:v>0.24066238539743159</c:v>
                </c:pt>
                <c:pt idx="79">
                  <c:v>3.4015434192487468E-2</c:v>
                </c:pt>
                <c:pt idx="80">
                  <c:v>3.8780000723498145E-2</c:v>
                </c:pt>
                <c:pt idx="81">
                  <c:v>0.24104266878248354</c:v>
                </c:pt>
                <c:pt idx="82">
                  <c:v>5.4619498688076723E-2</c:v>
                </c:pt>
                <c:pt idx="83">
                  <c:v>9.0094189832411867E-2</c:v>
                </c:pt>
                <c:pt idx="84">
                  <c:v>1.2115619634631774E-2</c:v>
                </c:pt>
                <c:pt idx="85">
                  <c:v>3.5169847335069643E-2</c:v>
                </c:pt>
                <c:pt idx="86">
                  <c:v>0.16194582688405468</c:v>
                </c:pt>
                <c:pt idx="87">
                  <c:v>0.24975671490822279</c:v>
                </c:pt>
                <c:pt idx="88">
                  <c:v>1.491514527017152E-2</c:v>
                </c:pt>
                <c:pt idx="89">
                  <c:v>2.686655385070142E-2</c:v>
                </c:pt>
                <c:pt idx="90">
                  <c:v>0.1415001402280128</c:v>
                </c:pt>
                <c:pt idx="91">
                  <c:v>9.6791260734667872E-2</c:v>
                </c:pt>
                <c:pt idx="92">
                  <c:v>0.12842614894181148</c:v>
                </c:pt>
                <c:pt idx="93">
                  <c:v>2.6645307081390252E-2</c:v>
                </c:pt>
                <c:pt idx="94">
                  <c:v>0.11799622269991114</c:v>
                </c:pt>
                <c:pt idx="95">
                  <c:v>0.12128267685153431</c:v>
                </c:pt>
                <c:pt idx="96">
                  <c:v>1.9739361030629388E-2</c:v>
                </c:pt>
                <c:pt idx="97">
                  <c:v>7.5021929510519503E-2</c:v>
                </c:pt>
                <c:pt idx="98">
                  <c:v>4.3590653584940152E-2</c:v>
                </c:pt>
                <c:pt idx="99">
                  <c:v>0.13082499513466084</c:v>
                </c:pt>
                <c:pt idx="100">
                  <c:v>0.51468956177400615</c:v>
                </c:pt>
                <c:pt idx="101">
                  <c:v>1.8633261969051219E-2</c:v>
                </c:pt>
                <c:pt idx="102">
                  <c:v>0.10087981409738318</c:v>
                </c:pt>
                <c:pt idx="103">
                  <c:v>1.9208427459591094E-2</c:v>
                </c:pt>
                <c:pt idx="104">
                  <c:v>1.8521773133666292E-2</c:v>
                </c:pt>
                <c:pt idx="105">
                  <c:v>4.5752086811755889E-2</c:v>
                </c:pt>
                <c:pt idx="106">
                  <c:v>5.1423763644191559E-2</c:v>
                </c:pt>
                <c:pt idx="107">
                  <c:v>5.4796770731094069E-2</c:v>
                </c:pt>
                <c:pt idx="108">
                  <c:v>6.4315193843904009E-2</c:v>
                </c:pt>
                <c:pt idx="109">
                  <c:v>5.2234830266929697E-2</c:v>
                </c:pt>
                <c:pt idx="110">
                  <c:v>4.2808306322020769E-2</c:v>
                </c:pt>
                <c:pt idx="111">
                  <c:v>7.324436121936044E-2</c:v>
                </c:pt>
                <c:pt idx="112">
                  <c:v>0.10271167033000962</c:v>
                </c:pt>
                <c:pt idx="113">
                  <c:v>0.10907403115460659</c:v>
                </c:pt>
                <c:pt idx="114">
                  <c:v>0.19961939721200381</c:v>
                </c:pt>
              </c:numCache>
            </c:numRef>
          </c:yVal>
          <c:smooth val="0"/>
        </c:ser>
        <c:ser>
          <c:idx val="1"/>
          <c:order val="1"/>
          <c:tx>
            <c:v>ALC</c:v>
          </c:tx>
          <c:spPr>
            <a:ln w="28575">
              <a:noFill/>
            </a:ln>
          </c:spPr>
          <c:marker>
            <c:symbol val="square"/>
            <c:size val="6"/>
            <c:spPr>
              <a:solidFill>
                <a:schemeClr val="bg1">
                  <a:lumMod val="75000"/>
                </a:schemeClr>
              </a:solidFill>
              <a:ln>
                <a:solidFill>
                  <a:schemeClr val="tx1"/>
                </a:solidFill>
              </a:ln>
            </c:spPr>
          </c:marker>
          <c:xVal>
            <c:numRef>
              <c:f>'2.10'!$C$146:$C$168</c:f>
              <c:numCache>
                <c:formatCode>0</c:formatCode>
                <c:ptCount val="23"/>
                <c:pt idx="0" formatCode="0.00">
                  <c:v>9.0628839025083074</c:v>
                </c:pt>
                <c:pt idx="1">
                  <c:v>9.5704593783174694</c:v>
                </c:pt>
                <c:pt idx="2">
                  <c:v>10.149253281886617</c:v>
                </c:pt>
                <c:pt idx="3">
                  <c:v>9.1476135420678784</c:v>
                </c:pt>
                <c:pt idx="4">
                  <c:v>8.3936687051307395</c:v>
                </c:pt>
                <c:pt idx="5">
                  <c:v>9.4594635122493393</c:v>
                </c:pt>
                <c:pt idx="6">
                  <c:v>8.4692626576586871</c:v>
                </c:pt>
                <c:pt idx="7">
                  <c:v>8.7352035906186991</c:v>
                </c:pt>
                <c:pt idx="8">
                  <c:v>9.6736340396968199</c:v>
                </c:pt>
                <c:pt idx="9">
                  <c:v>9.039907859574642</c:v>
                </c:pt>
                <c:pt idx="10">
                  <c:v>8.7992092422413908</c:v>
                </c:pt>
                <c:pt idx="11">
                  <c:v>8.2537483433285015</c:v>
                </c:pt>
                <c:pt idx="12">
                  <c:v>8.2257707993487337</c:v>
                </c:pt>
                <c:pt idx="13">
                  <c:v>7.941295570906532</c:v>
                </c:pt>
                <c:pt idx="14" formatCode="#,##0">
                  <c:v>9.3982286755391691</c:v>
                </c:pt>
                <c:pt idx="15">
                  <c:v>8.8192218575749397</c:v>
                </c:pt>
                <c:pt idx="16">
                  <c:v>9.3171298661576998</c:v>
                </c:pt>
                <c:pt idx="17">
                  <c:v>9.6187345195902267</c:v>
                </c:pt>
                <c:pt idx="18">
                  <c:v>9.4871384278258848</c:v>
                </c:pt>
                <c:pt idx="19">
                  <c:v>9.3370611247553388</c:v>
                </c:pt>
                <c:pt idx="20">
                  <c:v>9.8620924771697425</c:v>
                </c:pt>
                <c:pt idx="21">
                  <c:v>7.7371800778346298</c:v>
                </c:pt>
                <c:pt idx="22">
                  <c:v>8.8755666919905511</c:v>
                </c:pt>
              </c:numCache>
            </c:numRef>
          </c:xVal>
          <c:yVal>
            <c:numRef>
              <c:f>'2.10'!$D$146:$D$168</c:f>
              <c:numCache>
                <c:formatCode>0%</c:formatCode>
                <c:ptCount val="23"/>
                <c:pt idx="0">
                  <c:v>0.15905</c:v>
                </c:pt>
                <c:pt idx="1">
                  <c:v>0.33094699999999999</c:v>
                </c:pt>
                <c:pt idx="2">
                  <c:v>0.56699178026820074</c:v>
                </c:pt>
                <c:pt idx="3">
                  <c:v>0.299091</c:v>
                </c:pt>
                <c:pt idx="4">
                  <c:v>0.14027500000000001</c:v>
                </c:pt>
                <c:pt idx="5">
                  <c:v>0.40213900000000002</c:v>
                </c:pt>
                <c:pt idx="6">
                  <c:v>0.16380800000000001</c:v>
                </c:pt>
                <c:pt idx="7">
                  <c:v>0.246503</c:v>
                </c:pt>
                <c:pt idx="8">
                  <c:v>0.50133099999999997</c:v>
                </c:pt>
                <c:pt idx="9">
                  <c:v>0.336393</c:v>
                </c:pt>
                <c:pt idx="10">
                  <c:v>0.28361500000000001</c:v>
                </c:pt>
                <c:pt idx="11">
                  <c:v>0.16867399999999999</c:v>
                </c:pt>
                <c:pt idx="12">
                  <c:v>0.16442200000000001</c:v>
                </c:pt>
                <c:pt idx="13">
                  <c:v>0.175978</c:v>
                </c:pt>
                <c:pt idx="14">
                  <c:v>0.50090520000000005</c:v>
                </c:pt>
                <c:pt idx="15">
                  <c:v>0.41341372041290902</c:v>
                </c:pt>
                <c:pt idx="16">
                  <c:v>0.60930700000000004</c:v>
                </c:pt>
                <c:pt idx="17">
                  <c:v>0.69678700000000005</c:v>
                </c:pt>
                <c:pt idx="18">
                  <c:v>0.68846499999999999</c:v>
                </c:pt>
                <c:pt idx="19">
                  <c:v>0.69839600000000002</c:v>
                </c:pt>
                <c:pt idx="20">
                  <c:v>0.90180963362967992</c:v>
                </c:pt>
                <c:pt idx="21">
                  <c:v>0.52589175783914099</c:v>
                </c:pt>
                <c:pt idx="22">
                  <c:v>0.79480757320758333</c:v>
                </c:pt>
              </c:numCache>
            </c:numRef>
          </c:yVal>
          <c:smooth val="0"/>
        </c:ser>
        <c:dLbls>
          <c:showLegendKey val="0"/>
          <c:showVal val="0"/>
          <c:showCatName val="0"/>
          <c:showSerName val="0"/>
          <c:showPercent val="0"/>
          <c:showBubbleSize val="0"/>
        </c:dLbls>
        <c:axId val="307717248"/>
        <c:axId val="307719168"/>
      </c:scatterChart>
      <c:valAx>
        <c:axId val="307717248"/>
        <c:scaling>
          <c:orientation val="minMax"/>
          <c:min val="5"/>
        </c:scaling>
        <c:delete val="0"/>
        <c:axPos val="b"/>
        <c:numFmt formatCode="0" sourceLinked="1"/>
        <c:majorTickMark val="out"/>
        <c:minorTickMark val="none"/>
        <c:tickLblPos val="nextTo"/>
        <c:txPr>
          <a:bodyPr rot="0" vert="horz"/>
          <a:lstStyle/>
          <a:p>
            <a:pPr>
              <a:defRPr/>
            </a:pPr>
            <a:endParaRPr lang="en-US"/>
          </a:p>
        </c:txPr>
        <c:crossAx val="307719168"/>
        <c:crosses val="autoZero"/>
        <c:crossBetween val="midCat"/>
      </c:valAx>
      <c:valAx>
        <c:axId val="307719168"/>
        <c:scaling>
          <c:orientation val="minMax"/>
          <c:max val="1"/>
          <c:min val="0"/>
        </c:scaling>
        <c:delete val="0"/>
        <c:axPos val="l"/>
        <c:majorGridlines>
          <c:spPr>
            <a:ln>
              <a:prstDash val="dash"/>
            </a:ln>
          </c:spPr>
        </c:majorGridlines>
        <c:title>
          <c:tx>
            <c:rich>
              <a:bodyPr rot="-5400000" vert="horz"/>
              <a:lstStyle/>
              <a:p>
                <a:pPr>
                  <a:defRPr sz="1100"/>
                </a:pPr>
                <a:r>
                  <a:rPr lang="en-US" sz="1100"/>
                  <a:t>Percentage</a:t>
                </a:r>
                <a:r>
                  <a:rPr lang="en-US" sz="1100" baseline="0"/>
                  <a:t> of workers that contribute to a pension system</a:t>
                </a:r>
                <a:endParaRPr lang="en-US" sz="1100"/>
              </a:p>
            </c:rich>
          </c:tx>
          <c:overlay val="0"/>
        </c:title>
        <c:numFmt formatCode="0%" sourceLinked="1"/>
        <c:majorTickMark val="out"/>
        <c:minorTickMark val="none"/>
        <c:tickLblPos val="nextTo"/>
        <c:txPr>
          <a:bodyPr rot="0" vert="horz"/>
          <a:lstStyle/>
          <a:p>
            <a:pPr>
              <a:defRPr/>
            </a:pPr>
            <a:endParaRPr lang="en-US"/>
          </a:p>
        </c:txPr>
        <c:crossAx val="307717248"/>
        <c:crosses val="autoZero"/>
        <c:crossBetween val="midCat"/>
      </c:valAx>
    </c:plotArea>
    <c:legend>
      <c:legendPos val="b"/>
      <c:legendEntry>
        <c:idx val="2"/>
        <c:delete val="1"/>
      </c:legendEntry>
      <c:overlay val="0"/>
    </c:legend>
    <c:plotVisOnly val="1"/>
    <c:dispBlanksAs val="gap"/>
    <c:showDLblsOverMax val="0"/>
  </c:chart>
  <c:spPr>
    <a:noFill/>
    <a:ln>
      <a:noFill/>
    </a:ln>
  </c:spPr>
  <c:txPr>
    <a:bodyPr/>
    <a:lstStyle/>
    <a:p>
      <a:pPr>
        <a:defRPr sz="1000" b="0" i="0" u="none" strike="noStrike" baseline="0">
          <a:solidFill>
            <a:srgbClr val="000000"/>
          </a:solidFill>
          <a:latin typeface="Times New Roman" pitchFamily="18" charset="0"/>
          <a:ea typeface="Calibri"/>
          <a:cs typeface="Times New Roman" pitchFamily="18" charset="0"/>
        </a:defRPr>
      </a:pPr>
      <a:endParaRPr lang="en-US"/>
    </a:p>
  </c:txPr>
  <c:printSettings>
    <c:headerFooter/>
    <c:pageMargins b="0.75000000000000044" l="0.7000000000000004" r="0.7000000000000004" t="0.75000000000000044" header="0.30000000000000021" footer="0.30000000000000021"/>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bg1">
                <a:lumMod val="65000"/>
              </a:schemeClr>
            </a:solidFill>
          </c:spPr>
          <c:invertIfNegative val="0"/>
          <c:cat>
            <c:strRef>
              <c:f>'2.10'!$B$146:$B$167</c:f>
              <c:strCache>
                <c:ptCount val="22"/>
                <c:pt idx="0">
                  <c:v>PER</c:v>
                </c:pt>
                <c:pt idx="1">
                  <c:v>MEX</c:v>
                </c:pt>
                <c:pt idx="2">
                  <c:v>TTO</c:v>
                </c:pt>
                <c:pt idx="3">
                  <c:v>COL</c:v>
                </c:pt>
                <c:pt idx="4">
                  <c:v>BOL</c:v>
                </c:pt>
                <c:pt idx="5">
                  <c:v>VEN</c:v>
                </c:pt>
                <c:pt idx="6">
                  <c:v>GTM</c:v>
                </c:pt>
                <c:pt idx="7">
                  <c:v>ECU</c:v>
                </c:pt>
                <c:pt idx="8">
                  <c:v>ARG</c:v>
                </c:pt>
                <c:pt idx="9">
                  <c:v>DOM</c:v>
                </c:pt>
                <c:pt idx="10">
                  <c:v>SLV</c:v>
                </c:pt>
                <c:pt idx="11">
                  <c:v>HND</c:v>
                </c:pt>
                <c:pt idx="12">
                  <c:v>PRY</c:v>
                </c:pt>
                <c:pt idx="13">
                  <c:v>NIC</c:v>
                </c:pt>
                <c:pt idx="14">
                  <c:v>PAN</c:v>
                </c:pt>
                <c:pt idx="15">
                  <c:v>JAM</c:v>
                </c:pt>
                <c:pt idx="16">
                  <c:v>BRA</c:v>
                </c:pt>
                <c:pt idx="17">
                  <c:v>CHL</c:v>
                </c:pt>
                <c:pt idx="18">
                  <c:v>URY</c:v>
                </c:pt>
                <c:pt idx="19">
                  <c:v>CRI</c:v>
                </c:pt>
                <c:pt idx="20">
                  <c:v>BRB</c:v>
                </c:pt>
                <c:pt idx="21">
                  <c:v>GUY</c:v>
                </c:pt>
              </c:strCache>
            </c:strRef>
          </c:cat>
          <c:val>
            <c:numRef>
              <c:f>'2.10'!$F$146:$F$167</c:f>
              <c:numCache>
                <c:formatCode>#,##0.000;[Red]#,##0.000</c:formatCode>
                <c:ptCount val="22"/>
                <c:pt idx="0">
                  <c:v>-0.28790415406320047</c:v>
                </c:pt>
                <c:pt idx="1">
                  <c:v>-0.25067894440738037</c:v>
                </c:pt>
                <c:pt idx="2">
                  <c:v>-0.18976917973268037</c:v>
                </c:pt>
                <c:pt idx="3">
                  <c:v>-0.16911504754033757</c:v>
                </c:pt>
                <c:pt idx="4">
                  <c:v>-0.15613266759227576</c:v>
                </c:pt>
                <c:pt idx="5">
                  <c:v>-0.14852727204867411</c:v>
                </c:pt>
                <c:pt idx="6">
                  <c:v>-0.14806608034651053</c:v>
                </c:pt>
                <c:pt idx="7">
                  <c:v>-0.12289761252256284</c:v>
                </c:pt>
                <c:pt idx="8">
                  <c:v>-0.10983100277687741</c:v>
                </c:pt>
                <c:pt idx="9">
                  <c:v>-0.10488318205025754</c:v>
                </c:pt>
                <c:pt idx="10">
                  <c:v>-0.1003552420541664</c:v>
                </c:pt>
                <c:pt idx="11">
                  <c:v>-0.10014047608823695</c:v>
                </c:pt>
                <c:pt idx="12">
                  <c:v>-9.9036245052691207E-2</c:v>
                </c:pt>
                <c:pt idx="13">
                  <c:v>-3.6066929911477946E-2</c:v>
                </c:pt>
                <c:pt idx="14">
                  <c:v>-3.30428078374847E-2</c:v>
                </c:pt>
                <c:pt idx="15">
                  <c:v>2.4830326636146371E-2</c:v>
                </c:pt>
                <c:pt idx="16">
                  <c:v>9.7104567230068994E-2</c:v>
                </c:pt>
                <c:pt idx="17">
                  <c:v>0.10143211951119491</c:v>
                </c:pt>
                <c:pt idx="18">
                  <c:v>0.13015855699985657</c:v>
                </c:pt>
                <c:pt idx="19">
                  <c:v>0.1808910800871284</c:v>
                </c:pt>
                <c:pt idx="20">
                  <c:v>0.23481202822682268</c:v>
                </c:pt>
                <c:pt idx="21">
                  <c:v>0.34731599533407642</c:v>
                </c:pt>
              </c:numCache>
            </c:numRef>
          </c:val>
        </c:ser>
        <c:dLbls>
          <c:showLegendKey val="0"/>
          <c:showVal val="0"/>
          <c:showCatName val="0"/>
          <c:showSerName val="0"/>
          <c:showPercent val="0"/>
          <c:showBubbleSize val="0"/>
        </c:dLbls>
        <c:gapWidth val="150"/>
        <c:axId val="307739648"/>
        <c:axId val="307745536"/>
      </c:barChart>
      <c:catAx>
        <c:axId val="307739648"/>
        <c:scaling>
          <c:orientation val="minMax"/>
        </c:scaling>
        <c:delete val="0"/>
        <c:axPos val="l"/>
        <c:majorTickMark val="out"/>
        <c:minorTickMark val="none"/>
        <c:tickLblPos val="low"/>
        <c:txPr>
          <a:bodyPr/>
          <a:lstStyle/>
          <a:p>
            <a:pPr>
              <a:defRPr sz="1050">
                <a:solidFill>
                  <a:sysClr val="windowText" lastClr="000000"/>
                </a:solidFill>
              </a:defRPr>
            </a:pPr>
            <a:endParaRPr lang="en-US"/>
          </a:p>
        </c:txPr>
        <c:crossAx val="307745536"/>
        <c:crosses val="autoZero"/>
        <c:auto val="1"/>
        <c:lblAlgn val="ctr"/>
        <c:lblOffset val="100"/>
        <c:tickLblSkip val="1"/>
        <c:noMultiLvlLbl val="0"/>
      </c:catAx>
      <c:valAx>
        <c:axId val="307745536"/>
        <c:scaling>
          <c:orientation val="minMax"/>
          <c:max val="0.35000000000000003"/>
          <c:min val="-0.35000000000000003"/>
        </c:scaling>
        <c:delete val="0"/>
        <c:axPos val="b"/>
        <c:majorGridlines>
          <c:spPr>
            <a:ln>
              <a:solidFill>
                <a:schemeClr val="tx1">
                  <a:tint val="75000"/>
                  <a:shade val="95000"/>
                  <a:satMod val="105000"/>
                </a:schemeClr>
              </a:solidFill>
              <a:prstDash val="dash"/>
            </a:ln>
          </c:spPr>
        </c:majorGridlines>
        <c:numFmt formatCode="#,##0.0;[Red]#,##0.0" sourceLinked="0"/>
        <c:majorTickMark val="out"/>
        <c:minorTickMark val="none"/>
        <c:tickLblPos val="nextTo"/>
        <c:crossAx val="307739648"/>
        <c:crosses val="autoZero"/>
        <c:crossBetween val="between"/>
      </c:valAx>
    </c:plotArea>
    <c:plotVisOnly val="1"/>
    <c:dispBlanksAs val="gap"/>
    <c:showDLblsOverMax val="0"/>
  </c:chart>
  <c:spPr>
    <a:noFill/>
    <a:ln>
      <a:noFill/>
    </a:ln>
  </c:spPr>
  <c:txPr>
    <a:bodyPr/>
    <a:lstStyle/>
    <a:p>
      <a:pPr>
        <a:defRPr sz="1000">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col"/>
        <c:grouping val="percentStacked"/>
        <c:varyColors val="0"/>
        <c:ser>
          <c:idx val="0"/>
          <c:order val="0"/>
          <c:tx>
            <c:strRef>
              <c:f>'2.11'!$D$39</c:f>
              <c:strCache>
                <c:ptCount val="1"/>
                <c:pt idx="0">
                  <c:v>Not contributing</c:v>
                </c:pt>
              </c:strCache>
            </c:strRef>
          </c:tx>
          <c:spPr>
            <a:solidFill>
              <a:schemeClr val="tx1">
                <a:lumMod val="65000"/>
                <a:lumOff val="35000"/>
              </a:schemeClr>
            </a:solidFill>
            <a:ln>
              <a:noFill/>
            </a:ln>
          </c:spPr>
          <c:invertIfNegative val="0"/>
          <c:cat>
            <c:strRef>
              <c:f>'2.11'!$F$38:$G$38</c:f>
              <c:strCache>
                <c:ptCount val="2"/>
                <c:pt idx="0">
                  <c:v>Men</c:v>
                </c:pt>
                <c:pt idx="1">
                  <c:v>Women</c:v>
                </c:pt>
              </c:strCache>
            </c:strRef>
          </c:cat>
          <c:val>
            <c:numRef>
              <c:f>'2.11'!$F$39:$G$39</c:f>
              <c:numCache>
                <c:formatCode>0.000</c:formatCode>
                <c:ptCount val="2"/>
                <c:pt idx="0">
                  <c:v>3.7802934271777985E-2</c:v>
                </c:pt>
                <c:pt idx="1">
                  <c:v>0.25220575209030949</c:v>
                </c:pt>
              </c:numCache>
            </c:numRef>
          </c:val>
        </c:ser>
        <c:ser>
          <c:idx val="1"/>
          <c:order val="1"/>
          <c:tx>
            <c:strRef>
              <c:f>'2.11'!$D$40</c:f>
              <c:strCache>
                <c:ptCount val="1"/>
                <c:pt idx="0">
                  <c:v> [0-50)</c:v>
                </c:pt>
              </c:strCache>
            </c:strRef>
          </c:tx>
          <c:spPr>
            <a:solidFill>
              <a:schemeClr val="bg1">
                <a:lumMod val="85000"/>
              </a:schemeClr>
            </a:solidFill>
          </c:spPr>
          <c:invertIfNegative val="0"/>
          <c:cat>
            <c:strRef>
              <c:f>'2.11'!$F$38:$G$38</c:f>
              <c:strCache>
                <c:ptCount val="2"/>
                <c:pt idx="0">
                  <c:v>Men</c:v>
                </c:pt>
                <c:pt idx="1">
                  <c:v>Women</c:v>
                </c:pt>
              </c:strCache>
            </c:strRef>
          </c:cat>
          <c:val>
            <c:numRef>
              <c:f>'2.11'!$F$40:$G$40</c:f>
              <c:numCache>
                <c:formatCode>0.000</c:formatCode>
                <c:ptCount val="2"/>
                <c:pt idx="0">
                  <c:v>0.36548308045745992</c:v>
                </c:pt>
                <c:pt idx="1">
                  <c:v>0.44573532146283423</c:v>
                </c:pt>
              </c:numCache>
            </c:numRef>
          </c:val>
        </c:ser>
        <c:ser>
          <c:idx val="2"/>
          <c:order val="2"/>
          <c:tx>
            <c:strRef>
              <c:f>'2.11'!$D$41</c:f>
              <c:strCache>
                <c:ptCount val="1"/>
                <c:pt idx="0">
                  <c:v> [50-100)</c:v>
                </c:pt>
              </c:strCache>
            </c:strRef>
          </c:tx>
          <c:spPr>
            <a:solidFill>
              <a:schemeClr val="bg1">
                <a:lumMod val="65000"/>
              </a:schemeClr>
            </a:solidFill>
          </c:spPr>
          <c:invertIfNegative val="0"/>
          <c:cat>
            <c:strRef>
              <c:f>'2.11'!$F$38:$G$38</c:f>
              <c:strCache>
                <c:ptCount val="2"/>
                <c:pt idx="0">
                  <c:v>Men</c:v>
                </c:pt>
                <c:pt idx="1">
                  <c:v>Women</c:v>
                </c:pt>
              </c:strCache>
            </c:strRef>
          </c:cat>
          <c:val>
            <c:numRef>
              <c:f>'2.11'!$F$41:$G$41</c:f>
              <c:numCache>
                <c:formatCode>0.000</c:formatCode>
                <c:ptCount val="2"/>
                <c:pt idx="0">
                  <c:v>0.58629577490050855</c:v>
                </c:pt>
                <c:pt idx="1">
                  <c:v>0.29468880056845187</c:v>
                </c:pt>
              </c:numCache>
            </c:numRef>
          </c:val>
        </c:ser>
        <c:ser>
          <c:idx val="5"/>
          <c:order val="3"/>
          <c:tx>
            <c:strRef>
              <c:f>'2.11'!$D$42</c:f>
              <c:strCache>
                <c:ptCount val="1"/>
                <c:pt idx="0">
                  <c:v>Contributing to another system</c:v>
                </c:pt>
              </c:strCache>
            </c:strRef>
          </c:tx>
          <c:spPr>
            <a:solidFill>
              <a:schemeClr val="tx1">
                <a:lumMod val="95000"/>
                <a:lumOff val="5000"/>
              </a:schemeClr>
            </a:solidFill>
          </c:spPr>
          <c:invertIfNegative val="0"/>
          <c:cat>
            <c:strRef>
              <c:f>'2.11'!$F$38:$G$38</c:f>
              <c:strCache>
                <c:ptCount val="2"/>
                <c:pt idx="0">
                  <c:v>Men</c:v>
                </c:pt>
                <c:pt idx="1">
                  <c:v>Women</c:v>
                </c:pt>
              </c:strCache>
            </c:strRef>
          </c:cat>
          <c:val>
            <c:numRef>
              <c:f>'2.11'!$F$42:$G$42</c:f>
              <c:numCache>
                <c:formatCode>0.000</c:formatCode>
                <c:ptCount val="2"/>
                <c:pt idx="0">
                  <c:v>1.0418210370253528E-2</c:v>
                </c:pt>
                <c:pt idx="1">
                  <c:v>7.3701258784043466E-3</c:v>
                </c:pt>
              </c:numCache>
            </c:numRef>
          </c:val>
        </c:ser>
        <c:dLbls>
          <c:showLegendKey val="0"/>
          <c:showVal val="0"/>
          <c:showCatName val="0"/>
          <c:showSerName val="0"/>
          <c:showPercent val="0"/>
          <c:showBubbleSize val="0"/>
        </c:dLbls>
        <c:gapWidth val="150"/>
        <c:overlap val="100"/>
        <c:axId val="307866240"/>
        <c:axId val="307872128"/>
      </c:barChart>
      <c:catAx>
        <c:axId val="307866240"/>
        <c:scaling>
          <c:orientation val="minMax"/>
        </c:scaling>
        <c:delete val="0"/>
        <c:axPos val="b"/>
        <c:majorTickMark val="out"/>
        <c:minorTickMark val="none"/>
        <c:tickLblPos val="nextTo"/>
        <c:crossAx val="307872128"/>
        <c:crosses val="autoZero"/>
        <c:auto val="1"/>
        <c:lblAlgn val="ctr"/>
        <c:lblOffset val="100"/>
        <c:noMultiLvlLbl val="0"/>
      </c:catAx>
      <c:valAx>
        <c:axId val="307872128"/>
        <c:scaling>
          <c:orientation val="minMax"/>
        </c:scaling>
        <c:delete val="0"/>
        <c:axPos val="l"/>
        <c:majorGridlines>
          <c:spPr>
            <a:ln>
              <a:solidFill>
                <a:schemeClr val="tx1"/>
              </a:solidFill>
              <a:prstDash val="dash"/>
            </a:ln>
          </c:spPr>
        </c:majorGridlines>
        <c:title>
          <c:tx>
            <c:rich>
              <a:bodyPr rot="-5400000" vert="horz"/>
              <a:lstStyle/>
              <a:p>
                <a:pPr>
                  <a:defRPr b="0"/>
                </a:pPr>
                <a:r>
                  <a:rPr lang="en-US" b="0"/>
                  <a:t>Percentage of adults 20-65</a:t>
                </a:r>
              </a:p>
            </c:rich>
          </c:tx>
          <c:overlay val="0"/>
        </c:title>
        <c:numFmt formatCode="0%" sourceLinked="1"/>
        <c:majorTickMark val="out"/>
        <c:minorTickMark val="none"/>
        <c:tickLblPos val="nextTo"/>
        <c:crossAx val="307866240"/>
        <c:crosses val="autoZero"/>
        <c:crossBetween val="between"/>
      </c:valAx>
    </c:plotArea>
    <c:legend>
      <c:legendPos val="b"/>
      <c:overlay val="0"/>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col"/>
        <c:grouping val="percentStacked"/>
        <c:varyColors val="0"/>
        <c:ser>
          <c:idx val="0"/>
          <c:order val="0"/>
          <c:tx>
            <c:strRef>
              <c:f>'2.11'!$D$48</c:f>
              <c:strCache>
                <c:ptCount val="1"/>
                <c:pt idx="0">
                  <c:v>Not contributing</c:v>
                </c:pt>
              </c:strCache>
            </c:strRef>
          </c:tx>
          <c:spPr>
            <a:solidFill>
              <a:schemeClr val="tx1">
                <a:lumMod val="65000"/>
                <a:lumOff val="35000"/>
              </a:schemeClr>
            </a:solidFill>
            <a:ln>
              <a:noFill/>
            </a:ln>
          </c:spPr>
          <c:invertIfNegative val="0"/>
          <c:cat>
            <c:strRef>
              <c:f>'2.11'!$F$47:$G$47</c:f>
              <c:strCache>
                <c:ptCount val="2"/>
                <c:pt idx="0">
                  <c:v>Men</c:v>
                </c:pt>
                <c:pt idx="1">
                  <c:v>Women</c:v>
                </c:pt>
              </c:strCache>
            </c:strRef>
          </c:cat>
          <c:val>
            <c:numRef>
              <c:f>'2.11'!$F$48:$G$48</c:f>
              <c:numCache>
                <c:formatCode>0.000</c:formatCode>
                <c:ptCount val="2"/>
                <c:pt idx="0">
                  <c:v>0.41644475483711008</c:v>
                </c:pt>
                <c:pt idx="1">
                  <c:v>0.66581059421936295</c:v>
                </c:pt>
              </c:numCache>
            </c:numRef>
          </c:val>
        </c:ser>
        <c:ser>
          <c:idx val="1"/>
          <c:order val="1"/>
          <c:tx>
            <c:strRef>
              <c:f>'2.11'!$D$49</c:f>
              <c:strCache>
                <c:ptCount val="1"/>
                <c:pt idx="0">
                  <c:v> [0-50)</c:v>
                </c:pt>
              </c:strCache>
            </c:strRef>
          </c:tx>
          <c:spPr>
            <a:solidFill>
              <a:schemeClr val="bg1">
                <a:lumMod val="85000"/>
              </a:schemeClr>
            </a:solidFill>
          </c:spPr>
          <c:invertIfNegative val="0"/>
          <c:cat>
            <c:strRef>
              <c:f>'2.11'!$F$47:$G$47</c:f>
              <c:strCache>
                <c:ptCount val="2"/>
                <c:pt idx="0">
                  <c:v>Men</c:v>
                </c:pt>
                <c:pt idx="1">
                  <c:v>Women</c:v>
                </c:pt>
              </c:strCache>
            </c:strRef>
          </c:cat>
          <c:val>
            <c:numRef>
              <c:f>'2.11'!$F$49:$G$49</c:f>
              <c:numCache>
                <c:formatCode>0.000</c:formatCode>
                <c:ptCount val="2"/>
                <c:pt idx="0">
                  <c:v>0.25838214643670326</c:v>
                </c:pt>
                <c:pt idx="1">
                  <c:v>0.17205299263934554</c:v>
                </c:pt>
              </c:numCache>
            </c:numRef>
          </c:val>
        </c:ser>
        <c:ser>
          <c:idx val="2"/>
          <c:order val="2"/>
          <c:tx>
            <c:strRef>
              <c:f>'2.11'!$D$50</c:f>
              <c:strCache>
                <c:ptCount val="1"/>
                <c:pt idx="0">
                  <c:v> [50-100)</c:v>
                </c:pt>
              </c:strCache>
            </c:strRef>
          </c:tx>
          <c:spPr>
            <a:solidFill>
              <a:schemeClr val="bg1">
                <a:lumMod val="65000"/>
              </a:schemeClr>
            </a:solidFill>
          </c:spPr>
          <c:invertIfNegative val="0"/>
          <c:cat>
            <c:strRef>
              <c:f>'2.11'!$F$47:$G$47</c:f>
              <c:strCache>
                <c:ptCount val="2"/>
                <c:pt idx="0">
                  <c:v>Men</c:v>
                </c:pt>
                <c:pt idx="1">
                  <c:v>Women</c:v>
                </c:pt>
              </c:strCache>
            </c:strRef>
          </c:cat>
          <c:val>
            <c:numRef>
              <c:f>'2.11'!$F$50:$G$50</c:f>
              <c:numCache>
                <c:formatCode>0.000</c:formatCode>
                <c:ptCount val="2"/>
                <c:pt idx="0">
                  <c:v>0.30390330918505537</c:v>
                </c:pt>
                <c:pt idx="1">
                  <c:v>0.14256480654465814</c:v>
                </c:pt>
              </c:numCache>
            </c:numRef>
          </c:val>
        </c:ser>
        <c:ser>
          <c:idx val="5"/>
          <c:order val="3"/>
          <c:tx>
            <c:strRef>
              <c:f>'2.11'!$D$51</c:f>
              <c:strCache>
                <c:ptCount val="1"/>
                <c:pt idx="0">
                  <c:v>Contributing to another system</c:v>
                </c:pt>
              </c:strCache>
            </c:strRef>
          </c:tx>
          <c:spPr>
            <a:solidFill>
              <a:schemeClr val="tx1">
                <a:lumMod val="95000"/>
                <a:lumOff val="5000"/>
              </a:schemeClr>
            </a:solidFill>
          </c:spPr>
          <c:invertIfNegative val="0"/>
          <c:cat>
            <c:strRef>
              <c:f>'2.11'!$F$47:$G$47</c:f>
              <c:strCache>
                <c:ptCount val="2"/>
                <c:pt idx="0">
                  <c:v>Men</c:v>
                </c:pt>
                <c:pt idx="1">
                  <c:v>Women</c:v>
                </c:pt>
              </c:strCache>
            </c:strRef>
          </c:cat>
          <c:val>
            <c:numRef>
              <c:f>'2.11'!$F$51:$G$51</c:f>
              <c:numCache>
                <c:formatCode>0.000</c:formatCode>
                <c:ptCount val="2"/>
                <c:pt idx="0">
                  <c:v>2.1269789541131297E-2</c:v>
                </c:pt>
                <c:pt idx="1">
                  <c:v>1.957160659663337E-2</c:v>
                </c:pt>
              </c:numCache>
            </c:numRef>
          </c:val>
        </c:ser>
        <c:dLbls>
          <c:showLegendKey val="0"/>
          <c:showVal val="0"/>
          <c:showCatName val="0"/>
          <c:showSerName val="0"/>
          <c:showPercent val="0"/>
          <c:showBubbleSize val="0"/>
        </c:dLbls>
        <c:gapWidth val="150"/>
        <c:overlap val="100"/>
        <c:axId val="307894912"/>
        <c:axId val="307904896"/>
      </c:barChart>
      <c:catAx>
        <c:axId val="307894912"/>
        <c:scaling>
          <c:orientation val="minMax"/>
        </c:scaling>
        <c:delete val="0"/>
        <c:axPos val="b"/>
        <c:majorTickMark val="out"/>
        <c:minorTickMark val="none"/>
        <c:tickLblPos val="nextTo"/>
        <c:crossAx val="307904896"/>
        <c:crosses val="autoZero"/>
        <c:auto val="1"/>
        <c:lblAlgn val="ctr"/>
        <c:lblOffset val="100"/>
        <c:noMultiLvlLbl val="0"/>
      </c:catAx>
      <c:valAx>
        <c:axId val="307904896"/>
        <c:scaling>
          <c:orientation val="minMax"/>
        </c:scaling>
        <c:delete val="0"/>
        <c:axPos val="l"/>
        <c:majorGridlines>
          <c:spPr>
            <a:ln>
              <a:prstDash val="dash"/>
            </a:ln>
          </c:spPr>
        </c:majorGridlines>
        <c:title>
          <c:tx>
            <c:rich>
              <a:bodyPr rot="-5400000" vert="horz"/>
              <a:lstStyle/>
              <a:p>
                <a:pPr>
                  <a:defRPr b="0"/>
                </a:pPr>
                <a:r>
                  <a:rPr lang="en-US" b="0"/>
                  <a:t>Percentage of adults 20-65</a:t>
                </a:r>
              </a:p>
            </c:rich>
          </c:tx>
          <c:overlay val="0"/>
        </c:title>
        <c:numFmt formatCode="0%" sourceLinked="1"/>
        <c:majorTickMark val="out"/>
        <c:minorTickMark val="none"/>
        <c:tickLblPos val="nextTo"/>
        <c:crossAx val="307894912"/>
        <c:crosses val="autoZero"/>
        <c:crossBetween val="between"/>
      </c:valAx>
    </c:plotArea>
    <c:legend>
      <c:legendPos val="b"/>
      <c:overlay val="0"/>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col"/>
        <c:grouping val="percentStacked"/>
        <c:varyColors val="0"/>
        <c:ser>
          <c:idx val="0"/>
          <c:order val="0"/>
          <c:tx>
            <c:strRef>
              <c:f>'2.11'!$D$67</c:f>
              <c:strCache>
                <c:ptCount val="1"/>
                <c:pt idx="0">
                  <c:v>Not contributing</c:v>
                </c:pt>
              </c:strCache>
            </c:strRef>
          </c:tx>
          <c:spPr>
            <a:solidFill>
              <a:schemeClr val="tx1">
                <a:lumMod val="65000"/>
                <a:lumOff val="35000"/>
              </a:schemeClr>
            </a:solidFill>
            <a:ln>
              <a:noFill/>
            </a:ln>
          </c:spPr>
          <c:invertIfNegative val="0"/>
          <c:cat>
            <c:strRef>
              <c:f>'2.11'!$F$66:$G$66</c:f>
              <c:strCache>
                <c:ptCount val="2"/>
                <c:pt idx="0">
                  <c:v>Men</c:v>
                </c:pt>
                <c:pt idx="1">
                  <c:v>Women</c:v>
                </c:pt>
              </c:strCache>
            </c:strRef>
          </c:cat>
          <c:val>
            <c:numRef>
              <c:f>'2.11'!$F$67:$G$67</c:f>
              <c:numCache>
                <c:formatCode>0.000</c:formatCode>
                <c:ptCount val="2"/>
                <c:pt idx="0">
                  <c:v>0.16102290562167104</c:v>
                </c:pt>
                <c:pt idx="1">
                  <c:v>0.4583205923758506</c:v>
                </c:pt>
              </c:numCache>
            </c:numRef>
          </c:val>
        </c:ser>
        <c:ser>
          <c:idx val="1"/>
          <c:order val="1"/>
          <c:tx>
            <c:strRef>
              <c:f>'2.11'!$D$68</c:f>
              <c:strCache>
                <c:ptCount val="1"/>
                <c:pt idx="0">
                  <c:v> [0-50)</c:v>
                </c:pt>
              </c:strCache>
            </c:strRef>
          </c:tx>
          <c:spPr>
            <a:solidFill>
              <a:schemeClr val="bg1">
                <a:lumMod val="85000"/>
              </a:schemeClr>
            </a:solidFill>
          </c:spPr>
          <c:invertIfNegative val="0"/>
          <c:cat>
            <c:strRef>
              <c:f>'2.11'!$F$66:$G$66</c:f>
              <c:strCache>
                <c:ptCount val="2"/>
                <c:pt idx="0">
                  <c:v>Men</c:v>
                </c:pt>
                <c:pt idx="1">
                  <c:v>Women</c:v>
                </c:pt>
              </c:strCache>
            </c:strRef>
          </c:cat>
          <c:val>
            <c:numRef>
              <c:f>'2.11'!$F$68:$G$68</c:f>
              <c:numCache>
                <c:formatCode>0.000</c:formatCode>
                <c:ptCount val="2"/>
                <c:pt idx="0">
                  <c:v>0.51177602757078067</c:v>
                </c:pt>
                <c:pt idx="1">
                  <c:v>0.31417405642200663</c:v>
                </c:pt>
              </c:numCache>
            </c:numRef>
          </c:val>
        </c:ser>
        <c:ser>
          <c:idx val="2"/>
          <c:order val="2"/>
          <c:tx>
            <c:strRef>
              <c:f>'2.11'!$D$69</c:f>
              <c:strCache>
                <c:ptCount val="1"/>
                <c:pt idx="0">
                  <c:v> [50-100)</c:v>
                </c:pt>
              </c:strCache>
            </c:strRef>
          </c:tx>
          <c:spPr>
            <a:solidFill>
              <a:schemeClr val="bg1">
                <a:lumMod val="65000"/>
              </a:schemeClr>
            </a:solidFill>
          </c:spPr>
          <c:invertIfNegative val="0"/>
          <c:cat>
            <c:strRef>
              <c:f>'2.11'!$F$66:$G$66</c:f>
              <c:strCache>
                <c:ptCount val="2"/>
                <c:pt idx="0">
                  <c:v>Men</c:v>
                </c:pt>
                <c:pt idx="1">
                  <c:v>Women</c:v>
                </c:pt>
              </c:strCache>
            </c:strRef>
          </c:cat>
          <c:val>
            <c:numRef>
              <c:f>'2.11'!$F$69:$G$69</c:f>
              <c:numCache>
                <c:formatCode>0.000</c:formatCode>
                <c:ptCount val="2"/>
                <c:pt idx="0">
                  <c:v>0.32720106680754824</c:v>
                </c:pt>
                <c:pt idx="1">
                  <c:v>0.22750535120214274</c:v>
                </c:pt>
              </c:numCache>
            </c:numRef>
          </c:val>
        </c:ser>
        <c:ser>
          <c:idx val="3"/>
          <c:order val="3"/>
          <c:tx>
            <c:strRef>
              <c:f>'2.11'!$D$70</c:f>
              <c:strCache>
                <c:ptCount val="1"/>
                <c:pt idx="0">
                  <c:v>Contributing to another system</c:v>
                </c:pt>
              </c:strCache>
            </c:strRef>
          </c:tx>
          <c:invertIfNegative val="0"/>
          <c:cat>
            <c:strRef>
              <c:f>'2.11'!$F$66:$G$66</c:f>
              <c:strCache>
                <c:ptCount val="2"/>
                <c:pt idx="0">
                  <c:v>Men</c:v>
                </c:pt>
                <c:pt idx="1">
                  <c:v>Women</c:v>
                </c:pt>
              </c:strCache>
            </c:strRef>
          </c:cat>
          <c:val>
            <c:numRef>
              <c:f>'2.11'!$F$70:$G$70</c:f>
              <c:numCache>
                <c:formatCode>0.000</c:formatCode>
                <c:ptCount val="2"/>
                <c:pt idx="0">
                  <c:v>0</c:v>
                </c:pt>
                <c:pt idx="1">
                  <c:v>0</c:v>
                </c:pt>
              </c:numCache>
            </c:numRef>
          </c:val>
        </c:ser>
        <c:dLbls>
          <c:showLegendKey val="0"/>
          <c:showVal val="0"/>
          <c:showCatName val="0"/>
          <c:showSerName val="0"/>
          <c:showPercent val="0"/>
          <c:showBubbleSize val="0"/>
        </c:dLbls>
        <c:gapWidth val="150"/>
        <c:overlap val="100"/>
        <c:axId val="307948160"/>
        <c:axId val="308281728"/>
      </c:barChart>
      <c:catAx>
        <c:axId val="307948160"/>
        <c:scaling>
          <c:orientation val="minMax"/>
        </c:scaling>
        <c:delete val="0"/>
        <c:axPos val="b"/>
        <c:majorTickMark val="out"/>
        <c:minorTickMark val="none"/>
        <c:tickLblPos val="nextTo"/>
        <c:crossAx val="308281728"/>
        <c:crosses val="autoZero"/>
        <c:auto val="1"/>
        <c:lblAlgn val="ctr"/>
        <c:lblOffset val="100"/>
        <c:noMultiLvlLbl val="0"/>
      </c:catAx>
      <c:valAx>
        <c:axId val="308281728"/>
        <c:scaling>
          <c:orientation val="minMax"/>
        </c:scaling>
        <c:delete val="0"/>
        <c:axPos val="l"/>
        <c:majorGridlines>
          <c:spPr>
            <a:ln>
              <a:prstDash val="dash"/>
            </a:ln>
          </c:spPr>
        </c:majorGridlines>
        <c:title>
          <c:tx>
            <c:rich>
              <a:bodyPr rot="-5400000" vert="horz"/>
              <a:lstStyle/>
              <a:p>
                <a:pPr>
                  <a:defRPr b="0"/>
                </a:pPr>
                <a:r>
                  <a:rPr lang="en-US" b="0"/>
                  <a:t>Percentage of adults 20-65</a:t>
                </a:r>
              </a:p>
            </c:rich>
          </c:tx>
          <c:overlay val="0"/>
        </c:title>
        <c:numFmt formatCode="0%" sourceLinked="1"/>
        <c:majorTickMark val="out"/>
        <c:minorTickMark val="none"/>
        <c:tickLblPos val="nextTo"/>
        <c:crossAx val="307948160"/>
        <c:crosses val="autoZero"/>
        <c:crossBetween val="between"/>
      </c:valAx>
    </c:plotArea>
    <c:legend>
      <c:legendPos val="b"/>
      <c:legendEntry>
        <c:idx val="3"/>
        <c:delete val="1"/>
      </c:legendEntry>
      <c:overlay val="0"/>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col"/>
        <c:grouping val="percentStacked"/>
        <c:varyColors val="0"/>
        <c:ser>
          <c:idx val="0"/>
          <c:order val="0"/>
          <c:tx>
            <c:strRef>
              <c:f>'2.11'!$D$57</c:f>
              <c:strCache>
                <c:ptCount val="1"/>
                <c:pt idx="0">
                  <c:v>Not contributing</c:v>
                </c:pt>
              </c:strCache>
            </c:strRef>
          </c:tx>
          <c:spPr>
            <a:solidFill>
              <a:schemeClr val="tx1">
                <a:lumMod val="65000"/>
                <a:lumOff val="35000"/>
              </a:schemeClr>
            </a:solidFill>
            <a:ln>
              <a:noFill/>
            </a:ln>
          </c:spPr>
          <c:invertIfNegative val="0"/>
          <c:cat>
            <c:strRef>
              <c:f>'2.11'!$F$56:$G$56</c:f>
              <c:strCache>
                <c:ptCount val="2"/>
                <c:pt idx="0">
                  <c:v>Men</c:v>
                </c:pt>
                <c:pt idx="1">
                  <c:v>Women</c:v>
                </c:pt>
              </c:strCache>
            </c:strRef>
          </c:cat>
          <c:val>
            <c:numRef>
              <c:f>'2.11'!$F$57:$G$57</c:f>
              <c:numCache>
                <c:formatCode>0.000</c:formatCode>
                <c:ptCount val="2"/>
                <c:pt idx="0">
                  <c:v>0.50851846174257287</c:v>
                </c:pt>
                <c:pt idx="1">
                  <c:v>0.77111778403829367</c:v>
                </c:pt>
              </c:numCache>
            </c:numRef>
          </c:val>
        </c:ser>
        <c:ser>
          <c:idx val="1"/>
          <c:order val="1"/>
          <c:tx>
            <c:strRef>
              <c:f>'2.11'!$D$58</c:f>
              <c:strCache>
                <c:ptCount val="1"/>
                <c:pt idx="0">
                  <c:v> [0-50)</c:v>
                </c:pt>
              </c:strCache>
            </c:strRef>
          </c:tx>
          <c:spPr>
            <a:solidFill>
              <a:schemeClr val="bg1">
                <a:lumMod val="85000"/>
              </a:schemeClr>
            </a:solidFill>
          </c:spPr>
          <c:invertIfNegative val="0"/>
          <c:cat>
            <c:strRef>
              <c:f>'2.11'!$F$56:$G$56</c:f>
              <c:strCache>
                <c:ptCount val="2"/>
                <c:pt idx="0">
                  <c:v>Men</c:v>
                </c:pt>
                <c:pt idx="1">
                  <c:v>Women</c:v>
                </c:pt>
              </c:strCache>
            </c:strRef>
          </c:cat>
          <c:val>
            <c:numRef>
              <c:f>'2.11'!$F$58:$G$58</c:f>
              <c:numCache>
                <c:formatCode>0.000</c:formatCode>
                <c:ptCount val="2"/>
                <c:pt idx="0">
                  <c:v>0.23928046584800861</c:v>
                </c:pt>
                <c:pt idx="1">
                  <c:v>0.10327916531439607</c:v>
                </c:pt>
              </c:numCache>
            </c:numRef>
          </c:val>
        </c:ser>
        <c:ser>
          <c:idx val="2"/>
          <c:order val="2"/>
          <c:tx>
            <c:strRef>
              <c:f>'2.11'!$D$59</c:f>
              <c:strCache>
                <c:ptCount val="1"/>
                <c:pt idx="0">
                  <c:v> [50-100)</c:v>
                </c:pt>
              </c:strCache>
            </c:strRef>
          </c:tx>
          <c:spPr>
            <a:solidFill>
              <a:schemeClr val="bg1">
                <a:lumMod val="65000"/>
              </a:schemeClr>
            </a:solidFill>
          </c:spPr>
          <c:invertIfNegative val="0"/>
          <c:cat>
            <c:strRef>
              <c:f>'2.11'!$F$56:$G$56</c:f>
              <c:strCache>
                <c:ptCount val="2"/>
                <c:pt idx="0">
                  <c:v>Men</c:v>
                </c:pt>
                <c:pt idx="1">
                  <c:v>Women</c:v>
                </c:pt>
              </c:strCache>
            </c:strRef>
          </c:cat>
          <c:val>
            <c:numRef>
              <c:f>'2.11'!$F$59:$G$59</c:f>
              <c:numCache>
                <c:formatCode>0.000</c:formatCode>
                <c:ptCount val="2"/>
                <c:pt idx="0">
                  <c:v>0.25220107240941847</c:v>
                </c:pt>
                <c:pt idx="1">
                  <c:v>0.12560305064731028</c:v>
                </c:pt>
              </c:numCache>
            </c:numRef>
          </c:val>
        </c:ser>
        <c:ser>
          <c:idx val="3"/>
          <c:order val="3"/>
          <c:tx>
            <c:strRef>
              <c:f>'2.11'!$D$60</c:f>
              <c:strCache>
                <c:ptCount val="1"/>
                <c:pt idx="0">
                  <c:v>Contributing to another system</c:v>
                </c:pt>
              </c:strCache>
            </c:strRef>
          </c:tx>
          <c:invertIfNegative val="0"/>
          <c:cat>
            <c:strRef>
              <c:f>'2.11'!$F$56:$G$56</c:f>
              <c:strCache>
                <c:ptCount val="2"/>
                <c:pt idx="0">
                  <c:v>Men</c:v>
                </c:pt>
                <c:pt idx="1">
                  <c:v>Women</c:v>
                </c:pt>
              </c:strCache>
            </c:strRef>
          </c:cat>
          <c:val>
            <c:numRef>
              <c:f>'2.11'!$F$60:$G$60</c:f>
              <c:numCache>
                <c:formatCode>0.000</c:formatCode>
                <c:ptCount val="2"/>
                <c:pt idx="0">
                  <c:v>0</c:v>
                </c:pt>
                <c:pt idx="1">
                  <c:v>0</c:v>
                </c:pt>
              </c:numCache>
            </c:numRef>
          </c:val>
        </c:ser>
        <c:dLbls>
          <c:showLegendKey val="0"/>
          <c:showVal val="0"/>
          <c:showCatName val="0"/>
          <c:showSerName val="0"/>
          <c:showPercent val="0"/>
          <c:showBubbleSize val="0"/>
        </c:dLbls>
        <c:gapWidth val="150"/>
        <c:overlap val="100"/>
        <c:axId val="308313088"/>
        <c:axId val="308327168"/>
      </c:barChart>
      <c:catAx>
        <c:axId val="308313088"/>
        <c:scaling>
          <c:orientation val="minMax"/>
        </c:scaling>
        <c:delete val="0"/>
        <c:axPos val="b"/>
        <c:majorTickMark val="out"/>
        <c:minorTickMark val="none"/>
        <c:tickLblPos val="nextTo"/>
        <c:crossAx val="308327168"/>
        <c:crosses val="autoZero"/>
        <c:auto val="1"/>
        <c:lblAlgn val="ctr"/>
        <c:lblOffset val="100"/>
        <c:noMultiLvlLbl val="0"/>
      </c:catAx>
      <c:valAx>
        <c:axId val="308327168"/>
        <c:scaling>
          <c:orientation val="minMax"/>
        </c:scaling>
        <c:delete val="0"/>
        <c:axPos val="l"/>
        <c:majorGridlines>
          <c:spPr>
            <a:ln>
              <a:prstDash val="dash"/>
            </a:ln>
          </c:spPr>
        </c:majorGridlines>
        <c:title>
          <c:tx>
            <c:rich>
              <a:bodyPr rot="-5400000" vert="horz"/>
              <a:lstStyle/>
              <a:p>
                <a:pPr>
                  <a:defRPr b="0"/>
                </a:pPr>
                <a:r>
                  <a:rPr lang="en-US" b="0"/>
                  <a:t>Percentage of adults 20-65</a:t>
                </a:r>
              </a:p>
            </c:rich>
          </c:tx>
          <c:overlay val="0"/>
        </c:title>
        <c:numFmt formatCode="0%" sourceLinked="0"/>
        <c:majorTickMark val="out"/>
        <c:minorTickMark val="none"/>
        <c:tickLblPos val="nextTo"/>
        <c:crossAx val="308313088"/>
        <c:crosses val="autoZero"/>
        <c:crossBetween val="between"/>
      </c:valAx>
    </c:plotArea>
    <c:legend>
      <c:legendPos val="b"/>
      <c:legendEntry>
        <c:idx val="3"/>
        <c:delete val="1"/>
      </c:legendEntry>
      <c:overlay val="0"/>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5340223097112862"/>
          <c:y val="4.2024832855778398E-2"/>
          <c:w val="0.77437554680664922"/>
          <c:h val="0.68924696733825197"/>
        </c:manualLayout>
      </c:layout>
      <c:barChart>
        <c:barDir val="bar"/>
        <c:grouping val="stacked"/>
        <c:varyColors val="0"/>
        <c:ser>
          <c:idx val="0"/>
          <c:order val="0"/>
          <c:tx>
            <c:strRef>
              <c:f>'2.2'!$C$51</c:f>
              <c:strCache>
                <c:ptCount val="1"/>
                <c:pt idx="0">
                  <c:v>Men</c:v>
                </c:pt>
              </c:strCache>
            </c:strRef>
          </c:tx>
          <c:spPr>
            <a:ln>
              <a:solidFill>
                <a:schemeClr val="tx1"/>
              </a:solidFill>
            </a:ln>
          </c:spPr>
          <c:invertIfNegative val="0"/>
          <c:cat>
            <c:strRef>
              <c:f>'2.2'!$B$52:$B$72</c:f>
              <c:strCache>
                <c:ptCount val="21"/>
                <c:pt idx="0">
                  <c:v> 0 -  4</c:v>
                </c:pt>
                <c:pt idx="1">
                  <c:v> 5 -  9</c:v>
                </c:pt>
                <c:pt idx="2">
                  <c:v>10 - 14</c:v>
                </c:pt>
                <c:pt idx="3">
                  <c:v>15 - 19</c:v>
                </c:pt>
                <c:pt idx="4">
                  <c:v>20 - 24</c:v>
                </c:pt>
                <c:pt idx="5">
                  <c:v>25 - 29</c:v>
                </c:pt>
                <c:pt idx="6">
                  <c:v>30 - 34</c:v>
                </c:pt>
                <c:pt idx="7">
                  <c:v>35 - 39</c:v>
                </c:pt>
                <c:pt idx="8">
                  <c:v>40 - 44</c:v>
                </c:pt>
                <c:pt idx="9">
                  <c:v>45 - 49</c:v>
                </c:pt>
                <c:pt idx="10">
                  <c:v>50 - 54</c:v>
                </c:pt>
                <c:pt idx="11">
                  <c:v>55 - 59</c:v>
                </c:pt>
                <c:pt idx="12">
                  <c:v>60 - 64</c:v>
                </c:pt>
                <c:pt idx="13">
                  <c:v>65 - 69</c:v>
                </c:pt>
                <c:pt idx="14">
                  <c:v>70 - 74</c:v>
                </c:pt>
                <c:pt idx="15">
                  <c:v>75 - 79</c:v>
                </c:pt>
                <c:pt idx="16">
                  <c:v>80 - 84</c:v>
                </c:pt>
                <c:pt idx="17">
                  <c:v>85 - 89</c:v>
                </c:pt>
                <c:pt idx="18">
                  <c:v>90 - 94</c:v>
                </c:pt>
                <c:pt idx="19">
                  <c:v>95 - 99</c:v>
                </c:pt>
                <c:pt idx="20">
                  <c:v>100 +</c:v>
                </c:pt>
              </c:strCache>
            </c:strRef>
          </c:cat>
          <c:val>
            <c:numRef>
              <c:f>'2.2'!$C$52:$C$72</c:f>
              <c:numCache>
                <c:formatCode>General</c:formatCode>
                <c:ptCount val="21"/>
                <c:pt idx="0">
                  <c:v>-27478000</c:v>
                </c:pt>
                <c:pt idx="1">
                  <c:v>-28294000</c:v>
                </c:pt>
                <c:pt idx="2">
                  <c:v>-28037000</c:v>
                </c:pt>
                <c:pt idx="3">
                  <c:v>-27384000</c:v>
                </c:pt>
                <c:pt idx="4">
                  <c:v>-26110000</c:v>
                </c:pt>
                <c:pt idx="5">
                  <c:v>-24629000</c:v>
                </c:pt>
                <c:pt idx="6">
                  <c:v>-22464000</c:v>
                </c:pt>
                <c:pt idx="7">
                  <c:v>-20282000</c:v>
                </c:pt>
                <c:pt idx="8">
                  <c:v>-18364000</c:v>
                </c:pt>
                <c:pt idx="9">
                  <c:v>-16682000</c:v>
                </c:pt>
                <c:pt idx="10">
                  <c:v>-13829000</c:v>
                </c:pt>
                <c:pt idx="11">
                  <c:v>-11357000</c:v>
                </c:pt>
                <c:pt idx="12">
                  <c:v>-8579000</c:v>
                </c:pt>
                <c:pt idx="13">
                  <c:v>-6484000</c:v>
                </c:pt>
                <c:pt idx="14">
                  <c:v>-4832000</c:v>
                </c:pt>
                <c:pt idx="15">
                  <c:v>-3259000</c:v>
                </c:pt>
                <c:pt idx="16">
                  <c:v>-1983000</c:v>
                </c:pt>
                <c:pt idx="17">
                  <c:v>-935000</c:v>
                </c:pt>
                <c:pt idx="18">
                  <c:v>-324000</c:v>
                </c:pt>
                <c:pt idx="19">
                  <c:v>-83000</c:v>
                </c:pt>
                <c:pt idx="20">
                  <c:v>-14000</c:v>
                </c:pt>
              </c:numCache>
            </c:numRef>
          </c:val>
        </c:ser>
        <c:ser>
          <c:idx val="1"/>
          <c:order val="1"/>
          <c:tx>
            <c:strRef>
              <c:f>'2.2'!$D$51</c:f>
              <c:strCache>
                <c:ptCount val="1"/>
                <c:pt idx="0">
                  <c:v>Women</c:v>
                </c:pt>
              </c:strCache>
            </c:strRef>
          </c:tx>
          <c:spPr>
            <a:ln>
              <a:solidFill>
                <a:schemeClr val="tx1"/>
              </a:solidFill>
            </a:ln>
          </c:spPr>
          <c:invertIfNegative val="0"/>
          <c:cat>
            <c:strRef>
              <c:f>'2.2'!$B$52:$B$72</c:f>
              <c:strCache>
                <c:ptCount val="21"/>
                <c:pt idx="0">
                  <c:v> 0 -  4</c:v>
                </c:pt>
                <c:pt idx="1">
                  <c:v> 5 -  9</c:v>
                </c:pt>
                <c:pt idx="2">
                  <c:v>10 - 14</c:v>
                </c:pt>
                <c:pt idx="3">
                  <c:v>15 - 19</c:v>
                </c:pt>
                <c:pt idx="4">
                  <c:v>20 - 24</c:v>
                </c:pt>
                <c:pt idx="5">
                  <c:v>25 - 29</c:v>
                </c:pt>
                <c:pt idx="6">
                  <c:v>30 - 34</c:v>
                </c:pt>
                <c:pt idx="7">
                  <c:v>35 - 39</c:v>
                </c:pt>
                <c:pt idx="8">
                  <c:v>40 - 44</c:v>
                </c:pt>
                <c:pt idx="9">
                  <c:v>45 - 49</c:v>
                </c:pt>
                <c:pt idx="10">
                  <c:v>50 - 54</c:v>
                </c:pt>
                <c:pt idx="11">
                  <c:v>55 - 59</c:v>
                </c:pt>
                <c:pt idx="12">
                  <c:v>60 - 64</c:v>
                </c:pt>
                <c:pt idx="13">
                  <c:v>65 - 69</c:v>
                </c:pt>
                <c:pt idx="14">
                  <c:v>70 - 74</c:v>
                </c:pt>
                <c:pt idx="15">
                  <c:v>75 - 79</c:v>
                </c:pt>
                <c:pt idx="16">
                  <c:v>80 - 84</c:v>
                </c:pt>
                <c:pt idx="17">
                  <c:v>85 - 89</c:v>
                </c:pt>
                <c:pt idx="18">
                  <c:v>90 - 94</c:v>
                </c:pt>
                <c:pt idx="19">
                  <c:v>95 - 99</c:v>
                </c:pt>
                <c:pt idx="20">
                  <c:v>100 +</c:v>
                </c:pt>
              </c:strCache>
            </c:strRef>
          </c:cat>
          <c:val>
            <c:numRef>
              <c:f>'2.2'!$D$52:$D$72</c:f>
              <c:numCache>
                <c:formatCode>General</c:formatCode>
                <c:ptCount val="21"/>
                <c:pt idx="0">
                  <c:v>26357000</c:v>
                </c:pt>
                <c:pt idx="1">
                  <c:v>27221000</c:v>
                </c:pt>
                <c:pt idx="2">
                  <c:v>27086000</c:v>
                </c:pt>
                <c:pt idx="3">
                  <c:v>26722000</c:v>
                </c:pt>
                <c:pt idx="4">
                  <c:v>25970000</c:v>
                </c:pt>
                <c:pt idx="5">
                  <c:v>24841000</c:v>
                </c:pt>
                <c:pt idx="6">
                  <c:v>23060000</c:v>
                </c:pt>
                <c:pt idx="7">
                  <c:v>21061000</c:v>
                </c:pt>
                <c:pt idx="8">
                  <c:v>19271000</c:v>
                </c:pt>
                <c:pt idx="9">
                  <c:v>17644000</c:v>
                </c:pt>
                <c:pt idx="10">
                  <c:v>14851000</c:v>
                </c:pt>
                <c:pt idx="11">
                  <c:v>12359000</c:v>
                </c:pt>
                <c:pt idx="12">
                  <c:v>9491000</c:v>
                </c:pt>
                <c:pt idx="13">
                  <c:v>7398000</c:v>
                </c:pt>
                <c:pt idx="14">
                  <c:v>5831000</c:v>
                </c:pt>
                <c:pt idx="15">
                  <c:v>4305000</c:v>
                </c:pt>
                <c:pt idx="16">
                  <c:v>2887000</c:v>
                </c:pt>
                <c:pt idx="17">
                  <c:v>1526000</c:v>
                </c:pt>
                <c:pt idx="18">
                  <c:v>597000</c:v>
                </c:pt>
                <c:pt idx="19">
                  <c:v>170000</c:v>
                </c:pt>
                <c:pt idx="20">
                  <c:v>30000</c:v>
                </c:pt>
              </c:numCache>
            </c:numRef>
          </c:val>
        </c:ser>
        <c:dLbls>
          <c:showLegendKey val="0"/>
          <c:showVal val="0"/>
          <c:showCatName val="0"/>
          <c:showSerName val="0"/>
          <c:showPercent val="0"/>
          <c:showBubbleSize val="0"/>
        </c:dLbls>
        <c:gapWidth val="0"/>
        <c:overlap val="100"/>
        <c:axId val="306693248"/>
        <c:axId val="306695168"/>
      </c:barChart>
      <c:catAx>
        <c:axId val="306693248"/>
        <c:scaling>
          <c:orientation val="minMax"/>
        </c:scaling>
        <c:delete val="0"/>
        <c:axPos val="l"/>
        <c:title>
          <c:tx>
            <c:rich>
              <a:bodyPr rot="-5400000" vert="horz"/>
              <a:lstStyle/>
              <a:p>
                <a:pPr>
                  <a:defRPr b="0"/>
                </a:pPr>
                <a:r>
                  <a:rPr lang="en-US" b="0"/>
                  <a:t>Age range</a:t>
                </a:r>
              </a:p>
            </c:rich>
          </c:tx>
          <c:overlay val="0"/>
        </c:title>
        <c:numFmt formatCode="General" sourceLinked="1"/>
        <c:majorTickMark val="out"/>
        <c:minorTickMark val="none"/>
        <c:tickLblPos val="low"/>
        <c:crossAx val="306695168"/>
        <c:crosses val="autoZero"/>
        <c:auto val="1"/>
        <c:lblAlgn val="ctr"/>
        <c:lblOffset val="100"/>
        <c:noMultiLvlLbl val="0"/>
      </c:catAx>
      <c:valAx>
        <c:axId val="306695168"/>
        <c:scaling>
          <c:orientation val="minMax"/>
        </c:scaling>
        <c:delete val="0"/>
        <c:axPos val="b"/>
        <c:majorGridlines/>
        <c:numFmt formatCode="0;0" sourceLinked="0"/>
        <c:majorTickMark val="out"/>
        <c:minorTickMark val="none"/>
        <c:tickLblPos val="nextTo"/>
        <c:crossAx val="306693248"/>
        <c:crosses val="autoZero"/>
        <c:crossBetween val="between"/>
        <c:dispUnits>
          <c:builtInUnit val="thousands"/>
          <c:dispUnitsLbl>
            <c:tx>
              <c:rich>
                <a:bodyPr/>
                <a:lstStyle/>
                <a:p>
                  <a:pPr>
                    <a:defRPr b="0"/>
                  </a:pPr>
                  <a:r>
                    <a:rPr lang="en-US" b="0"/>
                    <a:t>In millions</a:t>
                  </a:r>
                  <a:r>
                    <a:rPr lang="en-US" b="0" baseline="0"/>
                    <a:t> of persons</a:t>
                  </a:r>
                  <a:endParaRPr lang="en-US" b="0"/>
                </a:p>
              </c:rich>
            </c:tx>
          </c:dispUnitsLbl>
        </c:dispUnits>
      </c:valAx>
    </c:plotArea>
    <c:legend>
      <c:legendPos val="b"/>
      <c:overlay val="0"/>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col"/>
        <c:grouping val="clustered"/>
        <c:varyColors val="0"/>
        <c:ser>
          <c:idx val="0"/>
          <c:order val="0"/>
          <c:tx>
            <c:strRef>
              <c:f>'2.12'!$D$27</c:f>
              <c:strCache>
                <c:ptCount val="1"/>
                <c:pt idx="0">
                  <c:v>Non-salaried</c:v>
                </c:pt>
              </c:strCache>
            </c:strRef>
          </c:tx>
          <c:invertIfNegative val="0"/>
          <c:cat>
            <c:strRef>
              <c:f>'2.12'!$B$28:$B$46</c:f>
              <c:strCache>
                <c:ptCount val="19"/>
                <c:pt idx="0">
                  <c:v>BOL</c:v>
                </c:pt>
                <c:pt idx="1">
                  <c:v>COL</c:v>
                </c:pt>
                <c:pt idx="2">
                  <c:v>HND</c:v>
                </c:pt>
                <c:pt idx="3">
                  <c:v>NIC</c:v>
                </c:pt>
                <c:pt idx="4">
                  <c:v>PER</c:v>
                </c:pt>
                <c:pt idx="5">
                  <c:v>DOM</c:v>
                </c:pt>
                <c:pt idx="6">
                  <c:v>PRY</c:v>
                </c:pt>
                <c:pt idx="7">
                  <c:v>GTM</c:v>
                </c:pt>
                <c:pt idx="8">
                  <c:v>SLV</c:v>
                </c:pt>
                <c:pt idx="9">
                  <c:v>VEN</c:v>
                </c:pt>
                <c:pt idx="10">
                  <c:v>ECU</c:v>
                </c:pt>
                <c:pt idx="11">
                  <c:v>JAM</c:v>
                </c:pt>
                <c:pt idx="12">
                  <c:v>PAN</c:v>
                </c:pt>
                <c:pt idx="13">
                  <c:v>BRA</c:v>
                </c:pt>
                <c:pt idx="14">
                  <c:v>URY</c:v>
                </c:pt>
                <c:pt idx="15">
                  <c:v>MEX</c:v>
                </c:pt>
                <c:pt idx="16">
                  <c:v>CRI</c:v>
                </c:pt>
                <c:pt idx="17">
                  <c:v>ARG</c:v>
                </c:pt>
                <c:pt idx="18">
                  <c:v>CHL</c:v>
                </c:pt>
              </c:strCache>
            </c:strRef>
          </c:cat>
          <c:val>
            <c:numRef>
              <c:f>'2.12'!$D$28:$D$46</c:f>
              <c:numCache>
                <c:formatCode>0%</c:formatCode>
                <c:ptCount val="19"/>
                <c:pt idx="0">
                  <c:v>0.38557900000000001</c:v>
                </c:pt>
                <c:pt idx="1">
                  <c:v>0.46498299999999998</c:v>
                </c:pt>
                <c:pt idx="2">
                  <c:v>0.42622399999999999</c:v>
                </c:pt>
                <c:pt idx="3">
                  <c:v>0.359879</c:v>
                </c:pt>
                <c:pt idx="4">
                  <c:v>0.398142</c:v>
                </c:pt>
                <c:pt idx="5">
                  <c:v>0.45834200000000003</c:v>
                </c:pt>
                <c:pt idx="6">
                  <c:v>0.37195899999999998</c:v>
                </c:pt>
                <c:pt idx="7">
                  <c:v>0.31892300000000001</c:v>
                </c:pt>
                <c:pt idx="8">
                  <c:v>0.32549099999999997</c:v>
                </c:pt>
                <c:pt idx="9">
                  <c:v>0.34852899999999998</c:v>
                </c:pt>
                <c:pt idx="10">
                  <c:v>0.32084400000000002</c:v>
                </c:pt>
                <c:pt idx="11">
                  <c:v>0.38267299999999999</c:v>
                </c:pt>
                <c:pt idx="12">
                  <c:v>0.27399299999999999</c:v>
                </c:pt>
                <c:pt idx="13">
                  <c:v>0.23749600000000001</c:v>
                </c:pt>
                <c:pt idx="14">
                  <c:v>0.25433699999999998</c:v>
                </c:pt>
                <c:pt idx="15">
                  <c:v>0.204233</c:v>
                </c:pt>
                <c:pt idx="16">
                  <c:v>0.215918</c:v>
                </c:pt>
                <c:pt idx="17">
                  <c:v>0.21337900000000001</c:v>
                </c:pt>
                <c:pt idx="18">
                  <c:v>0.207757</c:v>
                </c:pt>
              </c:numCache>
            </c:numRef>
          </c:val>
        </c:ser>
        <c:ser>
          <c:idx val="1"/>
          <c:order val="1"/>
          <c:tx>
            <c:strRef>
              <c:f>'2.12'!$E$27</c:f>
              <c:strCache>
                <c:ptCount val="1"/>
                <c:pt idx="0">
                  <c:v>Salaried</c:v>
                </c:pt>
              </c:strCache>
            </c:strRef>
          </c:tx>
          <c:invertIfNegative val="0"/>
          <c:cat>
            <c:strRef>
              <c:f>'2.12'!$B$28:$B$46</c:f>
              <c:strCache>
                <c:ptCount val="19"/>
                <c:pt idx="0">
                  <c:v>BOL</c:v>
                </c:pt>
                <c:pt idx="1">
                  <c:v>COL</c:v>
                </c:pt>
                <c:pt idx="2">
                  <c:v>HND</c:v>
                </c:pt>
                <c:pt idx="3">
                  <c:v>NIC</c:v>
                </c:pt>
                <c:pt idx="4">
                  <c:v>PER</c:v>
                </c:pt>
                <c:pt idx="5">
                  <c:v>DOM</c:v>
                </c:pt>
                <c:pt idx="6">
                  <c:v>PRY</c:v>
                </c:pt>
                <c:pt idx="7">
                  <c:v>GTM</c:v>
                </c:pt>
                <c:pt idx="8">
                  <c:v>SLV</c:v>
                </c:pt>
                <c:pt idx="9">
                  <c:v>VEN</c:v>
                </c:pt>
                <c:pt idx="10">
                  <c:v>ECU</c:v>
                </c:pt>
                <c:pt idx="11">
                  <c:v>JAM</c:v>
                </c:pt>
                <c:pt idx="12">
                  <c:v>PAN</c:v>
                </c:pt>
                <c:pt idx="13">
                  <c:v>BRA</c:v>
                </c:pt>
                <c:pt idx="14">
                  <c:v>URY</c:v>
                </c:pt>
                <c:pt idx="15">
                  <c:v>MEX</c:v>
                </c:pt>
                <c:pt idx="16">
                  <c:v>CRI</c:v>
                </c:pt>
                <c:pt idx="17">
                  <c:v>ARG</c:v>
                </c:pt>
                <c:pt idx="18">
                  <c:v>CHL</c:v>
                </c:pt>
              </c:strCache>
            </c:strRef>
          </c:cat>
          <c:val>
            <c:numRef>
              <c:f>'2.12'!$E$28:$E$46</c:f>
              <c:numCache>
                <c:formatCode>0%</c:formatCode>
                <c:ptCount val="19"/>
                <c:pt idx="0">
                  <c:v>0.43803199999999998</c:v>
                </c:pt>
                <c:pt idx="1">
                  <c:v>0.444104</c:v>
                </c:pt>
                <c:pt idx="2">
                  <c:v>0.46164100000000002</c:v>
                </c:pt>
                <c:pt idx="3">
                  <c:v>0.46733000000000002</c:v>
                </c:pt>
                <c:pt idx="4">
                  <c:v>0.47899399999999998</c:v>
                </c:pt>
                <c:pt idx="5">
                  <c:v>0.51883299999999999</c:v>
                </c:pt>
                <c:pt idx="6">
                  <c:v>0.54578099999999996</c:v>
                </c:pt>
                <c:pt idx="7">
                  <c:v>0.546678</c:v>
                </c:pt>
                <c:pt idx="8">
                  <c:v>0.55769800000000003</c:v>
                </c:pt>
                <c:pt idx="9">
                  <c:v>0.58140099999999995</c:v>
                </c:pt>
                <c:pt idx="10">
                  <c:v>0.58275100000000002</c:v>
                </c:pt>
                <c:pt idx="11">
                  <c:v>0.60407</c:v>
                </c:pt>
                <c:pt idx="12">
                  <c:v>0.68139499999999997</c:v>
                </c:pt>
                <c:pt idx="13">
                  <c:v>0.70020899999999997</c:v>
                </c:pt>
                <c:pt idx="14">
                  <c:v>0.73304599999999998</c:v>
                </c:pt>
                <c:pt idx="15">
                  <c:v>0.75135799999999997</c:v>
                </c:pt>
                <c:pt idx="16">
                  <c:v>0.77237</c:v>
                </c:pt>
                <c:pt idx="17">
                  <c:v>0.77915999999999996</c:v>
                </c:pt>
                <c:pt idx="18">
                  <c:v>0.78837599999999997</c:v>
                </c:pt>
              </c:numCache>
            </c:numRef>
          </c:val>
        </c:ser>
        <c:dLbls>
          <c:showLegendKey val="0"/>
          <c:showVal val="0"/>
          <c:showCatName val="0"/>
          <c:showSerName val="0"/>
          <c:showPercent val="0"/>
          <c:showBubbleSize val="0"/>
        </c:dLbls>
        <c:gapWidth val="150"/>
        <c:axId val="309516544"/>
        <c:axId val="309207040"/>
      </c:barChart>
      <c:lineChart>
        <c:grouping val="standard"/>
        <c:varyColors val="0"/>
        <c:ser>
          <c:idx val="2"/>
          <c:order val="2"/>
          <c:tx>
            <c:strRef>
              <c:f>'2.12'!$F$27</c:f>
              <c:strCache>
                <c:ptCount val="1"/>
                <c:pt idx="0">
                  <c:v>LAC-19:CP</c:v>
                </c:pt>
              </c:strCache>
            </c:strRef>
          </c:tx>
          <c:spPr>
            <a:ln w="25400">
              <a:solidFill>
                <a:schemeClr val="tx1">
                  <a:shade val="95000"/>
                  <a:satMod val="105000"/>
                </a:schemeClr>
              </a:solidFill>
              <a:prstDash val="dash"/>
            </a:ln>
          </c:spPr>
          <c:marker>
            <c:symbol val="none"/>
          </c:marker>
          <c:dLbls>
            <c:dLbl>
              <c:idx val="15"/>
              <c:spPr>
                <a:noFill/>
              </c:spPr>
              <c:txPr>
                <a:bodyPr/>
                <a:lstStyle/>
                <a:p>
                  <a:pPr>
                    <a:defRPr/>
                  </a:pPr>
                  <a:endParaRPr lang="en-US"/>
                </a:p>
              </c:txPr>
              <c:dLblPos val="t"/>
              <c:showLegendKey val="0"/>
              <c:showVal val="1"/>
              <c:showCatName val="0"/>
              <c:showSerName val="1"/>
              <c:showPercent val="0"/>
              <c:showBubbleSize val="0"/>
            </c:dLbl>
            <c:showLegendKey val="0"/>
            <c:showVal val="0"/>
            <c:showCatName val="0"/>
            <c:showSerName val="0"/>
            <c:showPercent val="0"/>
            <c:showBubbleSize val="0"/>
          </c:dLbls>
          <c:cat>
            <c:strRef>
              <c:f>'2.12'!$B$28:$B$46</c:f>
              <c:strCache>
                <c:ptCount val="19"/>
                <c:pt idx="0">
                  <c:v>BOL</c:v>
                </c:pt>
                <c:pt idx="1">
                  <c:v>COL</c:v>
                </c:pt>
                <c:pt idx="2">
                  <c:v>HND</c:v>
                </c:pt>
                <c:pt idx="3">
                  <c:v>NIC</c:v>
                </c:pt>
                <c:pt idx="4">
                  <c:v>PER</c:v>
                </c:pt>
                <c:pt idx="5">
                  <c:v>DOM</c:v>
                </c:pt>
                <c:pt idx="6">
                  <c:v>PRY</c:v>
                </c:pt>
                <c:pt idx="7">
                  <c:v>GTM</c:v>
                </c:pt>
                <c:pt idx="8">
                  <c:v>SLV</c:v>
                </c:pt>
                <c:pt idx="9">
                  <c:v>VEN</c:v>
                </c:pt>
                <c:pt idx="10">
                  <c:v>ECU</c:v>
                </c:pt>
                <c:pt idx="11">
                  <c:v>JAM</c:v>
                </c:pt>
                <c:pt idx="12">
                  <c:v>PAN</c:v>
                </c:pt>
                <c:pt idx="13">
                  <c:v>BRA</c:v>
                </c:pt>
                <c:pt idx="14">
                  <c:v>URY</c:v>
                </c:pt>
                <c:pt idx="15">
                  <c:v>MEX</c:v>
                </c:pt>
                <c:pt idx="16">
                  <c:v>CRI</c:v>
                </c:pt>
                <c:pt idx="17">
                  <c:v>ARG</c:v>
                </c:pt>
                <c:pt idx="18">
                  <c:v>CHL</c:v>
                </c:pt>
              </c:strCache>
            </c:strRef>
          </c:cat>
          <c:val>
            <c:numRef>
              <c:f>'2.12'!$F$28:$F$46</c:f>
              <c:numCache>
                <c:formatCode>0%</c:formatCode>
                <c:ptCount val="19"/>
                <c:pt idx="0">
                  <c:v>0.28023408214135226</c:v>
                </c:pt>
                <c:pt idx="1">
                  <c:v>0.28023408214135226</c:v>
                </c:pt>
                <c:pt idx="2">
                  <c:v>0.28023408214135226</c:v>
                </c:pt>
                <c:pt idx="3">
                  <c:v>0.28023408214135226</c:v>
                </c:pt>
                <c:pt idx="4">
                  <c:v>0.28023408214135226</c:v>
                </c:pt>
                <c:pt idx="5">
                  <c:v>0.28023408214135226</c:v>
                </c:pt>
                <c:pt idx="6">
                  <c:v>0.28023408214135226</c:v>
                </c:pt>
                <c:pt idx="7">
                  <c:v>0.28023408214135226</c:v>
                </c:pt>
                <c:pt idx="8">
                  <c:v>0.28023408214135226</c:v>
                </c:pt>
                <c:pt idx="9">
                  <c:v>0.28023408214135226</c:v>
                </c:pt>
                <c:pt idx="10">
                  <c:v>0.28023408214135226</c:v>
                </c:pt>
                <c:pt idx="11">
                  <c:v>0.28023408214135226</c:v>
                </c:pt>
                <c:pt idx="12">
                  <c:v>0.28023408214135226</c:v>
                </c:pt>
                <c:pt idx="13">
                  <c:v>0.28023408214135226</c:v>
                </c:pt>
                <c:pt idx="14">
                  <c:v>0.28023408214135226</c:v>
                </c:pt>
                <c:pt idx="15">
                  <c:v>0.28023408214135226</c:v>
                </c:pt>
                <c:pt idx="16">
                  <c:v>0.28023408214135226</c:v>
                </c:pt>
                <c:pt idx="17">
                  <c:v>0.28023408214135226</c:v>
                </c:pt>
                <c:pt idx="18">
                  <c:v>0.28023408214135226</c:v>
                </c:pt>
              </c:numCache>
            </c:numRef>
          </c:val>
          <c:smooth val="0"/>
        </c:ser>
        <c:ser>
          <c:idx val="3"/>
          <c:order val="3"/>
          <c:tx>
            <c:strRef>
              <c:f>'2.12'!$G$27</c:f>
              <c:strCache>
                <c:ptCount val="1"/>
                <c:pt idx="0">
                  <c:v>LAC-19:A</c:v>
                </c:pt>
              </c:strCache>
            </c:strRef>
          </c:tx>
          <c:spPr>
            <a:ln w="25400"/>
          </c:spPr>
          <c:marker>
            <c:symbol val="none"/>
          </c:marker>
          <c:dLbls>
            <c:dLbl>
              <c:idx val="2"/>
              <c:tx>
                <c:rich>
                  <a:bodyPr/>
                  <a:lstStyle/>
                  <a:p>
                    <a:r>
                      <a:rPr lang="en-US"/>
                      <a:t>LAC-19:NS, 65%</a:t>
                    </a:r>
                  </a:p>
                </c:rich>
              </c:tx>
              <c:dLblPos val="t"/>
              <c:showLegendKey val="0"/>
              <c:showVal val="1"/>
              <c:showCatName val="0"/>
              <c:showSerName val="1"/>
              <c:showPercent val="0"/>
              <c:showBubbleSize val="0"/>
            </c:dLbl>
            <c:spPr>
              <a:solidFill>
                <a:schemeClr val="bg1"/>
              </a:solidFill>
            </c:spPr>
            <c:showLegendKey val="0"/>
            <c:showVal val="0"/>
            <c:showCatName val="0"/>
            <c:showSerName val="0"/>
            <c:showPercent val="0"/>
            <c:showBubbleSize val="0"/>
          </c:dLbls>
          <c:cat>
            <c:strRef>
              <c:f>'2.12'!$B$28:$B$46</c:f>
              <c:strCache>
                <c:ptCount val="19"/>
                <c:pt idx="0">
                  <c:v>BOL</c:v>
                </c:pt>
                <c:pt idx="1">
                  <c:v>COL</c:v>
                </c:pt>
                <c:pt idx="2">
                  <c:v>HND</c:v>
                </c:pt>
                <c:pt idx="3">
                  <c:v>NIC</c:v>
                </c:pt>
                <c:pt idx="4">
                  <c:v>PER</c:v>
                </c:pt>
                <c:pt idx="5">
                  <c:v>DOM</c:v>
                </c:pt>
                <c:pt idx="6">
                  <c:v>PRY</c:v>
                </c:pt>
                <c:pt idx="7">
                  <c:v>GTM</c:v>
                </c:pt>
                <c:pt idx="8">
                  <c:v>SLV</c:v>
                </c:pt>
                <c:pt idx="9">
                  <c:v>VEN</c:v>
                </c:pt>
                <c:pt idx="10">
                  <c:v>ECU</c:v>
                </c:pt>
                <c:pt idx="11">
                  <c:v>JAM</c:v>
                </c:pt>
                <c:pt idx="12">
                  <c:v>PAN</c:v>
                </c:pt>
                <c:pt idx="13">
                  <c:v>BRA</c:v>
                </c:pt>
                <c:pt idx="14">
                  <c:v>URY</c:v>
                </c:pt>
                <c:pt idx="15">
                  <c:v>MEX</c:v>
                </c:pt>
                <c:pt idx="16">
                  <c:v>CRI</c:v>
                </c:pt>
                <c:pt idx="17">
                  <c:v>ARG</c:v>
                </c:pt>
                <c:pt idx="18">
                  <c:v>CHL</c:v>
                </c:pt>
              </c:strCache>
            </c:strRef>
          </c:cat>
          <c:val>
            <c:numRef>
              <c:f>'2.12'!$G$28:$G$46</c:f>
              <c:numCache>
                <c:formatCode>0%</c:formatCode>
                <c:ptCount val="19"/>
                <c:pt idx="0">
                  <c:v>0.65284374176951321</c:v>
                </c:pt>
                <c:pt idx="1">
                  <c:v>0.65284374176951321</c:v>
                </c:pt>
                <c:pt idx="2">
                  <c:v>0.65284374176951321</c:v>
                </c:pt>
                <c:pt idx="3">
                  <c:v>0.65284374176951321</c:v>
                </c:pt>
                <c:pt idx="4">
                  <c:v>0.65284374176951321</c:v>
                </c:pt>
                <c:pt idx="5">
                  <c:v>0.65284374176951321</c:v>
                </c:pt>
                <c:pt idx="6">
                  <c:v>0.65284374176951321</c:v>
                </c:pt>
                <c:pt idx="7">
                  <c:v>0.65284374176951321</c:v>
                </c:pt>
                <c:pt idx="8">
                  <c:v>0.65284374176951321</c:v>
                </c:pt>
                <c:pt idx="9">
                  <c:v>0.65284374176951321</c:v>
                </c:pt>
                <c:pt idx="10">
                  <c:v>0.65284374176951321</c:v>
                </c:pt>
                <c:pt idx="11">
                  <c:v>0.65284374176951321</c:v>
                </c:pt>
                <c:pt idx="12">
                  <c:v>0.65284374176951321</c:v>
                </c:pt>
                <c:pt idx="13">
                  <c:v>0.65284374176951321</c:v>
                </c:pt>
                <c:pt idx="14">
                  <c:v>0.65284374176951321</c:v>
                </c:pt>
                <c:pt idx="15">
                  <c:v>0.65284374176951321</c:v>
                </c:pt>
                <c:pt idx="16">
                  <c:v>0.65284374176951321</c:v>
                </c:pt>
                <c:pt idx="17">
                  <c:v>0.65284374176951321</c:v>
                </c:pt>
                <c:pt idx="18">
                  <c:v>0.65284374176951321</c:v>
                </c:pt>
              </c:numCache>
            </c:numRef>
          </c:val>
          <c:smooth val="0"/>
        </c:ser>
        <c:dLbls>
          <c:showLegendKey val="0"/>
          <c:showVal val="0"/>
          <c:showCatName val="0"/>
          <c:showSerName val="0"/>
          <c:showPercent val="0"/>
          <c:showBubbleSize val="0"/>
        </c:dLbls>
        <c:marker val="1"/>
        <c:smooth val="0"/>
        <c:axId val="309516544"/>
        <c:axId val="309207040"/>
      </c:lineChart>
      <c:catAx>
        <c:axId val="309516544"/>
        <c:scaling>
          <c:orientation val="minMax"/>
        </c:scaling>
        <c:delete val="0"/>
        <c:axPos val="b"/>
        <c:majorTickMark val="out"/>
        <c:minorTickMark val="none"/>
        <c:tickLblPos val="nextTo"/>
        <c:txPr>
          <a:bodyPr rot="-5400000" vert="horz"/>
          <a:lstStyle/>
          <a:p>
            <a:pPr>
              <a:defRPr/>
            </a:pPr>
            <a:endParaRPr lang="en-US"/>
          </a:p>
        </c:txPr>
        <c:crossAx val="309207040"/>
        <c:crosses val="autoZero"/>
        <c:auto val="1"/>
        <c:lblAlgn val="ctr"/>
        <c:lblOffset val="100"/>
        <c:noMultiLvlLbl val="0"/>
      </c:catAx>
      <c:valAx>
        <c:axId val="309207040"/>
        <c:scaling>
          <c:orientation val="minMax"/>
        </c:scaling>
        <c:delete val="0"/>
        <c:axPos val="l"/>
        <c:title>
          <c:tx>
            <c:rich>
              <a:bodyPr rot="-5400000" vert="horz"/>
              <a:lstStyle/>
              <a:p>
                <a:pPr>
                  <a:defRPr b="0"/>
                </a:pPr>
                <a:r>
                  <a:rPr lang="en-US" b="0"/>
                  <a:t>Percentage employed</a:t>
                </a:r>
              </a:p>
            </c:rich>
          </c:tx>
          <c:overlay val="0"/>
        </c:title>
        <c:numFmt formatCode="0%" sourceLinked="1"/>
        <c:majorTickMark val="out"/>
        <c:minorTickMark val="none"/>
        <c:tickLblPos val="nextTo"/>
        <c:crossAx val="309516544"/>
        <c:crosses val="autoZero"/>
        <c:crossBetween val="between"/>
      </c:valAx>
    </c:plotArea>
    <c:legend>
      <c:legendPos val="b"/>
      <c:legendEntry>
        <c:idx val="2"/>
        <c:delete val="1"/>
      </c:legendEntry>
      <c:legendEntry>
        <c:idx val="3"/>
        <c:delete val="1"/>
      </c:legendEntry>
      <c:overlay val="0"/>
    </c:legend>
    <c:plotVisOnly val="1"/>
    <c:dispBlanksAs val="gap"/>
    <c:showDLblsOverMax val="0"/>
  </c:chart>
  <c:spPr>
    <a:ln>
      <a:noFill/>
    </a:ln>
  </c:spPr>
  <c:txPr>
    <a:bodyPr/>
    <a:lstStyle/>
    <a:p>
      <a:pPr>
        <a:defRPr sz="800">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3748560735982662"/>
          <c:y val="4.412978326021804E-2"/>
          <c:w val="0.82679328525004647"/>
          <c:h val="0.71763193261111913"/>
        </c:manualLayout>
      </c:layout>
      <c:barChart>
        <c:barDir val="col"/>
        <c:grouping val="clustered"/>
        <c:varyColors val="0"/>
        <c:ser>
          <c:idx val="0"/>
          <c:order val="0"/>
          <c:tx>
            <c:strRef>
              <c:f>'2.12'!$D$51</c:f>
              <c:strCache>
                <c:ptCount val="1"/>
                <c:pt idx="0">
                  <c:v>Non-salaried</c:v>
                </c:pt>
              </c:strCache>
            </c:strRef>
          </c:tx>
          <c:invertIfNegative val="0"/>
          <c:cat>
            <c:strRef>
              <c:f>'2.12'!$B$52:$B$70</c:f>
              <c:strCache>
                <c:ptCount val="19"/>
                <c:pt idx="0">
                  <c:v>PRY</c:v>
                </c:pt>
                <c:pt idx="1">
                  <c:v>BOL</c:v>
                </c:pt>
                <c:pt idx="2">
                  <c:v>GTM</c:v>
                </c:pt>
                <c:pt idx="3">
                  <c:v>PER</c:v>
                </c:pt>
                <c:pt idx="4">
                  <c:v>HND</c:v>
                </c:pt>
                <c:pt idx="5">
                  <c:v>NIC</c:v>
                </c:pt>
                <c:pt idx="6">
                  <c:v>ECU</c:v>
                </c:pt>
                <c:pt idx="7">
                  <c:v>MEX</c:v>
                </c:pt>
                <c:pt idx="8">
                  <c:v>SLV</c:v>
                </c:pt>
                <c:pt idx="9">
                  <c:v>COL</c:v>
                </c:pt>
                <c:pt idx="10">
                  <c:v>JAM</c:v>
                </c:pt>
                <c:pt idx="11">
                  <c:v>ARG</c:v>
                </c:pt>
                <c:pt idx="12">
                  <c:v>DOM</c:v>
                </c:pt>
                <c:pt idx="13">
                  <c:v>VEN</c:v>
                </c:pt>
                <c:pt idx="14">
                  <c:v>PAN</c:v>
                </c:pt>
                <c:pt idx="15">
                  <c:v>BRA</c:v>
                </c:pt>
                <c:pt idx="16">
                  <c:v>CRI</c:v>
                </c:pt>
                <c:pt idx="17">
                  <c:v>URY</c:v>
                </c:pt>
                <c:pt idx="18">
                  <c:v>CHL</c:v>
                </c:pt>
              </c:strCache>
            </c:strRef>
          </c:cat>
          <c:val>
            <c:numRef>
              <c:f>'2.12'!$D$52:$D$70</c:f>
              <c:numCache>
                <c:formatCode>0%</c:formatCode>
                <c:ptCount val="19"/>
                <c:pt idx="0">
                  <c:v>5.8200000000000005E-4</c:v>
                </c:pt>
                <c:pt idx="1">
                  <c:v>2.5950999999999998E-2</c:v>
                </c:pt>
                <c:pt idx="2">
                  <c:v>1.877E-3</c:v>
                </c:pt>
                <c:pt idx="4">
                  <c:v>9.1889999999999993E-3</c:v>
                </c:pt>
                <c:pt idx="5">
                  <c:v>1.341E-3</c:v>
                </c:pt>
                <c:pt idx="7">
                  <c:v>1.5491E-2</c:v>
                </c:pt>
                <c:pt idx="8">
                  <c:v>2.9191999999999999E-2</c:v>
                </c:pt>
                <c:pt idx="9">
                  <c:v>8.9802000000000007E-2</c:v>
                </c:pt>
                <c:pt idx="10">
                  <c:v>5.7844113352281026E-2</c:v>
                </c:pt>
                <c:pt idx="14">
                  <c:v>8.0451999999999996E-2</c:v>
                </c:pt>
                <c:pt idx="15">
                  <c:v>0.30799900000000002</c:v>
                </c:pt>
                <c:pt idx="16">
                  <c:v>0.48224899999999998</c:v>
                </c:pt>
                <c:pt idx="17">
                  <c:v>0.40344600000000003</c:v>
                </c:pt>
                <c:pt idx="18">
                  <c:v>0.22284300000000001</c:v>
                </c:pt>
              </c:numCache>
            </c:numRef>
          </c:val>
        </c:ser>
        <c:ser>
          <c:idx val="1"/>
          <c:order val="1"/>
          <c:tx>
            <c:strRef>
              <c:f>'2.12'!$E$51</c:f>
              <c:strCache>
                <c:ptCount val="1"/>
                <c:pt idx="0">
                  <c:v>Salaried</c:v>
                </c:pt>
              </c:strCache>
            </c:strRef>
          </c:tx>
          <c:invertIfNegative val="0"/>
          <c:cat>
            <c:strRef>
              <c:f>'2.12'!$B$52:$B$70</c:f>
              <c:strCache>
                <c:ptCount val="19"/>
                <c:pt idx="0">
                  <c:v>PRY</c:v>
                </c:pt>
                <c:pt idx="1">
                  <c:v>BOL</c:v>
                </c:pt>
                <c:pt idx="2">
                  <c:v>GTM</c:v>
                </c:pt>
                <c:pt idx="3">
                  <c:v>PER</c:v>
                </c:pt>
                <c:pt idx="4">
                  <c:v>HND</c:v>
                </c:pt>
                <c:pt idx="5">
                  <c:v>NIC</c:v>
                </c:pt>
                <c:pt idx="6">
                  <c:v>ECU</c:v>
                </c:pt>
                <c:pt idx="7">
                  <c:v>MEX</c:v>
                </c:pt>
                <c:pt idx="8">
                  <c:v>SLV</c:v>
                </c:pt>
                <c:pt idx="9">
                  <c:v>COL</c:v>
                </c:pt>
                <c:pt idx="10">
                  <c:v>JAM</c:v>
                </c:pt>
                <c:pt idx="11">
                  <c:v>ARG</c:v>
                </c:pt>
                <c:pt idx="12">
                  <c:v>DOM</c:v>
                </c:pt>
                <c:pt idx="13">
                  <c:v>VEN</c:v>
                </c:pt>
                <c:pt idx="14">
                  <c:v>PAN</c:v>
                </c:pt>
                <c:pt idx="15">
                  <c:v>BRA</c:v>
                </c:pt>
                <c:pt idx="16">
                  <c:v>CRI</c:v>
                </c:pt>
                <c:pt idx="17">
                  <c:v>URY</c:v>
                </c:pt>
                <c:pt idx="18">
                  <c:v>CHL</c:v>
                </c:pt>
              </c:strCache>
            </c:strRef>
          </c:cat>
          <c:val>
            <c:numRef>
              <c:f>'2.12'!$E$52:$E$70</c:f>
              <c:numCache>
                <c:formatCode>0%</c:formatCode>
                <c:ptCount val="19"/>
                <c:pt idx="0">
                  <c:v>0.32654300000000003</c:v>
                </c:pt>
                <c:pt idx="1">
                  <c:v>0.32972000000000001</c:v>
                </c:pt>
                <c:pt idx="2">
                  <c:v>0.33600000000000002</c:v>
                </c:pt>
                <c:pt idx="3">
                  <c:v>0.357881</c:v>
                </c:pt>
                <c:pt idx="4">
                  <c:v>0.39466000000000001</c:v>
                </c:pt>
                <c:pt idx="5">
                  <c:v>0.40000799999999997</c:v>
                </c:pt>
                <c:pt idx="6">
                  <c:v>0.45528800000000003</c:v>
                </c:pt>
                <c:pt idx="7">
                  <c:v>0.45686100000000002</c:v>
                </c:pt>
                <c:pt idx="8">
                  <c:v>0.50877499999999998</c:v>
                </c:pt>
                <c:pt idx="9">
                  <c:v>0.60193399999999997</c:v>
                </c:pt>
                <c:pt idx="10">
                  <c:v>0.62729943962282564</c:v>
                </c:pt>
                <c:pt idx="11">
                  <c:v>0.65574299999999996</c:v>
                </c:pt>
                <c:pt idx="12">
                  <c:v>0.66773199999999999</c:v>
                </c:pt>
                <c:pt idx="13">
                  <c:v>0.70782699999999998</c:v>
                </c:pt>
                <c:pt idx="14">
                  <c:v>0.74320299999999995</c:v>
                </c:pt>
                <c:pt idx="15">
                  <c:v>0.76093100000000002</c:v>
                </c:pt>
                <c:pt idx="16">
                  <c:v>0.78095400000000004</c:v>
                </c:pt>
                <c:pt idx="17">
                  <c:v>0.821689</c:v>
                </c:pt>
                <c:pt idx="18">
                  <c:v>0.82481099999999996</c:v>
                </c:pt>
              </c:numCache>
            </c:numRef>
          </c:val>
        </c:ser>
        <c:dLbls>
          <c:showLegendKey val="0"/>
          <c:showVal val="0"/>
          <c:showCatName val="0"/>
          <c:showSerName val="0"/>
          <c:showPercent val="0"/>
          <c:showBubbleSize val="0"/>
        </c:dLbls>
        <c:gapWidth val="150"/>
        <c:axId val="285152384"/>
        <c:axId val="285153920"/>
      </c:barChart>
      <c:lineChart>
        <c:grouping val="standard"/>
        <c:varyColors val="0"/>
        <c:ser>
          <c:idx val="2"/>
          <c:order val="2"/>
          <c:tx>
            <c:strRef>
              <c:f>'2.12'!$F$51</c:f>
              <c:strCache>
                <c:ptCount val="1"/>
                <c:pt idx="0">
                  <c:v>LAC-13:CP</c:v>
                </c:pt>
              </c:strCache>
            </c:strRef>
          </c:tx>
          <c:marker>
            <c:symbol val="none"/>
          </c:marker>
          <c:dLbls>
            <c:dLbl>
              <c:idx val="3"/>
              <c:layout>
                <c:manualLayout>
                  <c:x val="0.23082343532587582"/>
                  <c:y val="-0.10068541853448824"/>
                </c:manualLayout>
              </c:layout>
              <c:tx>
                <c:rich>
                  <a:bodyPr/>
                  <a:lstStyle/>
                  <a:p>
                    <a:r>
                      <a:rPr lang="en-US"/>
                      <a:t>LAC-13:CP, 16%</a:t>
                    </a:r>
                  </a:p>
                </c:rich>
              </c:tx>
              <c:dLblPos val="r"/>
              <c:showLegendKey val="0"/>
              <c:showVal val="1"/>
              <c:showCatName val="0"/>
              <c:showSerName val="1"/>
              <c:showPercent val="0"/>
              <c:showBubbleSize val="0"/>
            </c:dLbl>
            <c:showLegendKey val="0"/>
            <c:showVal val="0"/>
            <c:showCatName val="0"/>
            <c:showSerName val="0"/>
            <c:showPercent val="0"/>
            <c:showBubbleSize val="0"/>
          </c:dLbls>
          <c:val>
            <c:numRef>
              <c:f>'2.12'!$F$52:$F$70</c:f>
              <c:numCache>
                <c:formatCode>0%</c:formatCode>
                <c:ptCount val="19"/>
                <c:pt idx="0">
                  <c:v>0.1561814408640185</c:v>
                </c:pt>
                <c:pt idx="1">
                  <c:v>0.1561814408640185</c:v>
                </c:pt>
                <c:pt idx="2">
                  <c:v>0.1561814408640185</c:v>
                </c:pt>
                <c:pt idx="3">
                  <c:v>0.1561814408640185</c:v>
                </c:pt>
                <c:pt idx="4">
                  <c:v>0.1561814408640185</c:v>
                </c:pt>
                <c:pt idx="5">
                  <c:v>0.1561814408640185</c:v>
                </c:pt>
                <c:pt idx="6">
                  <c:v>0.1561814408640185</c:v>
                </c:pt>
                <c:pt idx="7">
                  <c:v>0.1561814408640185</c:v>
                </c:pt>
                <c:pt idx="8">
                  <c:v>0.1561814408640185</c:v>
                </c:pt>
                <c:pt idx="9">
                  <c:v>0.1561814408640185</c:v>
                </c:pt>
                <c:pt idx="10">
                  <c:v>0.1561814408640185</c:v>
                </c:pt>
                <c:pt idx="11">
                  <c:v>0.1561814408640185</c:v>
                </c:pt>
                <c:pt idx="12">
                  <c:v>0.1561814408640185</c:v>
                </c:pt>
                <c:pt idx="13">
                  <c:v>0.1561814408640185</c:v>
                </c:pt>
                <c:pt idx="14">
                  <c:v>0.1561814408640185</c:v>
                </c:pt>
                <c:pt idx="15">
                  <c:v>0.1561814408640185</c:v>
                </c:pt>
                <c:pt idx="16">
                  <c:v>0.1561814408640185</c:v>
                </c:pt>
                <c:pt idx="17">
                  <c:v>0.1561814408640185</c:v>
                </c:pt>
                <c:pt idx="18">
                  <c:v>0.1561814408640185</c:v>
                </c:pt>
              </c:numCache>
            </c:numRef>
          </c:val>
          <c:smooth val="0"/>
        </c:ser>
        <c:ser>
          <c:idx val="3"/>
          <c:order val="3"/>
          <c:tx>
            <c:strRef>
              <c:f>'2.12'!$G$51</c:f>
              <c:strCache>
                <c:ptCount val="1"/>
                <c:pt idx="0">
                  <c:v>LAC-19:A</c:v>
                </c:pt>
              </c:strCache>
            </c:strRef>
          </c:tx>
          <c:marker>
            <c:symbol val="none"/>
          </c:marker>
          <c:dLbls>
            <c:dLbl>
              <c:idx val="2"/>
              <c:tx>
                <c:rich>
                  <a:bodyPr/>
                  <a:lstStyle/>
                  <a:p>
                    <a:r>
                      <a:rPr lang="en-US"/>
                      <a:t>LAC-19:NS, 63%</a:t>
                    </a:r>
                  </a:p>
                </c:rich>
              </c:tx>
              <c:dLblPos val="t"/>
              <c:showLegendKey val="0"/>
              <c:showVal val="1"/>
              <c:showCatName val="0"/>
              <c:showSerName val="1"/>
              <c:showPercent val="0"/>
              <c:showBubbleSize val="0"/>
            </c:dLbl>
            <c:showLegendKey val="0"/>
            <c:showVal val="0"/>
            <c:showCatName val="0"/>
            <c:showSerName val="0"/>
            <c:showPercent val="0"/>
            <c:showBubbleSize val="0"/>
          </c:dLbls>
          <c:val>
            <c:numRef>
              <c:f>'2.12'!$G$52:$G$70</c:f>
              <c:numCache>
                <c:formatCode>0%</c:formatCode>
                <c:ptCount val="19"/>
                <c:pt idx="0">
                  <c:v>0.62702624925421424</c:v>
                </c:pt>
                <c:pt idx="1">
                  <c:v>0.62702624925421424</c:v>
                </c:pt>
                <c:pt idx="2">
                  <c:v>0.62702624925421424</c:v>
                </c:pt>
                <c:pt idx="3">
                  <c:v>0.62702624925421424</c:v>
                </c:pt>
                <c:pt idx="4">
                  <c:v>0.62702624925421424</c:v>
                </c:pt>
                <c:pt idx="5">
                  <c:v>0.62702624925421424</c:v>
                </c:pt>
                <c:pt idx="6">
                  <c:v>0.62702624925421424</c:v>
                </c:pt>
                <c:pt idx="7">
                  <c:v>0.62702624925421424</c:v>
                </c:pt>
                <c:pt idx="8">
                  <c:v>0.62702624925421424</c:v>
                </c:pt>
                <c:pt idx="9">
                  <c:v>0.62702624925421424</c:v>
                </c:pt>
                <c:pt idx="10">
                  <c:v>0.62702624925421424</c:v>
                </c:pt>
                <c:pt idx="11">
                  <c:v>0.62702624925421424</c:v>
                </c:pt>
                <c:pt idx="12">
                  <c:v>0.62702624925421424</c:v>
                </c:pt>
                <c:pt idx="13">
                  <c:v>0.62702624925421424</c:v>
                </c:pt>
                <c:pt idx="14">
                  <c:v>0.62702624925421424</c:v>
                </c:pt>
                <c:pt idx="15">
                  <c:v>0.62702624925421424</c:v>
                </c:pt>
                <c:pt idx="16">
                  <c:v>0.62702624925421424</c:v>
                </c:pt>
                <c:pt idx="17">
                  <c:v>0.62702624925421424</c:v>
                </c:pt>
                <c:pt idx="18">
                  <c:v>0.62702624925421424</c:v>
                </c:pt>
              </c:numCache>
            </c:numRef>
          </c:val>
          <c:smooth val="0"/>
        </c:ser>
        <c:dLbls>
          <c:showLegendKey val="0"/>
          <c:showVal val="0"/>
          <c:showCatName val="0"/>
          <c:showSerName val="0"/>
          <c:showPercent val="0"/>
          <c:showBubbleSize val="0"/>
        </c:dLbls>
        <c:marker val="1"/>
        <c:smooth val="0"/>
        <c:axId val="285152384"/>
        <c:axId val="285153920"/>
      </c:lineChart>
      <c:catAx>
        <c:axId val="285152384"/>
        <c:scaling>
          <c:orientation val="minMax"/>
        </c:scaling>
        <c:delete val="0"/>
        <c:axPos val="b"/>
        <c:majorTickMark val="out"/>
        <c:minorTickMark val="none"/>
        <c:tickLblPos val="nextTo"/>
        <c:txPr>
          <a:bodyPr rot="-5400000" vert="horz"/>
          <a:lstStyle/>
          <a:p>
            <a:pPr>
              <a:defRPr/>
            </a:pPr>
            <a:endParaRPr lang="en-US"/>
          </a:p>
        </c:txPr>
        <c:crossAx val="285153920"/>
        <c:crosses val="autoZero"/>
        <c:auto val="1"/>
        <c:lblAlgn val="ctr"/>
        <c:lblOffset val="100"/>
        <c:noMultiLvlLbl val="0"/>
      </c:catAx>
      <c:valAx>
        <c:axId val="285153920"/>
        <c:scaling>
          <c:orientation val="minMax"/>
        </c:scaling>
        <c:delete val="0"/>
        <c:axPos val="l"/>
        <c:title>
          <c:tx>
            <c:rich>
              <a:bodyPr rot="-5400000" vert="horz"/>
              <a:lstStyle/>
              <a:p>
                <a:pPr>
                  <a:defRPr b="0"/>
                </a:pPr>
                <a:r>
                  <a:rPr lang="en-US" b="0"/>
                  <a:t>Percentage</a:t>
                </a:r>
                <a:r>
                  <a:rPr lang="en-US" b="0" baseline="0"/>
                  <a:t> of contributors</a:t>
                </a:r>
                <a:endParaRPr lang="en-US" b="0"/>
              </a:p>
            </c:rich>
          </c:tx>
          <c:overlay val="0"/>
        </c:title>
        <c:numFmt formatCode="0%" sourceLinked="1"/>
        <c:majorTickMark val="out"/>
        <c:minorTickMark val="none"/>
        <c:tickLblPos val="nextTo"/>
        <c:crossAx val="285152384"/>
        <c:crosses val="autoZero"/>
        <c:crossBetween val="between"/>
      </c:valAx>
    </c:plotArea>
    <c:legend>
      <c:legendPos val="b"/>
      <c:legendEntry>
        <c:idx val="2"/>
        <c:delete val="1"/>
      </c:legendEntry>
      <c:legendEntry>
        <c:idx val="3"/>
        <c:delete val="1"/>
      </c:legendEntry>
      <c:layout>
        <c:manualLayout>
          <c:xMode val="edge"/>
          <c:yMode val="edge"/>
          <c:x val="0.28150384440851617"/>
          <c:y val="0.89193119263552434"/>
          <c:w val="0.43699202738947734"/>
          <c:h val="6.1807183464490399E-2"/>
        </c:manualLayout>
      </c:layout>
      <c:overlay val="0"/>
    </c:legend>
    <c:plotVisOnly val="1"/>
    <c:dispBlanksAs val="gap"/>
    <c:showDLblsOverMax val="0"/>
  </c:chart>
  <c:spPr>
    <a:ln>
      <a:noFill/>
    </a:ln>
  </c:spPr>
  <c:txPr>
    <a:bodyPr/>
    <a:lstStyle/>
    <a:p>
      <a:pPr>
        <a:defRPr sz="800">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lineChart>
        <c:grouping val="standard"/>
        <c:varyColors val="0"/>
        <c:ser>
          <c:idx val="0"/>
          <c:order val="0"/>
          <c:tx>
            <c:strRef>
              <c:f>'2.13'!$C$26</c:f>
              <c:strCache>
                <c:ptCount val="1"/>
                <c:pt idx="0">
                  <c:v>Small (2-5)</c:v>
                </c:pt>
              </c:strCache>
            </c:strRef>
          </c:tx>
          <c:spPr>
            <a:ln w="28575">
              <a:solidFill>
                <a:sysClr val="windowText" lastClr="000000"/>
              </a:solidFill>
              <a:prstDash val="dashDot"/>
            </a:ln>
          </c:spPr>
          <c:marker>
            <c:symbol val="none"/>
          </c:marker>
          <c:val>
            <c:numRef>
              <c:f>'2.13'!$D$26:$M$26</c:f>
              <c:numCache>
                <c:formatCode>0%</c:formatCode>
                <c:ptCount val="10"/>
                <c:pt idx="0">
                  <c:v>3.4452952991296415E-2</c:v>
                </c:pt>
                <c:pt idx="1">
                  <c:v>6.3805049481592976E-2</c:v>
                </c:pt>
                <c:pt idx="2">
                  <c:v>9.6666620404819631E-2</c:v>
                </c:pt>
                <c:pt idx="3">
                  <c:v>0.1279464524234516</c:v>
                </c:pt>
                <c:pt idx="4">
                  <c:v>0.15697553179288043</c:v>
                </c:pt>
                <c:pt idx="5">
                  <c:v>0.25095675287628405</c:v>
                </c:pt>
                <c:pt idx="6">
                  <c:v>0.27269601529713094</c:v>
                </c:pt>
                <c:pt idx="7">
                  <c:v>0.33316988676747455</c:v>
                </c:pt>
                <c:pt idx="8">
                  <c:v>0.47264791999247741</c:v>
                </c:pt>
                <c:pt idx="9">
                  <c:v>0.59529780934864818</c:v>
                </c:pt>
              </c:numCache>
            </c:numRef>
          </c:val>
          <c:smooth val="0"/>
        </c:ser>
        <c:ser>
          <c:idx val="1"/>
          <c:order val="1"/>
          <c:tx>
            <c:strRef>
              <c:f>'2.13'!$C$27</c:f>
              <c:strCache>
                <c:ptCount val="1"/>
                <c:pt idx="0">
                  <c:v>Medium (6-50)</c:v>
                </c:pt>
              </c:strCache>
            </c:strRef>
          </c:tx>
          <c:spPr>
            <a:ln w="28575">
              <a:solidFill>
                <a:schemeClr val="tx1"/>
              </a:solidFill>
              <a:prstDash val="dash"/>
            </a:ln>
          </c:spPr>
          <c:marker>
            <c:symbol val="none"/>
          </c:marker>
          <c:val>
            <c:numRef>
              <c:f>'2.13'!$D$27:$M$27</c:f>
              <c:numCache>
                <c:formatCode>0%</c:formatCode>
                <c:ptCount val="10"/>
                <c:pt idx="0">
                  <c:v>0.14158507515612379</c:v>
                </c:pt>
                <c:pt idx="1">
                  <c:v>0.26566481443879786</c:v>
                </c:pt>
                <c:pt idx="2">
                  <c:v>0.32592998153485359</c:v>
                </c:pt>
                <c:pt idx="3">
                  <c:v>0.40517304084674055</c:v>
                </c:pt>
                <c:pt idx="4">
                  <c:v>0.48090350302453316</c:v>
                </c:pt>
                <c:pt idx="5">
                  <c:v>0.58660635023807395</c:v>
                </c:pt>
                <c:pt idx="6">
                  <c:v>0.63453238695031056</c:v>
                </c:pt>
                <c:pt idx="7">
                  <c:v>0.72658696382380816</c:v>
                </c:pt>
                <c:pt idx="8">
                  <c:v>0.77912665220144017</c:v>
                </c:pt>
                <c:pt idx="9">
                  <c:v>0.8123437083726901</c:v>
                </c:pt>
              </c:numCache>
            </c:numRef>
          </c:val>
          <c:smooth val="0"/>
        </c:ser>
        <c:ser>
          <c:idx val="2"/>
          <c:order val="2"/>
          <c:tx>
            <c:strRef>
              <c:f>'2.13'!$C$28</c:f>
              <c:strCache>
                <c:ptCount val="1"/>
                <c:pt idx="0">
                  <c:v>Large (50 +)</c:v>
                </c:pt>
              </c:strCache>
            </c:strRef>
          </c:tx>
          <c:spPr>
            <a:ln w="28575">
              <a:solidFill>
                <a:schemeClr val="dk1">
                  <a:tint val="78000"/>
                  <a:shade val="95000"/>
                  <a:satMod val="105000"/>
                </a:schemeClr>
              </a:solidFill>
            </a:ln>
          </c:spPr>
          <c:marker>
            <c:symbol val="none"/>
          </c:marker>
          <c:val>
            <c:numRef>
              <c:f>'2.13'!$D$28:$M$28</c:f>
              <c:numCache>
                <c:formatCode>0%</c:formatCode>
                <c:ptCount val="10"/>
                <c:pt idx="0">
                  <c:v>0.30485122850748403</c:v>
                </c:pt>
                <c:pt idx="1">
                  <c:v>0.47218905654334653</c:v>
                </c:pt>
                <c:pt idx="2">
                  <c:v>0.57511514977612577</c:v>
                </c:pt>
                <c:pt idx="3">
                  <c:v>0.64658980350466189</c:v>
                </c:pt>
                <c:pt idx="4">
                  <c:v>0.73969021845239391</c:v>
                </c:pt>
                <c:pt idx="5">
                  <c:v>0.85564736519819673</c:v>
                </c:pt>
                <c:pt idx="6">
                  <c:v>0.85214654581539473</c:v>
                </c:pt>
                <c:pt idx="7">
                  <c:v>0.89796971614719723</c:v>
                </c:pt>
                <c:pt idx="8">
                  <c:v>0.91352038821364923</c:v>
                </c:pt>
                <c:pt idx="9">
                  <c:v>0.92498342252087495</c:v>
                </c:pt>
              </c:numCache>
            </c:numRef>
          </c:val>
          <c:smooth val="0"/>
        </c:ser>
        <c:dLbls>
          <c:showLegendKey val="0"/>
          <c:showVal val="0"/>
          <c:showCatName val="0"/>
          <c:showSerName val="0"/>
          <c:showPercent val="0"/>
          <c:showBubbleSize val="0"/>
        </c:dLbls>
        <c:marker val="1"/>
        <c:smooth val="0"/>
        <c:axId val="285230592"/>
        <c:axId val="285232128"/>
      </c:lineChart>
      <c:catAx>
        <c:axId val="285230592"/>
        <c:scaling>
          <c:orientation val="minMax"/>
        </c:scaling>
        <c:delete val="0"/>
        <c:axPos val="b"/>
        <c:majorTickMark val="out"/>
        <c:minorTickMark val="none"/>
        <c:tickLblPos val="nextTo"/>
        <c:crossAx val="285232128"/>
        <c:crosses val="autoZero"/>
        <c:auto val="1"/>
        <c:lblAlgn val="ctr"/>
        <c:lblOffset val="100"/>
        <c:noMultiLvlLbl val="0"/>
      </c:catAx>
      <c:valAx>
        <c:axId val="285232128"/>
        <c:scaling>
          <c:orientation val="minMax"/>
        </c:scaling>
        <c:delete val="0"/>
        <c:axPos val="l"/>
        <c:title>
          <c:tx>
            <c:rich>
              <a:bodyPr rot="-5400000" vert="horz"/>
              <a:lstStyle/>
              <a:p>
                <a:pPr>
                  <a:defRPr b="0"/>
                </a:pPr>
                <a:r>
                  <a:rPr lang="en-US" b="0"/>
                  <a:t>Percentage of contributors</a:t>
                </a:r>
              </a:p>
            </c:rich>
          </c:tx>
          <c:overlay val="0"/>
        </c:title>
        <c:numFmt formatCode="0%" sourceLinked="1"/>
        <c:majorTickMark val="out"/>
        <c:minorTickMark val="none"/>
        <c:tickLblPos val="nextTo"/>
        <c:crossAx val="285230592"/>
        <c:crosses val="autoZero"/>
        <c:crossBetween val="between"/>
      </c:valAx>
    </c:plotArea>
    <c:legend>
      <c:legendPos val="b"/>
      <c:overlay val="0"/>
    </c:legend>
    <c:plotVisOnly val="1"/>
    <c:dispBlanksAs val="gap"/>
    <c:showDLblsOverMax val="0"/>
  </c:chart>
  <c:spPr>
    <a:ln>
      <a:noFill/>
    </a:ln>
  </c:spPr>
  <c:txPr>
    <a:bodyPr/>
    <a:lstStyle/>
    <a:p>
      <a:pPr>
        <a:defRPr sz="1000">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lineChart>
        <c:grouping val="standard"/>
        <c:varyColors val="0"/>
        <c:ser>
          <c:idx val="1"/>
          <c:order val="0"/>
          <c:tx>
            <c:strRef>
              <c:f>'2.13'!$C$31</c:f>
              <c:strCache>
                <c:ptCount val="1"/>
                <c:pt idx="0">
                  <c:v>Salaried</c:v>
                </c:pt>
              </c:strCache>
            </c:strRef>
          </c:tx>
          <c:spPr>
            <a:ln w="28575">
              <a:solidFill>
                <a:schemeClr val="tx1"/>
              </a:solidFill>
            </a:ln>
          </c:spPr>
          <c:marker>
            <c:symbol val="none"/>
          </c:marker>
          <c:cat>
            <c:multiLvlStrRef>
              <c:f>'2.13'!#REF!</c:f>
            </c:multiLvlStrRef>
          </c:cat>
          <c:val>
            <c:numRef>
              <c:f>'2.13'!$D$31:$M$31</c:f>
              <c:numCache>
                <c:formatCode>0%</c:formatCode>
                <c:ptCount val="10"/>
                <c:pt idx="0">
                  <c:v>8.2330513966426808E-2</c:v>
                </c:pt>
                <c:pt idx="1">
                  <c:v>0.26352250877779637</c:v>
                </c:pt>
                <c:pt idx="2">
                  <c:v>0.49620704583807523</c:v>
                </c:pt>
                <c:pt idx="3">
                  <c:v>0.52274586278454882</c:v>
                </c:pt>
                <c:pt idx="4">
                  <c:v>0.6042157049209429</c:v>
                </c:pt>
                <c:pt idx="5">
                  <c:v>0.69591563420647817</c:v>
                </c:pt>
                <c:pt idx="6">
                  <c:v>0.72124839839949639</c:v>
                </c:pt>
                <c:pt idx="7">
                  <c:v>0.79369406151805133</c:v>
                </c:pt>
                <c:pt idx="8">
                  <c:v>0.85660414383663752</c:v>
                </c:pt>
                <c:pt idx="9">
                  <c:v>0.89116512812691784</c:v>
                </c:pt>
              </c:numCache>
            </c:numRef>
          </c:val>
          <c:smooth val="0"/>
        </c:ser>
        <c:ser>
          <c:idx val="0"/>
          <c:order val="1"/>
          <c:tx>
            <c:strRef>
              <c:f>'2.13'!$C$30</c:f>
              <c:strCache>
                <c:ptCount val="1"/>
                <c:pt idx="0">
                  <c:v>Non-salaried</c:v>
                </c:pt>
              </c:strCache>
            </c:strRef>
          </c:tx>
          <c:spPr>
            <a:ln w="28575">
              <a:prstDash val="dash"/>
            </a:ln>
          </c:spPr>
          <c:marker>
            <c:symbol val="none"/>
          </c:marker>
          <c:val>
            <c:numRef>
              <c:f>'2.13'!$D$30:$M$30</c:f>
              <c:numCache>
                <c:formatCode>0%</c:formatCode>
                <c:ptCount val="10"/>
                <c:pt idx="0">
                  <c:v>3.5983936931837608E-2</c:v>
                </c:pt>
                <c:pt idx="1">
                  <c:v>5.3902747213928064E-2</c:v>
                </c:pt>
                <c:pt idx="2">
                  <c:v>6.8356063032237402E-2</c:v>
                </c:pt>
                <c:pt idx="3">
                  <c:v>7.5226839986093474E-2</c:v>
                </c:pt>
                <c:pt idx="4">
                  <c:v>8.948689517072303E-2</c:v>
                </c:pt>
                <c:pt idx="5">
                  <c:v>0.11276914370405089</c:v>
                </c:pt>
                <c:pt idx="6">
                  <c:v>0.19627598796284076</c:v>
                </c:pt>
                <c:pt idx="7">
                  <c:v>0.23195758919226894</c:v>
                </c:pt>
                <c:pt idx="8">
                  <c:v>0.32614324125729904</c:v>
                </c:pt>
                <c:pt idx="9">
                  <c:v>0.48635139314435494</c:v>
                </c:pt>
              </c:numCache>
            </c:numRef>
          </c:val>
          <c:smooth val="0"/>
        </c:ser>
        <c:dLbls>
          <c:showLegendKey val="0"/>
          <c:showVal val="0"/>
          <c:showCatName val="0"/>
          <c:showSerName val="0"/>
          <c:showPercent val="0"/>
          <c:showBubbleSize val="0"/>
        </c:dLbls>
        <c:marker val="1"/>
        <c:smooth val="0"/>
        <c:axId val="285270016"/>
        <c:axId val="285271552"/>
      </c:lineChart>
      <c:catAx>
        <c:axId val="285270016"/>
        <c:scaling>
          <c:orientation val="minMax"/>
        </c:scaling>
        <c:delete val="0"/>
        <c:axPos val="b"/>
        <c:majorTickMark val="out"/>
        <c:minorTickMark val="none"/>
        <c:tickLblPos val="nextTo"/>
        <c:crossAx val="285271552"/>
        <c:crosses val="autoZero"/>
        <c:auto val="1"/>
        <c:lblAlgn val="ctr"/>
        <c:lblOffset val="100"/>
        <c:noMultiLvlLbl val="0"/>
      </c:catAx>
      <c:valAx>
        <c:axId val="285271552"/>
        <c:scaling>
          <c:orientation val="minMax"/>
        </c:scaling>
        <c:delete val="0"/>
        <c:axPos val="l"/>
        <c:title>
          <c:tx>
            <c:rich>
              <a:bodyPr rot="-5400000" vert="horz"/>
              <a:lstStyle/>
              <a:p>
                <a:pPr>
                  <a:defRPr b="0"/>
                </a:pPr>
                <a:r>
                  <a:rPr lang="en-US" b="0"/>
                  <a:t>Percentage of contributors</a:t>
                </a:r>
              </a:p>
            </c:rich>
          </c:tx>
          <c:overlay val="0"/>
        </c:title>
        <c:numFmt formatCode="0%" sourceLinked="1"/>
        <c:majorTickMark val="out"/>
        <c:minorTickMark val="none"/>
        <c:tickLblPos val="nextTo"/>
        <c:crossAx val="285270016"/>
        <c:crosses val="autoZero"/>
        <c:crossBetween val="between"/>
      </c:valAx>
    </c:plotArea>
    <c:legend>
      <c:legendPos val="b"/>
      <c:overlay val="0"/>
    </c:legend>
    <c:plotVisOnly val="1"/>
    <c:dispBlanksAs val="gap"/>
    <c:showDLblsOverMax val="0"/>
  </c:chart>
  <c:spPr>
    <a:ln>
      <a:noFill/>
    </a:ln>
  </c:spPr>
  <c:txPr>
    <a:bodyPr/>
    <a:lstStyle/>
    <a:p>
      <a:pPr>
        <a:defRPr sz="1000">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43652358942704"/>
          <c:y val="3.6817670800091871E-2"/>
          <c:w val="0.84635782859838504"/>
          <c:h val="0.69818954404252731"/>
        </c:manualLayout>
      </c:layout>
      <c:scatterChart>
        <c:scatterStyle val="lineMarker"/>
        <c:varyColors val="0"/>
        <c:ser>
          <c:idx val="0"/>
          <c:order val="0"/>
          <c:tx>
            <c:strRef>
              <c:f>'2.5.1'!$D$27</c:f>
              <c:strCache>
                <c:ptCount val="1"/>
                <c:pt idx="0">
                  <c:v>Contributors/employed</c:v>
                </c:pt>
              </c:strCache>
            </c:strRef>
          </c:tx>
          <c:spPr>
            <a:ln w="28575">
              <a:noFill/>
            </a:ln>
          </c:spPr>
          <c:marker>
            <c:symbol val="circle"/>
            <c:size val="6"/>
            <c:spPr>
              <a:solidFill>
                <a:schemeClr val="tx1">
                  <a:lumMod val="65000"/>
                  <a:lumOff val="35000"/>
                </a:schemeClr>
              </a:solidFill>
              <a:ln>
                <a:noFill/>
              </a:ln>
            </c:spPr>
          </c:marker>
          <c:xVal>
            <c:numRef>
              <c:f>'2.5.1'!$D$28:$D$144</c:f>
              <c:numCache>
                <c:formatCode>General</c:formatCode>
                <c:ptCount val="117"/>
                <c:pt idx="0">
                  <c:v>6.796386</c:v>
                </c:pt>
                <c:pt idx="1">
                  <c:v>6.7993600000000001</c:v>
                </c:pt>
                <c:pt idx="2">
                  <c:v>6.8256360000000003</c:v>
                </c:pt>
                <c:pt idx="3">
                  <c:v>6.8516539999999999</c:v>
                </c:pt>
                <c:pt idx="4">
                  <c:v>6.8614240000000004</c:v>
                </c:pt>
                <c:pt idx="5">
                  <c:v>6.8963739999999998</c:v>
                </c:pt>
                <c:pt idx="6">
                  <c:v>6.9232149999999999</c:v>
                </c:pt>
                <c:pt idx="7">
                  <c:v>7.0871979999999999</c:v>
                </c:pt>
                <c:pt idx="8">
                  <c:v>7.1032640000000002</c:v>
                </c:pt>
                <c:pt idx="9">
                  <c:v>7.1642409999999996</c:v>
                </c:pt>
                <c:pt idx="10">
                  <c:v>7.209695</c:v>
                </c:pt>
                <c:pt idx="11">
                  <c:v>7.2976260000000002</c:v>
                </c:pt>
                <c:pt idx="12">
                  <c:v>7.3638690000000002</c:v>
                </c:pt>
                <c:pt idx="13">
                  <c:v>7.4015240000000002</c:v>
                </c:pt>
                <c:pt idx="14">
                  <c:v>7.4030670000000001</c:v>
                </c:pt>
                <c:pt idx="15">
                  <c:v>7.4918800000000001</c:v>
                </c:pt>
                <c:pt idx="16">
                  <c:v>7.6219640000000002</c:v>
                </c:pt>
                <c:pt idx="17">
                  <c:v>7.6530630000000004</c:v>
                </c:pt>
                <c:pt idx="18">
                  <c:v>7.6633420000000001</c:v>
                </c:pt>
                <c:pt idx="19">
                  <c:v>7.6886890000000001</c:v>
                </c:pt>
                <c:pt idx="20">
                  <c:v>7.724424</c:v>
                </c:pt>
                <c:pt idx="21">
                  <c:v>7.7264470000000003</c:v>
                </c:pt>
                <c:pt idx="22">
                  <c:v>7.7494519999999998</c:v>
                </c:pt>
                <c:pt idx="23">
                  <c:v>7.7510450000000004</c:v>
                </c:pt>
                <c:pt idx="24">
                  <c:v>7.769336</c:v>
                </c:pt>
                <c:pt idx="25">
                  <c:v>7.7859870000000004</c:v>
                </c:pt>
                <c:pt idx="26">
                  <c:v>7.7879300000000002</c:v>
                </c:pt>
                <c:pt idx="27">
                  <c:v>7.8264670000000001</c:v>
                </c:pt>
                <c:pt idx="28">
                  <c:v>7.8547260000000003</c:v>
                </c:pt>
                <c:pt idx="29">
                  <c:v>7.8632400000000002</c:v>
                </c:pt>
                <c:pt idx="30">
                  <c:v>7.8970729999999998</c:v>
                </c:pt>
                <c:pt idx="31">
                  <c:v>7.8982770000000002</c:v>
                </c:pt>
                <c:pt idx="32">
                  <c:v>7.9151470000000002</c:v>
                </c:pt>
                <c:pt idx="33">
                  <c:v>7.9227980000000002</c:v>
                </c:pt>
                <c:pt idx="34">
                  <c:v>7.9387850000000002</c:v>
                </c:pt>
                <c:pt idx="35">
                  <c:v>7.9401419999999998</c:v>
                </c:pt>
                <c:pt idx="36">
                  <c:v>7.9610209999999997</c:v>
                </c:pt>
                <c:pt idx="37">
                  <c:v>7.9779410000000004</c:v>
                </c:pt>
                <c:pt idx="38">
                  <c:v>8.0036269999999998</c:v>
                </c:pt>
                <c:pt idx="39">
                  <c:v>8.0120740000000001</c:v>
                </c:pt>
                <c:pt idx="40">
                  <c:v>8.0344329999999999</c:v>
                </c:pt>
                <c:pt idx="41">
                  <c:v>8.0676290000000002</c:v>
                </c:pt>
                <c:pt idx="42">
                  <c:v>8.0759869999999996</c:v>
                </c:pt>
                <c:pt idx="43">
                  <c:v>8.0869859999999996</c:v>
                </c:pt>
                <c:pt idx="44">
                  <c:v>8.0971609999999998</c:v>
                </c:pt>
                <c:pt idx="45">
                  <c:v>8.1135730000000006</c:v>
                </c:pt>
                <c:pt idx="46">
                  <c:v>8.1367580000000004</c:v>
                </c:pt>
                <c:pt idx="47">
                  <c:v>8.1375740000000008</c:v>
                </c:pt>
                <c:pt idx="48">
                  <c:v>8.1605629999999998</c:v>
                </c:pt>
                <c:pt idx="49">
                  <c:v>8.1740879999999994</c:v>
                </c:pt>
                <c:pt idx="50">
                  <c:v>8.1802430000000008</c:v>
                </c:pt>
                <c:pt idx="51">
                  <c:v>8.2032330000000009</c:v>
                </c:pt>
                <c:pt idx="52">
                  <c:v>8.2036320000000007</c:v>
                </c:pt>
                <c:pt idx="53">
                  <c:v>8.2166530000000009</c:v>
                </c:pt>
                <c:pt idx="54">
                  <c:v>8.2175569999999993</c:v>
                </c:pt>
                <c:pt idx="55">
                  <c:v>8.2194690000000001</c:v>
                </c:pt>
                <c:pt idx="56">
                  <c:v>8.2238950000000006</c:v>
                </c:pt>
                <c:pt idx="57">
                  <c:v>8.236224</c:v>
                </c:pt>
                <c:pt idx="58">
                  <c:v>8.2427019999999995</c:v>
                </c:pt>
                <c:pt idx="59">
                  <c:v>8.2523230000000005</c:v>
                </c:pt>
                <c:pt idx="60">
                  <c:v>8.2947819999999997</c:v>
                </c:pt>
                <c:pt idx="61">
                  <c:v>8.3064110000000007</c:v>
                </c:pt>
                <c:pt idx="62">
                  <c:v>8.3336240000000004</c:v>
                </c:pt>
                <c:pt idx="63">
                  <c:v>8.342549</c:v>
                </c:pt>
                <c:pt idx="64">
                  <c:v>8.3460129999999992</c:v>
                </c:pt>
                <c:pt idx="65">
                  <c:v>8.3627149999999997</c:v>
                </c:pt>
                <c:pt idx="66">
                  <c:v>8.3787420000000008</c:v>
                </c:pt>
                <c:pt idx="67">
                  <c:v>8.382619</c:v>
                </c:pt>
                <c:pt idx="68">
                  <c:v>8.3844820000000002</c:v>
                </c:pt>
                <c:pt idx="69">
                  <c:v>8.3900939999999995</c:v>
                </c:pt>
                <c:pt idx="70">
                  <c:v>8.4006530000000001</c:v>
                </c:pt>
                <c:pt idx="71">
                  <c:v>8.4050639999999994</c:v>
                </c:pt>
                <c:pt idx="72">
                  <c:v>8.4510129999999997</c:v>
                </c:pt>
                <c:pt idx="73">
                  <c:v>8.4641719999999996</c:v>
                </c:pt>
                <c:pt idx="74">
                  <c:v>8.4715009999999999</c:v>
                </c:pt>
                <c:pt idx="75">
                  <c:v>8.473732</c:v>
                </c:pt>
                <c:pt idx="76">
                  <c:v>8.4743969999999997</c:v>
                </c:pt>
                <c:pt idx="77">
                  <c:v>8.4750429999999994</c:v>
                </c:pt>
                <c:pt idx="78">
                  <c:v>8.4794540000000005</c:v>
                </c:pt>
                <c:pt idx="79">
                  <c:v>8.4836019999999994</c:v>
                </c:pt>
                <c:pt idx="80">
                  <c:v>8.5238040000000002</c:v>
                </c:pt>
                <c:pt idx="81">
                  <c:v>8.5513879999999993</c:v>
                </c:pt>
                <c:pt idx="82">
                  <c:v>8.5542549999999995</c:v>
                </c:pt>
                <c:pt idx="83">
                  <c:v>8.5574619999999992</c:v>
                </c:pt>
                <c:pt idx="84">
                  <c:v>8.5599460000000001</c:v>
                </c:pt>
                <c:pt idx="85">
                  <c:v>8.5730710000000006</c:v>
                </c:pt>
                <c:pt idx="86">
                  <c:v>8.5760319999999997</c:v>
                </c:pt>
                <c:pt idx="87">
                  <c:v>8.6039560000000002</c:v>
                </c:pt>
                <c:pt idx="88">
                  <c:v>8.6110600000000002</c:v>
                </c:pt>
                <c:pt idx="89">
                  <c:v>8.6775129999999994</c:v>
                </c:pt>
                <c:pt idx="90">
                  <c:v>8.6843489999999992</c:v>
                </c:pt>
                <c:pt idx="91">
                  <c:v>8.6868079999999992</c:v>
                </c:pt>
                <c:pt idx="92">
                  <c:v>8.7509940000000004</c:v>
                </c:pt>
                <c:pt idx="93">
                  <c:v>8.7825780000000009</c:v>
                </c:pt>
                <c:pt idx="94">
                  <c:v>8.7921150000000008</c:v>
                </c:pt>
                <c:pt idx="95">
                  <c:v>8.8037939999999999</c:v>
                </c:pt>
                <c:pt idx="96">
                  <c:v>8.8240970000000001</c:v>
                </c:pt>
                <c:pt idx="97">
                  <c:v>8.8500040000000002</c:v>
                </c:pt>
                <c:pt idx="98">
                  <c:v>8.8523420000000002</c:v>
                </c:pt>
                <c:pt idx="99">
                  <c:v>8.8598379999999999</c:v>
                </c:pt>
                <c:pt idx="100">
                  <c:v>8.8875250000000001</c:v>
                </c:pt>
                <c:pt idx="101">
                  <c:v>8.8930229999999995</c:v>
                </c:pt>
                <c:pt idx="102">
                  <c:v>8.9057200000000005</c:v>
                </c:pt>
                <c:pt idx="103">
                  <c:v>8.9532260000000008</c:v>
                </c:pt>
                <c:pt idx="104">
                  <c:v>9.0074050000000003</c:v>
                </c:pt>
                <c:pt idx="105">
                  <c:v>9.018675</c:v>
                </c:pt>
                <c:pt idx="106">
                  <c:v>9.0445770000000003</c:v>
                </c:pt>
                <c:pt idx="107">
                  <c:v>9.0715389999999996</c:v>
                </c:pt>
                <c:pt idx="108">
                  <c:v>9.1086919999999996</c:v>
                </c:pt>
                <c:pt idx="109">
                  <c:v>9.1168969999999998</c:v>
                </c:pt>
                <c:pt idx="110">
                  <c:v>9.1179369999999995</c:v>
                </c:pt>
                <c:pt idx="111">
                  <c:v>9.1194670000000002</c:v>
                </c:pt>
                <c:pt idx="112">
                  <c:v>9.1289700000000007</c:v>
                </c:pt>
                <c:pt idx="113">
                  <c:v>9.1507799999999992</c:v>
                </c:pt>
                <c:pt idx="114">
                  <c:v>9.2153779999999994</c:v>
                </c:pt>
                <c:pt idx="115">
                  <c:v>9.2270990000000008</c:v>
                </c:pt>
                <c:pt idx="116">
                  <c:v>9.3709019999999992</c:v>
                </c:pt>
              </c:numCache>
            </c:numRef>
          </c:xVal>
          <c:yVal>
            <c:numRef>
              <c:f>'2.5.1'!$C$28:$C$144</c:f>
              <c:numCache>
                <c:formatCode>General</c:formatCode>
                <c:ptCount val="117"/>
                <c:pt idx="0">
                  <c:v>18.52</c:v>
                </c:pt>
                <c:pt idx="1">
                  <c:v>10.71</c:v>
                </c:pt>
                <c:pt idx="2">
                  <c:v>12.94</c:v>
                </c:pt>
                <c:pt idx="3">
                  <c:v>13.04</c:v>
                </c:pt>
                <c:pt idx="4">
                  <c:v>11.45</c:v>
                </c:pt>
                <c:pt idx="5">
                  <c:v>12.98</c:v>
                </c:pt>
                <c:pt idx="6">
                  <c:v>12.5</c:v>
                </c:pt>
                <c:pt idx="7">
                  <c:v>13.76</c:v>
                </c:pt>
                <c:pt idx="8">
                  <c:v>11.56</c:v>
                </c:pt>
                <c:pt idx="9">
                  <c:v>15.01</c:v>
                </c:pt>
                <c:pt idx="10">
                  <c:v>15</c:v>
                </c:pt>
                <c:pt idx="11">
                  <c:v>20.16</c:v>
                </c:pt>
                <c:pt idx="12">
                  <c:v>12.76</c:v>
                </c:pt>
                <c:pt idx="13">
                  <c:v>20.68</c:v>
                </c:pt>
                <c:pt idx="14">
                  <c:v>26.61</c:v>
                </c:pt>
                <c:pt idx="15">
                  <c:v>19.11</c:v>
                </c:pt>
                <c:pt idx="16">
                  <c:v>16.2</c:v>
                </c:pt>
                <c:pt idx="17">
                  <c:v>13.7</c:v>
                </c:pt>
                <c:pt idx="18">
                  <c:v>26.05</c:v>
                </c:pt>
                <c:pt idx="19">
                  <c:v>13.88</c:v>
                </c:pt>
                <c:pt idx="20">
                  <c:v>25.22</c:v>
                </c:pt>
                <c:pt idx="21">
                  <c:v>16.93</c:v>
                </c:pt>
                <c:pt idx="22">
                  <c:v>26.78</c:v>
                </c:pt>
                <c:pt idx="23">
                  <c:v>14.83</c:v>
                </c:pt>
                <c:pt idx="24">
                  <c:v>30.57</c:v>
                </c:pt>
                <c:pt idx="25">
                  <c:v>25.15</c:v>
                </c:pt>
                <c:pt idx="26">
                  <c:v>26.28</c:v>
                </c:pt>
                <c:pt idx="27">
                  <c:v>29.69</c:v>
                </c:pt>
                <c:pt idx="28">
                  <c:v>29.79</c:v>
                </c:pt>
                <c:pt idx="29">
                  <c:v>14.68</c:v>
                </c:pt>
                <c:pt idx="30">
                  <c:v>26.3</c:v>
                </c:pt>
                <c:pt idx="31">
                  <c:v>29.76</c:v>
                </c:pt>
                <c:pt idx="32">
                  <c:v>34.08</c:v>
                </c:pt>
                <c:pt idx="33">
                  <c:v>16.88</c:v>
                </c:pt>
                <c:pt idx="35">
                  <c:v>28.8</c:v>
                </c:pt>
                <c:pt idx="36">
                  <c:v>44.67</c:v>
                </c:pt>
                <c:pt idx="37">
                  <c:v>12.42</c:v>
                </c:pt>
                <c:pt idx="38">
                  <c:v>25.63</c:v>
                </c:pt>
                <c:pt idx="39">
                  <c:v>29.11</c:v>
                </c:pt>
                <c:pt idx="40">
                  <c:v>45.29</c:v>
                </c:pt>
                <c:pt idx="41">
                  <c:v>45.06</c:v>
                </c:pt>
                <c:pt idx="42">
                  <c:v>26.35</c:v>
                </c:pt>
                <c:pt idx="43">
                  <c:v>30.13</c:v>
                </c:pt>
                <c:pt idx="44">
                  <c:v>30.24</c:v>
                </c:pt>
                <c:pt idx="45">
                  <c:v>13.96</c:v>
                </c:pt>
                <c:pt idx="46">
                  <c:v>27.24</c:v>
                </c:pt>
                <c:pt idx="47">
                  <c:v>33.4</c:v>
                </c:pt>
                <c:pt idx="48">
                  <c:v>29.87</c:v>
                </c:pt>
                <c:pt idx="49">
                  <c:v>28.61</c:v>
                </c:pt>
                <c:pt idx="50">
                  <c:v>30.44</c:v>
                </c:pt>
                <c:pt idx="51">
                  <c:v>49.95</c:v>
                </c:pt>
                <c:pt idx="52">
                  <c:v>45.82</c:v>
                </c:pt>
                <c:pt idx="53">
                  <c:v>28.33</c:v>
                </c:pt>
                <c:pt idx="54">
                  <c:v>30.93</c:v>
                </c:pt>
                <c:pt idx="55">
                  <c:v>16.739999999999998</c:v>
                </c:pt>
                <c:pt idx="56">
                  <c:v>32.43</c:v>
                </c:pt>
                <c:pt idx="57">
                  <c:v>27.63</c:v>
                </c:pt>
                <c:pt idx="58">
                  <c:v>15.96</c:v>
                </c:pt>
                <c:pt idx="59">
                  <c:v>20.149999999999999</c:v>
                </c:pt>
                <c:pt idx="60">
                  <c:v>35.21</c:v>
                </c:pt>
                <c:pt idx="61">
                  <c:v>51.8</c:v>
                </c:pt>
                <c:pt idx="62">
                  <c:v>51.43</c:v>
                </c:pt>
                <c:pt idx="63">
                  <c:v>62.02</c:v>
                </c:pt>
                <c:pt idx="64">
                  <c:v>61.41</c:v>
                </c:pt>
                <c:pt idx="65">
                  <c:v>60.93</c:v>
                </c:pt>
                <c:pt idx="66">
                  <c:v>31.86</c:v>
                </c:pt>
                <c:pt idx="67">
                  <c:v>18.329999999999998</c:v>
                </c:pt>
                <c:pt idx="68">
                  <c:v>27.9</c:v>
                </c:pt>
                <c:pt idx="69">
                  <c:v>16.82</c:v>
                </c:pt>
                <c:pt idx="70">
                  <c:v>62</c:v>
                </c:pt>
                <c:pt idx="71">
                  <c:v>39</c:v>
                </c:pt>
                <c:pt idx="72">
                  <c:v>61.15</c:v>
                </c:pt>
                <c:pt idx="73">
                  <c:v>37.799999999999997</c:v>
                </c:pt>
                <c:pt idx="74">
                  <c:v>23.87</c:v>
                </c:pt>
                <c:pt idx="75">
                  <c:v>46.4</c:v>
                </c:pt>
                <c:pt idx="76">
                  <c:v>42.38</c:v>
                </c:pt>
                <c:pt idx="77">
                  <c:v>31.52</c:v>
                </c:pt>
                <c:pt idx="78">
                  <c:v>24.98</c:v>
                </c:pt>
                <c:pt idx="79">
                  <c:v>58.74</c:v>
                </c:pt>
                <c:pt idx="80">
                  <c:v>35.479999999999997</c:v>
                </c:pt>
                <c:pt idx="81">
                  <c:v>62.67</c:v>
                </c:pt>
                <c:pt idx="82">
                  <c:v>32.72</c:v>
                </c:pt>
                <c:pt idx="83">
                  <c:v>18.48</c:v>
                </c:pt>
                <c:pt idx="84">
                  <c:v>44.79</c:v>
                </c:pt>
                <c:pt idx="85">
                  <c:v>56.64</c:v>
                </c:pt>
                <c:pt idx="86">
                  <c:v>32.270000000000003</c:v>
                </c:pt>
                <c:pt idx="87">
                  <c:v>32.64</c:v>
                </c:pt>
                <c:pt idx="88">
                  <c:v>41.04</c:v>
                </c:pt>
                <c:pt idx="89">
                  <c:v>47.94</c:v>
                </c:pt>
                <c:pt idx="90">
                  <c:v>61.13</c:v>
                </c:pt>
                <c:pt idx="91">
                  <c:v>64.97</c:v>
                </c:pt>
                <c:pt idx="92">
                  <c:v>52.64</c:v>
                </c:pt>
                <c:pt idx="93">
                  <c:v>66.5</c:v>
                </c:pt>
                <c:pt idx="94">
                  <c:v>66.67</c:v>
                </c:pt>
                <c:pt idx="95">
                  <c:v>45.12</c:v>
                </c:pt>
                <c:pt idx="96">
                  <c:v>35.299999999999997</c:v>
                </c:pt>
                <c:pt idx="97">
                  <c:v>49.06</c:v>
                </c:pt>
                <c:pt idx="98">
                  <c:v>34.75</c:v>
                </c:pt>
                <c:pt idx="99">
                  <c:v>62.52</c:v>
                </c:pt>
                <c:pt idx="100">
                  <c:v>36.880000000000003</c:v>
                </c:pt>
                <c:pt idx="101">
                  <c:v>49.6</c:v>
                </c:pt>
                <c:pt idx="102">
                  <c:v>35.950000000000003</c:v>
                </c:pt>
                <c:pt idx="103">
                  <c:v>45.68</c:v>
                </c:pt>
                <c:pt idx="104">
                  <c:v>35.43</c:v>
                </c:pt>
                <c:pt idx="105">
                  <c:v>45.66</c:v>
                </c:pt>
                <c:pt idx="106">
                  <c:v>51.96</c:v>
                </c:pt>
                <c:pt idx="107">
                  <c:v>51.24</c:v>
                </c:pt>
                <c:pt idx="108">
                  <c:v>35.89</c:v>
                </c:pt>
                <c:pt idx="109">
                  <c:v>65.45</c:v>
                </c:pt>
                <c:pt idx="110">
                  <c:v>65.87</c:v>
                </c:pt>
                <c:pt idx="111">
                  <c:v>47.47</c:v>
                </c:pt>
                <c:pt idx="112">
                  <c:v>36.979999999999997</c:v>
                </c:pt>
                <c:pt idx="113">
                  <c:v>62.92</c:v>
                </c:pt>
                <c:pt idx="114">
                  <c:v>39.020000000000003</c:v>
                </c:pt>
                <c:pt idx="115">
                  <c:v>73.12</c:v>
                </c:pt>
                <c:pt idx="116">
                  <c:v>66.83</c:v>
                </c:pt>
              </c:numCache>
            </c:numRef>
          </c:yVal>
          <c:smooth val="0"/>
        </c:ser>
        <c:ser>
          <c:idx val="1"/>
          <c:order val="1"/>
          <c:tx>
            <c:strRef>
              <c:f>'2.5.1'!$B$27</c:f>
              <c:strCache>
                <c:ptCount val="1"/>
                <c:pt idx="0">
                  <c:v>Prediction (panel data)</c:v>
                </c:pt>
              </c:strCache>
            </c:strRef>
          </c:tx>
          <c:spPr>
            <a:ln w="28575">
              <a:solidFill>
                <a:schemeClr val="tx1"/>
              </a:solidFill>
            </a:ln>
          </c:spPr>
          <c:marker>
            <c:symbol val="none"/>
          </c:marker>
          <c:xVal>
            <c:numRef>
              <c:f>'2.5.1'!$D$28:$D$144</c:f>
              <c:numCache>
                <c:formatCode>General</c:formatCode>
                <c:ptCount val="117"/>
                <c:pt idx="0">
                  <c:v>6.796386</c:v>
                </c:pt>
                <c:pt idx="1">
                  <c:v>6.7993600000000001</c:v>
                </c:pt>
                <c:pt idx="2">
                  <c:v>6.8256360000000003</c:v>
                </c:pt>
                <c:pt idx="3">
                  <c:v>6.8516539999999999</c:v>
                </c:pt>
                <c:pt idx="4">
                  <c:v>6.8614240000000004</c:v>
                </c:pt>
                <c:pt idx="5">
                  <c:v>6.8963739999999998</c:v>
                </c:pt>
                <c:pt idx="6">
                  <c:v>6.9232149999999999</c:v>
                </c:pt>
                <c:pt idx="7">
                  <c:v>7.0871979999999999</c:v>
                </c:pt>
                <c:pt idx="8">
                  <c:v>7.1032640000000002</c:v>
                </c:pt>
                <c:pt idx="9">
                  <c:v>7.1642409999999996</c:v>
                </c:pt>
                <c:pt idx="10">
                  <c:v>7.209695</c:v>
                </c:pt>
                <c:pt idx="11">
                  <c:v>7.2976260000000002</c:v>
                </c:pt>
                <c:pt idx="12">
                  <c:v>7.3638690000000002</c:v>
                </c:pt>
                <c:pt idx="13">
                  <c:v>7.4015240000000002</c:v>
                </c:pt>
                <c:pt idx="14">
                  <c:v>7.4030670000000001</c:v>
                </c:pt>
                <c:pt idx="15">
                  <c:v>7.4918800000000001</c:v>
                </c:pt>
                <c:pt idx="16">
                  <c:v>7.6219640000000002</c:v>
                </c:pt>
                <c:pt idx="17">
                  <c:v>7.6530630000000004</c:v>
                </c:pt>
                <c:pt idx="18">
                  <c:v>7.6633420000000001</c:v>
                </c:pt>
                <c:pt idx="19">
                  <c:v>7.6886890000000001</c:v>
                </c:pt>
                <c:pt idx="20">
                  <c:v>7.724424</c:v>
                </c:pt>
                <c:pt idx="21">
                  <c:v>7.7264470000000003</c:v>
                </c:pt>
                <c:pt idx="22">
                  <c:v>7.7494519999999998</c:v>
                </c:pt>
                <c:pt idx="23">
                  <c:v>7.7510450000000004</c:v>
                </c:pt>
                <c:pt idx="24">
                  <c:v>7.769336</c:v>
                </c:pt>
                <c:pt idx="25">
                  <c:v>7.7859870000000004</c:v>
                </c:pt>
                <c:pt idx="26">
                  <c:v>7.7879300000000002</c:v>
                </c:pt>
                <c:pt idx="27">
                  <c:v>7.8264670000000001</c:v>
                </c:pt>
                <c:pt idx="28">
                  <c:v>7.8547260000000003</c:v>
                </c:pt>
                <c:pt idx="29">
                  <c:v>7.8632400000000002</c:v>
                </c:pt>
                <c:pt idx="30">
                  <c:v>7.8970729999999998</c:v>
                </c:pt>
                <c:pt idx="31">
                  <c:v>7.8982770000000002</c:v>
                </c:pt>
                <c:pt idx="32">
                  <c:v>7.9151470000000002</c:v>
                </c:pt>
                <c:pt idx="33">
                  <c:v>7.9227980000000002</c:v>
                </c:pt>
                <c:pt idx="34">
                  <c:v>7.9387850000000002</c:v>
                </c:pt>
                <c:pt idx="35">
                  <c:v>7.9401419999999998</c:v>
                </c:pt>
                <c:pt idx="36">
                  <c:v>7.9610209999999997</c:v>
                </c:pt>
                <c:pt idx="37">
                  <c:v>7.9779410000000004</c:v>
                </c:pt>
                <c:pt idx="38">
                  <c:v>8.0036269999999998</c:v>
                </c:pt>
                <c:pt idx="39">
                  <c:v>8.0120740000000001</c:v>
                </c:pt>
                <c:pt idx="40">
                  <c:v>8.0344329999999999</c:v>
                </c:pt>
                <c:pt idx="41">
                  <c:v>8.0676290000000002</c:v>
                </c:pt>
                <c:pt idx="42">
                  <c:v>8.0759869999999996</c:v>
                </c:pt>
                <c:pt idx="43">
                  <c:v>8.0869859999999996</c:v>
                </c:pt>
                <c:pt idx="44">
                  <c:v>8.0971609999999998</c:v>
                </c:pt>
                <c:pt idx="45">
                  <c:v>8.1135730000000006</c:v>
                </c:pt>
                <c:pt idx="46">
                  <c:v>8.1367580000000004</c:v>
                </c:pt>
                <c:pt idx="47">
                  <c:v>8.1375740000000008</c:v>
                </c:pt>
                <c:pt idx="48">
                  <c:v>8.1605629999999998</c:v>
                </c:pt>
                <c:pt idx="49">
                  <c:v>8.1740879999999994</c:v>
                </c:pt>
                <c:pt idx="50">
                  <c:v>8.1802430000000008</c:v>
                </c:pt>
                <c:pt idx="51">
                  <c:v>8.2032330000000009</c:v>
                </c:pt>
                <c:pt idx="52">
                  <c:v>8.2036320000000007</c:v>
                </c:pt>
                <c:pt idx="53">
                  <c:v>8.2166530000000009</c:v>
                </c:pt>
                <c:pt idx="54">
                  <c:v>8.2175569999999993</c:v>
                </c:pt>
                <c:pt idx="55">
                  <c:v>8.2194690000000001</c:v>
                </c:pt>
                <c:pt idx="56">
                  <c:v>8.2238950000000006</c:v>
                </c:pt>
                <c:pt idx="57">
                  <c:v>8.236224</c:v>
                </c:pt>
                <c:pt idx="58">
                  <c:v>8.2427019999999995</c:v>
                </c:pt>
                <c:pt idx="59">
                  <c:v>8.2523230000000005</c:v>
                </c:pt>
                <c:pt idx="60">
                  <c:v>8.2947819999999997</c:v>
                </c:pt>
                <c:pt idx="61">
                  <c:v>8.3064110000000007</c:v>
                </c:pt>
                <c:pt idx="62">
                  <c:v>8.3336240000000004</c:v>
                </c:pt>
                <c:pt idx="63">
                  <c:v>8.342549</c:v>
                </c:pt>
                <c:pt idx="64">
                  <c:v>8.3460129999999992</c:v>
                </c:pt>
                <c:pt idx="65">
                  <c:v>8.3627149999999997</c:v>
                </c:pt>
                <c:pt idx="66">
                  <c:v>8.3787420000000008</c:v>
                </c:pt>
                <c:pt idx="67">
                  <c:v>8.382619</c:v>
                </c:pt>
                <c:pt idx="68">
                  <c:v>8.3844820000000002</c:v>
                </c:pt>
                <c:pt idx="69">
                  <c:v>8.3900939999999995</c:v>
                </c:pt>
                <c:pt idx="70">
                  <c:v>8.4006530000000001</c:v>
                </c:pt>
                <c:pt idx="71">
                  <c:v>8.4050639999999994</c:v>
                </c:pt>
                <c:pt idx="72">
                  <c:v>8.4510129999999997</c:v>
                </c:pt>
                <c:pt idx="73">
                  <c:v>8.4641719999999996</c:v>
                </c:pt>
                <c:pt idx="74">
                  <c:v>8.4715009999999999</c:v>
                </c:pt>
                <c:pt idx="75">
                  <c:v>8.473732</c:v>
                </c:pt>
                <c:pt idx="76">
                  <c:v>8.4743969999999997</c:v>
                </c:pt>
                <c:pt idx="77">
                  <c:v>8.4750429999999994</c:v>
                </c:pt>
                <c:pt idx="78">
                  <c:v>8.4794540000000005</c:v>
                </c:pt>
                <c:pt idx="79">
                  <c:v>8.4836019999999994</c:v>
                </c:pt>
                <c:pt idx="80">
                  <c:v>8.5238040000000002</c:v>
                </c:pt>
                <c:pt idx="81">
                  <c:v>8.5513879999999993</c:v>
                </c:pt>
                <c:pt idx="82">
                  <c:v>8.5542549999999995</c:v>
                </c:pt>
                <c:pt idx="83">
                  <c:v>8.5574619999999992</c:v>
                </c:pt>
                <c:pt idx="84">
                  <c:v>8.5599460000000001</c:v>
                </c:pt>
                <c:pt idx="85">
                  <c:v>8.5730710000000006</c:v>
                </c:pt>
                <c:pt idx="86">
                  <c:v>8.5760319999999997</c:v>
                </c:pt>
                <c:pt idx="87">
                  <c:v>8.6039560000000002</c:v>
                </c:pt>
                <c:pt idx="88">
                  <c:v>8.6110600000000002</c:v>
                </c:pt>
                <c:pt idx="89">
                  <c:v>8.6775129999999994</c:v>
                </c:pt>
                <c:pt idx="90">
                  <c:v>8.6843489999999992</c:v>
                </c:pt>
                <c:pt idx="91">
                  <c:v>8.6868079999999992</c:v>
                </c:pt>
                <c:pt idx="92">
                  <c:v>8.7509940000000004</c:v>
                </c:pt>
                <c:pt idx="93">
                  <c:v>8.7825780000000009</c:v>
                </c:pt>
                <c:pt idx="94">
                  <c:v>8.7921150000000008</c:v>
                </c:pt>
                <c:pt idx="95">
                  <c:v>8.8037939999999999</c:v>
                </c:pt>
                <c:pt idx="96">
                  <c:v>8.8240970000000001</c:v>
                </c:pt>
                <c:pt idx="97">
                  <c:v>8.8500040000000002</c:v>
                </c:pt>
                <c:pt idx="98">
                  <c:v>8.8523420000000002</c:v>
                </c:pt>
                <c:pt idx="99">
                  <c:v>8.8598379999999999</c:v>
                </c:pt>
                <c:pt idx="100">
                  <c:v>8.8875250000000001</c:v>
                </c:pt>
                <c:pt idx="101">
                  <c:v>8.8930229999999995</c:v>
                </c:pt>
                <c:pt idx="102">
                  <c:v>8.9057200000000005</c:v>
                </c:pt>
                <c:pt idx="103">
                  <c:v>8.9532260000000008</c:v>
                </c:pt>
                <c:pt idx="104">
                  <c:v>9.0074050000000003</c:v>
                </c:pt>
                <c:pt idx="105">
                  <c:v>9.018675</c:v>
                </c:pt>
                <c:pt idx="106">
                  <c:v>9.0445770000000003</c:v>
                </c:pt>
                <c:pt idx="107">
                  <c:v>9.0715389999999996</c:v>
                </c:pt>
                <c:pt idx="108">
                  <c:v>9.1086919999999996</c:v>
                </c:pt>
                <c:pt idx="109">
                  <c:v>9.1168969999999998</c:v>
                </c:pt>
                <c:pt idx="110">
                  <c:v>9.1179369999999995</c:v>
                </c:pt>
                <c:pt idx="111">
                  <c:v>9.1194670000000002</c:v>
                </c:pt>
                <c:pt idx="112">
                  <c:v>9.1289700000000007</c:v>
                </c:pt>
                <c:pt idx="113">
                  <c:v>9.1507799999999992</c:v>
                </c:pt>
                <c:pt idx="114">
                  <c:v>9.2153779999999994</c:v>
                </c:pt>
                <c:pt idx="115">
                  <c:v>9.2270990000000008</c:v>
                </c:pt>
                <c:pt idx="116">
                  <c:v>9.3709019999999992</c:v>
                </c:pt>
              </c:numCache>
            </c:numRef>
          </c:xVal>
          <c:yVal>
            <c:numRef>
              <c:f>'2.5.1'!$B$28:$B$144</c:f>
              <c:numCache>
                <c:formatCode>General</c:formatCode>
                <c:ptCount val="117"/>
                <c:pt idx="0">
                  <c:v>23.545020000000001</c:v>
                </c:pt>
                <c:pt idx="1">
                  <c:v>23.56916</c:v>
                </c:pt>
                <c:pt idx="2">
                  <c:v>23.78237</c:v>
                </c:pt>
                <c:pt idx="3">
                  <c:v>23.993480000000002</c:v>
                </c:pt>
                <c:pt idx="4">
                  <c:v>24.072769999999998</c:v>
                </c:pt>
                <c:pt idx="5">
                  <c:v>24.356359999999999</c:v>
                </c:pt>
                <c:pt idx="6">
                  <c:v>24.574159999999999</c:v>
                </c:pt>
                <c:pt idx="7">
                  <c:v>25.904769999999999</c:v>
                </c:pt>
                <c:pt idx="8">
                  <c:v>26.035139999999998</c:v>
                </c:pt>
                <c:pt idx="9">
                  <c:v>26.52993</c:v>
                </c:pt>
                <c:pt idx="10">
                  <c:v>26.898759999999999</c:v>
                </c:pt>
                <c:pt idx="11">
                  <c:v>27.612259999999999</c:v>
                </c:pt>
                <c:pt idx="12">
                  <c:v>28.14978</c:v>
                </c:pt>
                <c:pt idx="13">
                  <c:v>28.45533</c:v>
                </c:pt>
                <c:pt idx="14">
                  <c:v>28.467849999999999</c:v>
                </c:pt>
                <c:pt idx="15">
                  <c:v>29.188510000000001</c:v>
                </c:pt>
                <c:pt idx="16">
                  <c:v>30.244060000000001</c:v>
                </c:pt>
                <c:pt idx="17">
                  <c:v>30.496410000000001</c:v>
                </c:pt>
                <c:pt idx="18">
                  <c:v>30.579809999999998</c:v>
                </c:pt>
                <c:pt idx="19">
                  <c:v>30.785489999999999</c:v>
                </c:pt>
                <c:pt idx="20">
                  <c:v>31.07546</c:v>
                </c:pt>
                <c:pt idx="21">
                  <c:v>31.09187</c:v>
                </c:pt>
                <c:pt idx="22">
                  <c:v>31.27854</c:v>
                </c:pt>
                <c:pt idx="23">
                  <c:v>31.29147</c:v>
                </c:pt>
                <c:pt idx="24">
                  <c:v>31.439889999999998</c:v>
                </c:pt>
                <c:pt idx="25">
                  <c:v>31.574999999999999</c:v>
                </c:pt>
                <c:pt idx="26">
                  <c:v>31.59076</c:v>
                </c:pt>
                <c:pt idx="27">
                  <c:v>31.903469999999999</c:v>
                </c:pt>
                <c:pt idx="28">
                  <c:v>32.132770000000001</c:v>
                </c:pt>
                <c:pt idx="29">
                  <c:v>32.20185</c:v>
                </c:pt>
                <c:pt idx="30">
                  <c:v>32.476390000000002</c:v>
                </c:pt>
                <c:pt idx="31">
                  <c:v>32.486159999999998</c:v>
                </c:pt>
                <c:pt idx="32">
                  <c:v>32.623049999999999</c:v>
                </c:pt>
                <c:pt idx="33">
                  <c:v>32.685130000000001</c:v>
                </c:pt>
                <c:pt idx="34">
                  <c:v>32.81485</c:v>
                </c:pt>
                <c:pt idx="35">
                  <c:v>32.825870000000002</c:v>
                </c:pt>
                <c:pt idx="36">
                  <c:v>32.995289999999997</c:v>
                </c:pt>
                <c:pt idx="37">
                  <c:v>33.132579999999997</c:v>
                </c:pt>
                <c:pt idx="38">
                  <c:v>33.341009999999997</c:v>
                </c:pt>
                <c:pt idx="39">
                  <c:v>33.409550000000003</c:v>
                </c:pt>
                <c:pt idx="40">
                  <c:v>33.590980000000002</c:v>
                </c:pt>
                <c:pt idx="41">
                  <c:v>33.860340000000001</c:v>
                </c:pt>
                <c:pt idx="42">
                  <c:v>33.928159999999998</c:v>
                </c:pt>
                <c:pt idx="43">
                  <c:v>34.017409999999998</c:v>
                </c:pt>
                <c:pt idx="44">
                  <c:v>34.099980000000002</c:v>
                </c:pt>
                <c:pt idx="45">
                  <c:v>34.233150000000002</c:v>
                </c:pt>
                <c:pt idx="46">
                  <c:v>34.421280000000003</c:v>
                </c:pt>
                <c:pt idx="47">
                  <c:v>34.427900000000001</c:v>
                </c:pt>
                <c:pt idx="48">
                  <c:v>34.614449999999998</c:v>
                </c:pt>
                <c:pt idx="49">
                  <c:v>34.72419</c:v>
                </c:pt>
                <c:pt idx="50">
                  <c:v>34.77413</c:v>
                </c:pt>
                <c:pt idx="51">
                  <c:v>34.960680000000004</c:v>
                </c:pt>
                <c:pt idx="52">
                  <c:v>34.963920000000002</c:v>
                </c:pt>
                <c:pt idx="53">
                  <c:v>35.069580000000002</c:v>
                </c:pt>
                <c:pt idx="54">
                  <c:v>35.076909999999998</c:v>
                </c:pt>
                <c:pt idx="55">
                  <c:v>35.09243</c:v>
                </c:pt>
                <c:pt idx="56">
                  <c:v>35.128340000000001</c:v>
                </c:pt>
                <c:pt idx="57">
                  <c:v>35.228389999999997</c:v>
                </c:pt>
                <c:pt idx="58">
                  <c:v>35.280940000000001</c:v>
                </c:pt>
                <c:pt idx="59">
                  <c:v>35.359020000000001</c:v>
                </c:pt>
                <c:pt idx="60">
                  <c:v>35.703539999999997</c:v>
                </c:pt>
                <c:pt idx="61">
                  <c:v>35.797899999999998</c:v>
                </c:pt>
                <c:pt idx="62">
                  <c:v>36.018720000000002</c:v>
                </c:pt>
                <c:pt idx="63">
                  <c:v>36.091140000000003</c:v>
                </c:pt>
                <c:pt idx="64">
                  <c:v>36.119250000000001</c:v>
                </c:pt>
                <c:pt idx="65">
                  <c:v>36.254779999999997</c:v>
                </c:pt>
                <c:pt idx="66">
                  <c:v>36.384830000000001</c:v>
                </c:pt>
                <c:pt idx="67">
                  <c:v>36.41628</c:v>
                </c:pt>
                <c:pt idx="68">
                  <c:v>36.431399999999996</c:v>
                </c:pt>
                <c:pt idx="69">
                  <c:v>36.476939999999999</c:v>
                </c:pt>
                <c:pt idx="70">
                  <c:v>36.562620000000003</c:v>
                </c:pt>
                <c:pt idx="71">
                  <c:v>36.598410000000001</c:v>
                </c:pt>
                <c:pt idx="72">
                  <c:v>36.971260000000001</c:v>
                </c:pt>
                <c:pt idx="73">
                  <c:v>37.078040000000001</c:v>
                </c:pt>
                <c:pt idx="74">
                  <c:v>37.137509999999999</c:v>
                </c:pt>
                <c:pt idx="75">
                  <c:v>37.155610000000003</c:v>
                </c:pt>
                <c:pt idx="76">
                  <c:v>37.161000000000001</c:v>
                </c:pt>
                <c:pt idx="77">
                  <c:v>37.166249999999998</c:v>
                </c:pt>
                <c:pt idx="78">
                  <c:v>37.202039999999997</c:v>
                </c:pt>
                <c:pt idx="79">
                  <c:v>37.235689999999998</c:v>
                </c:pt>
                <c:pt idx="80">
                  <c:v>37.561909999999997</c:v>
                </c:pt>
                <c:pt idx="81">
                  <c:v>37.785739999999997</c:v>
                </c:pt>
                <c:pt idx="82">
                  <c:v>37.809010000000001</c:v>
                </c:pt>
                <c:pt idx="83">
                  <c:v>37.83502</c:v>
                </c:pt>
                <c:pt idx="84">
                  <c:v>37.855179999999997</c:v>
                </c:pt>
                <c:pt idx="85">
                  <c:v>37.961680000000001</c:v>
                </c:pt>
                <c:pt idx="86">
                  <c:v>37.985709999999997</c:v>
                </c:pt>
                <c:pt idx="87">
                  <c:v>38.212299999999999</c:v>
                </c:pt>
                <c:pt idx="88">
                  <c:v>38.269939999999998</c:v>
                </c:pt>
                <c:pt idx="89">
                  <c:v>38.809159999999999</c:v>
                </c:pt>
                <c:pt idx="90">
                  <c:v>38.864629999999998</c:v>
                </c:pt>
                <c:pt idx="91">
                  <c:v>38.88458</c:v>
                </c:pt>
                <c:pt idx="92">
                  <c:v>39.405410000000003</c:v>
                </c:pt>
                <c:pt idx="93">
                  <c:v>39.66169</c:v>
                </c:pt>
                <c:pt idx="94">
                  <c:v>39.739080000000001</c:v>
                </c:pt>
                <c:pt idx="95">
                  <c:v>39.833849999999998</c:v>
                </c:pt>
                <c:pt idx="96">
                  <c:v>39.99859</c:v>
                </c:pt>
                <c:pt idx="97">
                  <c:v>40.208820000000003</c:v>
                </c:pt>
                <c:pt idx="98">
                  <c:v>40.227780000000003</c:v>
                </c:pt>
                <c:pt idx="99">
                  <c:v>40.288609999999998</c:v>
                </c:pt>
                <c:pt idx="100">
                  <c:v>40.513269999999999</c:v>
                </c:pt>
                <c:pt idx="101">
                  <c:v>40.55789</c:v>
                </c:pt>
                <c:pt idx="102">
                  <c:v>40.660910000000001</c:v>
                </c:pt>
                <c:pt idx="103">
                  <c:v>41.046390000000002</c:v>
                </c:pt>
                <c:pt idx="104">
                  <c:v>41.486020000000003</c:v>
                </c:pt>
                <c:pt idx="105">
                  <c:v>41.577469999999998</c:v>
                </c:pt>
                <c:pt idx="106">
                  <c:v>41.787649999999999</c:v>
                </c:pt>
                <c:pt idx="107">
                  <c:v>42.006430000000002</c:v>
                </c:pt>
                <c:pt idx="108">
                  <c:v>42.307899999999997</c:v>
                </c:pt>
                <c:pt idx="109">
                  <c:v>42.374479999999998</c:v>
                </c:pt>
                <c:pt idx="110">
                  <c:v>42.382919999999999</c:v>
                </c:pt>
                <c:pt idx="111">
                  <c:v>42.395330000000001</c:v>
                </c:pt>
                <c:pt idx="112">
                  <c:v>42.472450000000002</c:v>
                </c:pt>
                <c:pt idx="113">
                  <c:v>42.649419999999999</c:v>
                </c:pt>
                <c:pt idx="114">
                  <c:v>43.173589999999997</c:v>
                </c:pt>
                <c:pt idx="115">
                  <c:v>43.268700000000003</c:v>
                </c:pt>
                <c:pt idx="116">
                  <c:v>44.435569999999998</c:v>
                </c:pt>
              </c:numCache>
            </c:numRef>
          </c:yVal>
          <c:smooth val="0"/>
        </c:ser>
        <c:ser>
          <c:idx val="2"/>
          <c:order val="2"/>
          <c:tx>
            <c:strRef>
              <c:f>'2.5.1'!$A$27</c:f>
              <c:strCache>
                <c:ptCount val="1"/>
                <c:pt idx="0">
                  <c:v>Prediction (cross section)</c:v>
                </c:pt>
              </c:strCache>
            </c:strRef>
          </c:tx>
          <c:spPr>
            <a:ln w="19050">
              <a:solidFill>
                <a:schemeClr val="tx1">
                  <a:lumMod val="65000"/>
                  <a:lumOff val="35000"/>
                </a:schemeClr>
              </a:solidFill>
              <a:prstDash val="dash"/>
            </a:ln>
          </c:spPr>
          <c:marker>
            <c:symbol val="none"/>
          </c:marker>
          <c:xVal>
            <c:numRef>
              <c:f>'2.5.1'!$D$28:$D$144</c:f>
              <c:numCache>
                <c:formatCode>General</c:formatCode>
                <c:ptCount val="117"/>
                <c:pt idx="0">
                  <c:v>6.796386</c:v>
                </c:pt>
                <c:pt idx="1">
                  <c:v>6.7993600000000001</c:v>
                </c:pt>
                <c:pt idx="2">
                  <c:v>6.8256360000000003</c:v>
                </c:pt>
                <c:pt idx="3">
                  <c:v>6.8516539999999999</c:v>
                </c:pt>
                <c:pt idx="4">
                  <c:v>6.8614240000000004</c:v>
                </c:pt>
                <c:pt idx="5">
                  <c:v>6.8963739999999998</c:v>
                </c:pt>
                <c:pt idx="6">
                  <c:v>6.9232149999999999</c:v>
                </c:pt>
                <c:pt idx="7">
                  <c:v>7.0871979999999999</c:v>
                </c:pt>
                <c:pt idx="8">
                  <c:v>7.1032640000000002</c:v>
                </c:pt>
                <c:pt idx="9">
                  <c:v>7.1642409999999996</c:v>
                </c:pt>
                <c:pt idx="10">
                  <c:v>7.209695</c:v>
                </c:pt>
                <c:pt idx="11">
                  <c:v>7.2976260000000002</c:v>
                </c:pt>
                <c:pt idx="12">
                  <c:v>7.3638690000000002</c:v>
                </c:pt>
                <c:pt idx="13">
                  <c:v>7.4015240000000002</c:v>
                </c:pt>
                <c:pt idx="14">
                  <c:v>7.4030670000000001</c:v>
                </c:pt>
                <c:pt idx="15">
                  <c:v>7.4918800000000001</c:v>
                </c:pt>
                <c:pt idx="16">
                  <c:v>7.6219640000000002</c:v>
                </c:pt>
                <c:pt idx="17">
                  <c:v>7.6530630000000004</c:v>
                </c:pt>
                <c:pt idx="18">
                  <c:v>7.6633420000000001</c:v>
                </c:pt>
                <c:pt idx="19">
                  <c:v>7.6886890000000001</c:v>
                </c:pt>
                <c:pt idx="20">
                  <c:v>7.724424</c:v>
                </c:pt>
                <c:pt idx="21">
                  <c:v>7.7264470000000003</c:v>
                </c:pt>
                <c:pt idx="22">
                  <c:v>7.7494519999999998</c:v>
                </c:pt>
                <c:pt idx="23">
                  <c:v>7.7510450000000004</c:v>
                </c:pt>
                <c:pt idx="24">
                  <c:v>7.769336</c:v>
                </c:pt>
                <c:pt idx="25">
                  <c:v>7.7859870000000004</c:v>
                </c:pt>
                <c:pt idx="26">
                  <c:v>7.7879300000000002</c:v>
                </c:pt>
                <c:pt idx="27">
                  <c:v>7.8264670000000001</c:v>
                </c:pt>
                <c:pt idx="28">
                  <c:v>7.8547260000000003</c:v>
                </c:pt>
                <c:pt idx="29">
                  <c:v>7.8632400000000002</c:v>
                </c:pt>
                <c:pt idx="30">
                  <c:v>7.8970729999999998</c:v>
                </c:pt>
                <c:pt idx="31">
                  <c:v>7.8982770000000002</c:v>
                </c:pt>
                <c:pt idx="32">
                  <c:v>7.9151470000000002</c:v>
                </c:pt>
                <c:pt idx="33">
                  <c:v>7.9227980000000002</c:v>
                </c:pt>
                <c:pt idx="34">
                  <c:v>7.9387850000000002</c:v>
                </c:pt>
                <c:pt idx="35">
                  <c:v>7.9401419999999998</c:v>
                </c:pt>
                <c:pt idx="36">
                  <c:v>7.9610209999999997</c:v>
                </c:pt>
                <c:pt idx="37">
                  <c:v>7.9779410000000004</c:v>
                </c:pt>
                <c:pt idx="38">
                  <c:v>8.0036269999999998</c:v>
                </c:pt>
                <c:pt idx="39">
                  <c:v>8.0120740000000001</c:v>
                </c:pt>
                <c:pt idx="40">
                  <c:v>8.0344329999999999</c:v>
                </c:pt>
                <c:pt idx="41">
                  <c:v>8.0676290000000002</c:v>
                </c:pt>
                <c:pt idx="42">
                  <c:v>8.0759869999999996</c:v>
                </c:pt>
                <c:pt idx="43">
                  <c:v>8.0869859999999996</c:v>
                </c:pt>
                <c:pt idx="44">
                  <c:v>8.0971609999999998</c:v>
                </c:pt>
                <c:pt idx="45">
                  <c:v>8.1135730000000006</c:v>
                </c:pt>
                <c:pt idx="46">
                  <c:v>8.1367580000000004</c:v>
                </c:pt>
                <c:pt idx="47">
                  <c:v>8.1375740000000008</c:v>
                </c:pt>
                <c:pt idx="48">
                  <c:v>8.1605629999999998</c:v>
                </c:pt>
                <c:pt idx="49">
                  <c:v>8.1740879999999994</c:v>
                </c:pt>
                <c:pt idx="50">
                  <c:v>8.1802430000000008</c:v>
                </c:pt>
                <c:pt idx="51">
                  <c:v>8.2032330000000009</c:v>
                </c:pt>
                <c:pt idx="52">
                  <c:v>8.2036320000000007</c:v>
                </c:pt>
                <c:pt idx="53">
                  <c:v>8.2166530000000009</c:v>
                </c:pt>
                <c:pt idx="54">
                  <c:v>8.2175569999999993</c:v>
                </c:pt>
                <c:pt idx="55">
                  <c:v>8.2194690000000001</c:v>
                </c:pt>
                <c:pt idx="56">
                  <c:v>8.2238950000000006</c:v>
                </c:pt>
                <c:pt idx="57">
                  <c:v>8.236224</c:v>
                </c:pt>
                <c:pt idx="58">
                  <c:v>8.2427019999999995</c:v>
                </c:pt>
                <c:pt idx="59">
                  <c:v>8.2523230000000005</c:v>
                </c:pt>
                <c:pt idx="60">
                  <c:v>8.2947819999999997</c:v>
                </c:pt>
                <c:pt idx="61">
                  <c:v>8.3064110000000007</c:v>
                </c:pt>
                <c:pt idx="62">
                  <c:v>8.3336240000000004</c:v>
                </c:pt>
                <c:pt idx="63">
                  <c:v>8.342549</c:v>
                </c:pt>
                <c:pt idx="64">
                  <c:v>8.3460129999999992</c:v>
                </c:pt>
                <c:pt idx="65">
                  <c:v>8.3627149999999997</c:v>
                </c:pt>
                <c:pt idx="66">
                  <c:v>8.3787420000000008</c:v>
                </c:pt>
                <c:pt idx="67">
                  <c:v>8.382619</c:v>
                </c:pt>
                <c:pt idx="68">
                  <c:v>8.3844820000000002</c:v>
                </c:pt>
                <c:pt idx="69">
                  <c:v>8.3900939999999995</c:v>
                </c:pt>
                <c:pt idx="70">
                  <c:v>8.4006530000000001</c:v>
                </c:pt>
                <c:pt idx="71">
                  <c:v>8.4050639999999994</c:v>
                </c:pt>
                <c:pt idx="72">
                  <c:v>8.4510129999999997</c:v>
                </c:pt>
                <c:pt idx="73">
                  <c:v>8.4641719999999996</c:v>
                </c:pt>
                <c:pt idx="74">
                  <c:v>8.4715009999999999</c:v>
                </c:pt>
                <c:pt idx="75">
                  <c:v>8.473732</c:v>
                </c:pt>
                <c:pt idx="76">
                  <c:v>8.4743969999999997</c:v>
                </c:pt>
                <c:pt idx="77">
                  <c:v>8.4750429999999994</c:v>
                </c:pt>
                <c:pt idx="78">
                  <c:v>8.4794540000000005</c:v>
                </c:pt>
                <c:pt idx="79">
                  <c:v>8.4836019999999994</c:v>
                </c:pt>
                <c:pt idx="80">
                  <c:v>8.5238040000000002</c:v>
                </c:pt>
                <c:pt idx="81">
                  <c:v>8.5513879999999993</c:v>
                </c:pt>
                <c:pt idx="82">
                  <c:v>8.5542549999999995</c:v>
                </c:pt>
                <c:pt idx="83">
                  <c:v>8.5574619999999992</c:v>
                </c:pt>
                <c:pt idx="84">
                  <c:v>8.5599460000000001</c:v>
                </c:pt>
                <c:pt idx="85">
                  <c:v>8.5730710000000006</c:v>
                </c:pt>
                <c:pt idx="86">
                  <c:v>8.5760319999999997</c:v>
                </c:pt>
                <c:pt idx="87">
                  <c:v>8.6039560000000002</c:v>
                </c:pt>
                <c:pt idx="88">
                  <c:v>8.6110600000000002</c:v>
                </c:pt>
                <c:pt idx="89">
                  <c:v>8.6775129999999994</c:v>
                </c:pt>
                <c:pt idx="90">
                  <c:v>8.6843489999999992</c:v>
                </c:pt>
                <c:pt idx="91">
                  <c:v>8.6868079999999992</c:v>
                </c:pt>
                <c:pt idx="92">
                  <c:v>8.7509940000000004</c:v>
                </c:pt>
                <c:pt idx="93">
                  <c:v>8.7825780000000009</c:v>
                </c:pt>
                <c:pt idx="94">
                  <c:v>8.7921150000000008</c:v>
                </c:pt>
                <c:pt idx="95">
                  <c:v>8.8037939999999999</c:v>
                </c:pt>
                <c:pt idx="96">
                  <c:v>8.8240970000000001</c:v>
                </c:pt>
                <c:pt idx="97">
                  <c:v>8.8500040000000002</c:v>
                </c:pt>
                <c:pt idx="98">
                  <c:v>8.8523420000000002</c:v>
                </c:pt>
                <c:pt idx="99">
                  <c:v>8.8598379999999999</c:v>
                </c:pt>
                <c:pt idx="100">
                  <c:v>8.8875250000000001</c:v>
                </c:pt>
                <c:pt idx="101">
                  <c:v>8.8930229999999995</c:v>
                </c:pt>
                <c:pt idx="102">
                  <c:v>8.9057200000000005</c:v>
                </c:pt>
                <c:pt idx="103">
                  <c:v>8.9532260000000008</c:v>
                </c:pt>
                <c:pt idx="104">
                  <c:v>9.0074050000000003</c:v>
                </c:pt>
                <c:pt idx="105">
                  <c:v>9.018675</c:v>
                </c:pt>
                <c:pt idx="106">
                  <c:v>9.0445770000000003</c:v>
                </c:pt>
                <c:pt idx="107">
                  <c:v>9.0715389999999996</c:v>
                </c:pt>
                <c:pt idx="108">
                  <c:v>9.1086919999999996</c:v>
                </c:pt>
                <c:pt idx="109">
                  <c:v>9.1168969999999998</c:v>
                </c:pt>
                <c:pt idx="110">
                  <c:v>9.1179369999999995</c:v>
                </c:pt>
                <c:pt idx="111">
                  <c:v>9.1194670000000002</c:v>
                </c:pt>
                <c:pt idx="112">
                  <c:v>9.1289700000000007</c:v>
                </c:pt>
                <c:pt idx="113">
                  <c:v>9.1507799999999992</c:v>
                </c:pt>
                <c:pt idx="114">
                  <c:v>9.2153779999999994</c:v>
                </c:pt>
                <c:pt idx="115">
                  <c:v>9.2270990000000008</c:v>
                </c:pt>
                <c:pt idx="116">
                  <c:v>9.3709019999999992</c:v>
                </c:pt>
              </c:numCache>
            </c:numRef>
          </c:xVal>
          <c:yVal>
            <c:numRef>
              <c:f>'2.5.1'!$A$28:$A$144</c:f>
              <c:numCache>
                <c:formatCode>General</c:formatCode>
                <c:ptCount val="117"/>
                <c:pt idx="0">
                  <c:v>8.1620790000000003</c:v>
                </c:pt>
                <c:pt idx="1">
                  <c:v>8.2188429999999997</c:v>
                </c:pt>
                <c:pt idx="2">
                  <c:v>8.7202830000000002</c:v>
                </c:pt>
                <c:pt idx="3">
                  <c:v>9.2167980000000007</c:v>
                </c:pt>
                <c:pt idx="4">
                  <c:v>9.4032619999999998</c:v>
                </c:pt>
                <c:pt idx="5">
                  <c:v>10.07023</c:v>
                </c:pt>
                <c:pt idx="6">
                  <c:v>10.582470000000001</c:v>
                </c:pt>
                <c:pt idx="7">
                  <c:v>13.711869999999999</c:v>
                </c:pt>
                <c:pt idx="8">
                  <c:v>14.01848</c:v>
                </c:pt>
                <c:pt idx="9">
                  <c:v>15.18214</c:v>
                </c:pt>
                <c:pt idx="10">
                  <c:v>16.049589999999998</c:v>
                </c:pt>
                <c:pt idx="11">
                  <c:v>17.727640000000001</c:v>
                </c:pt>
                <c:pt idx="12">
                  <c:v>18.991810000000001</c:v>
                </c:pt>
                <c:pt idx="13">
                  <c:v>19.7104</c:v>
                </c:pt>
                <c:pt idx="14">
                  <c:v>19.739850000000001</c:v>
                </c:pt>
                <c:pt idx="15">
                  <c:v>21.434729999999998</c:v>
                </c:pt>
                <c:pt idx="16">
                  <c:v>23.91723</c:v>
                </c:pt>
                <c:pt idx="17">
                  <c:v>24.510719999999999</c:v>
                </c:pt>
                <c:pt idx="18">
                  <c:v>24.706880000000002</c:v>
                </c:pt>
                <c:pt idx="19">
                  <c:v>25.19059</c:v>
                </c:pt>
                <c:pt idx="20">
                  <c:v>25.87256</c:v>
                </c:pt>
                <c:pt idx="21">
                  <c:v>25.911149999999999</c:v>
                </c:pt>
                <c:pt idx="22">
                  <c:v>26.350180000000002</c:v>
                </c:pt>
                <c:pt idx="23">
                  <c:v>26.380590000000002</c:v>
                </c:pt>
                <c:pt idx="24">
                  <c:v>26.729649999999999</c:v>
                </c:pt>
                <c:pt idx="25">
                  <c:v>27.047409999999999</c:v>
                </c:pt>
                <c:pt idx="26">
                  <c:v>27.084479999999999</c:v>
                </c:pt>
                <c:pt idx="27">
                  <c:v>27.81992</c:v>
                </c:pt>
                <c:pt idx="28">
                  <c:v>28.359210000000001</c:v>
                </c:pt>
                <c:pt idx="29">
                  <c:v>28.52168</c:v>
                </c:pt>
                <c:pt idx="30">
                  <c:v>29.167349999999999</c:v>
                </c:pt>
                <c:pt idx="31">
                  <c:v>29.190329999999999</c:v>
                </c:pt>
                <c:pt idx="32">
                  <c:v>29.512270000000001</c:v>
                </c:pt>
                <c:pt idx="33">
                  <c:v>29.658270000000002</c:v>
                </c:pt>
                <c:pt idx="34">
                  <c:v>29.963360000000002</c:v>
                </c:pt>
                <c:pt idx="35">
                  <c:v>29.989270000000001</c:v>
                </c:pt>
                <c:pt idx="36">
                  <c:v>30.387730000000001</c:v>
                </c:pt>
                <c:pt idx="37">
                  <c:v>30.710609999999999</c:v>
                </c:pt>
                <c:pt idx="38">
                  <c:v>31.200800000000001</c:v>
                </c:pt>
                <c:pt idx="39">
                  <c:v>31.362010000000001</c:v>
                </c:pt>
                <c:pt idx="40">
                  <c:v>31.788699999999999</c:v>
                </c:pt>
                <c:pt idx="41">
                  <c:v>32.422199999999997</c:v>
                </c:pt>
                <c:pt idx="42">
                  <c:v>32.581699999999998</c:v>
                </c:pt>
                <c:pt idx="43">
                  <c:v>32.791600000000003</c:v>
                </c:pt>
                <c:pt idx="44">
                  <c:v>32.985790000000001</c:v>
                </c:pt>
                <c:pt idx="45">
                  <c:v>33.298990000000003</c:v>
                </c:pt>
                <c:pt idx="46">
                  <c:v>33.741439999999997</c:v>
                </c:pt>
                <c:pt idx="47">
                  <c:v>33.757019999999997</c:v>
                </c:pt>
                <c:pt idx="48">
                  <c:v>34.195740000000001</c:v>
                </c:pt>
                <c:pt idx="49">
                  <c:v>34.453850000000003</c:v>
                </c:pt>
                <c:pt idx="50">
                  <c:v>34.571289999999998</c:v>
                </c:pt>
                <c:pt idx="51">
                  <c:v>35.01003</c:v>
                </c:pt>
                <c:pt idx="52">
                  <c:v>35.017659999999999</c:v>
                </c:pt>
                <c:pt idx="53">
                  <c:v>35.26614</c:v>
                </c:pt>
                <c:pt idx="54">
                  <c:v>35.283389999999997</c:v>
                </c:pt>
                <c:pt idx="55">
                  <c:v>35.319890000000001</c:v>
                </c:pt>
                <c:pt idx="56">
                  <c:v>35.404350000000001</c:v>
                </c:pt>
                <c:pt idx="57">
                  <c:v>35.639629999999997</c:v>
                </c:pt>
                <c:pt idx="58">
                  <c:v>35.763249999999999</c:v>
                </c:pt>
                <c:pt idx="59">
                  <c:v>35.946869999999997</c:v>
                </c:pt>
                <c:pt idx="60">
                  <c:v>36.757129999999997</c:v>
                </c:pt>
                <c:pt idx="61">
                  <c:v>36.979059999999997</c:v>
                </c:pt>
                <c:pt idx="62">
                  <c:v>37.498390000000001</c:v>
                </c:pt>
                <c:pt idx="63">
                  <c:v>37.66872</c:v>
                </c:pt>
                <c:pt idx="64">
                  <c:v>37.734819999999999</c:v>
                </c:pt>
                <c:pt idx="65">
                  <c:v>38.053550000000001</c:v>
                </c:pt>
                <c:pt idx="66">
                  <c:v>38.35942</c:v>
                </c:pt>
                <c:pt idx="67">
                  <c:v>38.433399999999999</c:v>
                </c:pt>
                <c:pt idx="68">
                  <c:v>38.468960000000003</c:v>
                </c:pt>
                <c:pt idx="69">
                  <c:v>38.576050000000002</c:v>
                </c:pt>
                <c:pt idx="70">
                  <c:v>38.777549999999998</c:v>
                </c:pt>
                <c:pt idx="71">
                  <c:v>38.861730000000001</c:v>
                </c:pt>
                <c:pt idx="72">
                  <c:v>39.738610000000001</c:v>
                </c:pt>
                <c:pt idx="73">
                  <c:v>39.989750000000001</c:v>
                </c:pt>
                <c:pt idx="74">
                  <c:v>40.12961</c:v>
                </c:pt>
                <c:pt idx="75">
                  <c:v>40.172179999999997</c:v>
                </c:pt>
                <c:pt idx="76">
                  <c:v>40.18486</c:v>
                </c:pt>
                <c:pt idx="77">
                  <c:v>40.197200000000002</c:v>
                </c:pt>
                <c:pt idx="78">
                  <c:v>40.281379999999999</c:v>
                </c:pt>
                <c:pt idx="79">
                  <c:v>40.360529999999997</c:v>
                </c:pt>
                <c:pt idx="80">
                  <c:v>41.127740000000003</c:v>
                </c:pt>
                <c:pt idx="81">
                  <c:v>41.654150000000001</c:v>
                </c:pt>
                <c:pt idx="82">
                  <c:v>41.708869999999997</c:v>
                </c:pt>
                <c:pt idx="83">
                  <c:v>41.770060000000001</c:v>
                </c:pt>
                <c:pt idx="84">
                  <c:v>41.81747</c:v>
                </c:pt>
                <c:pt idx="85">
                  <c:v>42.06794</c:v>
                </c:pt>
                <c:pt idx="86">
                  <c:v>42.12444</c:v>
                </c:pt>
                <c:pt idx="87">
                  <c:v>42.657350000000001</c:v>
                </c:pt>
                <c:pt idx="88">
                  <c:v>42.792920000000002</c:v>
                </c:pt>
                <c:pt idx="89">
                  <c:v>44.06109</c:v>
                </c:pt>
                <c:pt idx="90">
                  <c:v>44.191549999999999</c:v>
                </c:pt>
                <c:pt idx="91">
                  <c:v>44.23847</c:v>
                </c:pt>
                <c:pt idx="92">
                  <c:v>45.463380000000001</c:v>
                </c:pt>
                <c:pt idx="93">
                  <c:v>46.066119999999998</c:v>
                </c:pt>
                <c:pt idx="94">
                  <c:v>46.248130000000003</c:v>
                </c:pt>
                <c:pt idx="95">
                  <c:v>46.47101</c:v>
                </c:pt>
                <c:pt idx="96">
                  <c:v>46.858460000000001</c:v>
                </c:pt>
                <c:pt idx="97">
                  <c:v>47.352870000000003</c:v>
                </c:pt>
                <c:pt idx="98">
                  <c:v>47.397480000000002</c:v>
                </c:pt>
                <c:pt idx="99">
                  <c:v>47.540529999999997</c:v>
                </c:pt>
                <c:pt idx="100">
                  <c:v>48.068899999999999</c:v>
                </c:pt>
                <c:pt idx="101">
                  <c:v>48.173850000000002</c:v>
                </c:pt>
                <c:pt idx="102">
                  <c:v>48.416139999999999</c:v>
                </c:pt>
                <c:pt idx="103">
                  <c:v>49.322740000000003</c:v>
                </c:pt>
                <c:pt idx="104">
                  <c:v>50.356679999999997</c:v>
                </c:pt>
                <c:pt idx="105">
                  <c:v>50.571750000000002</c:v>
                </c:pt>
                <c:pt idx="106">
                  <c:v>51.066049999999997</c:v>
                </c:pt>
                <c:pt idx="107">
                  <c:v>51.580590000000001</c:v>
                </c:pt>
                <c:pt idx="108">
                  <c:v>52.289619999999999</c:v>
                </c:pt>
                <c:pt idx="109">
                  <c:v>52.446190000000001</c:v>
                </c:pt>
                <c:pt idx="110">
                  <c:v>52.466050000000003</c:v>
                </c:pt>
                <c:pt idx="111">
                  <c:v>52.495240000000003</c:v>
                </c:pt>
                <c:pt idx="112">
                  <c:v>52.676600000000001</c:v>
                </c:pt>
                <c:pt idx="113">
                  <c:v>53.09281</c:v>
                </c:pt>
                <c:pt idx="114">
                  <c:v>54.325580000000002</c:v>
                </c:pt>
                <c:pt idx="115">
                  <c:v>54.549280000000003</c:v>
                </c:pt>
                <c:pt idx="116">
                  <c:v>57.293579999999999</c:v>
                </c:pt>
              </c:numCache>
            </c:numRef>
          </c:yVal>
          <c:smooth val="0"/>
        </c:ser>
        <c:dLbls>
          <c:showLegendKey val="0"/>
          <c:showVal val="0"/>
          <c:showCatName val="0"/>
          <c:showSerName val="0"/>
          <c:showPercent val="0"/>
          <c:showBubbleSize val="0"/>
        </c:dLbls>
        <c:axId val="309272576"/>
        <c:axId val="309274496"/>
      </c:scatterChart>
      <c:valAx>
        <c:axId val="309272576"/>
        <c:scaling>
          <c:orientation val="minMax"/>
          <c:min val="6"/>
        </c:scaling>
        <c:delete val="0"/>
        <c:axPos val="b"/>
        <c:title>
          <c:tx>
            <c:rich>
              <a:bodyPr/>
              <a:lstStyle/>
              <a:p>
                <a:pPr>
                  <a:defRPr b="0"/>
                </a:pPr>
                <a:r>
                  <a:rPr lang="en-US" b="0"/>
                  <a:t>Ln (GDP per capita)</a:t>
                </a:r>
              </a:p>
            </c:rich>
          </c:tx>
          <c:overlay val="0"/>
        </c:title>
        <c:numFmt formatCode="General" sourceLinked="1"/>
        <c:majorTickMark val="out"/>
        <c:minorTickMark val="none"/>
        <c:tickLblPos val="nextTo"/>
        <c:crossAx val="309274496"/>
        <c:crosses val="autoZero"/>
        <c:crossBetween val="midCat"/>
      </c:valAx>
      <c:valAx>
        <c:axId val="309274496"/>
        <c:scaling>
          <c:orientation val="minMax"/>
          <c:min val="0"/>
        </c:scaling>
        <c:delete val="0"/>
        <c:axPos val="l"/>
        <c:title>
          <c:tx>
            <c:rich>
              <a:bodyPr rot="-5400000" vert="horz"/>
              <a:lstStyle/>
              <a:p>
                <a:pPr>
                  <a:defRPr b="0"/>
                </a:pPr>
                <a:r>
                  <a:rPr lang="en-US" b="0"/>
                  <a:t>Percentage</a:t>
                </a:r>
              </a:p>
            </c:rich>
          </c:tx>
          <c:layout>
            <c:manualLayout>
              <c:xMode val="edge"/>
              <c:yMode val="edge"/>
              <c:x val="2.126576434159879E-2"/>
              <c:y val="0.306830216664503"/>
            </c:manualLayout>
          </c:layout>
          <c:overlay val="0"/>
        </c:title>
        <c:numFmt formatCode="General" sourceLinked="1"/>
        <c:majorTickMark val="out"/>
        <c:minorTickMark val="none"/>
        <c:tickLblPos val="nextTo"/>
        <c:crossAx val="309272576"/>
        <c:crosses val="autoZero"/>
        <c:crossBetween val="midCat"/>
      </c:valAx>
    </c:plotArea>
    <c:legend>
      <c:legendPos val="b"/>
      <c:layout>
        <c:manualLayout>
          <c:xMode val="edge"/>
          <c:yMode val="edge"/>
          <c:x val="5.600096355068427E-2"/>
          <c:y val="0.87082516257852993"/>
          <c:w val="0.90329403853199042"/>
          <c:h val="0.11460948071936947"/>
        </c:manualLayout>
      </c:layout>
      <c:overlay val="0"/>
    </c:legend>
    <c:plotVisOnly val="1"/>
    <c:dispBlanksAs val="gap"/>
    <c:showDLblsOverMax val="0"/>
  </c:chart>
  <c:spPr>
    <a:noFill/>
    <a:ln>
      <a:noFill/>
    </a:ln>
  </c:spPr>
  <c:txPr>
    <a:bodyPr/>
    <a:lstStyle/>
    <a:p>
      <a:pPr>
        <a:defRPr sz="1000">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col"/>
        <c:grouping val="stacked"/>
        <c:varyColors val="0"/>
        <c:ser>
          <c:idx val="1"/>
          <c:order val="0"/>
          <c:tx>
            <c:v>IDB estimates</c:v>
          </c:tx>
          <c:spPr>
            <a:noFill/>
            <a:ln w="28575">
              <a:noFill/>
            </a:ln>
          </c:spPr>
          <c:invertIfNegative val="0"/>
          <c:cat>
            <c:strRef>
              <c:f>'2.14'!$A$28:$A$46</c:f>
              <c:strCache>
                <c:ptCount val="19"/>
                <c:pt idx="0">
                  <c:v>URY</c:v>
                </c:pt>
                <c:pt idx="1">
                  <c:v>CHL</c:v>
                </c:pt>
                <c:pt idx="2">
                  <c:v>BRA</c:v>
                </c:pt>
                <c:pt idx="3">
                  <c:v>CRI</c:v>
                </c:pt>
                <c:pt idx="4">
                  <c:v>PAN</c:v>
                </c:pt>
                <c:pt idx="5">
                  <c:v>ARG</c:v>
                </c:pt>
                <c:pt idx="6">
                  <c:v>ECU</c:v>
                </c:pt>
                <c:pt idx="7">
                  <c:v>SLV</c:v>
                </c:pt>
                <c:pt idx="8">
                  <c:v>DOM</c:v>
                </c:pt>
                <c:pt idx="9">
                  <c:v>COL</c:v>
                </c:pt>
                <c:pt idx="10">
                  <c:v>VEN</c:v>
                </c:pt>
                <c:pt idx="11">
                  <c:v>PRY</c:v>
                </c:pt>
                <c:pt idx="12">
                  <c:v>JAM</c:v>
                </c:pt>
                <c:pt idx="13">
                  <c:v>NIC</c:v>
                </c:pt>
                <c:pt idx="14">
                  <c:v>HND</c:v>
                </c:pt>
                <c:pt idx="15">
                  <c:v>MEX</c:v>
                </c:pt>
                <c:pt idx="16">
                  <c:v>PER</c:v>
                </c:pt>
                <c:pt idx="17">
                  <c:v>GTM</c:v>
                </c:pt>
                <c:pt idx="18">
                  <c:v>BOL</c:v>
                </c:pt>
              </c:strCache>
            </c:strRef>
          </c:cat>
          <c:val>
            <c:numRef>
              <c:f>'2.14'!$R$28:$R$46</c:f>
              <c:numCache>
                <c:formatCode>0.0%</c:formatCode>
                <c:ptCount val="19"/>
                <c:pt idx="0">
                  <c:v>0.12748875000000004</c:v>
                </c:pt>
                <c:pt idx="1">
                  <c:v>0.22924125000000006</c:v>
                </c:pt>
                <c:pt idx="2">
                  <c:v>0.26531500000000019</c:v>
                </c:pt>
                <c:pt idx="3">
                  <c:v>0.29305000000000025</c:v>
                </c:pt>
                <c:pt idx="4">
                  <c:v>0.30734375000000003</c:v>
                </c:pt>
                <c:pt idx="5">
                  <c:v>0.37378</c:v>
                </c:pt>
                <c:pt idx="6">
                  <c:v>0.44656249999999997</c:v>
                </c:pt>
                <c:pt idx="7">
                  <c:v>0.45344125000000002</c:v>
                </c:pt>
                <c:pt idx="8">
                  <c:v>0.47132625000000006</c:v>
                </c:pt>
                <c:pt idx="9">
                  <c:v>0.51695749999999996</c:v>
                </c:pt>
                <c:pt idx="10">
                  <c:v>0.54510499999999995</c:v>
                </c:pt>
                <c:pt idx="11">
                  <c:v>0.56834874999999996</c:v>
                </c:pt>
                <c:pt idx="12" formatCode="General">
                  <c:v>0.57999999999999996</c:v>
                </c:pt>
                <c:pt idx="13">
                  <c:v>0.58113875000000004</c:v>
                </c:pt>
                <c:pt idx="14">
                  <c:v>0.60884374999999991</c:v>
                </c:pt>
                <c:pt idx="15">
                  <c:v>0.61600999999999995</c:v>
                </c:pt>
                <c:pt idx="16">
                  <c:v>0.69815249999999995</c:v>
                </c:pt>
                <c:pt idx="17">
                  <c:v>0.71662124999999999</c:v>
                </c:pt>
                <c:pt idx="18">
                  <c:v>0.74312180311112508</c:v>
                </c:pt>
              </c:numCache>
            </c:numRef>
          </c:val>
        </c:ser>
        <c:ser>
          <c:idx val="0"/>
          <c:order val="1"/>
          <c:tx>
            <c:v>IDB estimates</c:v>
          </c:tx>
          <c:spPr>
            <a:solidFill>
              <a:schemeClr val="bg1">
                <a:lumMod val="65000"/>
              </a:schemeClr>
            </a:solidFill>
            <a:ln w="3175">
              <a:solidFill>
                <a:schemeClr val="tx1"/>
              </a:solidFill>
            </a:ln>
          </c:spPr>
          <c:invertIfNegative val="0"/>
          <c:cat>
            <c:strRef>
              <c:f>'2.14'!$A$28:$A$46</c:f>
              <c:strCache>
                <c:ptCount val="19"/>
                <c:pt idx="0">
                  <c:v>URY</c:v>
                </c:pt>
                <c:pt idx="1">
                  <c:v>CHL</c:v>
                </c:pt>
                <c:pt idx="2">
                  <c:v>BRA</c:v>
                </c:pt>
                <c:pt idx="3">
                  <c:v>CRI</c:v>
                </c:pt>
                <c:pt idx="4">
                  <c:v>PAN</c:v>
                </c:pt>
                <c:pt idx="5">
                  <c:v>ARG</c:v>
                </c:pt>
                <c:pt idx="6">
                  <c:v>ECU</c:v>
                </c:pt>
                <c:pt idx="7">
                  <c:v>SLV</c:v>
                </c:pt>
                <c:pt idx="8">
                  <c:v>DOM</c:v>
                </c:pt>
                <c:pt idx="9">
                  <c:v>COL</c:v>
                </c:pt>
                <c:pt idx="10">
                  <c:v>VEN</c:v>
                </c:pt>
                <c:pt idx="11">
                  <c:v>PRY</c:v>
                </c:pt>
                <c:pt idx="12">
                  <c:v>JAM</c:v>
                </c:pt>
                <c:pt idx="13">
                  <c:v>NIC</c:v>
                </c:pt>
                <c:pt idx="14">
                  <c:v>HND</c:v>
                </c:pt>
                <c:pt idx="15">
                  <c:v>MEX</c:v>
                </c:pt>
                <c:pt idx="16">
                  <c:v>PER</c:v>
                </c:pt>
                <c:pt idx="17">
                  <c:v>GTM</c:v>
                </c:pt>
                <c:pt idx="18">
                  <c:v>BOL</c:v>
                </c:pt>
              </c:strCache>
            </c:strRef>
          </c:cat>
          <c:val>
            <c:numRef>
              <c:f>'2.14'!$S$28:$S$46</c:f>
              <c:numCache>
                <c:formatCode>0.0%</c:formatCode>
                <c:ptCount val="19"/>
                <c:pt idx="0">
                  <c:v>0.19811125000000007</c:v>
                </c:pt>
                <c:pt idx="1">
                  <c:v>0.2311896440203749</c:v>
                </c:pt>
                <c:pt idx="2">
                  <c:v>0.19640002489887487</c:v>
                </c:pt>
                <c:pt idx="3">
                  <c:v>0.11925684894937483</c:v>
                </c:pt>
                <c:pt idx="4">
                  <c:v>0.15622076934999996</c:v>
                </c:pt>
                <c:pt idx="5">
                  <c:v>0.1657725000000001</c:v>
                </c:pt>
                <c:pt idx="6">
                  <c:v>0.28354370599650003</c:v>
                </c:pt>
                <c:pt idx="7">
                  <c:v>0.23586639234812501</c:v>
                </c:pt>
                <c:pt idx="8">
                  <c:v>0.19965028969087495</c:v>
                </c:pt>
                <c:pt idx="9">
                  <c:v>0.26602999999999999</c:v>
                </c:pt>
                <c:pt idx="10">
                  <c:v>0.17625565283750011</c:v>
                </c:pt>
                <c:pt idx="11">
                  <c:v>0.35867250000000006</c:v>
                </c:pt>
                <c:pt idx="12">
                  <c:v>0.14000000000000001</c:v>
                </c:pt>
                <c:pt idx="13">
                  <c:v>0.16724426590662489</c:v>
                </c:pt>
                <c:pt idx="14">
                  <c:v>0.16237982871075007</c:v>
                </c:pt>
                <c:pt idx="15">
                  <c:v>0.11689218970150006</c:v>
                </c:pt>
                <c:pt idx="16">
                  <c:v>0.21510000000000007</c:v>
                </c:pt>
                <c:pt idx="17">
                  <c:v>0.10026124999999997</c:v>
                </c:pt>
                <c:pt idx="18">
                  <c:v>8.9601946888874906E-2</c:v>
                </c:pt>
              </c:numCache>
            </c:numRef>
          </c:val>
        </c:ser>
        <c:dLbls>
          <c:showLegendKey val="0"/>
          <c:showVal val="0"/>
          <c:showCatName val="0"/>
          <c:showSerName val="0"/>
          <c:showPercent val="0"/>
          <c:showBubbleSize val="0"/>
        </c:dLbls>
        <c:gapWidth val="150"/>
        <c:overlap val="100"/>
        <c:axId val="309347072"/>
        <c:axId val="309348992"/>
      </c:barChart>
      <c:lineChart>
        <c:grouping val="standard"/>
        <c:varyColors val="0"/>
        <c:ser>
          <c:idx val="2"/>
          <c:order val="2"/>
          <c:tx>
            <c:strRef>
              <c:f>'2.14'!$T$25</c:f>
              <c:strCache>
                <c:ptCount val="1"/>
                <c:pt idx="0">
                  <c:v>Outside estimates</c:v>
                </c:pt>
              </c:strCache>
            </c:strRef>
          </c:tx>
          <c:spPr>
            <a:ln>
              <a:noFill/>
            </a:ln>
          </c:spPr>
          <c:marker>
            <c:symbol val="circle"/>
            <c:size val="7"/>
            <c:spPr>
              <a:solidFill>
                <a:schemeClr val="tx1"/>
              </a:solidFill>
              <a:ln>
                <a:noFill/>
              </a:ln>
            </c:spPr>
          </c:marker>
          <c:cat>
            <c:strRef>
              <c:f>'2.14'!$A$28:$A$46</c:f>
              <c:strCache>
                <c:ptCount val="19"/>
                <c:pt idx="0">
                  <c:v>URY</c:v>
                </c:pt>
                <c:pt idx="1">
                  <c:v>CHL</c:v>
                </c:pt>
                <c:pt idx="2">
                  <c:v>BRA</c:v>
                </c:pt>
                <c:pt idx="3">
                  <c:v>CRI</c:v>
                </c:pt>
                <c:pt idx="4">
                  <c:v>PAN</c:v>
                </c:pt>
                <c:pt idx="5">
                  <c:v>ARG</c:v>
                </c:pt>
                <c:pt idx="6">
                  <c:v>ECU</c:v>
                </c:pt>
                <c:pt idx="7">
                  <c:v>SLV</c:v>
                </c:pt>
                <c:pt idx="8">
                  <c:v>DOM</c:v>
                </c:pt>
                <c:pt idx="9">
                  <c:v>COL</c:v>
                </c:pt>
                <c:pt idx="10">
                  <c:v>VEN</c:v>
                </c:pt>
                <c:pt idx="11">
                  <c:v>PRY</c:v>
                </c:pt>
                <c:pt idx="12">
                  <c:v>JAM</c:v>
                </c:pt>
                <c:pt idx="13">
                  <c:v>NIC</c:v>
                </c:pt>
                <c:pt idx="14">
                  <c:v>HND</c:v>
                </c:pt>
                <c:pt idx="15">
                  <c:v>MEX</c:v>
                </c:pt>
                <c:pt idx="16">
                  <c:v>PER</c:v>
                </c:pt>
                <c:pt idx="17">
                  <c:v>GTM</c:v>
                </c:pt>
                <c:pt idx="18">
                  <c:v>BOL</c:v>
                </c:pt>
              </c:strCache>
            </c:strRef>
          </c:cat>
          <c:val>
            <c:numRef>
              <c:f>'2.14'!$T$28:$T$46</c:f>
              <c:numCache>
                <c:formatCode>General</c:formatCode>
                <c:ptCount val="19"/>
                <c:pt idx="5">
                  <c:v>0.61</c:v>
                </c:pt>
                <c:pt idx="9" formatCode="0%">
                  <c:v>0.75</c:v>
                </c:pt>
                <c:pt idx="11">
                  <c:v>0.93</c:v>
                </c:pt>
                <c:pt idx="15">
                  <c:v>0.64</c:v>
                </c:pt>
                <c:pt idx="16">
                  <c:v>0.75</c:v>
                </c:pt>
              </c:numCache>
            </c:numRef>
          </c:val>
          <c:smooth val="0"/>
        </c:ser>
        <c:dLbls>
          <c:showLegendKey val="0"/>
          <c:showVal val="0"/>
          <c:showCatName val="0"/>
          <c:showSerName val="0"/>
          <c:showPercent val="0"/>
          <c:showBubbleSize val="0"/>
        </c:dLbls>
        <c:marker val="1"/>
        <c:smooth val="0"/>
        <c:axId val="309347072"/>
        <c:axId val="309348992"/>
      </c:lineChart>
      <c:catAx>
        <c:axId val="309347072"/>
        <c:scaling>
          <c:orientation val="minMax"/>
        </c:scaling>
        <c:delete val="0"/>
        <c:axPos val="b"/>
        <c:majorTickMark val="out"/>
        <c:minorTickMark val="none"/>
        <c:tickLblPos val="nextTo"/>
        <c:txPr>
          <a:bodyPr rot="-5400000" vert="horz"/>
          <a:lstStyle/>
          <a:p>
            <a:pPr>
              <a:defRPr/>
            </a:pPr>
            <a:endParaRPr lang="en-US"/>
          </a:p>
        </c:txPr>
        <c:crossAx val="309348992"/>
        <c:crosses val="autoZero"/>
        <c:auto val="1"/>
        <c:lblAlgn val="ctr"/>
        <c:lblOffset val="100"/>
        <c:noMultiLvlLbl val="0"/>
      </c:catAx>
      <c:valAx>
        <c:axId val="309348992"/>
        <c:scaling>
          <c:orientation val="minMax"/>
        </c:scaling>
        <c:delete val="0"/>
        <c:axPos val="l"/>
        <c:title>
          <c:tx>
            <c:rich>
              <a:bodyPr rot="-5400000" vert="horz"/>
              <a:lstStyle/>
              <a:p>
                <a:pPr>
                  <a:defRPr b="0"/>
                </a:pPr>
                <a:r>
                  <a:rPr lang="en-US" b="0"/>
                  <a:t>Percentage of 65+ without an adequate contributory pension</a:t>
                </a:r>
              </a:p>
            </c:rich>
          </c:tx>
          <c:layout/>
          <c:overlay val="0"/>
          <c:spPr>
            <a:ln>
              <a:noFill/>
            </a:ln>
          </c:spPr>
        </c:title>
        <c:numFmt formatCode="0%" sourceLinked="0"/>
        <c:majorTickMark val="out"/>
        <c:minorTickMark val="none"/>
        <c:tickLblPos val="nextTo"/>
        <c:crossAx val="309347072"/>
        <c:crosses val="autoZero"/>
        <c:crossBetween val="between"/>
      </c:valAx>
    </c:plotArea>
    <c:legend>
      <c:legendPos val="b"/>
      <c:legendEntry>
        <c:idx val="0"/>
        <c:delete val="1"/>
      </c:legendEntry>
      <c:layout/>
      <c:overlay val="0"/>
    </c:legend>
    <c:plotVisOnly val="1"/>
    <c:dispBlanksAs val="gap"/>
    <c:showDLblsOverMax val="0"/>
  </c:chart>
  <c:spPr>
    <a:ln>
      <a:noFill/>
    </a:ln>
  </c:spPr>
  <c:txPr>
    <a:bodyPr/>
    <a:lstStyle/>
    <a:p>
      <a:pPr>
        <a:defRPr sz="1000">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SPP without bond</c:v>
          </c:tx>
          <c:spPr>
            <a:ln>
              <a:solidFill>
                <a:schemeClr val="bg1">
                  <a:lumMod val="75000"/>
                </a:schemeClr>
              </a:solidFill>
            </a:ln>
          </c:spPr>
          <c:marker>
            <c:symbol val="none"/>
          </c:marker>
          <c:cat>
            <c:numLit>
              <c:formatCode>General</c:formatCode>
              <c:ptCount val="39"/>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pt idx="19">
                <c:v>2030</c:v>
              </c:pt>
              <c:pt idx="20">
                <c:v>2031</c:v>
              </c:pt>
              <c:pt idx="21">
                <c:v>2032</c:v>
              </c:pt>
              <c:pt idx="22">
                <c:v>2033</c:v>
              </c:pt>
              <c:pt idx="23">
                <c:v>2034</c:v>
              </c:pt>
              <c:pt idx="24">
                <c:v>2035</c:v>
              </c:pt>
              <c:pt idx="25">
                <c:v>2036</c:v>
              </c:pt>
              <c:pt idx="26">
                <c:v>2037</c:v>
              </c:pt>
              <c:pt idx="27">
                <c:v>2038</c:v>
              </c:pt>
              <c:pt idx="28">
                <c:v>2039</c:v>
              </c:pt>
              <c:pt idx="29">
                <c:v>2040</c:v>
              </c:pt>
              <c:pt idx="30">
                <c:v>2041</c:v>
              </c:pt>
              <c:pt idx="31">
                <c:v>2042</c:v>
              </c:pt>
              <c:pt idx="32">
                <c:v>2043</c:v>
              </c:pt>
              <c:pt idx="33">
                <c:v>2044</c:v>
              </c:pt>
              <c:pt idx="34">
                <c:v>2045</c:v>
              </c:pt>
              <c:pt idx="35">
                <c:v>2046</c:v>
              </c:pt>
              <c:pt idx="36">
                <c:v>2047</c:v>
              </c:pt>
              <c:pt idx="37">
                <c:v>2048</c:v>
              </c:pt>
              <c:pt idx="38">
                <c:v>2049</c:v>
              </c:pt>
            </c:numLit>
          </c:cat>
          <c:val>
            <c:numLit>
              <c:formatCode>General</c:formatCode>
              <c:ptCount val="39"/>
              <c:pt idx="0">
                <c:v>305.22329999999999</c:v>
              </c:pt>
              <c:pt idx="1">
                <c:v>375.80619999999999</c:v>
              </c:pt>
              <c:pt idx="2">
                <c:v>375.80619999999999</c:v>
              </c:pt>
              <c:pt idx="3">
                <c:v>375.80619999999999</c:v>
              </c:pt>
              <c:pt idx="4">
                <c:v>395.55119999999999</c:v>
              </c:pt>
              <c:pt idx="5">
                <c:v>422.09480000000002</c:v>
              </c:pt>
              <c:pt idx="6">
                <c:v>449.74509999999998</c:v>
              </c:pt>
              <c:pt idx="7">
                <c:v>481.25259999999997</c:v>
              </c:pt>
              <c:pt idx="8">
                <c:v>510.66199999999998</c:v>
              </c:pt>
              <c:pt idx="9">
                <c:v>537.70910000000003</c:v>
              </c:pt>
              <c:pt idx="10">
                <c:v>575.37959999999998</c:v>
              </c:pt>
              <c:pt idx="11">
                <c:v>608.21960000000001</c:v>
              </c:pt>
              <c:pt idx="12">
                <c:v>646.12909999999999</c:v>
              </c:pt>
              <c:pt idx="13">
                <c:v>688.12180000000001</c:v>
              </c:pt>
              <c:pt idx="14">
                <c:v>728.62940000000003</c:v>
              </c:pt>
              <c:pt idx="15">
                <c:v>771.35149999999999</c:v>
              </c:pt>
              <c:pt idx="16">
                <c:v>815.6943</c:v>
              </c:pt>
              <c:pt idx="17">
                <c:v>851.18</c:v>
              </c:pt>
              <c:pt idx="18">
                <c:v>892.09749999999997</c:v>
              </c:pt>
              <c:pt idx="19">
                <c:v>931.34270000000004</c:v>
              </c:pt>
              <c:pt idx="20">
                <c:v>972.24429999999995</c:v>
              </c:pt>
              <c:pt idx="21">
                <c:v>1015.4411</c:v>
              </c:pt>
              <c:pt idx="22">
                <c:v>1063.0835999999999</c:v>
              </c:pt>
              <c:pt idx="23">
                <c:v>1113.8687</c:v>
              </c:pt>
              <c:pt idx="24">
                <c:v>1158.9184</c:v>
              </c:pt>
              <c:pt idx="25">
                <c:v>1211.9775999999999</c:v>
              </c:pt>
              <c:pt idx="26">
                <c:v>1273.2511999999999</c:v>
              </c:pt>
              <c:pt idx="27">
                <c:v>1307.8798999999999</c:v>
              </c:pt>
              <c:pt idx="28">
                <c:v>1358.3010999999999</c:v>
              </c:pt>
              <c:pt idx="29">
                <c:v>1413.337</c:v>
              </c:pt>
              <c:pt idx="30">
                <c:v>1465.1483000000001</c:v>
              </c:pt>
              <c:pt idx="31">
                <c:v>1514.845</c:v>
              </c:pt>
              <c:pt idx="32">
                <c:v>1573.9684999999999</c:v>
              </c:pt>
              <c:pt idx="33">
                <c:v>1623.7924</c:v>
              </c:pt>
              <c:pt idx="34">
                <c:v>1675.5672999999999</c:v>
              </c:pt>
              <c:pt idx="35">
                <c:v>1728.1635000000001</c:v>
              </c:pt>
              <c:pt idx="36">
                <c:v>1793.2750000000001</c:v>
              </c:pt>
              <c:pt idx="37">
                <c:v>1839.4381000000001</c:v>
              </c:pt>
              <c:pt idx="38">
                <c:v>1902.1237000000001</c:v>
              </c:pt>
            </c:numLit>
          </c:val>
          <c:smooth val="0"/>
        </c:ser>
        <c:ser>
          <c:idx val="1"/>
          <c:order val="1"/>
          <c:tx>
            <c:v>SPP with bond</c:v>
          </c:tx>
          <c:spPr>
            <a:ln>
              <a:solidFill>
                <a:schemeClr val="tx1">
                  <a:lumMod val="50000"/>
                  <a:lumOff val="50000"/>
                </a:schemeClr>
              </a:solidFill>
              <a:prstDash val="dash"/>
            </a:ln>
          </c:spPr>
          <c:marker>
            <c:symbol val="none"/>
          </c:marker>
          <c:cat>
            <c:numLit>
              <c:formatCode>General</c:formatCode>
              <c:ptCount val="39"/>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pt idx="18">
                <c:v>2029</c:v>
              </c:pt>
              <c:pt idx="19">
                <c:v>2030</c:v>
              </c:pt>
              <c:pt idx="20">
                <c:v>2031</c:v>
              </c:pt>
              <c:pt idx="21">
                <c:v>2032</c:v>
              </c:pt>
              <c:pt idx="22">
                <c:v>2033</c:v>
              </c:pt>
              <c:pt idx="23">
                <c:v>2034</c:v>
              </c:pt>
              <c:pt idx="24">
                <c:v>2035</c:v>
              </c:pt>
              <c:pt idx="25">
                <c:v>2036</c:v>
              </c:pt>
              <c:pt idx="26">
                <c:v>2037</c:v>
              </c:pt>
              <c:pt idx="27">
                <c:v>2038</c:v>
              </c:pt>
              <c:pt idx="28">
                <c:v>2039</c:v>
              </c:pt>
              <c:pt idx="29">
                <c:v>2040</c:v>
              </c:pt>
              <c:pt idx="30">
                <c:v>2041</c:v>
              </c:pt>
              <c:pt idx="31">
                <c:v>2042</c:v>
              </c:pt>
              <c:pt idx="32">
                <c:v>2043</c:v>
              </c:pt>
              <c:pt idx="33">
                <c:v>2044</c:v>
              </c:pt>
              <c:pt idx="34">
                <c:v>2045</c:v>
              </c:pt>
              <c:pt idx="35">
                <c:v>2046</c:v>
              </c:pt>
              <c:pt idx="36">
                <c:v>2047</c:v>
              </c:pt>
              <c:pt idx="37">
                <c:v>2048</c:v>
              </c:pt>
              <c:pt idx="38">
                <c:v>2049</c:v>
              </c:pt>
            </c:numLit>
          </c:cat>
          <c:val>
            <c:numLit>
              <c:formatCode>General</c:formatCode>
              <c:ptCount val="39"/>
              <c:pt idx="0">
                <c:v>652.8546</c:v>
              </c:pt>
              <c:pt idx="1">
                <c:v>675.86569999999995</c:v>
              </c:pt>
              <c:pt idx="2">
                <c:v>708.84180000000003</c:v>
              </c:pt>
              <c:pt idx="3">
                <c:v>743.77340000000004</c:v>
              </c:pt>
              <c:pt idx="4">
                <c:v>764.25</c:v>
              </c:pt>
              <c:pt idx="5">
                <c:v>798.59270000000004</c:v>
              </c:pt>
              <c:pt idx="6">
                <c:v>829.4248</c:v>
              </c:pt>
              <c:pt idx="7">
                <c:v>871.05780000000004</c:v>
              </c:pt>
              <c:pt idx="8">
                <c:v>895.79100000000005</c:v>
              </c:pt>
              <c:pt idx="9">
                <c:v>918.48860000000002</c:v>
              </c:pt>
              <c:pt idx="10">
                <c:v>965.24239999999998</c:v>
              </c:pt>
              <c:pt idx="11">
                <c:v>1002.9927</c:v>
              </c:pt>
              <c:pt idx="12">
                <c:v>1039.6889000000001</c:v>
              </c:pt>
              <c:pt idx="13">
                <c:v>1082.9547</c:v>
              </c:pt>
              <c:pt idx="14">
                <c:v>1144.3458000000001</c:v>
              </c:pt>
              <c:pt idx="15">
                <c:v>1205.2136</c:v>
              </c:pt>
              <c:pt idx="16">
                <c:v>1263.6265000000001</c:v>
              </c:pt>
              <c:pt idx="17">
                <c:v>1318.1416999999999</c:v>
              </c:pt>
              <c:pt idx="18">
                <c:v>1387.4277</c:v>
              </c:pt>
              <c:pt idx="19">
                <c:v>1451.5255999999999</c:v>
              </c:pt>
              <c:pt idx="20">
                <c:v>1503.5663</c:v>
              </c:pt>
              <c:pt idx="21">
                <c:v>1578.4512</c:v>
              </c:pt>
              <c:pt idx="22">
                <c:v>1649.4793999999999</c:v>
              </c:pt>
              <c:pt idx="23">
                <c:v>1669.7885000000001</c:v>
              </c:pt>
              <c:pt idx="24">
                <c:v>1671.2609</c:v>
              </c:pt>
              <c:pt idx="25">
                <c:v>1658.7724000000001</c:v>
              </c:pt>
              <c:pt idx="26">
                <c:v>1670.0571</c:v>
              </c:pt>
              <c:pt idx="27">
                <c:v>1598.1722</c:v>
              </c:pt>
              <c:pt idx="28">
                <c:v>1570.0690999999999</c:v>
              </c:pt>
              <c:pt idx="29">
                <c:v>1574.5563999999999</c:v>
              </c:pt>
              <c:pt idx="30">
                <c:v>1531.2388000000001</c:v>
              </c:pt>
              <c:pt idx="31">
                <c:v>1532.7936</c:v>
              </c:pt>
              <c:pt idx="32">
                <c:v>1506.7814000000001</c:v>
              </c:pt>
              <c:pt idx="33">
                <c:v>1563.0740000000001</c:v>
              </c:pt>
              <c:pt idx="34">
                <c:v>1542.5299</c:v>
              </c:pt>
              <c:pt idx="35">
                <c:v>1614.4444000000001</c:v>
              </c:pt>
              <c:pt idx="36">
                <c:v>1721.2338</c:v>
              </c:pt>
              <c:pt idx="37">
                <c:v>1797.3906999999999</c:v>
              </c:pt>
              <c:pt idx="38">
                <c:v>1907.2556999999999</c:v>
              </c:pt>
            </c:numLit>
          </c:val>
          <c:smooth val="0"/>
        </c:ser>
        <c:ser>
          <c:idx val="2"/>
          <c:order val="2"/>
          <c:tx>
            <c:v>ONP</c:v>
          </c:tx>
          <c:spPr>
            <a:ln>
              <a:solidFill>
                <a:schemeClr val="tx1"/>
              </a:solidFill>
              <a:prstDash val="sysDash"/>
            </a:ln>
          </c:spPr>
          <c:marker>
            <c:symbol val="none"/>
          </c:marker>
          <c:val>
            <c:numLit>
              <c:formatCode>General</c:formatCode>
              <c:ptCount val="39"/>
              <c:pt idx="0">
                <c:v>468.91140000000001</c:v>
              </c:pt>
              <c:pt idx="1">
                <c:v>492.08510000000001</c:v>
              </c:pt>
              <c:pt idx="2">
                <c:v>508.25909999999999</c:v>
              </c:pt>
              <c:pt idx="3">
                <c:v>530.85059999999999</c:v>
              </c:pt>
              <c:pt idx="4">
                <c:v>544.26589999999999</c:v>
              </c:pt>
              <c:pt idx="5">
                <c:v>566.2364</c:v>
              </c:pt>
              <c:pt idx="6">
                <c:v>584.30470000000003</c:v>
              </c:pt>
              <c:pt idx="7">
                <c:v>599.00909999999999</c:v>
              </c:pt>
              <c:pt idx="8">
                <c:v>603.0421</c:v>
              </c:pt>
              <c:pt idx="9">
                <c:v>610.67319999999995</c:v>
              </c:pt>
              <c:pt idx="10">
                <c:v>617.61090000000002</c:v>
              </c:pt>
              <c:pt idx="11">
                <c:v>632.22950000000003</c:v>
              </c:pt>
              <c:pt idx="12">
                <c:v>647.12940000000003</c:v>
              </c:pt>
              <c:pt idx="13">
                <c:v>662.27869999999996</c:v>
              </c:pt>
              <c:pt idx="14">
                <c:v>678.95010000000002</c:v>
              </c:pt>
              <c:pt idx="15">
                <c:v>696.24940000000004</c:v>
              </c:pt>
              <c:pt idx="16">
                <c:v>710.92589999999996</c:v>
              </c:pt>
              <c:pt idx="17">
                <c:v>740.26059999999995</c:v>
              </c:pt>
              <c:pt idx="18">
                <c:v>760.28279999999995</c:v>
              </c:pt>
              <c:pt idx="19">
                <c:v>760.03579999999999</c:v>
              </c:pt>
              <c:pt idx="20">
                <c:v>772.65959999999995</c:v>
              </c:pt>
              <c:pt idx="21">
                <c:v>782.64189999999996</c:v>
              </c:pt>
              <c:pt idx="22">
                <c:v>806.79549999999995</c:v>
              </c:pt>
              <c:pt idx="23">
                <c:v>826.81769999999995</c:v>
              </c:pt>
              <c:pt idx="24">
                <c:v>846.33410000000003</c:v>
              </c:pt>
              <c:pt idx="25">
                <c:v>861.12490000000003</c:v>
              </c:pt>
              <c:pt idx="26">
                <c:v>876.50279999999998</c:v>
              </c:pt>
              <c:pt idx="27">
                <c:v>876.18320000000006</c:v>
              </c:pt>
              <c:pt idx="28">
                <c:v>878.52949999999998</c:v>
              </c:pt>
              <c:pt idx="29">
                <c:v>906.50250000000005</c:v>
              </c:pt>
              <c:pt idx="30">
                <c:v>923.18299999999999</c:v>
              </c:pt>
              <c:pt idx="31">
                <c:v>939.35979999999995</c:v>
              </c:pt>
              <c:pt idx="32">
                <c:v>960.23649999999998</c:v>
              </c:pt>
              <c:pt idx="33">
                <c:v>977.27419999999995</c:v>
              </c:pt>
              <c:pt idx="34">
                <c:v>1000.2875</c:v>
              </c:pt>
              <c:pt idx="35">
                <c:v>1002.0185</c:v>
              </c:pt>
              <c:pt idx="36">
                <c:v>1045.1066000000001</c:v>
              </c:pt>
              <c:pt idx="37">
                <c:v>1063.7237</c:v>
              </c:pt>
              <c:pt idx="38">
                <c:v>1096.5815</c:v>
              </c:pt>
            </c:numLit>
          </c:val>
          <c:smooth val="0"/>
        </c:ser>
        <c:dLbls>
          <c:showLegendKey val="0"/>
          <c:showVal val="0"/>
          <c:showCatName val="0"/>
          <c:showSerName val="0"/>
          <c:showPercent val="0"/>
          <c:showBubbleSize val="0"/>
        </c:dLbls>
        <c:marker val="1"/>
        <c:smooth val="0"/>
        <c:axId val="309569024"/>
        <c:axId val="309570560"/>
      </c:lineChart>
      <c:catAx>
        <c:axId val="309569024"/>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309570560"/>
        <c:crosses val="autoZero"/>
        <c:auto val="1"/>
        <c:lblAlgn val="ctr"/>
        <c:lblOffset val="100"/>
        <c:noMultiLvlLbl val="0"/>
      </c:catAx>
      <c:valAx>
        <c:axId val="309570560"/>
        <c:scaling>
          <c:orientation val="minMax"/>
          <c:max val="2000"/>
        </c:scaling>
        <c:delete val="0"/>
        <c:axPos val="l"/>
        <c:title>
          <c:tx>
            <c:rich>
              <a:bodyPr rot="-5400000" vert="horz"/>
              <a:lstStyle/>
              <a:p>
                <a:pPr>
                  <a:defRPr/>
                </a:pPr>
                <a:r>
                  <a:rPr lang="en-US"/>
                  <a:t>Total average pension</a:t>
                </a:r>
              </a:p>
            </c:rich>
          </c:tx>
          <c:layout/>
          <c:overlay val="0"/>
        </c:title>
        <c:numFmt formatCode="General" sourceLinked="1"/>
        <c:majorTickMark val="out"/>
        <c:minorTickMark val="none"/>
        <c:tickLblPos val="nextTo"/>
        <c:txPr>
          <a:bodyPr rot="0" vert="horz"/>
          <a:lstStyle/>
          <a:p>
            <a:pPr>
              <a:defRPr/>
            </a:pPr>
            <a:endParaRPr lang="en-US"/>
          </a:p>
        </c:txPr>
        <c:crossAx val="309569024"/>
        <c:crosses val="autoZero"/>
        <c:crossBetween val="between"/>
      </c:valAx>
    </c:plotArea>
    <c:legend>
      <c:legendPos val="b"/>
      <c:layout/>
      <c:overlay val="0"/>
    </c:legend>
    <c:plotVisOnly val="1"/>
    <c:dispBlanksAs val="gap"/>
    <c:showDLblsOverMax val="0"/>
  </c:chart>
  <c:spPr>
    <a:ln>
      <a:noFill/>
    </a:ln>
  </c:spPr>
  <c:txPr>
    <a:bodyPr/>
    <a:lstStyle/>
    <a:p>
      <a:pPr>
        <a:defRPr sz="1000" b="0" i="0" u="none" strike="noStrike" baseline="0">
          <a:solidFill>
            <a:srgbClr val="000000"/>
          </a:solidFill>
          <a:latin typeface="Times New Roman" pitchFamily="18" charset="0"/>
          <a:ea typeface="Calibri"/>
          <a:cs typeface="Times New Roman" pitchFamily="18" charset="0"/>
        </a:defRPr>
      </a:pPr>
      <a:endParaRPr lang="en-US"/>
    </a:p>
  </c:txPr>
  <c:printSettings>
    <c:headerFooter/>
    <c:pageMargins b="0.75000000000000022" l="0.70000000000000018" r="0.70000000000000018" t="0.750000000000000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5009712393545743"/>
          <c:y val="4.2024832855778398E-2"/>
          <c:w val="0.77676644849773535"/>
          <c:h val="0.68924696733825197"/>
        </c:manualLayout>
      </c:layout>
      <c:barChart>
        <c:barDir val="bar"/>
        <c:grouping val="stacked"/>
        <c:varyColors val="0"/>
        <c:ser>
          <c:idx val="0"/>
          <c:order val="0"/>
          <c:tx>
            <c:strRef>
              <c:f>'2.2'!$G$51</c:f>
              <c:strCache>
                <c:ptCount val="1"/>
                <c:pt idx="0">
                  <c:v>Men</c:v>
                </c:pt>
              </c:strCache>
            </c:strRef>
          </c:tx>
          <c:spPr>
            <a:ln>
              <a:solidFill>
                <a:schemeClr val="tx1"/>
              </a:solidFill>
            </a:ln>
          </c:spPr>
          <c:invertIfNegative val="0"/>
          <c:cat>
            <c:strRef>
              <c:f>'2.2'!$B$52:$B$72</c:f>
              <c:strCache>
                <c:ptCount val="21"/>
                <c:pt idx="0">
                  <c:v> 0 -  4</c:v>
                </c:pt>
                <c:pt idx="1">
                  <c:v> 5 -  9</c:v>
                </c:pt>
                <c:pt idx="2">
                  <c:v>10 - 14</c:v>
                </c:pt>
                <c:pt idx="3">
                  <c:v>15 - 19</c:v>
                </c:pt>
                <c:pt idx="4">
                  <c:v>20 - 24</c:v>
                </c:pt>
                <c:pt idx="5">
                  <c:v>25 - 29</c:v>
                </c:pt>
                <c:pt idx="6">
                  <c:v>30 - 34</c:v>
                </c:pt>
                <c:pt idx="7">
                  <c:v>35 - 39</c:v>
                </c:pt>
                <c:pt idx="8">
                  <c:v>40 - 44</c:v>
                </c:pt>
                <c:pt idx="9">
                  <c:v>45 - 49</c:v>
                </c:pt>
                <c:pt idx="10">
                  <c:v>50 - 54</c:v>
                </c:pt>
                <c:pt idx="11">
                  <c:v>55 - 59</c:v>
                </c:pt>
                <c:pt idx="12">
                  <c:v>60 - 64</c:v>
                </c:pt>
                <c:pt idx="13">
                  <c:v>65 - 69</c:v>
                </c:pt>
                <c:pt idx="14">
                  <c:v>70 - 74</c:v>
                </c:pt>
                <c:pt idx="15">
                  <c:v>75 - 79</c:v>
                </c:pt>
                <c:pt idx="16">
                  <c:v>80 - 84</c:v>
                </c:pt>
                <c:pt idx="17">
                  <c:v>85 - 89</c:v>
                </c:pt>
                <c:pt idx="18">
                  <c:v>90 - 94</c:v>
                </c:pt>
                <c:pt idx="19">
                  <c:v>95 - 99</c:v>
                </c:pt>
                <c:pt idx="20">
                  <c:v>100 +</c:v>
                </c:pt>
              </c:strCache>
            </c:strRef>
          </c:cat>
          <c:val>
            <c:numRef>
              <c:f>'2.2'!$G$52:$G$72</c:f>
              <c:numCache>
                <c:formatCode>General</c:formatCode>
                <c:ptCount val="21"/>
                <c:pt idx="0">
                  <c:v>-21438000</c:v>
                </c:pt>
                <c:pt idx="1">
                  <c:v>-22000000</c:v>
                </c:pt>
                <c:pt idx="2">
                  <c:v>-22589000</c:v>
                </c:pt>
                <c:pt idx="3">
                  <c:v>-23186000</c:v>
                </c:pt>
                <c:pt idx="4">
                  <c:v>-23693000</c:v>
                </c:pt>
                <c:pt idx="5">
                  <c:v>-24153000</c:v>
                </c:pt>
                <c:pt idx="6">
                  <c:v>-24504000</c:v>
                </c:pt>
                <c:pt idx="7">
                  <c:v>-24718000</c:v>
                </c:pt>
                <c:pt idx="8">
                  <c:v>-24731000</c:v>
                </c:pt>
                <c:pt idx="9">
                  <c:v>-25107000</c:v>
                </c:pt>
                <c:pt idx="10">
                  <c:v>-24343000</c:v>
                </c:pt>
                <c:pt idx="11">
                  <c:v>-23168000</c:v>
                </c:pt>
                <c:pt idx="12">
                  <c:v>-21387000</c:v>
                </c:pt>
                <c:pt idx="13">
                  <c:v>-19084000</c:v>
                </c:pt>
                <c:pt idx="14">
                  <c:v>-15779000</c:v>
                </c:pt>
                <c:pt idx="15">
                  <c:v>-12127000</c:v>
                </c:pt>
                <c:pt idx="16">
                  <c:v>-8452000</c:v>
                </c:pt>
                <c:pt idx="17">
                  <c:v>-5150000</c:v>
                </c:pt>
                <c:pt idx="18">
                  <c:v>-2246000</c:v>
                </c:pt>
                <c:pt idx="19">
                  <c:v>-709000</c:v>
                </c:pt>
                <c:pt idx="20">
                  <c:v>-164000</c:v>
                </c:pt>
              </c:numCache>
            </c:numRef>
          </c:val>
        </c:ser>
        <c:ser>
          <c:idx val="1"/>
          <c:order val="1"/>
          <c:tx>
            <c:strRef>
              <c:f>'2.2'!$H$51</c:f>
              <c:strCache>
                <c:ptCount val="1"/>
                <c:pt idx="0">
                  <c:v>Women</c:v>
                </c:pt>
              </c:strCache>
            </c:strRef>
          </c:tx>
          <c:spPr>
            <a:ln>
              <a:solidFill>
                <a:schemeClr val="tx1"/>
              </a:solidFill>
            </a:ln>
          </c:spPr>
          <c:invertIfNegative val="0"/>
          <c:cat>
            <c:strRef>
              <c:f>'2.2'!$B$52:$B$72</c:f>
              <c:strCache>
                <c:ptCount val="21"/>
                <c:pt idx="0">
                  <c:v> 0 -  4</c:v>
                </c:pt>
                <c:pt idx="1">
                  <c:v> 5 -  9</c:v>
                </c:pt>
                <c:pt idx="2">
                  <c:v>10 - 14</c:v>
                </c:pt>
                <c:pt idx="3">
                  <c:v>15 - 19</c:v>
                </c:pt>
                <c:pt idx="4">
                  <c:v>20 - 24</c:v>
                </c:pt>
                <c:pt idx="5">
                  <c:v>25 - 29</c:v>
                </c:pt>
                <c:pt idx="6">
                  <c:v>30 - 34</c:v>
                </c:pt>
                <c:pt idx="7">
                  <c:v>35 - 39</c:v>
                </c:pt>
                <c:pt idx="8">
                  <c:v>40 - 44</c:v>
                </c:pt>
                <c:pt idx="9">
                  <c:v>45 - 49</c:v>
                </c:pt>
                <c:pt idx="10">
                  <c:v>50 - 54</c:v>
                </c:pt>
                <c:pt idx="11">
                  <c:v>55 - 59</c:v>
                </c:pt>
                <c:pt idx="12">
                  <c:v>60 - 64</c:v>
                </c:pt>
                <c:pt idx="13">
                  <c:v>65 - 69</c:v>
                </c:pt>
                <c:pt idx="14">
                  <c:v>70 - 74</c:v>
                </c:pt>
                <c:pt idx="15">
                  <c:v>75 - 79</c:v>
                </c:pt>
                <c:pt idx="16">
                  <c:v>80 - 84</c:v>
                </c:pt>
                <c:pt idx="17">
                  <c:v>85 - 89</c:v>
                </c:pt>
                <c:pt idx="18">
                  <c:v>90 - 94</c:v>
                </c:pt>
                <c:pt idx="19">
                  <c:v>95 - 99</c:v>
                </c:pt>
                <c:pt idx="20">
                  <c:v>100 +</c:v>
                </c:pt>
              </c:strCache>
            </c:strRef>
          </c:cat>
          <c:val>
            <c:numRef>
              <c:f>'2.2'!$H$52:$H$72</c:f>
              <c:numCache>
                <c:formatCode>General</c:formatCode>
                <c:ptCount val="21"/>
                <c:pt idx="0">
                  <c:v>20500000</c:v>
                </c:pt>
                <c:pt idx="1">
                  <c:v>21060000</c:v>
                </c:pt>
                <c:pt idx="2">
                  <c:v>21669000</c:v>
                </c:pt>
                <c:pt idx="3">
                  <c:v>22324000</c:v>
                </c:pt>
                <c:pt idx="4">
                  <c:v>22953000</c:v>
                </c:pt>
                <c:pt idx="5">
                  <c:v>23554000</c:v>
                </c:pt>
                <c:pt idx="6">
                  <c:v>24047000</c:v>
                </c:pt>
                <c:pt idx="7">
                  <c:v>24425000</c:v>
                </c:pt>
                <c:pt idx="8">
                  <c:v>24634000</c:v>
                </c:pt>
                <c:pt idx="9">
                  <c:v>25286000</c:v>
                </c:pt>
                <c:pt idx="10">
                  <c:v>24856000</c:v>
                </c:pt>
                <c:pt idx="11">
                  <c:v>24148000</c:v>
                </c:pt>
                <c:pt idx="12">
                  <c:v>23037000</c:v>
                </c:pt>
                <c:pt idx="13">
                  <c:v>21309000</c:v>
                </c:pt>
                <c:pt idx="14">
                  <c:v>18566000</c:v>
                </c:pt>
                <c:pt idx="15">
                  <c:v>15155000</c:v>
                </c:pt>
                <c:pt idx="16">
                  <c:v>11454000</c:v>
                </c:pt>
                <c:pt idx="17">
                  <c:v>7708000</c:v>
                </c:pt>
                <c:pt idx="18">
                  <c:v>3806000</c:v>
                </c:pt>
                <c:pt idx="19">
                  <c:v>1379000</c:v>
                </c:pt>
                <c:pt idx="20">
                  <c:v>357000</c:v>
                </c:pt>
              </c:numCache>
            </c:numRef>
          </c:val>
        </c:ser>
        <c:dLbls>
          <c:showLegendKey val="0"/>
          <c:showVal val="0"/>
          <c:showCatName val="0"/>
          <c:showSerName val="0"/>
          <c:showPercent val="0"/>
          <c:showBubbleSize val="0"/>
        </c:dLbls>
        <c:gapWidth val="0"/>
        <c:overlap val="100"/>
        <c:axId val="306065408"/>
        <c:axId val="306067328"/>
      </c:barChart>
      <c:catAx>
        <c:axId val="306065408"/>
        <c:scaling>
          <c:orientation val="minMax"/>
        </c:scaling>
        <c:delete val="0"/>
        <c:axPos val="l"/>
        <c:title>
          <c:tx>
            <c:rich>
              <a:bodyPr rot="-5400000" vert="horz"/>
              <a:lstStyle/>
              <a:p>
                <a:pPr>
                  <a:defRPr b="0"/>
                </a:pPr>
                <a:r>
                  <a:rPr lang="en-US" b="0"/>
                  <a:t>Age range</a:t>
                </a:r>
              </a:p>
            </c:rich>
          </c:tx>
          <c:overlay val="0"/>
        </c:title>
        <c:numFmt formatCode="General" sourceLinked="1"/>
        <c:majorTickMark val="out"/>
        <c:minorTickMark val="none"/>
        <c:tickLblPos val="low"/>
        <c:crossAx val="306067328"/>
        <c:crosses val="autoZero"/>
        <c:auto val="1"/>
        <c:lblAlgn val="ctr"/>
        <c:lblOffset val="100"/>
        <c:noMultiLvlLbl val="0"/>
      </c:catAx>
      <c:valAx>
        <c:axId val="306067328"/>
        <c:scaling>
          <c:orientation val="minMax"/>
        </c:scaling>
        <c:delete val="0"/>
        <c:axPos val="b"/>
        <c:majorGridlines/>
        <c:numFmt formatCode="0;0" sourceLinked="0"/>
        <c:majorTickMark val="out"/>
        <c:minorTickMark val="none"/>
        <c:tickLblPos val="nextTo"/>
        <c:crossAx val="306065408"/>
        <c:crosses val="autoZero"/>
        <c:crossBetween val="between"/>
        <c:dispUnits>
          <c:builtInUnit val="thousands"/>
          <c:dispUnitsLbl>
            <c:tx>
              <c:rich>
                <a:bodyPr/>
                <a:lstStyle/>
                <a:p>
                  <a:pPr>
                    <a:defRPr b="0"/>
                  </a:pPr>
                  <a:r>
                    <a:rPr lang="en-US" b="0"/>
                    <a:t>In millions of persons</a:t>
                  </a:r>
                </a:p>
              </c:rich>
            </c:tx>
          </c:dispUnitsLbl>
        </c:dispUnits>
      </c:valAx>
    </c:plotArea>
    <c:legend>
      <c:legendPos val="b"/>
      <c:overlay val="0"/>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4982830967785077"/>
          <c:y val="4.2024832855778398E-2"/>
          <c:w val="0.77656942563708209"/>
          <c:h val="0.68924696733825197"/>
        </c:manualLayout>
      </c:layout>
      <c:barChart>
        <c:barDir val="bar"/>
        <c:grouping val="stacked"/>
        <c:varyColors val="0"/>
        <c:ser>
          <c:idx val="0"/>
          <c:order val="0"/>
          <c:tx>
            <c:strRef>
              <c:f>'2.2'!$M$51</c:f>
              <c:strCache>
                <c:ptCount val="1"/>
                <c:pt idx="0">
                  <c:v>Men</c:v>
                </c:pt>
              </c:strCache>
            </c:strRef>
          </c:tx>
          <c:spPr>
            <a:ln>
              <a:solidFill>
                <a:schemeClr val="tx1"/>
              </a:solidFill>
            </a:ln>
          </c:spPr>
          <c:invertIfNegative val="0"/>
          <c:cat>
            <c:strRef>
              <c:f>'2.2'!$B$52:$B$72</c:f>
              <c:strCache>
                <c:ptCount val="21"/>
                <c:pt idx="0">
                  <c:v> 0 -  4</c:v>
                </c:pt>
                <c:pt idx="1">
                  <c:v> 5 -  9</c:v>
                </c:pt>
                <c:pt idx="2">
                  <c:v>10 - 14</c:v>
                </c:pt>
                <c:pt idx="3">
                  <c:v>15 - 19</c:v>
                </c:pt>
                <c:pt idx="4">
                  <c:v>20 - 24</c:v>
                </c:pt>
                <c:pt idx="5">
                  <c:v>25 - 29</c:v>
                </c:pt>
                <c:pt idx="6">
                  <c:v>30 - 34</c:v>
                </c:pt>
                <c:pt idx="7">
                  <c:v>35 - 39</c:v>
                </c:pt>
                <c:pt idx="8">
                  <c:v>40 - 44</c:v>
                </c:pt>
                <c:pt idx="9">
                  <c:v>45 - 49</c:v>
                </c:pt>
                <c:pt idx="10">
                  <c:v>50 - 54</c:v>
                </c:pt>
                <c:pt idx="11">
                  <c:v>55 - 59</c:v>
                </c:pt>
                <c:pt idx="12">
                  <c:v>60 - 64</c:v>
                </c:pt>
                <c:pt idx="13">
                  <c:v>65 - 69</c:v>
                </c:pt>
                <c:pt idx="14">
                  <c:v>70 - 74</c:v>
                </c:pt>
                <c:pt idx="15">
                  <c:v>75 - 79</c:v>
                </c:pt>
                <c:pt idx="16">
                  <c:v>80 - 84</c:v>
                </c:pt>
                <c:pt idx="17">
                  <c:v>85 - 89</c:v>
                </c:pt>
                <c:pt idx="18">
                  <c:v>90 - 94</c:v>
                </c:pt>
                <c:pt idx="19">
                  <c:v>95 - 99</c:v>
                </c:pt>
                <c:pt idx="20">
                  <c:v>100 +</c:v>
                </c:pt>
              </c:strCache>
            </c:strRef>
          </c:cat>
          <c:val>
            <c:numRef>
              <c:f>'2.2'!$M$52:$M$72</c:f>
              <c:numCache>
                <c:formatCode>General</c:formatCode>
                <c:ptCount val="21"/>
                <c:pt idx="0">
                  <c:v>-36141000</c:v>
                </c:pt>
                <c:pt idx="1">
                  <c:v>-34287000</c:v>
                </c:pt>
                <c:pt idx="2">
                  <c:v>-34133000</c:v>
                </c:pt>
                <c:pt idx="3">
                  <c:v>-38075000</c:v>
                </c:pt>
                <c:pt idx="4">
                  <c:v>-42824000</c:v>
                </c:pt>
                <c:pt idx="5">
                  <c:v>-44357000</c:v>
                </c:pt>
                <c:pt idx="6">
                  <c:v>-43143000</c:v>
                </c:pt>
                <c:pt idx="7">
                  <c:v>-43912000</c:v>
                </c:pt>
                <c:pt idx="8">
                  <c:v>-43486000</c:v>
                </c:pt>
                <c:pt idx="9">
                  <c:v>-44851000</c:v>
                </c:pt>
                <c:pt idx="10">
                  <c:v>-42517000</c:v>
                </c:pt>
                <c:pt idx="11">
                  <c:v>-38446000</c:v>
                </c:pt>
                <c:pt idx="12">
                  <c:v>-33932000</c:v>
                </c:pt>
                <c:pt idx="13">
                  <c:v>-24980000</c:v>
                </c:pt>
                <c:pt idx="14">
                  <c:v>-21980000</c:v>
                </c:pt>
                <c:pt idx="15">
                  <c:v>-15915000</c:v>
                </c:pt>
                <c:pt idx="16">
                  <c:v>-10777000</c:v>
                </c:pt>
                <c:pt idx="17">
                  <c:v>-5117000</c:v>
                </c:pt>
                <c:pt idx="18">
                  <c:v>-1471000</c:v>
                </c:pt>
                <c:pt idx="19">
                  <c:v>-320000</c:v>
                </c:pt>
                <c:pt idx="20">
                  <c:v>-31000</c:v>
                </c:pt>
              </c:numCache>
            </c:numRef>
          </c:val>
        </c:ser>
        <c:ser>
          <c:idx val="1"/>
          <c:order val="1"/>
          <c:tx>
            <c:strRef>
              <c:f>'2.2'!$N$51</c:f>
              <c:strCache>
                <c:ptCount val="1"/>
                <c:pt idx="0">
                  <c:v>Women</c:v>
                </c:pt>
              </c:strCache>
            </c:strRef>
          </c:tx>
          <c:spPr>
            <a:ln>
              <a:solidFill>
                <a:schemeClr val="tx1"/>
              </a:solidFill>
            </a:ln>
          </c:spPr>
          <c:invertIfNegative val="0"/>
          <c:cat>
            <c:strRef>
              <c:f>'2.2'!$B$52:$B$72</c:f>
              <c:strCache>
                <c:ptCount val="21"/>
                <c:pt idx="0">
                  <c:v> 0 -  4</c:v>
                </c:pt>
                <c:pt idx="1">
                  <c:v> 5 -  9</c:v>
                </c:pt>
                <c:pt idx="2">
                  <c:v>10 - 14</c:v>
                </c:pt>
                <c:pt idx="3">
                  <c:v>15 - 19</c:v>
                </c:pt>
                <c:pt idx="4">
                  <c:v>20 - 24</c:v>
                </c:pt>
                <c:pt idx="5">
                  <c:v>25 - 29</c:v>
                </c:pt>
                <c:pt idx="6">
                  <c:v>30 - 34</c:v>
                </c:pt>
                <c:pt idx="7">
                  <c:v>35 - 39</c:v>
                </c:pt>
                <c:pt idx="8">
                  <c:v>40 - 44</c:v>
                </c:pt>
                <c:pt idx="9">
                  <c:v>45 - 49</c:v>
                </c:pt>
                <c:pt idx="10">
                  <c:v>50 - 54</c:v>
                </c:pt>
                <c:pt idx="11">
                  <c:v>55 - 59</c:v>
                </c:pt>
                <c:pt idx="12">
                  <c:v>60 - 64</c:v>
                </c:pt>
                <c:pt idx="13">
                  <c:v>65 - 69</c:v>
                </c:pt>
                <c:pt idx="14">
                  <c:v>70 - 74</c:v>
                </c:pt>
                <c:pt idx="15">
                  <c:v>75 - 79</c:v>
                </c:pt>
                <c:pt idx="16">
                  <c:v>80 - 84</c:v>
                </c:pt>
                <c:pt idx="17">
                  <c:v>85 - 89</c:v>
                </c:pt>
                <c:pt idx="18">
                  <c:v>90 - 94</c:v>
                </c:pt>
                <c:pt idx="19">
                  <c:v>95 - 99</c:v>
                </c:pt>
                <c:pt idx="20">
                  <c:v>100 +</c:v>
                </c:pt>
              </c:strCache>
            </c:strRef>
          </c:cat>
          <c:val>
            <c:numRef>
              <c:f>'2.2'!$N$52:$N$72</c:f>
              <c:numCache>
                <c:formatCode>General</c:formatCode>
                <c:ptCount val="21"/>
                <c:pt idx="0">
                  <c:v>34270000</c:v>
                </c:pt>
                <c:pt idx="1">
                  <c:v>32648000</c:v>
                </c:pt>
                <c:pt idx="2">
                  <c:v>32467000</c:v>
                </c:pt>
                <c:pt idx="3">
                  <c:v>36243000</c:v>
                </c:pt>
                <c:pt idx="4">
                  <c:v>40991000</c:v>
                </c:pt>
                <c:pt idx="5">
                  <c:v>42823000</c:v>
                </c:pt>
                <c:pt idx="6">
                  <c:v>42162000</c:v>
                </c:pt>
                <c:pt idx="7">
                  <c:v>43370000</c:v>
                </c:pt>
                <c:pt idx="8">
                  <c:v>43479000</c:v>
                </c:pt>
                <c:pt idx="9">
                  <c:v>45906000</c:v>
                </c:pt>
                <c:pt idx="10">
                  <c:v>44821000</c:v>
                </c:pt>
                <c:pt idx="11">
                  <c:v>41790000</c:v>
                </c:pt>
                <c:pt idx="12">
                  <c:v>37784000</c:v>
                </c:pt>
                <c:pt idx="13">
                  <c:v>29438000</c:v>
                </c:pt>
                <c:pt idx="14">
                  <c:v>28807000</c:v>
                </c:pt>
                <c:pt idx="15">
                  <c:v>22862000</c:v>
                </c:pt>
                <c:pt idx="16">
                  <c:v>18649000</c:v>
                </c:pt>
                <c:pt idx="17">
                  <c:v>11232000</c:v>
                </c:pt>
                <c:pt idx="18">
                  <c:v>4052000</c:v>
                </c:pt>
                <c:pt idx="19">
                  <c:v>1244000</c:v>
                </c:pt>
                <c:pt idx="20">
                  <c:v>167000</c:v>
                </c:pt>
              </c:numCache>
            </c:numRef>
          </c:val>
        </c:ser>
        <c:dLbls>
          <c:showLegendKey val="0"/>
          <c:showVal val="0"/>
          <c:showCatName val="0"/>
          <c:showSerName val="0"/>
          <c:showPercent val="0"/>
          <c:showBubbleSize val="0"/>
        </c:dLbls>
        <c:gapWidth val="0"/>
        <c:overlap val="100"/>
        <c:axId val="306104960"/>
        <c:axId val="306115328"/>
      </c:barChart>
      <c:catAx>
        <c:axId val="306104960"/>
        <c:scaling>
          <c:orientation val="minMax"/>
        </c:scaling>
        <c:delete val="0"/>
        <c:axPos val="l"/>
        <c:title>
          <c:tx>
            <c:rich>
              <a:bodyPr rot="-5400000" vert="horz"/>
              <a:lstStyle/>
              <a:p>
                <a:pPr>
                  <a:defRPr b="0"/>
                </a:pPr>
                <a:r>
                  <a:rPr lang="en-US" b="0"/>
                  <a:t>Age range</a:t>
                </a:r>
              </a:p>
            </c:rich>
          </c:tx>
          <c:overlay val="0"/>
        </c:title>
        <c:numFmt formatCode="General" sourceLinked="1"/>
        <c:majorTickMark val="out"/>
        <c:minorTickMark val="none"/>
        <c:tickLblPos val="low"/>
        <c:crossAx val="306115328"/>
        <c:crosses val="autoZero"/>
        <c:auto val="1"/>
        <c:lblAlgn val="ctr"/>
        <c:lblOffset val="100"/>
        <c:noMultiLvlLbl val="0"/>
      </c:catAx>
      <c:valAx>
        <c:axId val="306115328"/>
        <c:scaling>
          <c:orientation val="minMax"/>
        </c:scaling>
        <c:delete val="0"/>
        <c:axPos val="b"/>
        <c:majorGridlines/>
        <c:numFmt formatCode="0;0" sourceLinked="0"/>
        <c:majorTickMark val="out"/>
        <c:minorTickMark val="none"/>
        <c:tickLblPos val="nextTo"/>
        <c:crossAx val="306104960"/>
        <c:crosses val="autoZero"/>
        <c:crossBetween val="between"/>
        <c:dispUnits>
          <c:builtInUnit val="thousands"/>
          <c:dispUnitsLbl>
            <c:tx>
              <c:rich>
                <a:bodyPr/>
                <a:lstStyle/>
                <a:p>
                  <a:pPr>
                    <a:defRPr b="0"/>
                  </a:pPr>
                  <a:r>
                    <a:rPr lang="en-US" b="0"/>
                    <a:t>In</a:t>
                  </a:r>
                  <a:r>
                    <a:rPr lang="en-US" b="0" baseline="0"/>
                    <a:t> millions of persons</a:t>
                  </a:r>
                  <a:endParaRPr lang="en-US" b="0"/>
                </a:p>
              </c:rich>
            </c:tx>
          </c:dispUnitsLbl>
        </c:dispUnits>
      </c:valAx>
    </c:plotArea>
    <c:legend>
      <c:legendPos val="b"/>
      <c:overlay val="0"/>
    </c:legend>
    <c:plotVisOnly val="1"/>
    <c:dispBlanksAs val="gap"/>
    <c:showDLblsOverMax val="0"/>
  </c:chart>
  <c:spPr>
    <a:ln>
      <a:noFill/>
    </a:ln>
  </c:spPr>
  <c:txPr>
    <a:bodyPr/>
    <a:lstStyle/>
    <a:p>
      <a:pPr>
        <a:defRPr sz="1000">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6330082827237835"/>
          <c:y val="4.2024832855778398E-2"/>
          <c:w val="0.75235205088415047"/>
          <c:h val="0.68924696733825197"/>
        </c:manualLayout>
      </c:layout>
      <c:barChart>
        <c:barDir val="bar"/>
        <c:grouping val="stacked"/>
        <c:varyColors val="0"/>
        <c:ser>
          <c:idx val="0"/>
          <c:order val="0"/>
          <c:tx>
            <c:strRef>
              <c:f>'2.2'!$Q$51</c:f>
              <c:strCache>
                <c:ptCount val="1"/>
                <c:pt idx="0">
                  <c:v>Men</c:v>
                </c:pt>
              </c:strCache>
            </c:strRef>
          </c:tx>
          <c:spPr>
            <a:ln>
              <a:solidFill>
                <a:schemeClr val="tx1"/>
              </a:solidFill>
            </a:ln>
          </c:spPr>
          <c:invertIfNegative val="0"/>
          <c:cat>
            <c:strRef>
              <c:f>'2.2'!$B$52:$B$72</c:f>
              <c:strCache>
                <c:ptCount val="21"/>
                <c:pt idx="0">
                  <c:v> 0 -  4</c:v>
                </c:pt>
                <c:pt idx="1">
                  <c:v> 5 -  9</c:v>
                </c:pt>
                <c:pt idx="2">
                  <c:v>10 - 14</c:v>
                </c:pt>
                <c:pt idx="3">
                  <c:v>15 - 19</c:v>
                </c:pt>
                <c:pt idx="4">
                  <c:v>20 - 24</c:v>
                </c:pt>
                <c:pt idx="5">
                  <c:v>25 - 29</c:v>
                </c:pt>
                <c:pt idx="6">
                  <c:v>30 - 34</c:v>
                </c:pt>
                <c:pt idx="7">
                  <c:v>35 - 39</c:v>
                </c:pt>
                <c:pt idx="8">
                  <c:v>40 - 44</c:v>
                </c:pt>
                <c:pt idx="9">
                  <c:v>45 - 49</c:v>
                </c:pt>
                <c:pt idx="10">
                  <c:v>50 - 54</c:v>
                </c:pt>
                <c:pt idx="11">
                  <c:v>55 - 59</c:v>
                </c:pt>
                <c:pt idx="12">
                  <c:v>60 - 64</c:v>
                </c:pt>
                <c:pt idx="13">
                  <c:v>65 - 69</c:v>
                </c:pt>
                <c:pt idx="14">
                  <c:v>70 - 74</c:v>
                </c:pt>
                <c:pt idx="15">
                  <c:v>75 - 79</c:v>
                </c:pt>
                <c:pt idx="16">
                  <c:v>80 - 84</c:v>
                </c:pt>
                <c:pt idx="17">
                  <c:v>85 - 89</c:v>
                </c:pt>
                <c:pt idx="18">
                  <c:v>90 - 94</c:v>
                </c:pt>
                <c:pt idx="19">
                  <c:v>95 - 99</c:v>
                </c:pt>
                <c:pt idx="20">
                  <c:v>100 +</c:v>
                </c:pt>
              </c:strCache>
            </c:strRef>
          </c:cat>
          <c:val>
            <c:numRef>
              <c:f>'2.2'!$Q$52:$Q$72</c:f>
              <c:numCache>
                <c:formatCode>General</c:formatCode>
                <c:ptCount val="21"/>
                <c:pt idx="0">
                  <c:v>-37538000</c:v>
                </c:pt>
                <c:pt idx="1">
                  <c:v>-37458000</c:v>
                </c:pt>
                <c:pt idx="2">
                  <c:v>-36950000</c:v>
                </c:pt>
                <c:pt idx="3">
                  <c:v>-36669000</c:v>
                </c:pt>
                <c:pt idx="4">
                  <c:v>-37207000</c:v>
                </c:pt>
                <c:pt idx="5">
                  <c:v>-38374000</c:v>
                </c:pt>
                <c:pt idx="6">
                  <c:v>-39491000</c:v>
                </c:pt>
                <c:pt idx="7">
                  <c:v>-39975000</c:v>
                </c:pt>
                <c:pt idx="8">
                  <c:v>-39813000</c:v>
                </c:pt>
                <c:pt idx="9">
                  <c:v>-37742000</c:v>
                </c:pt>
                <c:pt idx="10">
                  <c:v>-36914000</c:v>
                </c:pt>
                <c:pt idx="11">
                  <c:v>-38797000</c:v>
                </c:pt>
                <c:pt idx="12">
                  <c:v>-40111000</c:v>
                </c:pt>
                <c:pt idx="13">
                  <c:v>-38190000</c:v>
                </c:pt>
                <c:pt idx="14">
                  <c:v>-33465000</c:v>
                </c:pt>
                <c:pt idx="15">
                  <c:v>-29136000</c:v>
                </c:pt>
                <c:pt idx="16">
                  <c:v>-22557000</c:v>
                </c:pt>
                <c:pt idx="17">
                  <c:v>-15064000</c:v>
                </c:pt>
                <c:pt idx="18">
                  <c:v>-7043000</c:v>
                </c:pt>
                <c:pt idx="19">
                  <c:v>-2168000</c:v>
                </c:pt>
                <c:pt idx="20">
                  <c:v>-412000</c:v>
                </c:pt>
              </c:numCache>
            </c:numRef>
          </c:val>
        </c:ser>
        <c:ser>
          <c:idx val="1"/>
          <c:order val="1"/>
          <c:tx>
            <c:strRef>
              <c:f>'2.2'!$R$51</c:f>
              <c:strCache>
                <c:ptCount val="1"/>
                <c:pt idx="0">
                  <c:v>Women</c:v>
                </c:pt>
              </c:strCache>
            </c:strRef>
          </c:tx>
          <c:spPr>
            <a:ln>
              <a:solidFill>
                <a:schemeClr val="tx1"/>
              </a:solidFill>
            </a:ln>
          </c:spPr>
          <c:invertIfNegative val="0"/>
          <c:cat>
            <c:strRef>
              <c:f>'2.2'!$B$52:$B$72</c:f>
              <c:strCache>
                <c:ptCount val="21"/>
                <c:pt idx="0">
                  <c:v> 0 -  4</c:v>
                </c:pt>
                <c:pt idx="1">
                  <c:v> 5 -  9</c:v>
                </c:pt>
                <c:pt idx="2">
                  <c:v>10 - 14</c:v>
                </c:pt>
                <c:pt idx="3">
                  <c:v>15 - 19</c:v>
                </c:pt>
                <c:pt idx="4">
                  <c:v>20 - 24</c:v>
                </c:pt>
                <c:pt idx="5">
                  <c:v>25 - 29</c:v>
                </c:pt>
                <c:pt idx="6">
                  <c:v>30 - 34</c:v>
                </c:pt>
                <c:pt idx="7">
                  <c:v>35 - 39</c:v>
                </c:pt>
                <c:pt idx="8">
                  <c:v>40 - 44</c:v>
                </c:pt>
                <c:pt idx="9">
                  <c:v>45 - 49</c:v>
                </c:pt>
                <c:pt idx="10">
                  <c:v>50 - 54</c:v>
                </c:pt>
                <c:pt idx="11">
                  <c:v>55 - 59</c:v>
                </c:pt>
                <c:pt idx="12">
                  <c:v>60 - 64</c:v>
                </c:pt>
                <c:pt idx="13">
                  <c:v>65 - 69</c:v>
                </c:pt>
                <c:pt idx="14">
                  <c:v>70 - 74</c:v>
                </c:pt>
                <c:pt idx="15">
                  <c:v>75 - 79</c:v>
                </c:pt>
                <c:pt idx="16">
                  <c:v>80 - 84</c:v>
                </c:pt>
                <c:pt idx="17">
                  <c:v>85 - 89</c:v>
                </c:pt>
                <c:pt idx="18">
                  <c:v>90 - 94</c:v>
                </c:pt>
                <c:pt idx="19">
                  <c:v>95 - 99</c:v>
                </c:pt>
                <c:pt idx="20">
                  <c:v>100 +</c:v>
                </c:pt>
              </c:strCache>
            </c:strRef>
          </c:cat>
          <c:val>
            <c:numRef>
              <c:f>'2.2'!$R$52:$R$72</c:f>
              <c:numCache>
                <c:formatCode>General</c:formatCode>
                <c:ptCount val="21"/>
                <c:pt idx="0">
                  <c:v>35628000</c:v>
                </c:pt>
                <c:pt idx="1">
                  <c:v>35544000</c:v>
                </c:pt>
                <c:pt idx="2">
                  <c:v>35061000</c:v>
                </c:pt>
                <c:pt idx="3">
                  <c:v>34720000</c:v>
                </c:pt>
                <c:pt idx="4">
                  <c:v>35236000</c:v>
                </c:pt>
                <c:pt idx="5">
                  <c:v>36429000</c:v>
                </c:pt>
                <c:pt idx="6">
                  <c:v>37552000</c:v>
                </c:pt>
                <c:pt idx="7">
                  <c:v>38087000</c:v>
                </c:pt>
                <c:pt idx="8">
                  <c:v>38000000</c:v>
                </c:pt>
                <c:pt idx="9">
                  <c:v>36291000</c:v>
                </c:pt>
                <c:pt idx="10">
                  <c:v>35689000</c:v>
                </c:pt>
                <c:pt idx="11">
                  <c:v>38240000</c:v>
                </c:pt>
                <c:pt idx="12">
                  <c:v>41002000</c:v>
                </c:pt>
                <c:pt idx="13">
                  <c:v>40830000</c:v>
                </c:pt>
                <c:pt idx="14">
                  <c:v>37958000</c:v>
                </c:pt>
                <c:pt idx="15">
                  <c:v>35582000</c:v>
                </c:pt>
                <c:pt idx="16">
                  <c:v>30370000</c:v>
                </c:pt>
                <c:pt idx="17">
                  <c:v>23636000</c:v>
                </c:pt>
                <c:pt idx="18">
                  <c:v>13665000</c:v>
                </c:pt>
                <c:pt idx="19">
                  <c:v>5603000</c:v>
                </c:pt>
                <c:pt idx="20">
                  <c:v>1533000</c:v>
                </c:pt>
              </c:numCache>
            </c:numRef>
          </c:val>
        </c:ser>
        <c:dLbls>
          <c:showLegendKey val="0"/>
          <c:showVal val="0"/>
          <c:showCatName val="0"/>
          <c:showSerName val="0"/>
          <c:showPercent val="0"/>
          <c:showBubbleSize val="0"/>
        </c:dLbls>
        <c:gapWidth val="0"/>
        <c:overlap val="100"/>
        <c:axId val="266753536"/>
        <c:axId val="266755456"/>
      </c:barChart>
      <c:catAx>
        <c:axId val="266753536"/>
        <c:scaling>
          <c:orientation val="minMax"/>
        </c:scaling>
        <c:delete val="0"/>
        <c:axPos val="l"/>
        <c:title>
          <c:tx>
            <c:rich>
              <a:bodyPr rot="-5400000" vert="horz"/>
              <a:lstStyle/>
              <a:p>
                <a:pPr>
                  <a:defRPr b="0"/>
                </a:pPr>
                <a:r>
                  <a:rPr lang="en-US" b="0"/>
                  <a:t>Age range</a:t>
                </a:r>
              </a:p>
            </c:rich>
          </c:tx>
          <c:overlay val="0"/>
        </c:title>
        <c:numFmt formatCode="General" sourceLinked="1"/>
        <c:majorTickMark val="out"/>
        <c:minorTickMark val="none"/>
        <c:tickLblPos val="low"/>
        <c:crossAx val="266755456"/>
        <c:crosses val="autoZero"/>
        <c:auto val="1"/>
        <c:lblAlgn val="ctr"/>
        <c:lblOffset val="100"/>
        <c:noMultiLvlLbl val="0"/>
      </c:catAx>
      <c:valAx>
        <c:axId val="266755456"/>
        <c:scaling>
          <c:orientation val="minMax"/>
        </c:scaling>
        <c:delete val="0"/>
        <c:axPos val="b"/>
        <c:majorGridlines/>
        <c:numFmt formatCode="0;0" sourceLinked="0"/>
        <c:majorTickMark val="out"/>
        <c:minorTickMark val="none"/>
        <c:tickLblPos val="nextTo"/>
        <c:crossAx val="266753536"/>
        <c:crosses val="autoZero"/>
        <c:crossBetween val="between"/>
        <c:dispUnits>
          <c:builtInUnit val="thousands"/>
          <c:dispUnitsLbl>
            <c:tx>
              <c:rich>
                <a:bodyPr/>
                <a:lstStyle/>
                <a:p>
                  <a:pPr>
                    <a:defRPr b="0"/>
                  </a:pPr>
                  <a:r>
                    <a:rPr lang="en-US" b="0"/>
                    <a:t>In millions of</a:t>
                  </a:r>
                  <a:r>
                    <a:rPr lang="en-US" b="0" baseline="0"/>
                    <a:t> persons</a:t>
                  </a:r>
                  <a:endParaRPr lang="en-US" b="0"/>
                </a:p>
              </c:rich>
            </c:tx>
          </c:dispUnitsLbl>
        </c:dispUnits>
      </c:valAx>
    </c:plotArea>
    <c:legend>
      <c:legendPos val="b"/>
      <c:overlay val="0"/>
    </c:legend>
    <c:plotVisOnly val="1"/>
    <c:dispBlanksAs val="gap"/>
    <c:showDLblsOverMax val="0"/>
  </c:chart>
  <c:spPr>
    <a:ln>
      <a:noFill/>
    </a:ln>
  </c:spPr>
  <c:txPr>
    <a:bodyPr/>
    <a:lstStyle/>
    <a:p>
      <a:pPr>
        <a:defRPr sz="1000">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82015955712367"/>
          <c:y val="4.0920070052289287E-2"/>
          <c:w val="0.85018197487290081"/>
          <c:h val="0.80606188718948646"/>
        </c:manualLayout>
      </c:layout>
      <c:scatterChart>
        <c:scatterStyle val="lineMarker"/>
        <c:varyColors val="0"/>
        <c:ser>
          <c:idx val="1"/>
          <c:order val="0"/>
          <c:spPr>
            <a:ln w="28575">
              <a:noFill/>
            </a:ln>
          </c:spPr>
          <c:marker>
            <c:symbol val="circle"/>
            <c:size val="6"/>
            <c:spPr>
              <a:solidFill>
                <a:schemeClr val="tx1"/>
              </a:solidFill>
              <a:ln>
                <a:noFill/>
              </a:ln>
            </c:spPr>
          </c:marker>
          <c:dLbls>
            <c:dLbl>
              <c:idx val="0"/>
              <c:layout>
                <c:manualLayout>
                  <c:x val="-6.4425948292616261E-2"/>
                  <c:y val="5.0771259281849933E-3"/>
                </c:manualLayout>
              </c:layout>
              <c:tx>
                <c:strRef>
                  <c:f>'2.3'!$A$28</c:f>
                  <c:strCache>
                    <c:ptCount val="1"/>
                    <c:pt idx="0">
                      <c:v>ARG</c:v>
                    </c:pt>
                  </c:strCache>
                </c:strRef>
              </c:tx>
              <c:dLblPos val="r"/>
              <c:showLegendKey val="0"/>
              <c:showVal val="1"/>
              <c:showCatName val="0"/>
              <c:showSerName val="0"/>
              <c:showPercent val="0"/>
              <c:showBubbleSize val="0"/>
            </c:dLbl>
            <c:dLbl>
              <c:idx val="1"/>
              <c:layout>
                <c:manualLayout>
                  <c:x val="-7.9715135808954285E-3"/>
                  <c:y val="1.8950179683050882E-3"/>
                </c:manualLayout>
              </c:layout>
              <c:tx>
                <c:strRef>
                  <c:f>'2.3'!$A$29</c:f>
                  <c:strCache>
                    <c:ptCount val="1"/>
                    <c:pt idx="0">
                      <c:v>BOL</c:v>
                    </c:pt>
                  </c:strCache>
                </c:strRef>
              </c:tx>
              <c:dLblPos val="r"/>
              <c:showLegendKey val="0"/>
              <c:showVal val="1"/>
              <c:showCatName val="0"/>
              <c:showSerName val="0"/>
              <c:showPercent val="0"/>
              <c:showBubbleSize val="0"/>
            </c:dLbl>
            <c:dLbl>
              <c:idx val="2"/>
              <c:layout>
                <c:manualLayout>
                  <c:x val="-1.7337942318602414E-2"/>
                  <c:y val="2.0213933077345037E-2"/>
                </c:manualLayout>
              </c:layout>
              <c:tx>
                <c:strRef>
                  <c:f>'2.3'!$A$30</c:f>
                  <c:strCache>
                    <c:ptCount val="1"/>
                    <c:pt idx="0">
                      <c:v>BRA</c:v>
                    </c:pt>
                  </c:strCache>
                </c:strRef>
              </c:tx>
              <c:dLblPos val="r"/>
              <c:showLegendKey val="0"/>
              <c:showVal val="1"/>
              <c:showCatName val="0"/>
              <c:showSerName val="0"/>
              <c:showPercent val="0"/>
              <c:showBubbleSize val="0"/>
            </c:dLbl>
            <c:dLbl>
              <c:idx val="3"/>
              <c:layout>
                <c:manualLayout>
                  <c:x val="-4.1897795851745828E-2"/>
                  <c:y val="2.7749532613833033E-2"/>
                </c:manualLayout>
              </c:layout>
              <c:tx>
                <c:strRef>
                  <c:f>'2.3'!$A$31</c:f>
                  <c:strCache>
                    <c:ptCount val="1"/>
                    <c:pt idx="0">
                      <c:v>CHL</c:v>
                    </c:pt>
                  </c:strCache>
                </c:strRef>
              </c:tx>
              <c:dLblPos val="r"/>
              <c:showLegendKey val="0"/>
              <c:showVal val="1"/>
              <c:showCatName val="0"/>
              <c:showSerName val="0"/>
              <c:showPercent val="0"/>
              <c:showBubbleSize val="0"/>
            </c:dLbl>
            <c:dLbl>
              <c:idx val="4"/>
              <c:layout>
                <c:manualLayout>
                  <c:x val="-1.2270343200271433E-2"/>
                  <c:y val="1.5908660390903984E-2"/>
                </c:manualLayout>
              </c:layout>
              <c:tx>
                <c:strRef>
                  <c:f>'2.3'!$A$32</c:f>
                  <c:strCache>
                    <c:ptCount val="1"/>
                    <c:pt idx="0">
                      <c:v>COL</c:v>
                    </c:pt>
                  </c:strCache>
                </c:strRef>
              </c:tx>
              <c:dLblPos val="r"/>
              <c:showLegendKey val="0"/>
              <c:showVal val="1"/>
              <c:showCatName val="0"/>
              <c:showSerName val="0"/>
              <c:showPercent val="0"/>
              <c:showBubbleSize val="0"/>
            </c:dLbl>
            <c:dLbl>
              <c:idx val="5"/>
              <c:layout>
                <c:manualLayout>
                  <c:x val="-5.2832088048661685E-2"/>
                  <c:y val="8.6759740180736358E-3"/>
                </c:manualLayout>
              </c:layout>
              <c:tx>
                <c:strRef>
                  <c:f>'2.3'!$A$33</c:f>
                  <c:strCache>
                    <c:ptCount val="1"/>
                    <c:pt idx="0">
                      <c:v>CRI</c:v>
                    </c:pt>
                  </c:strCache>
                </c:strRef>
              </c:tx>
              <c:dLblPos val="r"/>
              <c:showLegendKey val="0"/>
              <c:showVal val="1"/>
              <c:showCatName val="0"/>
              <c:showSerName val="0"/>
              <c:showPercent val="0"/>
              <c:showBubbleSize val="0"/>
            </c:dLbl>
            <c:dLbl>
              <c:idx val="6"/>
              <c:layout>
                <c:manualLayout>
                  <c:x val="-1.1353981730266516E-2"/>
                  <c:y val="-1.2384892800037349E-2"/>
                </c:manualLayout>
              </c:layout>
              <c:tx>
                <c:strRef>
                  <c:f>'2.3'!$A$34</c:f>
                  <c:strCache>
                    <c:ptCount val="1"/>
                    <c:pt idx="0">
                      <c:v>ECU</c:v>
                    </c:pt>
                  </c:strCache>
                </c:strRef>
              </c:tx>
              <c:dLblPos val="r"/>
              <c:showLegendKey val="0"/>
              <c:showVal val="1"/>
              <c:showCatName val="0"/>
              <c:showSerName val="0"/>
              <c:showPercent val="0"/>
              <c:showBubbleSize val="0"/>
            </c:dLbl>
            <c:dLbl>
              <c:idx val="7"/>
              <c:layout>
                <c:manualLayout>
                  <c:x val="-5.9572912238727557E-2"/>
                  <c:y val="-2.6296020034453547E-3"/>
                </c:manualLayout>
              </c:layout>
              <c:tx>
                <c:strRef>
                  <c:f>'2.3'!$A$35</c:f>
                  <c:strCache>
                    <c:ptCount val="1"/>
                    <c:pt idx="0">
                      <c:v>SLV</c:v>
                    </c:pt>
                  </c:strCache>
                </c:strRef>
              </c:tx>
              <c:dLblPos val="r"/>
              <c:showLegendKey val="0"/>
              <c:showVal val="1"/>
              <c:showCatName val="0"/>
              <c:showSerName val="0"/>
              <c:showPercent val="0"/>
              <c:showBubbleSize val="0"/>
            </c:dLbl>
            <c:dLbl>
              <c:idx val="8"/>
              <c:layout>
                <c:manualLayout>
                  <c:x val="-8.6574904921941261E-3"/>
                  <c:y val="-1.6564819492769535E-2"/>
                </c:manualLayout>
              </c:layout>
              <c:tx>
                <c:strRef>
                  <c:f>'2.3'!$A$36</c:f>
                  <c:strCache>
                    <c:ptCount val="1"/>
                    <c:pt idx="0">
                      <c:v>GUA</c:v>
                    </c:pt>
                  </c:strCache>
                </c:strRef>
              </c:tx>
              <c:dLblPos val="r"/>
              <c:showLegendKey val="0"/>
              <c:showVal val="1"/>
              <c:showCatName val="0"/>
              <c:showSerName val="0"/>
              <c:showPercent val="0"/>
              <c:showBubbleSize val="0"/>
            </c:dLbl>
            <c:dLbl>
              <c:idx val="9"/>
              <c:layout>
                <c:manualLayout>
                  <c:x val="-7.2245501020915138E-3"/>
                  <c:y val="-1.883711533575053E-3"/>
                </c:manualLayout>
              </c:layout>
              <c:tx>
                <c:rich>
                  <a:bodyPr/>
                  <a:lstStyle/>
                  <a:p>
                    <a:r>
                      <a:rPr lang="en-US"/>
                      <a:t>HND</a:t>
                    </a:r>
                  </a:p>
                </c:rich>
              </c:tx>
              <c:dLblPos val="r"/>
              <c:showLegendKey val="0"/>
              <c:showVal val="1"/>
              <c:showCatName val="0"/>
              <c:showSerName val="0"/>
              <c:showPercent val="0"/>
              <c:showBubbleSize val="0"/>
            </c:dLbl>
            <c:dLbl>
              <c:idx val="10"/>
              <c:layout>
                <c:manualLayout>
                  <c:x val="-1.2538657476848555E-2"/>
                  <c:y val="1.2182689277669495E-2"/>
                </c:manualLayout>
              </c:layout>
              <c:tx>
                <c:strRef>
                  <c:f>'2.3'!$A$38</c:f>
                  <c:strCache>
                    <c:ptCount val="1"/>
                    <c:pt idx="0">
                      <c:v>MEX</c:v>
                    </c:pt>
                  </c:strCache>
                </c:strRef>
              </c:tx>
              <c:dLblPos val="r"/>
              <c:showLegendKey val="0"/>
              <c:showVal val="1"/>
              <c:showCatName val="0"/>
              <c:showSerName val="0"/>
              <c:showPercent val="0"/>
              <c:showBubbleSize val="0"/>
            </c:dLbl>
            <c:dLbl>
              <c:idx val="11"/>
              <c:layout>
                <c:manualLayout>
                  <c:x val="-7.8044917013544712E-3"/>
                  <c:y val="-1.883711533575053E-3"/>
                </c:manualLayout>
              </c:layout>
              <c:tx>
                <c:strRef>
                  <c:f>'2.3'!$A$39</c:f>
                  <c:strCache>
                    <c:ptCount val="1"/>
                    <c:pt idx="0">
                      <c:v>NIC</c:v>
                    </c:pt>
                  </c:strCache>
                </c:strRef>
              </c:tx>
              <c:dLblPos val="r"/>
              <c:showLegendKey val="0"/>
              <c:showVal val="1"/>
              <c:showCatName val="0"/>
              <c:showSerName val="0"/>
              <c:showPercent val="0"/>
              <c:showBubbleSize val="0"/>
            </c:dLbl>
            <c:dLbl>
              <c:idx val="12"/>
              <c:layout>
                <c:manualLayout>
                  <c:x val="-7.6823260779471103E-2"/>
                  <c:y val="-6.0309698016975119E-3"/>
                </c:manualLayout>
              </c:layout>
              <c:tx>
                <c:strRef>
                  <c:f>'2.3'!$A$40</c:f>
                  <c:strCache>
                    <c:ptCount val="1"/>
                    <c:pt idx="0">
                      <c:v>PAN</c:v>
                    </c:pt>
                  </c:strCache>
                </c:strRef>
              </c:tx>
              <c:dLblPos val="r"/>
              <c:showLegendKey val="0"/>
              <c:showVal val="1"/>
              <c:showCatName val="0"/>
              <c:showSerName val="0"/>
              <c:showPercent val="0"/>
              <c:showBubbleSize val="0"/>
            </c:dLbl>
            <c:dLbl>
              <c:idx val="13"/>
              <c:layout>
                <c:manualLayout>
                  <c:x val="-1.2087862941227651E-2"/>
                  <c:y val="6.1075575185113116E-3"/>
                </c:manualLayout>
              </c:layout>
              <c:tx>
                <c:strRef>
                  <c:f>'2.3'!$A$41</c:f>
                  <c:strCache>
                    <c:ptCount val="1"/>
                    <c:pt idx="0">
                      <c:v>PRY</c:v>
                    </c:pt>
                  </c:strCache>
                </c:strRef>
              </c:tx>
              <c:dLblPos val="r"/>
              <c:showLegendKey val="0"/>
              <c:showVal val="1"/>
              <c:showCatName val="0"/>
              <c:showSerName val="0"/>
              <c:showPercent val="0"/>
              <c:showBubbleSize val="0"/>
            </c:dLbl>
            <c:dLbl>
              <c:idx val="14"/>
              <c:layout>
                <c:manualLayout>
                  <c:x val="-9.5449136124794894E-3"/>
                  <c:y val="-3.9833245271168379E-3"/>
                </c:manualLayout>
              </c:layout>
              <c:tx>
                <c:strRef>
                  <c:f>'2.3'!$A$42</c:f>
                  <c:strCache>
                    <c:ptCount val="1"/>
                    <c:pt idx="0">
                      <c:v>PER</c:v>
                    </c:pt>
                  </c:strCache>
                </c:strRef>
              </c:tx>
              <c:dLblPos val="r"/>
              <c:showLegendKey val="0"/>
              <c:showVal val="1"/>
              <c:showCatName val="0"/>
              <c:showSerName val="0"/>
              <c:showPercent val="0"/>
              <c:showBubbleSize val="0"/>
            </c:dLbl>
            <c:dLbl>
              <c:idx val="15"/>
              <c:layout>
                <c:manualLayout>
                  <c:x val="-3.6695875350152569E-2"/>
                  <c:y val="-3.2564858142965177E-2"/>
                </c:manualLayout>
              </c:layout>
              <c:tx>
                <c:strRef>
                  <c:f>'2.3'!$A$43</c:f>
                  <c:strCache>
                    <c:ptCount val="1"/>
                    <c:pt idx="0">
                      <c:v>DOM</c:v>
                    </c:pt>
                  </c:strCache>
                </c:strRef>
              </c:tx>
              <c:dLblPos val="r"/>
              <c:showLegendKey val="0"/>
              <c:showVal val="1"/>
              <c:showCatName val="0"/>
              <c:showSerName val="0"/>
              <c:showPercent val="0"/>
              <c:showBubbleSize val="0"/>
            </c:dLbl>
            <c:dLbl>
              <c:idx val="16"/>
              <c:layout>
                <c:manualLayout>
                  <c:x val="-5.7511288450318221E-2"/>
                  <c:y val="2.0993744512584518E-2"/>
                </c:manualLayout>
              </c:layout>
              <c:tx>
                <c:strRef>
                  <c:f>'2.3'!$A$44</c:f>
                  <c:strCache>
                    <c:ptCount val="1"/>
                    <c:pt idx="0">
                      <c:v>URY</c:v>
                    </c:pt>
                  </c:strCache>
                </c:strRef>
              </c:tx>
              <c:dLblPos val="r"/>
              <c:showLegendKey val="0"/>
              <c:showVal val="1"/>
              <c:showCatName val="0"/>
              <c:showSerName val="0"/>
              <c:showPercent val="0"/>
              <c:showBubbleSize val="0"/>
            </c:dLbl>
            <c:dLbl>
              <c:idx val="17"/>
              <c:layout>
                <c:manualLayout>
                  <c:x val="-1.014149696815444E-2"/>
                  <c:y val="-9.4331370179218891E-3"/>
                </c:manualLayout>
              </c:layout>
              <c:tx>
                <c:strRef>
                  <c:f>'2.3'!$A$45</c:f>
                  <c:strCache>
                    <c:ptCount val="1"/>
                    <c:pt idx="0">
                      <c:v>VEN</c:v>
                    </c:pt>
                  </c:strCache>
                </c:strRef>
              </c:tx>
              <c:dLblPos val="r"/>
              <c:showLegendKey val="0"/>
              <c:showVal val="1"/>
              <c:showCatName val="0"/>
              <c:showSerName val="0"/>
              <c:showPercent val="0"/>
              <c:showBubbleSize val="0"/>
            </c:dLbl>
            <c:showLegendKey val="0"/>
            <c:showVal val="1"/>
            <c:showCatName val="0"/>
            <c:showSerName val="0"/>
            <c:showPercent val="0"/>
            <c:showBubbleSize val="0"/>
            <c:showLeaderLines val="0"/>
          </c:dLbls>
          <c:xVal>
            <c:numRef>
              <c:f>'2.3'!$C$28:$C$45</c:f>
              <c:numCache>
                <c:formatCode>General</c:formatCode>
                <c:ptCount val="18"/>
                <c:pt idx="0">
                  <c:v>6.25160012365893</c:v>
                </c:pt>
                <c:pt idx="1">
                  <c:v>13.275363920508482</c:v>
                </c:pt>
                <c:pt idx="2">
                  <c:v>11.815871037907305</c:v>
                </c:pt>
                <c:pt idx="3">
                  <c:v>8.9629777077170534</c:v>
                </c:pt>
                <c:pt idx="4">
                  <c:v>13.191455638385815</c:v>
                </c:pt>
                <c:pt idx="5">
                  <c:v>11.565878599018491</c:v>
                </c:pt>
                <c:pt idx="6">
                  <c:v>11.830365553736147</c:v>
                </c:pt>
                <c:pt idx="7">
                  <c:v>10.126596105200731</c:v>
                </c:pt>
                <c:pt idx="8">
                  <c:v>12.820677138578992</c:v>
                </c:pt>
                <c:pt idx="9">
                  <c:v>13.709449582980186</c:v>
                </c:pt>
                <c:pt idx="10">
                  <c:v>11.759959601031438</c:v>
                </c:pt>
                <c:pt idx="11">
                  <c:v>15.000759107968511</c:v>
                </c:pt>
                <c:pt idx="12">
                  <c:v>11.096152092364374</c:v>
                </c:pt>
                <c:pt idx="13">
                  <c:v>13.002628782843912</c:v>
                </c:pt>
                <c:pt idx="14">
                  <c:v>12.640642659526712</c:v>
                </c:pt>
                <c:pt idx="15">
                  <c:v>11.585138103851932</c:v>
                </c:pt>
                <c:pt idx="16">
                  <c:v>4.7627812519405603</c:v>
                </c:pt>
                <c:pt idx="17">
                  <c:v>13.504212500851825</c:v>
                </c:pt>
              </c:numCache>
            </c:numRef>
          </c:xVal>
          <c:yVal>
            <c:numRef>
              <c:f>'2.3'!$D$28:$D$45</c:f>
              <c:numCache>
                <c:formatCode>General</c:formatCode>
                <c:ptCount val="18"/>
                <c:pt idx="0">
                  <c:v>5.0651461466756409</c:v>
                </c:pt>
                <c:pt idx="1">
                  <c:v>9.7512393614789925</c:v>
                </c:pt>
                <c:pt idx="2">
                  <c:v>6.0885841081466028</c:v>
                </c:pt>
                <c:pt idx="3">
                  <c:v>4.6228683246022095</c:v>
                </c:pt>
                <c:pt idx="4">
                  <c:v>6.891379412295314</c:v>
                </c:pt>
                <c:pt idx="5">
                  <c:v>6.194705136231959</c:v>
                </c:pt>
                <c:pt idx="6">
                  <c:v>6.8574384676218152</c:v>
                </c:pt>
                <c:pt idx="7">
                  <c:v>7.7364342674051798</c:v>
                </c:pt>
                <c:pt idx="8">
                  <c:v>11.451359136926358</c:v>
                </c:pt>
                <c:pt idx="9">
                  <c:v>10.801391077541705</c:v>
                </c:pt>
                <c:pt idx="10">
                  <c:v>6.7133133746679565</c:v>
                </c:pt>
                <c:pt idx="11">
                  <c:v>9.7915068745409659</c:v>
                </c:pt>
                <c:pt idx="12">
                  <c:v>6.4745874018718572</c:v>
                </c:pt>
                <c:pt idx="13">
                  <c:v>8.5958254049863037</c:v>
                </c:pt>
                <c:pt idx="14">
                  <c:v>7.6303565983752755</c:v>
                </c:pt>
                <c:pt idx="15">
                  <c:v>7.2928590993966145</c:v>
                </c:pt>
                <c:pt idx="16">
                  <c:v>3.9887216660792535</c:v>
                </c:pt>
                <c:pt idx="17">
                  <c:v>7.2606201900582432</c:v>
                </c:pt>
              </c:numCache>
            </c:numRef>
          </c:yVal>
          <c:smooth val="0"/>
        </c:ser>
        <c:ser>
          <c:idx val="2"/>
          <c:order val="1"/>
          <c:spPr>
            <a:ln w="28575">
              <a:solidFill>
                <a:schemeClr val="tx1"/>
              </a:solidFill>
            </a:ln>
          </c:spPr>
          <c:marker>
            <c:symbol val="none"/>
          </c:marker>
          <c:xVal>
            <c:numRef>
              <c:f>'2.3'!$C$28:$C$47</c:f>
              <c:numCache>
                <c:formatCode>General</c:formatCode>
                <c:ptCount val="20"/>
                <c:pt idx="0">
                  <c:v>6.25160012365893</c:v>
                </c:pt>
                <c:pt idx="1">
                  <c:v>13.275363920508482</c:v>
                </c:pt>
                <c:pt idx="2">
                  <c:v>11.815871037907305</c:v>
                </c:pt>
                <c:pt idx="3">
                  <c:v>8.9629777077170534</c:v>
                </c:pt>
                <c:pt idx="4">
                  <c:v>13.191455638385815</c:v>
                </c:pt>
                <c:pt idx="5">
                  <c:v>11.565878599018491</c:v>
                </c:pt>
                <c:pt idx="6">
                  <c:v>11.830365553736147</c:v>
                </c:pt>
                <c:pt idx="7">
                  <c:v>10.126596105200731</c:v>
                </c:pt>
                <c:pt idx="8">
                  <c:v>12.820677138578992</c:v>
                </c:pt>
                <c:pt idx="9">
                  <c:v>13.709449582980186</c:v>
                </c:pt>
                <c:pt idx="10">
                  <c:v>11.759959601031438</c:v>
                </c:pt>
                <c:pt idx="11">
                  <c:v>15.000759107968511</c:v>
                </c:pt>
                <c:pt idx="12">
                  <c:v>11.096152092364374</c:v>
                </c:pt>
                <c:pt idx="13">
                  <c:v>13.002628782843912</c:v>
                </c:pt>
                <c:pt idx="14">
                  <c:v>12.640642659526712</c:v>
                </c:pt>
                <c:pt idx="15">
                  <c:v>11.585138103851932</c:v>
                </c:pt>
                <c:pt idx="16">
                  <c:v>4.7627812519405603</c:v>
                </c:pt>
                <c:pt idx="17">
                  <c:v>13.504212500851825</c:v>
                </c:pt>
                <c:pt idx="18">
                  <c:v>2</c:v>
                </c:pt>
                <c:pt idx="19">
                  <c:v>16</c:v>
                </c:pt>
              </c:numCache>
            </c:numRef>
          </c:xVal>
          <c:yVal>
            <c:numRef>
              <c:f>'2.3'!$E$28:$E$47</c:f>
              <c:numCache>
                <c:formatCode>General</c:formatCode>
                <c:ptCount val="20"/>
                <c:pt idx="0">
                  <c:v>6.25160012365893</c:v>
                </c:pt>
                <c:pt idx="1">
                  <c:v>13.275363920508482</c:v>
                </c:pt>
                <c:pt idx="2">
                  <c:v>11.815871037907305</c:v>
                </c:pt>
                <c:pt idx="3">
                  <c:v>8.9629777077170534</c:v>
                </c:pt>
                <c:pt idx="4">
                  <c:v>13.191455638385815</c:v>
                </c:pt>
                <c:pt idx="5">
                  <c:v>11.565878599018491</c:v>
                </c:pt>
                <c:pt idx="6">
                  <c:v>11.830365553736147</c:v>
                </c:pt>
                <c:pt idx="7">
                  <c:v>10.126596105200731</c:v>
                </c:pt>
                <c:pt idx="8">
                  <c:v>12.820677138578992</c:v>
                </c:pt>
                <c:pt idx="9">
                  <c:v>13.709449582980186</c:v>
                </c:pt>
                <c:pt idx="10">
                  <c:v>11.759959601031438</c:v>
                </c:pt>
                <c:pt idx="11">
                  <c:v>15.000759107968511</c:v>
                </c:pt>
                <c:pt idx="12">
                  <c:v>11.096152092364374</c:v>
                </c:pt>
                <c:pt idx="13">
                  <c:v>13.002628782843912</c:v>
                </c:pt>
                <c:pt idx="14">
                  <c:v>12.640642659526712</c:v>
                </c:pt>
                <c:pt idx="15">
                  <c:v>11.585138103851932</c:v>
                </c:pt>
                <c:pt idx="16">
                  <c:v>4.7627812519405603</c:v>
                </c:pt>
                <c:pt idx="17">
                  <c:v>13.504212500851825</c:v>
                </c:pt>
                <c:pt idx="18">
                  <c:v>2</c:v>
                </c:pt>
                <c:pt idx="19">
                  <c:v>16</c:v>
                </c:pt>
              </c:numCache>
            </c:numRef>
          </c:yVal>
          <c:smooth val="0"/>
        </c:ser>
        <c:dLbls>
          <c:showLegendKey val="0"/>
          <c:showVal val="0"/>
          <c:showCatName val="0"/>
          <c:showSerName val="0"/>
          <c:showPercent val="0"/>
          <c:showBubbleSize val="0"/>
        </c:dLbls>
        <c:axId val="306995968"/>
        <c:axId val="306997888"/>
      </c:scatterChart>
      <c:valAx>
        <c:axId val="306995968"/>
        <c:scaling>
          <c:orientation val="minMax"/>
          <c:max val="16"/>
          <c:min val="2"/>
        </c:scaling>
        <c:delete val="0"/>
        <c:axPos val="b"/>
        <c:title>
          <c:tx>
            <c:rich>
              <a:bodyPr/>
              <a:lstStyle/>
              <a:p>
                <a:pPr>
                  <a:defRPr/>
                </a:pPr>
                <a:r>
                  <a:rPr lang="en-US"/>
                  <a:t>Working-age persons per elderly adult, 2010</a:t>
                </a:r>
              </a:p>
            </c:rich>
          </c:tx>
          <c:overlay val="0"/>
        </c:title>
        <c:numFmt formatCode="General" sourceLinked="1"/>
        <c:majorTickMark val="out"/>
        <c:minorTickMark val="none"/>
        <c:tickLblPos val="nextTo"/>
        <c:crossAx val="306997888"/>
        <c:crosses val="autoZero"/>
        <c:crossBetween val="midCat"/>
      </c:valAx>
      <c:valAx>
        <c:axId val="306997888"/>
        <c:scaling>
          <c:orientation val="minMax"/>
          <c:max val="16"/>
          <c:min val="2"/>
        </c:scaling>
        <c:delete val="0"/>
        <c:axPos val="l"/>
        <c:title>
          <c:tx>
            <c:rich>
              <a:bodyPr rot="-5400000" vert="horz"/>
              <a:lstStyle/>
              <a:p>
                <a:pPr>
                  <a:defRPr/>
                </a:pPr>
                <a:r>
                  <a:rPr lang="en-US"/>
                  <a:t>Working-age persons per elderly adult, 2050</a:t>
                </a:r>
              </a:p>
            </c:rich>
          </c:tx>
          <c:overlay val="0"/>
        </c:title>
        <c:numFmt formatCode="General" sourceLinked="1"/>
        <c:majorTickMark val="out"/>
        <c:minorTickMark val="none"/>
        <c:tickLblPos val="nextTo"/>
        <c:crossAx val="306995968"/>
        <c:crosses val="autoZero"/>
        <c:crossBetween val="midCat"/>
      </c:valAx>
    </c:plotArea>
    <c:plotVisOnly val="1"/>
    <c:dispBlanksAs val="gap"/>
    <c:showDLblsOverMax val="0"/>
  </c:chart>
  <c:spPr>
    <a:ln>
      <a:noFill/>
    </a:ln>
  </c:spPr>
  <c:txPr>
    <a:bodyPr/>
    <a:lstStyle/>
    <a:p>
      <a:pPr>
        <a:defRPr sz="1000" b="0">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9.9743253581394437E-2"/>
          <c:y val="1.8173766063899085E-2"/>
          <c:w val="0.87913457209336943"/>
          <c:h val="0.74682148601923171"/>
        </c:manualLayout>
      </c:layout>
      <c:barChart>
        <c:barDir val="col"/>
        <c:grouping val="stacked"/>
        <c:varyColors val="0"/>
        <c:ser>
          <c:idx val="0"/>
          <c:order val="0"/>
          <c:tx>
            <c:strRef>
              <c:f>'2.4'!$E$27</c:f>
              <c:strCache>
                <c:ptCount val="1"/>
                <c:pt idx="0">
                  <c:v>Contributory</c:v>
                </c:pt>
              </c:strCache>
            </c:strRef>
          </c:tx>
          <c:invertIfNegative val="0"/>
          <c:cat>
            <c:strRef>
              <c:f>'2.4'!$B$28:$B$46</c:f>
              <c:strCache>
                <c:ptCount val="19"/>
                <c:pt idx="0">
                  <c:v>HND</c:v>
                </c:pt>
                <c:pt idx="1">
                  <c:v>GTM</c:v>
                </c:pt>
                <c:pt idx="2">
                  <c:v> SLV</c:v>
                </c:pt>
                <c:pt idx="3">
                  <c:v> DOM</c:v>
                </c:pt>
                <c:pt idx="4">
                  <c:v> PRY</c:v>
                </c:pt>
                <c:pt idx="5">
                  <c:v> NIC</c:v>
                </c:pt>
                <c:pt idx="6">
                  <c:v> COL</c:v>
                </c:pt>
                <c:pt idx="7">
                  <c:v> PER</c:v>
                </c:pt>
                <c:pt idx="8">
                  <c:v>JAM</c:v>
                </c:pt>
                <c:pt idx="9">
                  <c:v> VEN</c:v>
                </c:pt>
                <c:pt idx="10">
                  <c:v> PAN</c:v>
                </c:pt>
                <c:pt idx="11">
                  <c:v> MEX</c:v>
                </c:pt>
                <c:pt idx="12">
                  <c:v> ECU</c:v>
                </c:pt>
                <c:pt idx="13">
                  <c:v> CRI</c:v>
                </c:pt>
                <c:pt idx="14">
                  <c:v> CHL</c:v>
                </c:pt>
                <c:pt idx="15">
                  <c:v> BRA*</c:v>
                </c:pt>
                <c:pt idx="16">
                  <c:v> URY*</c:v>
                </c:pt>
                <c:pt idx="17">
                  <c:v> ARG*</c:v>
                </c:pt>
                <c:pt idx="18">
                  <c:v> BOL</c:v>
                </c:pt>
              </c:strCache>
            </c:strRef>
          </c:cat>
          <c:val>
            <c:numRef>
              <c:f>'2.4'!$E$28:$E$46</c:f>
              <c:numCache>
                <c:formatCode>0</c:formatCode>
                <c:ptCount val="19"/>
                <c:pt idx="0">
                  <c:v>7.3423100000000003</c:v>
                </c:pt>
                <c:pt idx="1">
                  <c:v>10.40981</c:v>
                </c:pt>
                <c:pt idx="2">
                  <c:v>13.988670000000001</c:v>
                </c:pt>
                <c:pt idx="3">
                  <c:v>15.25656</c:v>
                </c:pt>
                <c:pt idx="4">
                  <c:v>15.934560000000001</c:v>
                </c:pt>
                <c:pt idx="5">
                  <c:v>20.017440000000001</c:v>
                </c:pt>
                <c:pt idx="6">
                  <c:v>22.494679999999999</c:v>
                </c:pt>
                <c:pt idx="7">
                  <c:v>27.612130000000001</c:v>
                </c:pt>
                <c:pt idx="8">
                  <c:v>31.6</c:v>
                </c:pt>
                <c:pt idx="9">
                  <c:v>41.547159999999998</c:v>
                </c:pt>
                <c:pt idx="10">
                  <c:v>45.21425</c:v>
                </c:pt>
                <c:pt idx="11">
                  <c:v>25.295590000000001</c:v>
                </c:pt>
                <c:pt idx="12">
                  <c:v>22.425419999999999</c:v>
                </c:pt>
                <c:pt idx="13">
                  <c:v>43.622100000000003</c:v>
                </c:pt>
                <c:pt idx="14">
                  <c:v>60.718313922638444</c:v>
                </c:pt>
                <c:pt idx="15">
                  <c:v>54.200686085749204</c:v>
                </c:pt>
                <c:pt idx="16">
                  <c:v>76.749340117876969</c:v>
                </c:pt>
                <c:pt idx="17">
                  <c:v>67.81943983996716</c:v>
                </c:pt>
                <c:pt idx="18">
                  <c:v>21.318570000000001</c:v>
                </c:pt>
              </c:numCache>
            </c:numRef>
          </c:val>
        </c:ser>
        <c:ser>
          <c:idx val="1"/>
          <c:order val="1"/>
          <c:tx>
            <c:strRef>
              <c:f>'2.4'!$F$27</c:f>
              <c:strCache>
                <c:ptCount val="1"/>
                <c:pt idx="0">
                  <c:v>Non-contributory</c:v>
                </c:pt>
              </c:strCache>
            </c:strRef>
          </c:tx>
          <c:invertIfNegative val="0"/>
          <c:cat>
            <c:strRef>
              <c:f>'2.4'!$B$28:$B$46</c:f>
              <c:strCache>
                <c:ptCount val="19"/>
                <c:pt idx="0">
                  <c:v>HND</c:v>
                </c:pt>
                <c:pt idx="1">
                  <c:v>GTM</c:v>
                </c:pt>
                <c:pt idx="2">
                  <c:v> SLV</c:v>
                </c:pt>
                <c:pt idx="3">
                  <c:v> DOM</c:v>
                </c:pt>
                <c:pt idx="4">
                  <c:v> PRY</c:v>
                </c:pt>
                <c:pt idx="5">
                  <c:v> NIC</c:v>
                </c:pt>
                <c:pt idx="6">
                  <c:v> COL</c:v>
                </c:pt>
                <c:pt idx="7">
                  <c:v> PER</c:v>
                </c:pt>
                <c:pt idx="8">
                  <c:v>JAM</c:v>
                </c:pt>
                <c:pt idx="9">
                  <c:v> VEN</c:v>
                </c:pt>
                <c:pt idx="10">
                  <c:v> PAN</c:v>
                </c:pt>
                <c:pt idx="11">
                  <c:v> MEX</c:v>
                </c:pt>
                <c:pt idx="12">
                  <c:v> ECU</c:v>
                </c:pt>
                <c:pt idx="13">
                  <c:v> CRI</c:v>
                </c:pt>
                <c:pt idx="14">
                  <c:v> CHL</c:v>
                </c:pt>
                <c:pt idx="15">
                  <c:v> BRA*</c:v>
                </c:pt>
                <c:pt idx="16">
                  <c:v> URY*</c:v>
                </c:pt>
                <c:pt idx="17">
                  <c:v> ARG*</c:v>
                </c:pt>
                <c:pt idx="18">
                  <c:v> BOL</c:v>
                </c:pt>
              </c:strCache>
            </c:strRef>
          </c:cat>
          <c:val>
            <c:numRef>
              <c:f>'2.4'!$F$28:$F$46</c:f>
              <c:numCache>
                <c:formatCode>0</c:formatCode>
                <c:ptCount val="19"/>
                <c:pt idx="0">
                  <c:v>5.4669999999999719E-2</c:v>
                </c:pt>
                <c:pt idx="1">
                  <c:v>0</c:v>
                </c:pt>
                <c:pt idx="2">
                  <c:v>0</c:v>
                </c:pt>
                <c:pt idx="3">
                  <c:v>0</c:v>
                </c:pt>
                <c:pt idx="4">
                  <c:v>0</c:v>
                </c:pt>
                <c:pt idx="5">
                  <c:v>0</c:v>
                </c:pt>
                <c:pt idx="6">
                  <c:v>0</c:v>
                </c:pt>
                <c:pt idx="7">
                  <c:v>-6.3390000000002056E-2</c:v>
                </c:pt>
                <c:pt idx="9">
                  <c:v>0</c:v>
                </c:pt>
                <c:pt idx="10">
                  <c:v>0</c:v>
                </c:pt>
                <c:pt idx="11">
                  <c:v>27.351089999999999</c:v>
                </c:pt>
                <c:pt idx="12">
                  <c:v>34.988810000000001</c:v>
                </c:pt>
                <c:pt idx="13">
                  <c:v>17.358389999999996</c:v>
                </c:pt>
                <c:pt idx="14">
                  <c:v>22.092995351352332</c:v>
                </c:pt>
                <c:pt idx="15">
                  <c:v>30.487885923233932</c:v>
                </c:pt>
                <c:pt idx="16">
                  <c:v>9.3633731233902857</c:v>
                </c:pt>
                <c:pt idx="17">
                  <c:v>22.606479946655721</c:v>
                </c:pt>
                <c:pt idx="18">
                  <c:v>75.385950000000008</c:v>
                </c:pt>
              </c:numCache>
            </c:numRef>
          </c:val>
        </c:ser>
        <c:dLbls>
          <c:showLegendKey val="0"/>
          <c:showVal val="0"/>
          <c:showCatName val="0"/>
          <c:showSerName val="0"/>
          <c:showPercent val="0"/>
          <c:showBubbleSize val="0"/>
        </c:dLbls>
        <c:gapWidth val="150"/>
        <c:overlap val="100"/>
        <c:axId val="306200576"/>
        <c:axId val="306202112"/>
      </c:barChart>
      <c:lineChart>
        <c:grouping val="standard"/>
        <c:varyColors val="0"/>
        <c:ser>
          <c:idx val="2"/>
          <c:order val="2"/>
          <c:tx>
            <c:strRef>
              <c:f>'2.4'!$G$27</c:f>
              <c:strCache>
                <c:ptCount val="1"/>
                <c:pt idx="0">
                  <c:v>ALC-19 Total</c:v>
                </c:pt>
              </c:strCache>
            </c:strRef>
          </c:tx>
          <c:spPr>
            <a:ln>
              <a:prstDash val="dash"/>
            </a:ln>
          </c:spPr>
          <c:marker>
            <c:symbol val="none"/>
          </c:marker>
          <c:dLbls>
            <c:dLbl>
              <c:idx val="3"/>
              <c:delete val="1"/>
            </c:dLbl>
            <c:dLbl>
              <c:idx val="4"/>
              <c:tx>
                <c:rich>
                  <a:bodyPr/>
                  <a:lstStyle/>
                  <a:p>
                    <a:pPr>
                      <a:defRPr/>
                    </a:pPr>
                    <a:r>
                      <a:rPr lang="en-US"/>
                      <a:t>LAC-19 Total. 62.5 %</a:t>
                    </a:r>
                  </a:p>
                </c:rich>
              </c:tx>
              <c:numFmt formatCode="#,##0.0" sourceLinked="0"/>
              <c:spPr>
                <a:solidFill>
                  <a:schemeClr val="bg1"/>
                </a:solidFill>
              </c:spPr>
              <c:dLblPos val="t"/>
              <c:showLegendKey val="0"/>
              <c:showVal val="1"/>
              <c:showCatName val="0"/>
              <c:showSerName val="1"/>
              <c:showPercent val="0"/>
              <c:showBubbleSize val="0"/>
              <c:separator>. </c:separator>
            </c:dLbl>
            <c:numFmt formatCode="#,##0.00" sourceLinked="0"/>
            <c:showLegendKey val="0"/>
            <c:showVal val="0"/>
            <c:showCatName val="0"/>
            <c:showSerName val="0"/>
            <c:showPercent val="0"/>
            <c:showBubbleSize val="0"/>
            <c:separator>. </c:separator>
          </c:dLbls>
          <c:cat>
            <c:strRef>
              <c:f>'2.4'!$B$28:$B$45</c:f>
              <c:strCache>
                <c:ptCount val="18"/>
                <c:pt idx="0">
                  <c:v>HND</c:v>
                </c:pt>
                <c:pt idx="1">
                  <c:v>GTM</c:v>
                </c:pt>
                <c:pt idx="2">
                  <c:v> SLV</c:v>
                </c:pt>
                <c:pt idx="3">
                  <c:v> DOM</c:v>
                </c:pt>
                <c:pt idx="4">
                  <c:v> PRY</c:v>
                </c:pt>
                <c:pt idx="5">
                  <c:v> NIC</c:v>
                </c:pt>
                <c:pt idx="6">
                  <c:v> COL</c:v>
                </c:pt>
                <c:pt idx="7">
                  <c:v> PER</c:v>
                </c:pt>
                <c:pt idx="8">
                  <c:v>JAM</c:v>
                </c:pt>
                <c:pt idx="9">
                  <c:v> VEN</c:v>
                </c:pt>
                <c:pt idx="10">
                  <c:v> PAN</c:v>
                </c:pt>
                <c:pt idx="11">
                  <c:v> MEX</c:v>
                </c:pt>
                <c:pt idx="12">
                  <c:v> ECU</c:v>
                </c:pt>
                <c:pt idx="13">
                  <c:v> CRI</c:v>
                </c:pt>
                <c:pt idx="14">
                  <c:v> CHL</c:v>
                </c:pt>
                <c:pt idx="15">
                  <c:v> BRA*</c:v>
                </c:pt>
                <c:pt idx="16">
                  <c:v> URY*</c:v>
                </c:pt>
                <c:pt idx="17">
                  <c:v> ARG*</c:v>
                </c:pt>
              </c:strCache>
            </c:strRef>
          </c:cat>
          <c:val>
            <c:numRef>
              <c:f>'2.4'!$G$28:$G$46</c:f>
              <c:numCache>
                <c:formatCode>0</c:formatCode>
                <c:ptCount val="19"/>
                <c:pt idx="0">
                  <c:v>62.50892306994281</c:v>
                </c:pt>
                <c:pt idx="1">
                  <c:v>62.50892306994281</c:v>
                </c:pt>
                <c:pt idx="2">
                  <c:v>62.50892306994281</c:v>
                </c:pt>
                <c:pt idx="3">
                  <c:v>62.50892306994281</c:v>
                </c:pt>
                <c:pt idx="4">
                  <c:v>62.50892306994281</c:v>
                </c:pt>
                <c:pt idx="5">
                  <c:v>62.50892306994281</c:v>
                </c:pt>
                <c:pt idx="6">
                  <c:v>62.50892306994281</c:v>
                </c:pt>
                <c:pt idx="7">
                  <c:v>62.50892306994281</c:v>
                </c:pt>
                <c:pt idx="8">
                  <c:v>62.50892306994281</c:v>
                </c:pt>
                <c:pt idx="9">
                  <c:v>62.50892306994281</c:v>
                </c:pt>
                <c:pt idx="10">
                  <c:v>62.50892306994281</c:v>
                </c:pt>
                <c:pt idx="11">
                  <c:v>62.50892306994281</c:v>
                </c:pt>
                <c:pt idx="12">
                  <c:v>62.50892306994281</c:v>
                </c:pt>
                <c:pt idx="13">
                  <c:v>62.50892306994281</c:v>
                </c:pt>
                <c:pt idx="14">
                  <c:v>62.50892306994281</c:v>
                </c:pt>
                <c:pt idx="15">
                  <c:v>62.50892306994281</c:v>
                </c:pt>
                <c:pt idx="16">
                  <c:v>62.50892306994281</c:v>
                </c:pt>
                <c:pt idx="17">
                  <c:v>62.50892306994281</c:v>
                </c:pt>
                <c:pt idx="18">
                  <c:v>62.50892306994281</c:v>
                </c:pt>
              </c:numCache>
            </c:numRef>
          </c:val>
          <c:smooth val="0"/>
        </c:ser>
        <c:ser>
          <c:idx val="3"/>
          <c:order val="3"/>
          <c:tx>
            <c:strRef>
              <c:f>'2.4'!$D$27</c:f>
              <c:strCache>
                <c:ptCount val="1"/>
                <c:pt idx="0">
                  <c:v>ALC-19 Contributiva</c:v>
                </c:pt>
              </c:strCache>
            </c:strRef>
          </c:tx>
          <c:marker>
            <c:symbol val="none"/>
          </c:marker>
          <c:dLbls>
            <c:dLbl>
              <c:idx val="3"/>
              <c:layout>
                <c:manualLayout>
                  <c:x val="-4.2169899415583148E-2"/>
                  <c:y val="-5.3340380768256562E-2"/>
                </c:manualLayout>
              </c:layout>
              <c:tx>
                <c:rich>
                  <a:bodyPr/>
                  <a:lstStyle/>
                  <a:p>
                    <a:pPr>
                      <a:defRPr/>
                    </a:pPr>
                    <a:r>
                      <a:rPr lang="en-US"/>
                      <a:t>LAC-19 Contributory, 41.0 %</a:t>
                    </a:r>
                  </a:p>
                </c:rich>
              </c:tx>
              <c:numFmt formatCode="#,##0.0" sourceLinked="0"/>
              <c:spPr/>
              <c:showLegendKey val="0"/>
              <c:showVal val="1"/>
              <c:showCatName val="0"/>
              <c:showSerName val="1"/>
              <c:showPercent val="0"/>
              <c:showBubbleSize val="0"/>
            </c:dLbl>
            <c:numFmt formatCode="0.0%" sourceLinked="0"/>
            <c:showLegendKey val="0"/>
            <c:showVal val="0"/>
            <c:showCatName val="0"/>
            <c:showSerName val="0"/>
            <c:showPercent val="0"/>
            <c:showBubbleSize val="0"/>
          </c:dLbls>
          <c:val>
            <c:numRef>
              <c:f>'2.4'!$D$28:$D$46</c:f>
              <c:numCache>
                <c:formatCode>0</c:formatCode>
                <c:ptCount val="19"/>
                <c:pt idx="0">
                  <c:v>40.965677641067323</c:v>
                </c:pt>
                <c:pt idx="1">
                  <c:v>40.965677641067323</c:v>
                </c:pt>
                <c:pt idx="2">
                  <c:v>40.965677641067323</c:v>
                </c:pt>
                <c:pt idx="3">
                  <c:v>40.965677641067323</c:v>
                </c:pt>
                <c:pt idx="4">
                  <c:v>40.965677641067323</c:v>
                </c:pt>
                <c:pt idx="5">
                  <c:v>40.965677641067323</c:v>
                </c:pt>
                <c:pt idx="6">
                  <c:v>40.965677641067323</c:v>
                </c:pt>
                <c:pt idx="7">
                  <c:v>40.965677641067323</c:v>
                </c:pt>
                <c:pt idx="8">
                  <c:v>40.965677641067323</c:v>
                </c:pt>
                <c:pt idx="9">
                  <c:v>40.965677641067323</c:v>
                </c:pt>
                <c:pt idx="10">
                  <c:v>40.965677641067323</c:v>
                </c:pt>
                <c:pt idx="11">
                  <c:v>40.965677641067323</c:v>
                </c:pt>
                <c:pt idx="12">
                  <c:v>40.965677641067323</c:v>
                </c:pt>
                <c:pt idx="13">
                  <c:v>40.965677641067323</c:v>
                </c:pt>
                <c:pt idx="14">
                  <c:v>40.965677641067323</c:v>
                </c:pt>
                <c:pt idx="15">
                  <c:v>40.965677641067323</c:v>
                </c:pt>
                <c:pt idx="16">
                  <c:v>40.965677641067323</c:v>
                </c:pt>
                <c:pt idx="17">
                  <c:v>40.965677641067323</c:v>
                </c:pt>
                <c:pt idx="18">
                  <c:v>40.965677641067323</c:v>
                </c:pt>
              </c:numCache>
            </c:numRef>
          </c:val>
          <c:smooth val="0"/>
        </c:ser>
        <c:dLbls>
          <c:showLegendKey val="0"/>
          <c:showVal val="0"/>
          <c:showCatName val="0"/>
          <c:showSerName val="0"/>
          <c:showPercent val="0"/>
          <c:showBubbleSize val="0"/>
        </c:dLbls>
        <c:marker val="1"/>
        <c:smooth val="0"/>
        <c:axId val="306200576"/>
        <c:axId val="306202112"/>
      </c:lineChart>
      <c:catAx>
        <c:axId val="306200576"/>
        <c:scaling>
          <c:orientation val="minMax"/>
        </c:scaling>
        <c:delete val="0"/>
        <c:axPos val="b"/>
        <c:majorTickMark val="out"/>
        <c:minorTickMark val="none"/>
        <c:tickLblPos val="nextTo"/>
        <c:txPr>
          <a:bodyPr rot="-5400000" vert="horz"/>
          <a:lstStyle/>
          <a:p>
            <a:pPr>
              <a:defRPr/>
            </a:pPr>
            <a:endParaRPr lang="en-US"/>
          </a:p>
        </c:txPr>
        <c:crossAx val="306202112"/>
        <c:crosses val="autoZero"/>
        <c:auto val="1"/>
        <c:lblAlgn val="ctr"/>
        <c:lblOffset val="100"/>
        <c:noMultiLvlLbl val="0"/>
      </c:catAx>
      <c:valAx>
        <c:axId val="306202112"/>
        <c:scaling>
          <c:orientation val="minMax"/>
          <c:max val="100"/>
          <c:min val="0"/>
        </c:scaling>
        <c:delete val="0"/>
        <c:axPos val="l"/>
        <c:title>
          <c:tx>
            <c:rich>
              <a:bodyPr rot="-5400000" vert="horz"/>
              <a:lstStyle/>
              <a:p>
                <a:pPr>
                  <a:defRPr/>
                </a:pPr>
                <a:r>
                  <a:rPr lang="en-US"/>
                  <a:t>Percentage of 65+</a:t>
                </a:r>
                <a:r>
                  <a:rPr lang="en-US" baseline="0"/>
                  <a:t> with pension</a:t>
                </a:r>
                <a:endParaRPr lang="en-US"/>
              </a:p>
            </c:rich>
          </c:tx>
          <c:overlay val="0"/>
        </c:title>
        <c:numFmt formatCode="0" sourceLinked="1"/>
        <c:majorTickMark val="out"/>
        <c:minorTickMark val="none"/>
        <c:tickLblPos val="nextTo"/>
        <c:crossAx val="306200576"/>
        <c:crosses val="autoZero"/>
        <c:crossBetween val="between"/>
      </c:valAx>
    </c:plotArea>
    <c:legend>
      <c:legendPos val="b"/>
      <c:legendEntry>
        <c:idx val="2"/>
        <c:delete val="1"/>
      </c:legendEntry>
      <c:legendEntry>
        <c:idx val="3"/>
        <c:delete val="1"/>
      </c:legendEntry>
      <c:overlay val="0"/>
    </c:legend>
    <c:plotVisOnly val="1"/>
    <c:dispBlanksAs val="gap"/>
    <c:showDLblsOverMax val="0"/>
  </c:chart>
  <c:spPr>
    <a:ln>
      <a:noFill/>
    </a:ln>
  </c:spPr>
  <c:txPr>
    <a:bodyPr/>
    <a:lstStyle/>
    <a:p>
      <a:pPr>
        <a:defRPr sz="1000" b="0">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6269026904357609"/>
          <c:y val="1.8173766063899085E-2"/>
          <c:w val="0.81618753814505274"/>
          <c:h val="0.69762101969802504"/>
        </c:manualLayout>
      </c:layout>
      <c:barChart>
        <c:barDir val="col"/>
        <c:grouping val="clustered"/>
        <c:varyColors val="0"/>
        <c:ser>
          <c:idx val="0"/>
          <c:order val="0"/>
          <c:tx>
            <c:v>Contributors/Employed (15-64 years old)</c:v>
          </c:tx>
          <c:invertIfNegative val="0"/>
          <c:cat>
            <c:strRef>
              <c:f>'2.3.1'!$A$21:$A$24</c:f>
              <c:strCache>
                <c:ptCount val="4"/>
                <c:pt idx="0">
                  <c:v>JAM</c:v>
                </c:pt>
                <c:pt idx="1">
                  <c:v>TTO</c:v>
                </c:pt>
                <c:pt idx="2">
                  <c:v>BHS</c:v>
                </c:pt>
                <c:pt idx="3">
                  <c:v>BRB</c:v>
                </c:pt>
              </c:strCache>
            </c:strRef>
          </c:cat>
          <c:val>
            <c:numRef>
              <c:f>'2.3.1'!$C$21:$C$24</c:f>
              <c:numCache>
                <c:formatCode>General</c:formatCode>
                <c:ptCount val="4"/>
                <c:pt idx="0">
                  <c:v>39.615880025761342</c:v>
                </c:pt>
                <c:pt idx="1">
                  <c:v>56.699178026820071</c:v>
                </c:pt>
                <c:pt idx="2">
                  <c:v>80.545328969100026</c:v>
                </c:pt>
                <c:pt idx="3">
                  <c:v>98.668503937007884</c:v>
                </c:pt>
              </c:numCache>
            </c:numRef>
          </c:val>
        </c:ser>
        <c:dLbls>
          <c:showLegendKey val="0"/>
          <c:showVal val="0"/>
          <c:showCatName val="0"/>
          <c:showSerName val="0"/>
          <c:showPercent val="0"/>
          <c:showBubbleSize val="0"/>
        </c:dLbls>
        <c:gapWidth val="150"/>
        <c:axId val="306316416"/>
        <c:axId val="306317952"/>
      </c:barChart>
      <c:lineChart>
        <c:grouping val="standard"/>
        <c:varyColors val="0"/>
        <c:ser>
          <c:idx val="1"/>
          <c:order val="1"/>
          <c:tx>
            <c:strRef>
              <c:f>'2.3.1'!$G$20</c:f>
              <c:strCache>
                <c:ptCount val="1"/>
              </c:strCache>
            </c:strRef>
          </c:tx>
          <c:spPr>
            <a:ln w="25400">
              <a:solidFill>
                <a:schemeClr val="tx1">
                  <a:tint val="75000"/>
                  <a:shade val="95000"/>
                  <a:satMod val="105000"/>
                </a:schemeClr>
              </a:solidFill>
              <a:prstDash val="dash"/>
            </a:ln>
          </c:spPr>
          <c:marker>
            <c:symbol val="none"/>
          </c:marker>
          <c:dLbls>
            <c:dLbl>
              <c:idx val="0"/>
              <c:layout>
                <c:manualLayout>
                  <c:x val="-8.2002879705063411E-2"/>
                  <c:y val="-6.7650702715015915E-2"/>
                </c:manualLayout>
              </c:layout>
              <c:tx>
                <c:rich>
                  <a:bodyPr/>
                  <a:lstStyle/>
                  <a:p>
                    <a:pPr>
                      <a:defRPr/>
                    </a:pPr>
                    <a:r>
                      <a:rPr lang="en-US"/>
                      <a:t>Caribbean-4, 52.7%</a:t>
                    </a:r>
                  </a:p>
                </c:rich>
              </c:tx>
              <c:numFmt formatCode="0.0%" sourceLinked="0"/>
              <c:spPr/>
              <c:dLblPos val="r"/>
              <c:showLegendKey val="0"/>
              <c:showVal val="1"/>
              <c:showCatName val="0"/>
              <c:showSerName val="1"/>
              <c:showPercent val="0"/>
              <c:showBubbleSize val="0"/>
            </c:dLbl>
            <c:showLegendKey val="0"/>
            <c:showVal val="0"/>
            <c:showCatName val="0"/>
            <c:showSerName val="0"/>
            <c:showPercent val="0"/>
            <c:showBubbleSize val="0"/>
          </c:dLbls>
          <c:val>
            <c:numRef>
              <c:f>'2.3.1'!$D$21:$D$24</c:f>
              <c:numCache>
                <c:formatCode>General</c:formatCode>
                <c:ptCount val="4"/>
                <c:pt idx="0">
                  <c:v>52.706283478948947</c:v>
                </c:pt>
                <c:pt idx="1">
                  <c:v>52.706283478948947</c:v>
                </c:pt>
                <c:pt idx="2">
                  <c:v>52.706283478948947</c:v>
                </c:pt>
                <c:pt idx="3">
                  <c:v>52.706283478948947</c:v>
                </c:pt>
              </c:numCache>
            </c:numRef>
          </c:val>
          <c:smooth val="0"/>
        </c:ser>
        <c:dLbls>
          <c:showLegendKey val="0"/>
          <c:showVal val="0"/>
          <c:showCatName val="0"/>
          <c:showSerName val="0"/>
          <c:showPercent val="0"/>
          <c:showBubbleSize val="0"/>
        </c:dLbls>
        <c:marker val="1"/>
        <c:smooth val="0"/>
        <c:axId val="306316416"/>
        <c:axId val="306317952"/>
      </c:lineChart>
      <c:catAx>
        <c:axId val="306316416"/>
        <c:scaling>
          <c:orientation val="minMax"/>
        </c:scaling>
        <c:delete val="0"/>
        <c:axPos val="b"/>
        <c:majorTickMark val="out"/>
        <c:minorTickMark val="none"/>
        <c:tickLblPos val="nextTo"/>
        <c:txPr>
          <a:bodyPr rot="-5400000" vert="horz"/>
          <a:lstStyle/>
          <a:p>
            <a:pPr>
              <a:defRPr/>
            </a:pPr>
            <a:endParaRPr lang="en-US"/>
          </a:p>
        </c:txPr>
        <c:crossAx val="306317952"/>
        <c:crosses val="autoZero"/>
        <c:auto val="1"/>
        <c:lblAlgn val="ctr"/>
        <c:lblOffset val="100"/>
        <c:noMultiLvlLbl val="0"/>
      </c:catAx>
      <c:valAx>
        <c:axId val="306317952"/>
        <c:scaling>
          <c:orientation val="minMax"/>
          <c:max val="100"/>
          <c:min val="0"/>
        </c:scaling>
        <c:delete val="0"/>
        <c:axPos val="l"/>
        <c:title>
          <c:tx>
            <c:rich>
              <a:bodyPr rot="-5400000" vert="horz"/>
              <a:lstStyle/>
              <a:p>
                <a:pPr>
                  <a:defRPr/>
                </a:pPr>
                <a:r>
                  <a:rPr lang="en-US"/>
                  <a:t>Percentage of Contributors/Empolyed</a:t>
                </a:r>
              </a:p>
            </c:rich>
          </c:tx>
          <c:overlay val="0"/>
        </c:title>
        <c:numFmt formatCode="#,##0" sourceLinked="0"/>
        <c:majorTickMark val="out"/>
        <c:minorTickMark val="none"/>
        <c:tickLblPos val="nextTo"/>
        <c:crossAx val="306316416"/>
        <c:crosses val="autoZero"/>
        <c:crossBetween val="between"/>
      </c:valAx>
    </c:plotArea>
    <c:legend>
      <c:legendPos val="b"/>
      <c:legendEntry>
        <c:idx val="1"/>
        <c:delete val="1"/>
      </c:legendEntry>
      <c:overlay val="0"/>
    </c:legend>
    <c:plotVisOnly val="1"/>
    <c:dispBlanksAs val="gap"/>
    <c:showDLblsOverMax val="0"/>
  </c:chart>
  <c:spPr>
    <a:ln>
      <a:noFill/>
    </a:ln>
  </c:spPr>
  <c:txPr>
    <a:bodyPr/>
    <a:lstStyle/>
    <a:p>
      <a:pPr>
        <a:defRPr sz="1000" b="0">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col"/>
        <c:grouping val="clustered"/>
        <c:varyColors val="0"/>
        <c:ser>
          <c:idx val="0"/>
          <c:order val="0"/>
          <c:spPr>
            <a:solidFill>
              <a:schemeClr val="bg1">
                <a:lumMod val="50000"/>
              </a:schemeClr>
            </a:solidFill>
          </c:spPr>
          <c:invertIfNegative val="0"/>
          <c:dPt>
            <c:idx val="9"/>
            <c:invertIfNegative val="0"/>
            <c:bubble3D val="0"/>
          </c:dPt>
          <c:cat>
            <c:strRef>
              <c:f>'2.5'!$A$26:$A$44</c:f>
              <c:strCache>
                <c:ptCount val="19"/>
                <c:pt idx="0">
                  <c:v>URY</c:v>
                </c:pt>
                <c:pt idx="1">
                  <c:v>ARG</c:v>
                </c:pt>
                <c:pt idx="2">
                  <c:v>GTM</c:v>
                </c:pt>
                <c:pt idx="3">
                  <c:v>SLV</c:v>
                </c:pt>
                <c:pt idx="4">
                  <c:v>CHL</c:v>
                </c:pt>
                <c:pt idx="5">
                  <c:v>PAN</c:v>
                </c:pt>
                <c:pt idx="6">
                  <c:v>BOL</c:v>
                </c:pt>
                <c:pt idx="7">
                  <c:v>PRY</c:v>
                </c:pt>
                <c:pt idx="8">
                  <c:v>DOM</c:v>
                </c:pt>
                <c:pt idx="9">
                  <c:v>PER</c:v>
                </c:pt>
                <c:pt idx="10">
                  <c:v>JAM</c:v>
                </c:pt>
                <c:pt idx="11">
                  <c:v>ECU</c:v>
                </c:pt>
                <c:pt idx="12">
                  <c:v>VEN</c:v>
                </c:pt>
                <c:pt idx="13">
                  <c:v>HND</c:v>
                </c:pt>
                <c:pt idx="14">
                  <c:v>COL</c:v>
                </c:pt>
                <c:pt idx="15">
                  <c:v>BRA</c:v>
                </c:pt>
                <c:pt idx="16">
                  <c:v>NIC</c:v>
                </c:pt>
                <c:pt idx="17">
                  <c:v>MEX</c:v>
                </c:pt>
                <c:pt idx="18">
                  <c:v>CRI</c:v>
                </c:pt>
              </c:strCache>
            </c:strRef>
          </c:cat>
          <c:val>
            <c:numRef>
              <c:f>'2.5'!$K$26:$K$44</c:f>
              <c:numCache>
                <c:formatCode>General</c:formatCode>
                <c:ptCount val="19"/>
                <c:pt idx="0">
                  <c:v>1.56835228236367</c:v>
                </c:pt>
                <c:pt idx="1">
                  <c:v>1.8345384029281144</c:v>
                </c:pt>
                <c:pt idx="2">
                  <c:v>2.2313428438022487</c:v>
                </c:pt>
                <c:pt idx="3">
                  <c:v>2.278416582854387</c:v>
                </c:pt>
                <c:pt idx="4">
                  <c:v>2.5752618893983841</c:v>
                </c:pt>
                <c:pt idx="5">
                  <c:v>2.6046963810481061</c:v>
                </c:pt>
                <c:pt idx="6">
                  <c:v>2.6982002256819699</c:v>
                </c:pt>
                <c:pt idx="7">
                  <c:v>2.7105416539789839</c:v>
                </c:pt>
                <c:pt idx="8">
                  <c:v>2.7378374655811886</c:v>
                </c:pt>
                <c:pt idx="9">
                  <c:v>2.8381531383140142</c:v>
                </c:pt>
                <c:pt idx="10">
                  <c:v>2.8692566981178995</c:v>
                </c:pt>
                <c:pt idx="11">
                  <c:v>2.9465629303207637</c:v>
                </c:pt>
                <c:pt idx="12">
                  <c:v>2.9821252970881069</c:v>
                </c:pt>
                <c:pt idx="13">
                  <c:v>3.0783156286742726</c:v>
                </c:pt>
                <c:pt idx="14">
                  <c:v>3.1035883581631944</c:v>
                </c:pt>
                <c:pt idx="15">
                  <c:v>3.3177912737359718</c:v>
                </c:pt>
                <c:pt idx="16">
                  <c:v>3.3548496609277181</c:v>
                </c:pt>
                <c:pt idx="17">
                  <c:v>3.3661670007260596</c:v>
                </c:pt>
                <c:pt idx="18">
                  <c:v>3.4164107877147818</c:v>
                </c:pt>
              </c:numCache>
            </c:numRef>
          </c:val>
        </c:ser>
        <c:dLbls>
          <c:showLegendKey val="0"/>
          <c:showVal val="0"/>
          <c:showCatName val="0"/>
          <c:showSerName val="0"/>
          <c:showPercent val="0"/>
          <c:showBubbleSize val="0"/>
        </c:dLbls>
        <c:gapWidth val="150"/>
        <c:axId val="306370432"/>
        <c:axId val="306371968"/>
      </c:barChart>
      <c:lineChart>
        <c:grouping val="standard"/>
        <c:varyColors val="0"/>
        <c:ser>
          <c:idx val="1"/>
          <c:order val="1"/>
          <c:tx>
            <c:strRef>
              <c:f>'2.5'!$L$25</c:f>
              <c:strCache>
                <c:ptCount val="1"/>
                <c:pt idx="0">
                  <c:v>LAC-19</c:v>
                </c:pt>
              </c:strCache>
            </c:strRef>
          </c:tx>
          <c:spPr>
            <a:ln w="19050">
              <a:solidFill>
                <a:schemeClr val="tx1">
                  <a:lumMod val="65000"/>
                  <a:lumOff val="35000"/>
                </a:schemeClr>
              </a:solidFill>
              <a:prstDash val="dash"/>
            </a:ln>
          </c:spPr>
          <c:marker>
            <c:symbol val="none"/>
          </c:marker>
          <c:dLbls>
            <c:dLbl>
              <c:idx val="2"/>
              <c:layout/>
              <c:numFmt formatCode="#,##0.0" sourceLinked="0"/>
              <c:spPr>
                <a:solidFill>
                  <a:schemeClr val="bg1"/>
                </a:solidFill>
              </c:spPr>
              <c:txPr>
                <a:bodyPr/>
                <a:lstStyle/>
                <a:p>
                  <a:pPr>
                    <a:defRPr/>
                  </a:pPr>
                  <a:endParaRPr lang="en-US"/>
                </a:p>
              </c:txPr>
              <c:dLblPos val="t"/>
              <c:showLegendKey val="0"/>
              <c:showVal val="1"/>
              <c:showCatName val="0"/>
              <c:showSerName val="1"/>
              <c:showPercent val="0"/>
              <c:showBubbleSize val="0"/>
            </c:dLbl>
            <c:showLegendKey val="0"/>
            <c:showVal val="0"/>
            <c:showCatName val="0"/>
            <c:showSerName val="0"/>
            <c:showPercent val="0"/>
            <c:showBubbleSize val="0"/>
          </c:dLbls>
          <c:val>
            <c:numRef>
              <c:f>'2.5'!$L$26:$L$44</c:f>
              <c:numCache>
                <c:formatCode>General</c:formatCode>
                <c:ptCount val="19"/>
                <c:pt idx="0">
                  <c:v>2.7638109737589387</c:v>
                </c:pt>
                <c:pt idx="1">
                  <c:v>2.7638109737589387</c:v>
                </c:pt>
                <c:pt idx="2">
                  <c:v>2.7638109737589387</c:v>
                </c:pt>
                <c:pt idx="3">
                  <c:v>2.7638109737589387</c:v>
                </c:pt>
                <c:pt idx="4">
                  <c:v>2.7638109737589387</c:v>
                </c:pt>
                <c:pt idx="5">
                  <c:v>2.7638109737589387</c:v>
                </c:pt>
                <c:pt idx="6">
                  <c:v>2.7638109737589387</c:v>
                </c:pt>
                <c:pt idx="7">
                  <c:v>2.7638109737589387</c:v>
                </c:pt>
                <c:pt idx="8">
                  <c:v>2.7638109737589387</c:v>
                </c:pt>
                <c:pt idx="9">
                  <c:v>2.7638109737589387</c:v>
                </c:pt>
                <c:pt idx="10">
                  <c:v>2.7638109737589387</c:v>
                </c:pt>
                <c:pt idx="11">
                  <c:v>2.7638109737589387</c:v>
                </c:pt>
                <c:pt idx="12">
                  <c:v>2.7638109737589387</c:v>
                </c:pt>
                <c:pt idx="13">
                  <c:v>2.7638109737589387</c:v>
                </c:pt>
                <c:pt idx="14">
                  <c:v>2.7638109737589387</c:v>
                </c:pt>
                <c:pt idx="15">
                  <c:v>2.7638109737589387</c:v>
                </c:pt>
                <c:pt idx="16">
                  <c:v>2.7638109737589387</c:v>
                </c:pt>
                <c:pt idx="17">
                  <c:v>2.7638109737589387</c:v>
                </c:pt>
                <c:pt idx="18">
                  <c:v>2.7638109737589387</c:v>
                </c:pt>
              </c:numCache>
            </c:numRef>
          </c:val>
          <c:smooth val="0"/>
        </c:ser>
        <c:dLbls>
          <c:showLegendKey val="0"/>
          <c:showVal val="0"/>
          <c:showCatName val="0"/>
          <c:showSerName val="0"/>
          <c:showPercent val="0"/>
          <c:showBubbleSize val="0"/>
        </c:dLbls>
        <c:marker val="1"/>
        <c:smooth val="0"/>
        <c:axId val="306370432"/>
        <c:axId val="306371968"/>
      </c:lineChart>
      <c:catAx>
        <c:axId val="306370432"/>
        <c:scaling>
          <c:orientation val="minMax"/>
        </c:scaling>
        <c:delete val="0"/>
        <c:axPos val="b"/>
        <c:majorTickMark val="out"/>
        <c:minorTickMark val="none"/>
        <c:tickLblPos val="nextTo"/>
        <c:txPr>
          <a:bodyPr rot="-5400000" vert="horz"/>
          <a:lstStyle/>
          <a:p>
            <a:pPr>
              <a:defRPr/>
            </a:pPr>
            <a:endParaRPr lang="en-US"/>
          </a:p>
        </c:txPr>
        <c:crossAx val="306371968"/>
        <c:crosses val="autoZero"/>
        <c:auto val="1"/>
        <c:lblAlgn val="ctr"/>
        <c:lblOffset val="100"/>
        <c:noMultiLvlLbl val="0"/>
      </c:catAx>
      <c:valAx>
        <c:axId val="306371968"/>
        <c:scaling>
          <c:orientation val="minMax"/>
        </c:scaling>
        <c:delete val="0"/>
        <c:axPos val="l"/>
        <c:title>
          <c:tx>
            <c:rich>
              <a:bodyPr rot="-5400000" vert="horz"/>
              <a:lstStyle/>
              <a:p>
                <a:pPr>
                  <a:defRPr/>
                </a:pPr>
                <a:r>
                  <a:rPr lang="en-US" sz="800" b="0"/>
                  <a:t>Multiplication</a:t>
                </a:r>
                <a:r>
                  <a:rPr lang="en-US" sz="800" b="0" baseline="0"/>
                  <a:t> factor for the cost of NPCs</a:t>
                </a:r>
                <a:endParaRPr lang="en-US" sz="800" b="0"/>
              </a:p>
            </c:rich>
          </c:tx>
          <c:layout/>
          <c:overlay val="0"/>
        </c:title>
        <c:numFmt formatCode="#,##0.0" sourceLinked="0"/>
        <c:majorTickMark val="out"/>
        <c:minorTickMark val="none"/>
        <c:tickLblPos val="nextTo"/>
        <c:crossAx val="306370432"/>
        <c:crosses val="autoZero"/>
        <c:crossBetween val="between"/>
      </c:valAx>
    </c:plotArea>
    <c:plotVisOnly val="1"/>
    <c:dispBlanksAs val="gap"/>
    <c:showDLblsOverMax val="0"/>
  </c:chart>
  <c:spPr>
    <a:ln>
      <a:noFill/>
    </a:ln>
  </c:spPr>
  <c:txPr>
    <a:bodyPr/>
    <a:lstStyle/>
    <a:p>
      <a:pPr>
        <a:defRPr sz="1000">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4" Type="http://schemas.openxmlformats.org/officeDocument/2006/relationships/chart" Target="../charts/chart19.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chart" Target="../charts/chart20.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chart" Target="../charts/chart22.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2524340</xdr:colOff>
      <xdr:row>5</xdr:row>
      <xdr:rowOff>74025</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3816427" cy="90228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1170215</xdr:colOff>
      <xdr:row>2</xdr:row>
      <xdr:rowOff>68037</xdr:rowOff>
    </xdr:from>
    <xdr:to>
      <xdr:col>6</xdr:col>
      <xdr:colOff>981314</xdr:colOff>
      <xdr:row>25</xdr:row>
      <xdr:rowOff>101975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9525</xdr:colOff>
      <xdr:row>2</xdr:row>
      <xdr:rowOff>38100</xdr:rowOff>
    </xdr:from>
    <xdr:to>
      <xdr:col>8</xdr:col>
      <xdr:colOff>428626</xdr:colOff>
      <xdr:row>16</xdr:row>
      <xdr:rowOff>147639</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979714</xdr:colOff>
      <xdr:row>2</xdr:row>
      <xdr:rowOff>40821</xdr:rowOff>
    </xdr:from>
    <xdr:to>
      <xdr:col>6</xdr:col>
      <xdr:colOff>1362075</xdr:colOff>
      <xdr:row>17</xdr:row>
      <xdr:rowOff>142875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100213</xdr:colOff>
      <xdr:row>2</xdr:row>
      <xdr:rowOff>47626</xdr:rowOff>
    </xdr:from>
    <xdr:to>
      <xdr:col>9</xdr:col>
      <xdr:colOff>574903</xdr:colOff>
      <xdr:row>25</xdr:row>
      <xdr:rowOff>47625</xdr:rowOff>
    </xdr:to>
    <xdr:graphicFrame macro="">
      <xdr:nvGraphicFramePr>
        <xdr:cNvPr id="2"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142874</xdr:colOff>
      <xdr:row>2</xdr:row>
      <xdr:rowOff>47627</xdr:rowOff>
    </xdr:from>
    <xdr:to>
      <xdr:col>17</xdr:col>
      <xdr:colOff>70035</xdr:colOff>
      <xdr:row>26</xdr:row>
      <xdr:rowOff>4203</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9514</xdr:colOff>
      <xdr:row>4</xdr:row>
      <xdr:rowOff>26987</xdr:rowOff>
    </xdr:from>
    <xdr:to>
      <xdr:col>6</xdr:col>
      <xdr:colOff>410685</xdr:colOff>
      <xdr:row>17</xdr:row>
      <xdr:rowOff>150812</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633868</xdr:colOff>
      <xdr:row>4</xdr:row>
      <xdr:rowOff>50800</xdr:rowOff>
    </xdr:from>
    <xdr:to>
      <xdr:col>14</xdr:col>
      <xdr:colOff>284244</xdr:colOff>
      <xdr:row>18</xdr:row>
      <xdr:rowOff>1868</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586697</xdr:colOff>
      <xdr:row>20</xdr:row>
      <xdr:rowOff>47625</xdr:rowOff>
    </xdr:from>
    <xdr:to>
      <xdr:col>14</xdr:col>
      <xdr:colOff>313753</xdr:colOff>
      <xdr:row>34</xdr:row>
      <xdr:rowOff>6404</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661323</xdr:colOff>
      <xdr:row>20</xdr:row>
      <xdr:rowOff>3175</xdr:rowOff>
    </xdr:from>
    <xdr:to>
      <xdr:col>6</xdr:col>
      <xdr:colOff>378935</xdr:colOff>
      <xdr:row>33</xdr:row>
      <xdr:rowOff>139700</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6</xdr:col>
      <xdr:colOff>94690</xdr:colOff>
      <xdr:row>3</xdr:row>
      <xdr:rowOff>13701</xdr:rowOff>
    </xdr:from>
    <xdr:to>
      <xdr:col>10</xdr:col>
      <xdr:colOff>352425</xdr:colOff>
      <xdr:row>19</xdr:row>
      <xdr:rowOff>142874</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561</xdr:colOff>
      <xdr:row>3</xdr:row>
      <xdr:rowOff>3309</xdr:rowOff>
    </xdr:from>
    <xdr:to>
      <xdr:col>5</xdr:col>
      <xdr:colOff>781050</xdr:colOff>
      <xdr:row>19</xdr:row>
      <xdr:rowOff>161924</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7</xdr:col>
      <xdr:colOff>156883</xdr:colOff>
      <xdr:row>2</xdr:row>
      <xdr:rowOff>67235</xdr:rowOff>
    </xdr:from>
    <xdr:to>
      <xdr:col>12</xdr:col>
      <xdr:colOff>560295</xdr:colOff>
      <xdr:row>19</xdr:row>
      <xdr:rowOff>22413</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81852</xdr:colOff>
      <xdr:row>2</xdr:row>
      <xdr:rowOff>83076</xdr:rowOff>
    </xdr:from>
    <xdr:to>
      <xdr:col>6</xdr:col>
      <xdr:colOff>500369</xdr:colOff>
      <xdr:row>19</xdr:row>
      <xdr:rowOff>20951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619125</xdr:colOff>
      <xdr:row>2</xdr:row>
      <xdr:rowOff>23813</xdr:rowOff>
    </xdr:from>
    <xdr:to>
      <xdr:col>9</xdr:col>
      <xdr:colOff>238125</xdr:colOff>
      <xdr:row>23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67235</xdr:colOff>
      <xdr:row>2</xdr:row>
      <xdr:rowOff>158002</xdr:rowOff>
    </xdr:from>
    <xdr:to>
      <xdr:col>8</xdr:col>
      <xdr:colOff>649941</xdr:colOff>
      <xdr:row>20</xdr:row>
      <xdr:rowOff>78441</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2</xdr:row>
      <xdr:rowOff>44823</xdr:rowOff>
    </xdr:from>
    <xdr:to>
      <xdr:col>9</xdr:col>
      <xdr:colOff>104775</xdr:colOff>
      <xdr:row>20</xdr:row>
      <xdr:rowOff>123265</xdr:rowOff>
    </xdr:to>
    <xdr:graphicFrame macro="">
      <xdr:nvGraphicFramePr>
        <xdr:cNvPr id="4"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1200150</xdr:colOff>
      <xdr:row>2</xdr:row>
      <xdr:rowOff>95250</xdr:rowOff>
    </xdr:from>
    <xdr:to>
      <xdr:col>6</xdr:col>
      <xdr:colOff>361950</xdr:colOff>
      <xdr:row>20</xdr:row>
      <xdr:rowOff>109538</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0.08998</cdr:x>
      <cdr:y>0.16743</cdr:y>
    </cdr:from>
    <cdr:to>
      <cdr:x>0.33366</cdr:x>
      <cdr:y>0.38537</cdr:y>
    </cdr:to>
    <cdr:sp macro="" textlink="">
      <cdr:nvSpPr>
        <cdr:cNvPr id="2" name="TextBox 1"/>
        <cdr:cNvSpPr txBox="1"/>
      </cdr:nvSpPr>
      <cdr:spPr>
        <a:xfrm xmlns:a="http://schemas.openxmlformats.org/drawingml/2006/main">
          <a:off x="507379" y="490391"/>
          <a:ext cx="1374063" cy="6383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000" b="1" u="sng">
              <a:latin typeface="Times New Roman" pitchFamily="18" charset="0"/>
              <a:cs typeface="Times New Roman" pitchFamily="18" charset="0"/>
            </a:rPr>
            <a:t>Pob 65+ (2010)</a:t>
          </a:r>
        </a:p>
        <a:p xmlns:a="http://schemas.openxmlformats.org/drawingml/2006/main">
          <a:pPr algn="ctr"/>
          <a:r>
            <a:rPr lang="en-US" sz="1000" b="1">
              <a:latin typeface="Times New Roman" pitchFamily="18" charset="0"/>
              <a:cs typeface="Times New Roman" pitchFamily="18" charset="0"/>
            </a:rPr>
            <a:t>38 million </a:t>
          </a:r>
        </a:p>
        <a:p xmlns:a="http://schemas.openxmlformats.org/drawingml/2006/main">
          <a:pPr algn="ctr"/>
          <a:r>
            <a:rPr lang="en-US" sz="1000" b="1">
              <a:latin typeface="Times New Roman" pitchFamily="18" charset="0"/>
              <a:cs typeface="Times New Roman" pitchFamily="18" charset="0"/>
            </a:rPr>
            <a:t>(</a:t>
          </a:r>
          <a:r>
            <a:rPr lang="en-US" sz="1000" b="1" baseline="0">
              <a:latin typeface="Times New Roman" pitchFamily="18" charset="0"/>
              <a:cs typeface="Times New Roman" pitchFamily="18" charset="0"/>
            </a:rPr>
            <a:t>6,8%)</a:t>
          </a:r>
          <a:endParaRPr lang="en-US" sz="1000" b="1">
            <a:latin typeface="Times New Roman" pitchFamily="18" charset="0"/>
            <a:cs typeface="Times New Roman" pitchFamily="18" charset="0"/>
          </a:endParaRPr>
        </a:p>
      </cdr:txBody>
    </cdr:sp>
  </cdr:relSizeAnchor>
  <cdr:relSizeAnchor xmlns:cdr="http://schemas.openxmlformats.org/drawingml/2006/chartDrawing">
    <cdr:from>
      <cdr:x>0.75632</cdr:x>
      <cdr:y>0.0303</cdr:y>
    </cdr:from>
    <cdr:to>
      <cdr:x>1</cdr:x>
      <cdr:y>0.22003</cdr:y>
    </cdr:to>
    <cdr:sp macro="" textlink="">
      <cdr:nvSpPr>
        <cdr:cNvPr id="4" name="TextBox 1"/>
        <cdr:cNvSpPr txBox="1"/>
      </cdr:nvSpPr>
      <cdr:spPr>
        <a:xfrm xmlns:a="http://schemas.openxmlformats.org/drawingml/2006/main">
          <a:off x="4264737" y="109538"/>
          <a:ext cx="1374063" cy="685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b="1" u="sng">
              <a:latin typeface="Times New Roman" pitchFamily="18" charset="0"/>
              <a:cs typeface="Times New Roman" pitchFamily="18" charset="0"/>
            </a:rPr>
            <a:t>Pob 65+ (2050)</a:t>
          </a:r>
        </a:p>
        <a:p xmlns:a="http://schemas.openxmlformats.org/drawingml/2006/main">
          <a:pPr algn="ctr"/>
          <a:r>
            <a:rPr lang="en-US" sz="1000" b="1">
              <a:latin typeface="Times New Roman" pitchFamily="18" charset="0"/>
              <a:cs typeface="Times New Roman" pitchFamily="18" charset="0"/>
            </a:rPr>
            <a:t>140 million</a:t>
          </a:r>
        </a:p>
        <a:p xmlns:a="http://schemas.openxmlformats.org/drawingml/2006/main">
          <a:pPr algn="ctr"/>
          <a:r>
            <a:rPr lang="en-US" sz="1000" b="1">
              <a:latin typeface="Times New Roman" pitchFamily="18" charset="0"/>
              <a:cs typeface="Times New Roman" pitchFamily="18" charset="0"/>
            </a:rPr>
            <a:t>(</a:t>
          </a:r>
          <a:r>
            <a:rPr lang="en-US" sz="1000" b="1" baseline="0">
              <a:latin typeface="Times New Roman" pitchFamily="18" charset="0"/>
              <a:cs typeface="Times New Roman" pitchFamily="18" charset="0"/>
            </a:rPr>
            <a:t>19,8%)</a:t>
          </a:r>
          <a:endParaRPr lang="en-US" sz="1000" b="1">
            <a:latin typeface="Times New Roman" pitchFamily="18" charset="0"/>
            <a:cs typeface="Times New Roman" pitchFamily="18"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2</xdr:col>
      <xdr:colOff>0</xdr:colOff>
      <xdr:row>3</xdr:row>
      <xdr:rowOff>0</xdr:rowOff>
    </xdr:from>
    <xdr:to>
      <xdr:col>8</xdr:col>
      <xdr:colOff>314325</xdr:colOff>
      <xdr:row>22</xdr:row>
      <xdr:rowOff>76200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457200</xdr:colOff>
      <xdr:row>3</xdr:row>
      <xdr:rowOff>19050</xdr:rowOff>
    </xdr:from>
    <xdr:to>
      <xdr:col>16</xdr:col>
      <xdr:colOff>390525</xdr:colOff>
      <xdr:row>22</xdr:row>
      <xdr:rowOff>95250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25</xdr:row>
      <xdr:rowOff>95250</xdr:rowOff>
    </xdr:from>
    <xdr:to>
      <xdr:col>8</xdr:col>
      <xdr:colOff>333375</xdr:colOff>
      <xdr:row>45</xdr:row>
      <xdr:rowOff>9525</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685800</xdr:colOff>
      <xdr:row>25</xdr:row>
      <xdr:rowOff>95250</xdr:rowOff>
    </xdr:from>
    <xdr:to>
      <xdr:col>16</xdr:col>
      <xdr:colOff>19050</xdr:colOff>
      <xdr:row>45</xdr:row>
      <xdr:rowOff>9525</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xdr:row>
      <xdr:rowOff>0</xdr:rowOff>
    </xdr:from>
    <xdr:to>
      <xdr:col>9</xdr:col>
      <xdr:colOff>165735</xdr:colOff>
      <xdr:row>22</xdr:row>
      <xdr:rowOff>105865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2</xdr:row>
      <xdr:rowOff>100852</xdr:rowOff>
    </xdr:from>
    <xdr:to>
      <xdr:col>7</xdr:col>
      <xdr:colOff>451138</xdr:colOff>
      <xdr:row>22</xdr:row>
      <xdr:rowOff>58422</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2</xdr:row>
      <xdr:rowOff>57150</xdr:rowOff>
    </xdr:from>
    <xdr:to>
      <xdr:col>5</xdr:col>
      <xdr:colOff>133349</xdr:colOff>
      <xdr:row>16</xdr:row>
      <xdr:rowOff>47624</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2</xdr:row>
      <xdr:rowOff>28575</xdr:rowOff>
    </xdr:from>
    <xdr:to>
      <xdr:col>9</xdr:col>
      <xdr:colOff>352426</xdr:colOff>
      <xdr:row>21</xdr:row>
      <xdr:rowOff>42864</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2</xdr:row>
      <xdr:rowOff>100853</xdr:rowOff>
    </xdr:from>
    <xdr:to>
      <xdr:col>10</xdr:col>
      <xdr:colOff>404852</xdr:colOff>
      <xdr:row>21</xdr:row>
      <xdr:rowOff>69716</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Proyeccion%20SP\Otros\Pedido%20D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_Consolidado"/>
      <sheetName val="Base_Consolidado_mill"/>
      <sheetName val="Base_PE"/>
      <sheetName val="Reforma_PE"/>
      <sheetName val="México"/>
      <sheetName val="AFPCHI_penprom"/>
      <sheetName val="Base_CHI"/>
      <sheetName val="CHI_muj(65)_reforma"/>
      <sheetName val="Población"/>
      <sheetName val="pob ar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BS36"/>
  <sheetViews>
    <sheetView zoomScaleNormal="100" workbookViewId="0">
      <selection activeCell="A7" sqref="A7:P7"/>
    </sheetView>
  </sheetViews>
  <sheetFormatPr defaultRowHeight="12.75"/>
  <cols>
    <col min="1" max="1" width="5.25" style="7" customWidth="1"/>
    <col min="2" max="2" width="11.75" style="7" bestFit="1" customWidth="1"/>
    <col min="3" max="3" width="72.75" style="86" customWidth="1"/>
    <col min="4" max="4" width="29.375" style="86" customWidth="1"/>
    <col min="5" max="16384" width="9" style="7"/>
  </cols>
  <sheetData>
    <row r="1" spans="1:71">
      <c r="A1" s="178"/>
      <c r="B1" s="178"/>
      <c r="C1" s="178"/>
      <c r="D1" s="178"/>
      <c r="E1" s="178"/>
      <c r="F1" s="178"/>
      <c r="G1" s="178"/>
      <c r="H1" s="178"/>
      <c r="I1" s="178"/>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c r="AP1" s="173"/>
      <c r="AQ1" s="173"/>
      <c r="AR1" s="173"/>
      <c r="AS1" s="173"/>
      <c r="AT1" s="173"/>
      <c r="AU1" s="173"/>
      <c r="AV1" s="173"/>
      <c r="AW1" s="173"/>
      <c r="AX1" s="173"/>
      <c r="AY1" s="173"/>
      <c r="AZ1" s="173"/>
      <c r="BA1" s="173"/>
      <c r="BB1" s="173"/>
      <c r="BC1" s="173"/>
      <c r="BD1" s="173"/>
      <c r="BE1" s="173"/>
      <c r="BF1" s="173"/>
      <c r="BG1" s="173"/>
      <c r="BH1" s="173"/>
      <c r="BI1" s="173"/>
      <c r="BJ1" s="173"/>
      <c r="BK1" s="173"/>
      <c r="BL1" s="173"/>
      <c r="BM1" s="173"/>
      <c r="BN1" s="173"/>
      <c r="BO1" s="173"/>
      <c r="BP1" s="173"/>
      <c r="BQ1" s="173"/>
      <c r="BR1" s="173"/>
      <c r="BS1" s="173"/>
    </row>
    <row r="2" spans="1:71">
      <c r="A2" s="178"/>
      <c r="B2" s="178"/>
      <c r="C2" s="178"/>
      <c r="D2" s="178"/>
      <c r="E2" s="178"/>
      <c r="F2" s="178"/>
      <c r="G2" s="178"/>
      <c r="H2" s="178"/>
      <c r="I2" s="178"/>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c r="AL2" s="173"/>
      <c r="AM2" s="173"/>
      <c r="AN2" s="173"/>
      <c r="AO2" s="173"/>
      <c r="AP2" s="173"/>
      <c r="AQ2" s="173"/>
      <c r="AR2" s="173"/>
      <c r="AS2" s="173"/>
      <c r="AT2" s="173"/>
      <c r="AU2" s="173"/>
      <c r="AV2" s="173"/>
      <c r="AW2" s="173"/>
      <c r="AX2" s="173"/>
      <c r="AY2" s="173"/>
      <c r="AZ2" s="173"/>
      <c r="BA2" s="173"/>
      <c r="BB2" s="173"/>
      <c r="BC2" s="173"/>
      <c r="BD2" s="173"/>
      <c r="BE2" s="173"/>
      <c r="BF2" s="173"/>
      <c r="BG2" s="173"/>
      <c r="BH2" s="173"/>
      <c r="BI2" s="173"/>
      <c r="BJ2" s="173"/>
      <c r="BK2" s="173"/>
      <c r="BL2" s="173"/>
      <c r="BM2" s="173"/>
      <c r="BN2" s="173"/>
      <c r="BO2" s="173"/>
      <c r="BP2" s="173"/>
      <c r="BQ2" s="173"/>
      <c r="BR2" s="173"/>
      <c r="BS2" s="173"/>
    </row>
    <row r="3" spans="1:71">
      <c r="A3" s="178"/>
      <c r="B3" s="178"/>
      <c r="C3" s="178"/>
      <c r="D3" s="178"/>
      <c r="E3" s="178"/>
      <c r="F3" s="178"/>
      <c r="G3" s="178"/>
      <c r="H3" s="178"/>
      <c r="I3" s="178"/>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c r="AL3" s="173"/>
      <c r="AM3" s="173"/>
      <c r="AN3" s="173"/>
      <c r="AO3" s="173"/>
      <c r="AP3" s="173"/>
      <c r="AQ3" s="173"/>
      <c r="AR3" s="173"/>
      <c r="AS3" s="173"/>
      <c r="AT3" s="173"/>
      <c r="AU3" s="173"/>
      <c r="AV3" s="173"/>
      <c r="AW3" s="173"/>
      <c r="AX3" s="173"/>
      <c r="AY3" s="173"/>
      <c r="AZ3" s="173"/>
      <c r="BA3" s="173"/>
      <c r="BB3" s="173"/>
      <c r="BC3" s="173"/>
      <c r="BD3" s="173"/>
      <c r="BE3" s="173"/>
      <c r="BF3" s="173"/>
      <c r="BG3" s="173"/>
      <c r="BH3" s="173"/>
      <c r="BI3" s="173"/>
      <c r="BJ3" s="173"/>
      <c r="BK3" s="173"/>
      <c r="BL3" s="173"/>
      <c r="BM3" s="173"/>
      <c r="BN3" s="173"/>
      <c r="BO3" s="173"/>
      <c r="BP3" s="173"/>
      <c r="BQ3" s="173"/>
      <c r="BR3" s="173"/>
      <c r="BS3" s="173"/>
    </row>
    <row r="4" spans="1:71">
      <c r="A4" s="178"/>
      <c r="B4" s="178"/>
      <c r="C4" s="178"/>
      <c r="D4" s="178"/>
      <c r="E4" s="178"/>
      <c r="F4" s="178"/>
      <c r="G4" s="178"/>
      <c r="H4" s="178"/>
      <c r="I4" s="178"/>
      <c r="J4" s="173"/>
      <c r="K4" s="173"/>
      <c r="L4" s="173"/>
      <c r="M4" s="173"/>
      <c r="N4" s="173"/>
      <c r="O4" s="173"/>
      <c r="P4" s="173"/>
      <c r="Q4" s="173"/>
      <c r="R4" s="173"/>
      <c r="S4" s="173"/>
      <c r="T4" s="173"/>
      <c r="U4" s="173"/>
      <c r="V4" s="173"/>
      <c r="W4" s="173"/>
      <c r="X4" s="173"/>
      <c r="Y4" s="173"/>
      <c r="Z4" s="173"/>
      <c r="AA4" s="173"/>
      <c r="AB4" s="173"/>
      <c r="AC4" s="173"/>
      <c r="AD4" s="173"/>
      <c r="AE4" s="173"/>
      <c r="AF4" s="173"/>
      <c r="AG4" s="173"/>
      <c r="AH4" s="173"/>
      <c r="AI4" s="173"/>
      <c r="AJ4" s="173"/>
      <c r="AK4" s="173"/>
      <c r="AL4" s="173"/>
      <c r="AM4" s="173"/>
      <c r="AN4" s="173"/>
      <c r="AO4" s="173"/>
      <c r="AP4" s="173"/>
      <c r="AQ4" s="173"/>
      <c r="AR4" s="173"/>
      <c r="AS4" s="173"/>
      <c r="AT4" s="173"/>
      <c r="AU4" s="173"/>
      <c r="AV4" s="173"/>
      <c r="AW4" s="173"/>
      <c r="AX4" s="173"/>
      <c r="AY4" s="173"/>
      <c r="AZ4" s="173"/>
      <c r="BA4" s="173"/>
      <c r="BB4" s="173"/>
      <c r="BC4" s="173"/>
      <c r="BD4" s="173"/>
      <c r="BE4" s="173"/>
      <c r="BF4" s="173"/>
      <c r="BG4" s="173"/>
      <c r="BH4" s="173"/>
      <c r="BI4" s="173"/>
      <c r="BJ4" s="173"/>
      <c r="BK4" s="173"/>
      <c r="BL4" s="173"/>
      <c r="BM4" s="173"/>
      <c r="BN4" s="173"/>
      <c r="BO4" s="173"/>
      <c r="BP4" s="173"/>
      <c r="BQ4" s="173"/>
      <c r="BR4" s="173"/>
      <c r="BS4" s="173"/>
    </row>
    <row r="5" spans="1:71">
      <c r="A5" s="177" t="s">
        <v>439</v>
      </c>
      <c r="B5" s="177"/>
      <c r="C5" s="177"/>
      <c r="D5" s="177"/>
      <c r="E5" s="177"/>
      <c r="F5" s="177"/>
      <c r="G5" s="177"/>
      <c r="H5" s="177"/>
      <c r="I5" s="177"/>
      <c r="J5" s="177"/>
      <c r="K5" s="177"/>
      <c r="L5" s="177"/>
      <c r="M5" s="177"/>
      <c r="N5" s="177"/>
      <c r="O5" s="177"/>
      <c r="P5" s="177"/>
      <c r="Q5" s="173"/>
      <c r="R5" s="173"/>
      <c r="S5" s="173"/>
      <c r="T5" s="173"/>
      <c r="U5" s="173"/>
      <c r="V5" s="173"/>
      <c r="W5" s="173"/>
      <c r="X5" s="173"/>
      <c r="Y5" s="173"/>
      <c r="Z5" s="173"/>
      <c r="AA5" s="173"/>
      <c r="AB5" s="173"/>
      <c r="AC5" s="173"/>
      <c r="AD5" s="173"/>
      <c r="AE5" s="173"/>
      <c r="AF5" s="173"/>
      <c r="AG5" s="173"/>
      <c r="AH5" s="173"/>
      <c r="AI5" s="173"/>
      <c r="AJ5" s="173"/>
      <c r="AK5" s="173"/>
      <c r="AL5" s="173"/>
      <c r="AM5" s="173"/>
      <c r="AN5" s="173"/>
      <c r="AO5" s="173"/>
      <c r="AP5" s="173"/>
      <c r="AQ5" s="173"/>
      <c r="AR5" s="173"/>
      <c r="AS5" s="173"/>
      <c r="AT5" s="173"/>
      <c r="AU5" s="173"/>
      <c r="AV5" s="173"/>
      <c r="AW5" s="173"/>
      <c r="AX5" s="173"/>
      <c r="AY5" s="173"/>
      <c r="AZ5" s="173"/>
      <c r="BA5" s="173"/>
      <c r="BB5" s="173"/>
      <c r="BC5" s="173"/>
      <c r="BD5" s="173"/>
      <c r="BE5" s="173"/>
      <c r="BF5" s="173"/>
      <c r="BG5" s="173"/>
      <c r="BH5" s="173"/>
      <c r="BI5" s="173"/>
      <c r="BJ5" s="173"/>
      <c r="BK5" s="173"/>
      <c r="BL5" s="173"/>
      <c r="BM5" s="173"/>
      <c r="BN5" s="173"/>
      <c r="BO5" s="173"/>
      <c r="BP5" s="173"/>
      <c r="BQ5" s="173"/>
      <c r="BR5" s="173"/>
      <c r="BS5" s="173"/>
    </row>
    <row r="6" spans="1:71">
      <c r="A6" s="177" t="s">
        <v>440</v>
      </c>
      <c r="B6" s="177"/>
      <c r="C6" s="177"/>
      <c r="D6" s="177"/>
      <c r="E6" s="177"/>
      <c r="F6" s="177"/>
      <c r="G6" s="177"/>
      <c r="H6" s="177"/>
      <c r="I6" s="177"/>
      <c r="J6" s="177"/>
      <c r="K6" s="177"/>
      <c r="L6" s="177"/>
      <c r="M6" s="177"/>
      <c r="N6" s="177"/>
      <c r="O6" s="177"/>
      <c r="P6" s="177"/>
      <c r="Q6" s="173"/>
      <c r="R6" s="173"/>
      <c r="S6" s="173"/>
      <c r="T6" s="173"/>
      <c r="U6" s="173"/>
      <c r="V6" s="173"/>
      <c r="W6" s="173"/>
      <c r="X6" s="173"/>
      <c r="Y6" s="173"/>
      <c r="Z6" s="173"/>
      <c r="AA6" s="173"/>
      <c r="AB6" s="173"/>
      <c r="AC6" s="173"/>
      <c r="AD6" s="173"/>
      <c r="AE6" s="173"/>
      <c r="AF6" s="173"/>
      <c r="AG6" s="173"/>
      <c r="AH6" s="173"/>
      <c r="AI6" s="173"/>
      <c r="AJ6" s="173"/>
      <c r="AK6" s="173"/>
      <c r="AL6" s="173"/>
      <c r="AM6" s="173"/>
      <c r="AN6" s="173"/>
      <c r="AO6" s="173"/>
      <c r="AP6" s="173"/>
      <c r="AQ6" s="173"/>
      <c r="AR6" s="173"/>
      <c r="AS6" s="173"/>
      <c r="AT6" s="173"/>
      <c r="AU6" s="173"/>
      <c r="AV6" s="173"/>
      <c r="AW6" s="173"/>
      <c r="AX6" s="173"/>
      <c r="AY6" s="173"/>
      <c r="AZ6" s="173"/>
      <c r="BA6" s="173"/>
      <c r="BB6" s="173"/>
      <c r="BC6" s="173"/>
      <c r="BD6" s="173"/>
      <c r="BE6" s="173"/>
      <c r="BF6" s="173"/>
      <c r="BG6" s="173"/>
      <c r="BH6" s="173"/>
      <c r="BI6" s="173"/>
      <c r="BJ6" s="173"/>
      <c r="BK6" s="173"/>
      <c r="BL6" s="173"/>
      <c r="BM6" s="173"/>
      <c r="BN6" s="173"/>
      <c r="BO6" s="173"/>
      <c r="BP6" s="173"/>
      <c r="BQ6" s="173"/>
      <c r="BR6" s="173"/>
      <c r="BS6" s="173"/>
    </row>
    <row r="7" spans="1:71">
      <c r="A7" s="177" t="s">
        <v>441</v>
      </c>
      <c r="B7" s="177"/>
      <c r="C7" s="177"/>
      <c r="D7" s="177"/>
      <c r="E7" s="177"/>
      <c r="F7" s="177"/>
      <c r="G7" s="177"/>
      <c r="H7" s="177"/>
      <c r="I7" s="177"/>
      <c r="J7" s="177"/>
      <c r="K7" s="177"/>
      <c r="L7" s="177"/>
      <c r="M7" s="177"/>
      <c r="N7" s="177"/>
      <c r="O7" s="177"/>
      <c r="P7" s="177"/>
      <c r="Q7" s="177"/>
      <c r="R7" s="177"/>
      <c r="S7" s="177"/>
      <c r="T7" s="173"/>
      <c r="U7" s="173"/>
      <c r="V7" s="173"/>
      <c r="W7" s="173"/>
      <c r="X7" s="173"/>
      <c r="Y7" s="173"/>
      <c r="Z7" s="173"/>
      <c r="AA7" s="173"/>
      <c r="AB7" s="173"/>
      <c r="AC7" s="173"/>
      <c r="AD7" s="173"/>
      <c r="AE7" s="173"/>
      <c r="AF7" s="173"/>
      <c r="AG7" s="173"/>
      <c r="AH7" s="173"/>
      <c r="AI7" s="173"/>
      <c r="AJ7" s="173"/>
      <c r="AK7" s="173"/>
      <c r="AL7" s="173"/>
      <c r="AM7" s="173"/>
      <c r="AN7" s="173"/>
      <c r="AO7" s="173"/>
      <c r="AP7" s="173"/>
      <c r="AQ7" s="173"/>
      <c r="AR7" s="173"/>
      <c r="AS7" s="173"/>
      <c r="AT7" s="173"/>
      <c r="AU7" s="173"/>
      <c r="AV7" s="173"/>
      <c r="AW7" s="173"/>
      <c r="AX7" s="173"/>
      <c r="AY7" s="173"/>
      <c r="AZ7" s="173"/>
      <c r="BA7" s="173"/>
      <c r="BB7" s="173"/>
      <c r="BC7" s="173"/>
      <c r="BD7" s="173"/>
      <c r="BE7" s="173"/>
      <c r="BF7" s="173"/>
      <c r="BG7" s="173"/>
      <c r="BH7" s="173"/>
      <c r="BI7" s="173"/>
      <c r="BJ7" s="173"/>
      <c r="BK7" s="173"/>
      <c r="BL7" s="173"/>
      <c r="BM7" s="173"/>
      <c r="BN7" s="173"/>
      <c r="BO7" s="173"/>
      <c r="BP7" s="173"/>
      <c r="BQ7" s="173"/>
      <c r="BR7" s="173"/>
      <c r="BS7" s="173"/>
    </row>
    <row r="9" spans="1:71">
      <c r="B9" s="174"/>
    </row>
    <row r="10" spans="1:71">
      <c r="B10" s="174"/>
      <c r="C10" s="141" t="s">
        <v>298</v>
      </c>
      <c r="D10" s="141" t="s">
        <v>317</v>
      </c>
      <c r="E10" s="142" t="s">
        <v>318</v>
      </c>
    </row>
    <row r="11" spans="1:71">
      <c r="B11" s="175" t="s">
        <v>299</v>
      </c>
      <c r="C11" s="139" t="s">
        <v>322</v>
      </c>
      <c r="D11" s="139" t="s">
        <v>323</v>
      </c>
      <c r="E11" s="7" t="s">
        <v>226</v>
      </c>
    </row>
    <row r="12" spans="1:71">
      <c r="B12" s="175" t="s">
        <v>300</v>
      </c>
      <c r="C12" s="86" t="s">
        <v>324</v>
      </c>
      <c r="D12" s="143" t="s">
        <v>323</v>
      </c>
      <c r="E12" s="132" t="s">
        <v>325</v>
      </c>
    </row>
    <row r="13" spans="1:71">
      <c r="B13" s="175" t="s">
        <v>301</v>
      </c>
      <c r="C13" s="86" t="s">
        <v>326</v>
      </c>
      <c r="D13" s="143" t="s">
        <v>327</v>
      </c>
      <c r="E13" s="7" t="s">
        <v>226</v>
      </c>
    </row>
    <row r="14" spans="1:71">
      <c r="B14" s="175" t="s">
        <v>302</v>
      </c>
      <c r="C14" s="140" t="s">
        <v>328</v>
      </c>
      <c r="D14" s="139" t="s">
        <v>430</v>
      </c>
      <c r="E14" s="139" t="s">
        <v>329</v>
      </c>
    </row>
    <row r="15" spans="1:71">
      <c r="B15" s="175" t="s">
        <v>427</v>
      </c>
      <c r="C15" s="7" t="s">
        <v>364</v>
      </c>
      <c r="D15" s="139" t="s">
        <v>431</v>
      </c>
      <c r="E15" s="139"/>
    </row>
    <row r="16" spans="1:71">
      <c r="B16" s="175" t="s">
        <v>303</v>
      </c>
      <c r="C16" s="86" t="s">
        <v>332</v>
      </c>
      <c r="D16" s="139" t="s">
        <v>430</v>
      </c>
      <c r="E16" s="7" t="s">
        <v>226</v>
      </c>
    </row>
    <row r="17" spans="2:5">
      <c r="B17" s="175" t="s">
        <v>304</v>
      </c>
      <c r="C17" s="140" t="s">
        <v>333</v>
      </c>
      <c r="D17" s="139" t="s">
        <v>430</v>
      </c>
      <c r="E17" s="7" t="s">
        <v>334</v>
      </c>
    </row>
    <row r="18" spans="2:5">
      <c r="B18" s="175" t="s">
        <v>305</v>
      </c>
      <c r="C18" s="86" t="s">
        <v>335</v>
      </c>
      <c r="D18" s="139" t="s">
        <v>430</v>
      </c>
      <c r="E18" s="7" t="s">
        <v>226</v>
      </c>
    </row>
    <row r="19" spans="2:5">
      <c r="B19" s="175" t="s">
        <v>306</v>
      </c>
      <c r="C19" s="86" t="s">
        <v>336</v>
      </c>
      <c r="D19" s="139" t="s">
        <v>432</v>
      </c>
      <c r="E19" s="7" t="s">
        <v>226</v>
      </c>
    </row>
    <row r="20" spans="2:5">
      <c r="B20" s="175" t="s">
        <v>307</v>
      </c>
      <c r="C20" s="86" t="s">
        <v>337</v>
      </c>
      <c r="D20" s="139" t="s">
        <v>430</v>
      </c>
      <c r="E20" s="7" t="s">
        <v>226</v>
      </c>
    </row>
    <row r="21" spans="2:5">
      <c r="B21" s="175" t="s">
        <v>308</v>
      </c>
      <c r="C21" s="86" t="s">
        <v>338</v>
      </c>
      <c r="D21" s="139" t="s">
        <v>433</v>
      </c>
      <c r="E21" s="7" t="s">
        <v>226</v>
      </c>
    </row>
    <row r="22" spans="2:5">
      <c r="B22" s="175" t="s">
        <v>309</v>
      </c>
      <c r="C22" s="140" t="s">
        <v>341</v>
      </c>
      <c r="D22" s="86" t="s">
        <v>434</v>
      </c>
      <c r="E22" s="7" t="s">
        <v>226</v>
      </c>
    </row>
    <row r="23" spans="2:5">
      <c r="B23" s="175" t="s">
        <v>310</v>
      </c>
      <c r="C23" s="86" t="s">
        <v>342</v>
      </c>
      <c r="D23" s="139" t="s">
        <v>430</v>
      </c>
      <c r="E23" s="43" t="s">
        <v>343</v>
      </c>
    </row>
    <row r="24" spans="2:5">
      <c r="B24" s="175" t="s">
        <v>311</v>
      </c>
      <c r="C24" s="86" t="s">
        <v>344</v>
      </c>
      <c r="D24" s="139" t="s">
        <v>430</v>
      </c>
      <c r="E24" s="7" t="s">
        <v>226</v>
      </c>
    </row>
    <row r="25" spans="2:5">
      <c r="B25" s="175" t="s">
        <v>389</v>
      </c>
      <c r="C25" s="140" t="s">
        <v>345</v>
      </c>
      <c r="D25" s="86" t="s">
        <v>435</v>
      </c>
      <c r="E25" s="7" t="s">
        <v>226</v>
      </c>
    </row>
    <row r="26" spans="2:5">
      <c r="B26" s="175" t="s">
        <v>312</v>
      </c>
      <c r="C26" s="86" t="s">
        <v>346</v>
      </c>
      <c r="D26" s="140" t="s">
        <v>436</v>
      </c>
      <c r="E26" s="7" t="s">
        <v>347</v>
      </c>
    </row>
    <row r="27" spans="2:5">
      <c r="B27" s="175" t="s">
        <v>425</v>
      </c>
      <c r="C27" s="140" t="s">
        <v>348</v>
      </c>
      <c r="D27" s="139" t="s">
        <v>349</v>
      </c>
    </row>
    <row r="28" spans="2:5">
      <c r="B28" s="174"/>
    </row>
    <row r="29" spans="2:5">
      <c r="B29" s="175" t="s">
        <v>313</v>
      </c>
      <c r="C29" s="86" t="s">
        <v>321</v>
      </c>
      <c r="D29" s="139" t="s">
        <v>428</v>
      </c>
      <c r="E29" s="7" t="s">
        <v>438</v>
      </c>
    </row>
    <row r="30" spans="2:5">
      <c r="B30" s="175" t="s">
        <v>314</v>
      </c>
      <c r="C30" s="86" t="s">
        <v>319</v>
      </c>
      <c r="D30" s="139" t="s">
        <v>429</v>
      </c>
      <c r="E30" s="7" t="s">
        <v>320</v>
      </c>
    </row>
    <row r="31" spans="2:5">
      <c r="B31" s="175" t="s">
        <v>315</v>
      </c>
      <c r="C31" s="86" t="s">
        <v>330</v>
      </c>
      <c r="D31" s="86" t="s">
        <v>437</v>
      </c>
      <c r="E31" s="21" t="s">
        <v>331</v>
      </c>
    </row>
    <row r="32" spans="2:5">
      <c r="B32" s="175" t="s">
        <v>316</v>
      </c>
      <c r="C32" s="86" t="s">
        <v>339</v>
      </c>
      <c r="D32" s="86" t="s">
        <v>340</v>
      </c>
      <c r="E32" s="7" t="s">
        <v>226</v>
      </c>
    </row>
    <row r="33" spans="1:13">
      <c r="D33" s="2"/>
    </row>
    <row r="34" spans="1:13">
      <c r="C34" s="7"/>
    </row>
    <row r="36" spans="1:13" ht="117.75" customHeight="1">
      <c r="A36" s="176" t="s">
        <v>443</v>
      </c>
      <c r="B36" s="176"/>
      <c r="C36" s="176"/>
      <c r="D36" s="176"/>
      <c r="E36" s="176"/>
      <c r="F36" s="176"/>
      <c r="G36" s="176"/>
      <c r="H36" s="176"/>
      <c r="I36" s="176"/>
      <c r="J36" s="176"/>
      <c r="K36" s="176"/>
      <c r="L36" s="176"/>
      <c r="M36" s="176"/>
    </row>
  </sheetData>
  <mergeCells count="9">
    <mergeCell ref="A36:M36"/>
    <mergeCell ref="Q7:S7"/>
    <mergeCell ref="A1:I1"/>
    <mergeCell ref="A2:I2"/>
    <mergeCell ref="A3:I3"/>
    <mergeCell ref="A4:I4"/>
    <mergeCell ref="A5:P5"/>
    <mergeCell ref="A6:P6"/>
    <mergeCell ref="A7:P7"/>
  </mergeCells>
  <conditionalFormatting sqref="E31">
    <cfRule type="cellIs" dxfId="16" priority="1" stopIfTrue="1" operator="equal">
      <formula>"no data"</formula>
    </cfRule>
  </conditionalFormatting>
  <hyperlinks>
    <hyperlink ref="B11" location="'2.1'!A1" display="Figure 2.1:"/>
    <hyperlink ref="B12" location="'2.2'!A1" display="Figure 2.2:"/>
    <hyperlink ref="B13" location="'2.3'!A1" display="Figure 2.3:"/>
    <hyperlink ref="B14" location="'2.4'!A1" display="Figure 2.4:"/>
    <hyperlink ref="B15" location="B2.3.1!A1" display="Figure 2.3.1:"/>
    <hyperlink ref="B16" location="'2.5'!A1" display="Figure 2.5:"/>
    <hyperlink ref="B17" location="'2.6'!A1" display="Figure 2.6:"/>
    <hyperlink ref="B18" location="'2.7'!A1" display="Figure 2.7:"/>
    <hyperlink ref="B19" location="'2.8'!A1" display="Figure 2.8:"/>
    <hyperlink ref="B20" location="'2.9'!A1" display="Figure 2.9:"/>
    <hyperlink ref="B21" location="'2.10'!A1" display="Figure 2.10:"/>
    <hyperlink ref="B22" location="'2.11'!A1" display="Figure 2.11:"/>
    <hyperlink ref="B23" location="'2.12'!A1" display="Figure 2.12:"/>
    <hyperlink ref="B24" location="'2.13'!A1" display="Figure 2.13:"/>
    <hyperlink ref="B25" location="B2.5.1!A1" display="Figure 2.5.1"/>
    <hyperlink ref="B26" location="'2.14'!A1" display="Figure 2.14:"/>
    <hyperlink ref="B27" location="B2.7.1!A1" display="Figure 2.7.1"/>
    <hyperlink ref="B29" location="T2.1!A1" display="Table 2.1: "/>
    <hyperlink ref="B30" location="T2.1.1!A1" display="Table 2.1.1"/>
    <hyperlink ref="B31" location="T2.2!A1" display="Table 2.2: "/>
    <hyperlink ref="B32" location="T2.3!A1" display="Table 2.3: "/>
  </hyperlinks>
  <pageMargins left="0.7" right="0.7" top="0.75" bottom="0.75" header="0.3" footer="0.3"/>
  <pageSetup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2:R64"/>
  <sheetViews>
    <sheetView workbookViewId="0">
      <selection activeCell="G40" sqref="G40:I40"/>
    </sheetView>
  </sheetViews>
  <sheetFormatPr defaultRowHeight="12.75"/>
  <cols>
    <col min="1" max="12" width="9" style="10"/>
    <col min="13" max="14" width="15.25" style="10" bestFit="1" customWidth="1"/>
    <col min="15" max="16384" width="9" style="10"/>
  </cols>
  <sheetData>
    <row r="2" spans="1:2">
      <c r="A2" s="10" t="s">
        <v>306</v>
      </c>
      <c r="B2" s="10" t="str">
        <f>Index!C19</f>
        <v>Rate of participation of men and women in Latin America and the Caribbean and the OECD average, 2010</v>
      </c>
    </row>
    <row r="18" spans="1:14">
      <c r="A18" s="10" t="s">
        <v>351</v>
      </c>
      <c r="B18" s="10" t="str">
        <f>Index!D19</f>
        <v>Authors' calculations based on household surveys (circa 2010) and OECD (2010c).</v>
      </c>
    </row>
    <row r="20" spans="1:14">
      <c r="B20" s="12"/>
      <c r="C20" s="12"/>
      <c r="D20" s="40" t="s">
        <v>241</v>
      </c>
      <c r="E20" s="12"/>
      <c r="F20" s="79"/>
      <c r="G20" s="79"/>
      <c r="H20" s="79"/>
      <c r="I20" s="79"/>
      <c r="J20" s="79"/>
      <c r="K20" s="79"/>
    </row>
    <row r="21" spans="1:14" ht="13.5" thickBot="1">
      <c r="B21" s="41" t="s">
        <v>195</v>
      </c>
      <c r="C21" s="41" t="s">
        <v>243</v>
      </c>
      <c r="D21" s="107" t="s">
        <v>360</v>
      </c>
      <c r="E21" s="107" t="s">
        <v>361</v>
      </c>
      <c r="F21" s="41" t="s">
        <v>370</v>
      </c>
      <c r="G21" s="41" t="s">
        <v>371</v>
      </c>
      <c r="H21" s="41" t="s">
        <v>372</v>
      </c>
      <c r="I21" s="41" t="s">
        <v>373</v>
      </c>
    </row>
    <row r="22" spans="1:14" ht="13.5" thickTop="1">
      <c r="B22" s="10" t="s">
        <v>294</v>
      </c>
      <c r="C22" s="10">
        <v>2010</v>
      </c>
      <c r="D22" s="159">
        <v>82.848799999999997</v>
      </c>
      <c r="E22" s="159">
        <v>43.9893</v>
      </c>
      <c r="F22" s="169">
        <v>83.45794824924802</v>
      </c>
      <c r="G22" s="169">
        <v>56.278977661421301</v>
      </c>
      <c r="H22" s="159">
        <f>318919/400039*100</f>
        <v>79.72197710723205</v>
      </c>
      <c r="I22" s="159">
        <f>250488/405720*100</f>
        <v>61.739130434782609</v>
      </c>
      <c r="N22" s="15"/>
    </row>
    <row r="23" spans="1:14">
      <c r="B23" s="10" t="s">
        <v>293</v>
      </c>
      <c r="C23" s="10">
        <v>2010</v>
      </c>
      <c r="D23" s="159">
        <v>84.930999999999997</v>
      </c>
      <c r="E23" s="159">
        <v>45.373699999999999</v>
      </c>
      <c r="F23" s="169">
        <v>83.45794824924802</v>
      </c>
      <c r="G23" s="169">
        <v>56.278977661421301</v>
      </c>
      <c r="H23" s="159">
        <f t="shared" ref="H23:H40" si="0">318919/400039*100</f>
        <v>79.72197710723205</v>
      </c>
      <c r="I23" s="159">
        <f t="shared" ref="I23:I40" si="1">250488/405720*100</f>
        <v>61.739130434782609</v>
      </c>
      <c r="N23" s="15"/>
    </row>
    <row r="24" spans="1:14">
      <c r="B24" s="10" t="s">
        <v>30</v>
      </c>
      <c r="C24" s="10">
        <v>2010</v>
      </c>
      <c r="D24" s="159">
        <v>84.463800000000006</v>
      </c>
      <c r="E24" s="159">
        <v>46.7042</v>
      </c>
      <c r="F24" s="169">
        <v>83.45794824924802</v>
      </c>
      <c r="G24" s="169">
        <v>56.278977661421301</v>
      </c>
      <c r="H24" s="159">
        <f t="shared" si="0"/>
        <v>79.72197710723205</v>
      </c>
      <c r="I24" s="159">
        <f t="shared" si="1"/>
        <v>61.739130434782609</v>
      </c>
      <c r="N24" s="15"/>
    </row>
    <row r="25" spans="1:14">
      <c r="B25" s="10" t="s">
        <v>46</v>
      </c>
      <c r="C25" s="10">
        <v>2010</v>
      </c>
      <c r="D25" s="159">
        <v>81.237000000000009</v>
      </c>
      <c r="E25" s="159">
        <v>48.039400000000001</v>
      </c>
      <c r="F25" s="169">
        <v>83.45794824924802</v>
      </c>
      <c r="G25" s="169">
        <v>56.278977661421301</v>
      </c>
      <c r="H25" s="159">
        <f t="shared" si="0"/>
        <v>79.72197710723205</v>
      </c>
      <c r="I25" s="159">
        <f t="shared" si="1"/>
        <v>61.739130434782609</v>
      </c>
      <c r="N25" s="15"/>
    </row>
    <row r="26" spans="1:14">
      <c r="B26" s="10" t="s">
        <v>42</v>
      </c>
      <c r="C26" s="10">
        <v>2011</v>
      </c>
      <c r="D26" s="159">
        <v>83.528899999999993</v>
      </c>
      <c r="E26" s="159">
        <v>49.660900000000005</v>
      </c>
      <c r="F26" s="169">
        <v>83.45794824924802</v>
      </c>
      <c r="G26" s="169">
        <v>56.278977661421301</v>
      </c>
      <c r="H26" s="159">
        <f t="shared" si="0"/>
        <v>79.72197710723205</v>
      </c>
      <c r="I26" s="159">
        <f t="shared" si="1"/>
        <v>61.739130434782609</v>
      </c>
      <c r="N26" s="15"/>
    </row>
    <row r="27" spans="1:14">
      <c r="B27" s="10" t="s">
        <v>36</v>
      </c>
      <c r="C27" s="10">
        <v>2010</v>
      </c>
      <c r="D27" s="159">
        <v>82.507300000000001</v>
      </c>
      <c r="E27" s="159">
        <v>50.576600000000006</v>
      </c>
      <c r="F27" s="169">
        <v>83.45794824924802</v>
      </c>
      <c r="G27" s="169">
        <v>56.278977661421301</v>
      </c>
      <c r="H27" s="159">
        <f t="shared" si="0"/>
        <v>79.72197710723205</v>
      </c>
      <c r="I27" s="159">
        <f t="shared" si="1"/>
        <v>61.739130434782609</v>
      </c>
      <c r="N27" s="15"/>
    </row>
    <row r="28" spans="1:14">
      <c r="B28" s="10" t="s">
        <v>34</v>
      </c>
      <c r="C28" s="10">
        <v>2010</v>
      </c>
      <c r="D28" s="159">
        <v>80.83</v>
      </c>
      <c r="E28" s="159">
        <v>51.011600000000001</v>
      </c>
      <c r="F28" s="169">
        <v>83.45794824924802</v>
      </c>
      <c r="G28" s="169">
        <v>56.278977661421301</v>
      </c>
      <c r="H28" s="159">
        <f t="shared" si="0"/>
        <v>79.72197710723205</v>
      </c>
      <c r="I28" s="159">
        <f t="shared" si="1"/>
        <v>61.739130434782609</v>
      </c>
      <c r="N28" s="15"/>
    </row>
    <row r="29" spans="1:14">
      <c r="B29" s="10" t="s">
        <v>41</v>
      </c>
      <c r="C29" s="10">
        <v>2010</v>
      </c>
      <c r="D29" s="159">
        <v>84.147499999999994</v>
      </c>
      <c r="E29" s="159">
        <v>51.303600000000003</v>
      </c>
      <c r="F29" s="169">
        <v>83.45794824924802</v>
      </c>
      <c r="G29" s="169">
        <v>56.278977661421301</v>
      </c>
      <c r="H29" s="159">
        <f t="shared" si="0"/>
        <v>79.72197710723205</v>
      </c>
      <c r="I29" s="159">
        <f t="shared" si="1"/>
        <v>61.739130434782609</v>
      </c>
      <c r="N29" s="15"/>
    </row>
    <row r="30" spans="1:14">
      <c r="B30" s="10" t="s">
        <v>180</v>
      </c>
      <c r="C30" s="10">
        <v>2010</v>
      </c>
      <c r="D30" s="159">
        <v>81.535200000000003</v>
      </c>
      <c r="E30" s="159">
        <v>53.433</v>
      </c>
      <c r="F30" s="169">
        <v>83.45794824924802</v>
      </c>
      <c r="G30" s="169">
        <v>56.278977661421301</v>
      </c>
      <c r="H30" s="159">
        <f t="shared" si="0"/>
        <v>79.72197710723205</v>
      </c>
      <c r="I30" s="159">
        <f t="shared" si="1"/>
        <v>61.739130434782609</v>
      </c>
      <c r="N30" s="15"/>
    </row>
    <row r="31" spans="1:14">
      <c r="B31" s="10" t="s">
        <v>32</v>
      </c>
      <c r="C31" s="10">
        <v>2010</v>
      </c>
      <c r="D31" s="159">
        <v>82.228999999999999</v>
      </c>
      <c r="E31" s="159">
        <v>53.626100000000001</v>
      </c>
      <c r="F31" s="169">
        <v>83.45794824924802</v>
      </c>
      <c r="G31" s="169">
        <v>56.278977661421301</v>
      </c>
      <c r="H31" s="159">
        <f t="shared" si="0"/>
        <v>79.72197710723205</v>
      </c>
      <c r="I31" s="159">
        <f t="shared" si="1"/>
        <v>61.739130434782609</v>
      </c>
      <c r="N31" s="15"/>
    </row>
    <row r="32" spans="1:14">
      <c r="B32" s="10" t="s">
        <v>40</v>
      </c>
      <c r="C32" s="10">
        <v>2010</v>
      </c>
      <c r="D32" s="159">
        <v>80.844999999999999</v>
      </c>
      <c r="E32" s="159">
        <v>55.230100000000007</v>
      </c>
      <c r="F32" s="169">
        <v>83.45794824924802</v>
      </c>
      <c r="G32" s="169">
        <v>56.278977661421301</v>
      </c>
      <c r="H32" s="159">
        <f t="shared" si="0"/>
        <v>79.72197710723205</v>
      </c>
      <c r="I32" s="159">
        <f t="shared" si="1"/>
        <v>61.739130434782609</v>
      </c>
      <c r="N32" s="15"/>
    </row>
    <row r="33" spans="2:18">
      <c r="B33" s="10" t="s">
        <v>22</v>
      </c>
      <c r="C33" s="10">
        <v>2010</v>
      </c>
      <c r="D33" s="159">
        <v>86.872</v>
      </c>
      <c r="E33" s="159">
        <v>57.330800000000004</v>
      </c>
      <c r="F33" s="169">
        <v>83.45794824924802</v>
      </c>
      <c r="G33" s="169">
        <v>56.278977661421301</v>
      </c>
      <c r="H33" s="159">
        <f t="shared" si="0"/>
        <v>79.72197710723205</v>
      </c>
      <c r="I33" s="159">
        <f t="shared" si="1"/>
        <v>61.739130434782609</v>
      </c>
      <c r="N33" s="15"/>
    </row>
    <row r="34" spans="2:18">
      <c r="B34" s="10" t="s">
        <v>44</v>
      </c>
      <c r="C34" s="10">
        <v>2011</v>
      </c>
      <c r="D34" s="159">
        <v>76.505600000000001</v>
      </c>
      <c r="E34" s="159">
        <v>60.787700000000001</v>
      </c>
      <c r="F34" s="169">
        <v>83.45794824924802</v>
      </c>
      <c r="G34" s="169">
        <v>56.278977661421301</v>
      </c>
      <c r="H34" s="159">
        <f t="shared" si="0"/>
        <v>79.72197710723205</v>
      </c>
      <c r="I34" s="159">
        <f t="shared" si="1"/>
        <v>61.739130434782609</v>
      </c>
      <c r="N34" s="15"/>
    </row>
    <row r="35" spans="2:18">
      <c r="B35" s="10" t="s">
        <v>38</v>
      </c>
      <c r="C35" s="10">
        <v>2010</v>
      </c>
      <c r="D35" s="159">
        <v>85.001800000000003</v>
      </c>
      <c r="E35" s="159">
        <v>60.803200000000004</v>
      </c>
      <c r="F35" s="169">
        <v>83.45794824924802</v>
      </c>
      <c r="G35" s="169">
        <v>56.278977661421301</v>
      </c>
      <c r="H35" s="159">
        <f t="shared" si="0"/>
        <v>79.72197710723205</v>
      </c>
      <c r="I35" s="159">
        <f t="shared" si="1"/>
        <v>61.739130434782609</v>
      </c>
      <c r="N35" s="15"/>
    </row>
    <row r="36" spans="2:18">
      <c r="B36" s="10" t="s">
        <v>49</v>
      </c>
      <c r="C36" s="10">
        <v>2010</v>
      </c>
      <c r="D36" s="159">
        <v>75.772999999999996</v>
      </c>
      <c r="E36" s="159">
        <v>61.621700000000004</v>
      </c>
      <c r="F36" s="169">
        <v>83.45794824924802</v>
      </c>
      <c r="G36" s="169">
        <v>56.278977661421301</v>
      </c>
      <c r="H36" s="159">
        <f t="shared" si="0"/>
        <v>79.72197710723205</v>
      </c>
      <c r="I36" s="159">
        <f t="shared" si="1"/>
        <v>61.739130434782609</v>
      </c>
      <c r="N36" s="15"/>
    </row>
    <row r="37" spans="2:18">
      <c r="B37" s="10" t="s">
        <v>29</v>
      </c>
      <c r="C37" s="10">
        <v>2010</v>
      </c>
      <c r="D37" s="159">
        <v>89.705100000000002</v>
      </c>
      <c r="E37" s="159">
        <v>63.308100000000003</v>
      </c>
      <c r="F37" s="169">
        <v>83.45794824924802</v>
      </c>
      <c r="G37" s="169">
        <v>56.278977661421301</v>
      </c>
      <c r="H37" s="159">
        <f t="shared" si="0"/>
        <v>79.72197710723205</v>
      </c>
      <c r="I37" s="159">
        <f t="shared" si="1"/>
        <v>61.739130434782609</v>
      </c>
      <c r="N37" s="15"/>
    </row>
    <row r="38" spans="2:18">
      <c r="B38" s="10" t="s">
        <v>24</v>
      </c>
      <c r="C38" s="10">
        <v>2009</v>
      </c>
      <c r="D38" s="159">
        <v>83.688299999999998</v>
      </c>
      <c r="E38" s="159">
        <v>65.357699999999994</v>
      </c>
      <c r="F38" s="169">
        <v>83.45794824924802</v>
      </c>
      <c r="G38" s="169">
        <v>56.278977661421301</v>
      </c>
      <c r="H38" s="159">
        <f t="shared" si="0"/>
        <v>79.72197710723205</v>
      </c>
      <c r="I38" s="159">
        <f t="shared" si="1"/>
        <v>61.739130434782609</v>
      </c>
      <c r="N38" s="15"/>
    </row>
    <row r="39" spans="2:18">
      <c r="B39" s="10" t="s">
        <v>48</v>
      </c>
      <c r="C39" s="10">
        <v>2010</v>
      </c>
      <c r="D39" s="159">
        <v>84.482900000000001</v>
      </c>
      <c r="E39" s="159">
        <v>66.369500000000002</v>
      </c>
      <c r="F39" s="169">
        <v>83.45794824924802</v>
      </c>
      <c r="G39" s="169">
        <v>56.278977661421301</v>
      </c>
      <c r="H39" s="159">
        <f t="shared" si="0"/>
        <v>79.72197710723205</v>
      </c>
      <c r="I39" s="159">
        <f t="shared" si="1"/>
        <v>61.739130434782609</v>
      </c>
      <c r="N39" s="15"/>
    </row>
    <row r="40" spans="2:18">
      <c r="B40" s="42" t="s">
        <v>25</v>
      </c>
      <c r="C40" s="42">
        <v>2010</v>
      </c>
      <c r="D40" s="163">
        <v>84.523099999999999</v>
      </c>
      <c r="E40" s="163">
        <v>69.638199999999998</v>
      </c>
      <c r="F40" s="168">
        <v>83.45794824924802</v>
      </c>
      <c r="G40" s="168">
        <v>56.278977661421301</v>
      </c>
      <c r="H40" s="163">
        <f t="shared" si="0"/>
        <v>79.72197710723205</v>
      </c>
      <c r="I40" s="163">
        <f t="shared" si="1"/>
        <v>61.739130434782609</v>
      </c>
      <c r="N40" s="15"/>
    </row>
    <row r="41" spans="2:18">
      <c r="B41" s="10" t="s">
        <v>262</v>
      </c>
      <c r="C41" s="10">
        <v>2010</v>
      </c>
      <c r="D41" s="159">
        <f>H35</f>
        <v>79.72197710723205</v>
      </c>
      <c r="E41" s="159">
        <f>I33</f>
        <v>61.739130434782609</v>
      </c>
      <c r="F41" s="169">
        <v>83.45794824924802</v>
      </c>
      <c r="G41" s="169">
        <v>56.278977661421301</v>
      </c>
      <c r="H41" s="159">
        <f t="shared" ref="H41:I41" si="2">H40</f>
        <v>79.72197710723205</v>
      </c>
      <c r="I41" s="159">
        <f t="shared" si="2"/>
        <v>61.739130434782609</v>
      </c>
      <c r="N41" s="15"/>
    </row>
    <row r="42" spans="2:18">
      <c r="D42" s="159"/>
      <c r="E42" s="159"/>
      <c r="F42" s="83"/>
      <c r="G42" s="83"/>
      <c r="H42" s="83"/>
      <c r="I42" s="83"/>
    </row>
    <row r="44" spans="2:18">
      <c r="O44" s="83"/>
    </row>
    <row r="45" spans="2:18">
      <c r="O45" s="96"/>
      <c r="P45" s="96"/>
      <c r="Q45" s="96"/>
      <c r="R45" s="96"/>
    </row>
    <row r="46" spans="2:18">
      <c r="H46" s="83"/>
      <c r="I46" s="83"/>
      <c r="J46" s="83"/>
      <c r="P46" s="83"/>
      <c r="Q46" s="83"/>
    </row>
    <row r="47" spans="2:18">
      <c r="H47" s="83"/>
      <c r="I47" s="83"/>
      <c r="J47" s="83"/>
      <c r="K47" s="83"/>
      <c r="P47" s="96"/>
      <c r="Q47" s="96"/>
      <c r="R47" s="96"/>
    </row>
    <row r="48" spans="2:18">
      <c r="O48" s="83"/>
      <c r="P48" s="83"/>
    </row>
    <row r="49" spans="8:18">
      <c r="H49" s="83"/>
      <c r="I49" s="83"/>
      <c r="J49" s="83"/>
      <c r="O49" s="83"/>
    </row>
    <row r="50" spans="8:18">
      <c r="H50" s="83"/>
      <c r="I50" s="83"/>
      <c r="J50" s="83"/>
      <c r="O50" s="83"/>
      <c r="P50" s="83"/>
      <c r="Q50" s="83"/>
    </row>
    <row r="51" spans="8:18">
      <c r="H51" s="83"/>
      <c r="I51" s="83"/>
      <c r="J51" s="83"/>
      <c r="K51" s="83"/>
      <c r="O51" s="83"/>
      <c r="P51" s="83"/>
      <c r="Q51" s="83"/>
    </row>
    <row r="52" spans="8:18">
      <c r="H52" s="83"/>
      <c r="I52" s="83"/>
      <c r="J52" s="83"/>
      <c r="K52" s="83"/>
      <c r="O52" s="83"/>
      <c r="P52" s="83"/>
      <c r="Q52" s="83"/>
    </row>
    <row r="53" spans="8:18">
      <c r="H53" s="83"/>
      <c r="I53" s="83"/>
      <c r="J53" s="83"/>
      <c r="K53" s="83"/>
      <c r="O53" s="83"/>
      <c r="P53" s="83"/>
      <c r="Q53" s="83"/>
      <c r="R53" s="83"/>
    </row>
    <row r="54" spans="8:18">
      <c r="H54" s="83"/>
      <c r="I54" s="83"/>
      <c r="J54" s="83"/>
      <c r="K54" s="83"/>
      <c r="O54" s="96"/>
      <c r="P54" s="83"/>
      <c r="Q54" s="83"/>
      <c r="R54" s="96"/>
    </row>
    <row r="55" spans="8:18">
      <c r="H55" s="83"/>
      <c r="I55" s="83"/>
      <c r="J55" s="83"/>
      <c r="K55" s="83"/>
      <c r="O55" s="83"/>
      <c r="P55" s="83"/>
      <c r="Q55" s="83"/>
    </row>
    <row r="56" spans="8:18">
      <c r="H56" s="83"/>
      <c r="I56" s="83"/>
      <c r="J56" s="83"/>
      <c r="K56" s="83"/>
      <c r="O56" s="83"/>
      <c r="P56" s="83"/>
    </row>
    <row r="57" spans="8:18">
      <c r="J57" s="83"/>
      <c r="P57" s="83"/>
      <c r="Q57" s="83"/>
      <c r="R57" s="96"/>
    </row>
    <row r="58" spans="8:18">
      <c r="H58" s="83"/>
      <c r="I58" s="83"/>
      <c r="J58" s="83"/>
      <c r="K58" s="83"/>
      <c r="O58" s="83"/>
      <c r="P58" s="83"/>
      <c r="Q58" s="83"/>
    </row>
    <row r="59" spans="8:18">
      <c r="H59" s="83"/>
      <c r="I59" s="83"/>
      <c r="J59" s="83"/>
      <c r="K59" s="83"/>
      <c r="O59" s="83"/>
    </row>
    <row r="60" spans="8:18">
      <c r="H60" s="83"/>
      <c r="I60" s="83"/>
      <c r="J60" s="83"/>
      <c r="O60" s="83"/>
      <c r="P60" s="83"/>
      <c r="Q60" s="83"/>
    </row>
    <row r="61" spans="8:18">
      <c r="H61" s="83"/>
      <c r="I61" s="83"/>
      <c r="J61" s="83"/>
      <c r="K61" s="83"/>
      <c r="P61" s="83"/>
      <c r="Q61" s="83"/>
    </row>
    <row r="62" spans="8:18">
      <c r="H62" s="83"/>
      <c r="I62" s="83"/>
      <c r="J62" s="83"/>
      <c r="K62" s="83"/>
      <c r="P62" s="83"/>
      <c r="Q62" s="83"/>
    </row>
    <row r="63" spans="8:18">
      <c r="H63" s="83"/>
      <c r="I63" s="83"/>
      <c r="J63" s="83"/>
      <c r="K63" s="83"/>
      <c r="P63" s="83"/>
      <c r="Q63" s="83"/>
    </row>
    <row r="64" spans="8:18">
      <c r="H64" s="83"/>
      <c r="I64" s="83"/>
      <c r="J64" s="83"/>
      <c r="K64" s="83"/>
    </row>
  </sheetData>
  <sortState ref="B4:M22">
    <sortCondition ref="E4:E22"/>
  </sortState>
  <pageMargins left="0.7" right="0.7" top="0.75" bottom="0.75" header="0.3" footer="0.3"/>
  <pageSetup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AE76"/>
  <sheetViews>
    <sheetView zoomScaleNormal="100" workbookViewId="0">
      <selection activeCell="A45" sqref="A45:D45"/>
    </sheetView>
  </sheetViews>
  <sheetFormatPr defaultRowHeight="12.75"/>
  <cols>
    <col min="1" max="1" width="9.875" style="7" customWidth="1"/>
    <col min="2" max="4" width="9" style="7"/>
    <col min="5" max="5" width="10.875" style="7" bestFit="1" customWidth="1"/>
    <col min="6" max="6" width="9" style="7"/>
    <col min="7" max="7" width="24.75" style="7" bestFit="1" customWidth="1"/>
    <col min="8" max="10" width="9" style="7"/>
    <col min="11" max="11" width="13.5" style="7" customWidth="1"/>
    <col min="12" max="14" width="9" style="7"/>
    <col min="15" max="15" width="11.5" style="7" customWidth="1"/>
    <col min="16" max="24" width="9" style="7"/>
    <col min="25" max="25" width="11.625" style="7" customWidth="1"/>
    <col min="26" max="16384" width="9" style="7"/>
  </cols>
  <sheetData>
    <row r="1" spans="1:25">
      <c r="A1" s="84"/>
      <c r="B1" s="84"/>
      <c r="C1" s="84"/>
      <c r="D1" s="84"/>
      <c r="E1" s="84"/>
      <c r="F1" s="84"/>
      <c r="G1" s="84"/>
      <c r="H1" s="84"/>
      <c r="I1" s="84"/>
      <c r="J1" s="84"/>
    </row>
    <row r="2" spans="1:25">
      <c r="A2" s="44" t="s">
        <v>307</v>
      </c>
      <c r="B2" s="44" t="str">
        <f>Index!C20</f>
        <v>Percentage of contributors out of total employed, 2010</v>
      </c>
      <c r="C2" s="44"/>
      <c r="D2" s="44"/>
      <c r="E2" s="44"/>
      <c r="F2" s="84"/>
      <c r="G2" s="84"/>
      <c r="H2" s="84"/>
      <c r="I2" s="84"/>
      <c r="J2" s="84"/>
      <c r="T2" s="10"/>
      <c r="U2" s="10"/>
      <c r="V2" s="10"/>
      <c r="W2" s="15"/>
      <c r="Y2" s="85"/>
    </row>
    <row r="3" spans="1:25">
      <c r="A3" s="44"/>
      <c r="B3" s="44"/>
      <c r="C3" s="44"/>
      <c r="D3" s="44"/>
      <c r="E3" s="44"/>
      <c r="F3" s="84"/>
      <c r="G3" s="84"/>
      <c r="H3" s="84"/>
      <c r="I3" s="84"/>
      <c r="J3" s="84"/>
      <c r="T3" s="10"/>
      <c r="U3" s="10"/>
      <c r="V3" s="10"/>
      <c r="W3" s="15"/>
      <c r="Y3" s="85"/>
    </row>
    <row r="4" spans="1:25">
      <c r="A4" s="44"/>
      <c r="B4" s="44"/>
      <c r="C4" s="44"/>
      <c r="D4" s="44"/>
      <c r="E4" s="44"/>
      <c r="F4" s="84"/>
      <c r="G4" s="84"/>
      <c r="H4" s="84"/>
      <c r="I4" s="84"/>
      <c r="J4" s="84"/>
      <c r="T4" s="10"/>
      <c r="U4" s="10"/>
      <c r="V4" s="10"/>
      <c r="W4" s="15"/>
      <c r="Y4" s="85"/>
    </row>
    <row r="5" spans="1:25">
      <c r="A5" s="44"/>
      <c r="B5" s="44"/>
      <c r="C5" s="44"/>
      <c r="D5" s="44"/>
      <c r="E5" s="44"/>
      <c r="F5" s="84"/>
      <c r="G5" s="84"/>
      <c r="H5" s="84"/>
      <c r="I5" s="84"/>
      <c r="J5" s="84"/>
      <c r="T5" s="10"/>
      <c r="U5" s="10"/>
      <c r="V5" s="10"/>
      <c r="W5" s="15"/>
      <c r="Y5" s="85"/>
    </row>
    <row r="6" spans="1:25">
      <c r="A6" s="44"/>
      <c r="B6" s="44"/>
      <c r="C6" s="44"/>
      <c r="D6" s="44"/>
      <c r="E6" s="44"/>
      <c r="F6" s="84"/>
      <c r="G6" s="84"/>
      <c r="H6" s="84"/>
      <c r="I6" s="84"/>
      <c r="J6" s="84"/>
      <c r="T6" s="10"/>
      <c r="U6" s="10"/>
      <c r="V6" s="10"/>
      <c r="W6" s="15"/>
      <c r="Y6" s="85"/>
    </row>
    <row r="7" spans="1:25">
      <c r="A7" s="44"/>
      <c r="B7" s="44"/>
      <c r="C7" s="44"/>
      <c r="D7" s="44"/>
      <c r="E7" s="44"/>
      <c r="F7" s="84"/>
      <c r="G7" s="84"/>
      <c r="H7" s="84"/>
      <c r="I7" s="84"/>
      <c r="J7" s="84"/>
      <c r="T7" s="10"/>
      <c r="U7" s="10"/>
      <c r="V7" s="10"/>
      <c r="W7" s="15"/>
      <c r="Y7" s="85"/>
    </row>
    <row r="8" spans="1:25">
      <c r="A8" s="44"/>
      <c r="B8" s="44"/>
      <c r="C8" s="44"/>
      <c r="D8" s="44"/>
      <c r="E8" s="44"/>
      <c r="F8" s="84"/>
      <c r="G8" s="84"/>
      <c r="H8" s="84"/>
      <c r="I8" s="84"/>
      <c r="J8" s="84"/>
      <c r="T8" s="10"/>
      <c r="U8" s="10"/>
      <c r="V8" s="10"/>
      <c r="W8" s="15"/>
      <c r="Y8" s="85"/>
    </row>
    <row r="9" spans="1:25">
      <c r="A9" s="44"/>
      <c r="B9" s="44"/>
      <c r="C9" s="44"/>
      <c r="D9" s="44"/>
      <c r="E9" s="44"/>
      <c r="F9" s="84"/>
      <c r="G9" s="84"/>
      <c r="H9" s="84"/>
      <c r="I9" s="84"/>
      <c r="J9" s="84"/>
      <c r="T9" s="10"/>
      <c r="U9" s="10"/>
      <c r="V9" s="10"/>
      <c r="W9" s="15"/>
      <c r="Y9" s="85"/>
    </row>
    <row r="10" spans="1:25">
      <c r="A10" s="44"/>
      <c r="B10" s="44"/>
      <c r="C10" s="44"/>
      <c r="D10" s="44"/>
      <c r="E10" s="44"/>
      <c r="F10" s="84"/>
      <c r="G10" s="84"/>
      <c r="H10" s="84"/>
      <c r="I10" s="84"/>
      <c r="J10" s="84"/>
      <c r="T10" s="10"/>
      <c r="U10" s="10"/>
      <c r="V10" s="10"/>
      <c r="W10" s="15"/>
      <c r="Y10" s="85"/>
    </row>
    <row r="11" spans="1:25">
      <c r="A11" s="44"/>
      <c r="B11" s="44"/>
      <c r="C11" s="44"/>
      <c r="D11" s="44"/>
      <c r="E11" s="44"/>
      <c r="F11" s="84"/>
      <c r="G11" s="84"/>
      <c r="H11" s="84"/>
      <c r="I11" s="84"/>
      <c r="J11" s="84"/>
      <c r="T11" s="10"/>
      <c r="U11" s="10"/>
      <c r="V11" s="10"/>
      <c r="W11" s="15"/>
      <c r="Y11" s="85"/>
    </row>
    <row r="12" spans="1:25">
      <c r="A12" s="44"/>
      <c r="B12" s="44"/>
      <c r="C12" s="44"/>
      <c r="D12" s="44"/>
      <c r="E12" s="44"/>
      <c r="F12" s="84"/>
      <c r="G12" s="84"/>
      <c r="H12" s="84"/>
      <c r="I12" s="84"/>
      <c r="J12" s="84"/>
      <c r="T12" s="10"/>
      <c r="U12" s="10"/>
      <c r="V12" s="10"/>
      <c r="W12" s="15"/>
      <c r="Y12" s="85"/>
    </row>
    <row r="13" spans="1:25">
      <c r="A13" s="44"/>
      <c r="B13" s="44"/>
      <c r="C13" s="44"/>
      <c r="D13" s="44"/>
      <c r="E13" s="44"/>
      <c r="F13" s="84"/>
      <c r="G13" s="84"/>
      <c r="H13" s="84"/>
      <c r="I13" s="84"/>
      <c r="J13" s="84"/>
      <c r="T13" s="10"/>
      <c r="U13" s="10"/>
      <c r="V13" s="10"/>
      <c r="W13" s="15"/>
      <c r="Y13" s="85"/>
    </row>
    <row r="14" spans="1:25">
      <c r="A14" s="44"/>
      <c r="B14" s="44"/>
      <c r="C14" s="44"/>
      <c r="D14" s="44"/>
      <c r="E14" s="44"/>
      <c r="F14" s="84"/>
      <c r="G14" s="84"/>
      <c r="H14" s="84"/>
      <c r="I14" s="84"/>
      <c r="J14" s="84"/>
      <c r="T14" s="10"/>
      <c r="U14" s="10"/>
      <c r="V14" s="10"/>
      <c r="W14" s="15"/>
      <c r="Y14" s="85"/>
    </row>
    <row r="15" spans="1:25">
      <c r="A15" s="44"/>
      <c r="B15" s="44"/>
      <c r="C15" s="44"/>
      <c r="D15" s="44"/>
      <c r="E15" s="44"/>
      <c r="F15" s="84"/>
      <c r="G15" s="84"/>
      <c r="H15" s="84"/>
      <c r="I15" s="84"/>
      <c r="J15" s="84"/>
      <c r="T15" s="10"/>
      <c r="U15" s="10"/>
      <c r="V15" s="10"/>
      <c r="W15" s="15"/>
      <c r="Y15" s="85"/>
    </row>
    <row r="16" spans="1:25">
      <c r="A16" s="44"/>
      <c r="B16" s="44"/>
      <c r="C16" s="44"/>
      <c r="D16" s="44"/>
      <c r="E16" s="44"/>
      <c r="F16" s="84"/>
      <c r="G16" s="84"/>
      <c r="H16" s="84"/>
      <c r="I16" s="84"/>
      <c r="J16" s="84"/>
      <c r="T16" s="10"/>
      <c r="U16" s="10"/>
      <c r="V16" s="10"/>
      <c r="W16" s="15"/>
      <c r="Y16" s="85"/>
    </row>
    <row r="17" spans="1:31">
      <c r="A17" s="44"/>
      <c r="B17" s="44"/>
      <c r="C17" s="44"/>
      <c r="D17" s="44"/>
      <c r="E17" s="44"/>
      <c r="F17" s="84"/>
      <c r="G17" s="84"/>
      <c r="H17" s="84"/>
      <c r="I17" s="84"/>
      <c r="J17" s="84"/>
      <c r="T17" s="10"/>
      <c r="U17" s="10"/>
      <c r="V17" s="10"/>
      <c r="W17" s="15"/>
      <c r="Y17" s="85"/>
    </row>
    <row r="18" spans="1:31">
      <c r="A18" s="44"/>
      <c r="B18" s="44"/>
      <c r="C18" s="44"/>
      <c r="D18" s="44"/>
      <c r="E18" s="44"/>
      <c r="F18" s="84"/>
      <c r="G18" s="84"/>
      <c r="H18" s="84"/>
      <c r="I18" s="84"/>
      <c r="J18" s="84"/>
      <c r="T18" s="10"/>
      <c r="U18" s="10"/>
      <c r="V18" s="10"/>
      <c r="W18" s="15"/>
      <c r="Y18" s="85"/>
    </row>
    <row r="19" spans="1:31">
      <c r="A19" s="44" t="s">
        <v>351</v>
      </c>
      <c r="B19" s="44" t="str">
        <f>Index!D20</f>
        <v>Authors' calculations based on household surveys (circa 2010).</v>
      </c>
      <c r="D19" s="44"/>
      <c r="E19" s="44"/>
      <c r="F19" s="84"/>
      <c r="G19" s="84"/>
      <c r="H19" s="84"/>
      <c r="I19" s="84"/>
      <c r="J19" s="84"/>
      <c r="T19" s="10"/>
      <c r="U19" s="10"/>
      <c r="V19" s="10"/>
      <c r="W19" s="10"/>
      <c r="X19" s="10"/>
      <c r="Y19" s="10"/>
    </row>
    <row r="20" spans="1:31">
      <c r="A20" s="86"/>
      <c r="B20" s="44"/>
      <c r="C20" s="44"/>
      <c r="D20" s="44"/>
      <c r="E20" s="44"/>
      <c r="T20" s="10"/>
      <c r="U20" s="10"/>
      <c r="V20" s="10"/>
      <c r="W20" s="10"/>
      <c r="X20" s="10"/>
      <c r="Y20" s="10"/>
    </row>
    <row r="21" spans="1:31">
      <c r="A21" s="44"/>
      <c r="B21" s="44"/>
      <c r="C21" s="44"/>
      <c r="D21" s="44"/>
      <c r="E21" s="44"/>
      <c r="T21" s="10"/>
      <c r="U21" s="10"/>
      <c r="V21" s="10"/>
      <c r="W21" s="10"/>
      <c r="X21" s="10"/>
      <c r="Y21" s="10"/>
    </row>
    <row r="22" spans="1:31">
      <c r="A22" s="44"/>
      <c r="B22" s="44"/>
      <c r="C22" s="44"/>
      <c r="D22" s="44"/>
      <c r="E22" s="44"/>
      <c r="T22" s="10"/>
      <c r="U22" s="10"/>
      <c r="V22" s="10"/>
      <c r="W22" s="10"/>
      <c r="X22" s="10"/>
      <c r="Y22" s="10"/>
    </row>
    <row r="24" spans="1:31">
      <c r="B24" s="7" t="s">
        <v>225</v>
      </c>
      <c r="C24" s="7" t="s">
        <v>241</v>
      </c>
      <c r="D24" s="7" t="s">
        <v>282</v>
      </c>
      <c r="X24" s="87"/>
      <c r="Y24" s="88"/>
      <c r="AE24" s="7">
        <v>5302268</v>
      </c>
    </row>
    <row r="25" spans="1:31">
      <c r="A25" s="7" t="s">
        <v>24</v>
      </c>
      <c r="B25" s="7">
        <v>2009</v>
      </c>
      <c r="C25" s="121">
        <v>15.5082</v>
      </c>
      <c r="D25" s="165">
        <v>44.732367307971273</v>
      </c>
      <c r="G25" s="89"/>
      <c r="J25" s="89"/>
      <c r="X25" s="87"/>
      <c r="AE25" s="89">
        <v>702937</v>
      </c>
    </row>
    <row r="26" spans="1:31">
      <c r="A26" s="7" t="s">
        <v>25</v>
      </c>
      <c r="B26" s="7">
        <v>2010</v>
      </c>
      <c r="C26" s="121">
        <v>17.244200000000003</v>
      </c>
      <c r="D26" s="165">
        <v>44.732367307971273</v>
      </c>
      <c r="E26" s="88"/>
      <c r="G26" s="89"/>
      <c r="K26" s="88"/>
      <c r="R26" s="85"/>
      <c r="X26" s="87"/>
      <c r="AE26" s="7">
        <v>4164437</v>
      </c>
    </row>
    <row r="27" spans="1:31">
      <c r="A27" s="7" t="s">
        <v>22</v>
      </c>
      <c r="B27" s="7">
        <v>2010</v>
      </c>
      <c r="C27" s="121">
        <v>17.843800000000002</v>
      </c>
      <c r="D27" s="165">
        <v>44.732367307971273</v>
      </c>
      <c r="G27" s="89"/>
      <c r="J27" s="89"/>
      <c r="R27" s="85"/>
      <c r="X27" s="87"/>
      <c r="Y27" s="88"/>
      <c r="AE27" s="7">
        <v>5784952</v>
      </c>
    </row>
    <row r="28" spans="1:31">
      <c r="A28" s="7" t="s">
        <v>294</v>
      </c>
      <c r="B28" s="7">
        <v>2010</v>
      </c>
      <c r="C28" s="121">
        <v>18.4283</v>
      </c>
      <c r="D28" s="165">
        <v>44.732367307971273</v>
      </c>
      <c r="G28" s="89"/>
      <c r="J28" s="89"/>
      <c r="R28" s="85"/>
      <c r="X28" s="87"/>
      <c r="AE28" s="7">
        <v>1328464</v>
      </c>
    </row>
    <row r="29" spans="1:31">
      <c r="A29" s="7" t="s">
        <v>293</v>
      </c>
      <c r="B29" s="7">
        <v>2010</v>
      </c>
      <c r="C29" s="121">
        <v>18.6187</v>
      </c>
      <c r="D29" s="165">
        <v>44.732367307971273</v>
      </c>
      <c r="G29" s="89"/>
      <c r="J29" s="89"/>
      <c r="R29" s="85"/>
      <c r="X29" s="87"/>
      <c r="AE29" s="7">
        <v>1270037</v>
      </c>
    </row>
    <row r="30" spans="1:31">
      <c r="A30" s="7" t="s">
        <v>29</v>
      </c>
      <c r="B30" s="7">
        <v>2010</v>
      </c>
      <c r="C30" s="121">
        <v>18.788499999999999</v>
      </c>
      <c r="D30" s="165">
        <v>44.732367307971273</v>
      </c>
      <c r="G30" s="89"/>
      <c r="J30" s="89"/>
      <c r="R30" s="85"/>
      <c r="X30" s="87"/>
      <c r="AE30" s="7">
        <v>1526127</v>
      </c>
    </row>
    <row r="31" spans="1:31">
      <c r="A31" s="7" t="s">
        <v>34</v>
      </c>
      <c r="B31" s="7">
        <v>2010</v>
      </c>
      <c r="C31" s="121">
        <v>26.531900000000004</v>
      </c>
      <c r="D31" s="165">
        <v>44.732367307971273</v>
      </c>
      <c r="G31" s="89"/>
      <c r="R31" s="85"/>
      <c r="X31" s="87"/>
      <c r="AE31" s="89">
        <v>917324</v>
      </c>
    </row>
    <row r="32" spans="1:31">
      <c r="A32" s="7" t="s">
        <v>36</v>
      </c>
      <c r="B32" s="7">
        <v>2010</v>
      </c>
      <c r="C32" s="121">
        <v>29.460799999999999</v>
      </c>
      <c r="D32" s="165">
        <v>44.732367307971273</v>
      </c>
      <c r="G32" s="89"/>
      <c r="J32" s="89"/>
      <c r="R32" s="85"/>
      <c r="X32" s="87"/>
    </row>
    <row r="33" spans="1:31">
      <c r="A33" s="7" t="s">
        <v>38</v>
      </c>
      <c r="B33" s="7">
        <v>2010</v>
      </c>
      <c r="C33" s="121">
        <v>31.487300000000001</v>
      </c>
      <c r="D33" s="165">
        <v>44.732367307971273</v>
      </c>
      <c r="E33" s="88"/>
      <c r="G33" s="89"/>
      <c r="K33" s="88"/>
      <c r="R33" s="85"/>
      <c r="X33" s="87"/>
      <c r="Y33" s="88"/>
      <c r="AE33" s="88">
        <v>15500000</v>
      </c>
    </row>
    <row r="34" spans="1:31">
      <c r="A34" s="7" t="s">
        <v>180</v>
      </c>
      <c r="B34" s="7">
        <v>2012</v>
      </c>
      <c r="C34" s="121">
        <v>34.64</v>
      </c>
      <c r="D34" s="165">
        <v>44.732367307971273</v>
      </c>
      <c r="G34" s="89"/>
      <c r="R34" s="85"/>
      <c r="X34" s="87"/>
      <c r="AE34" s="89">
        <v>467478</v>
      </c>
    </row>
    <row r="35" spans="1:31">
      <c r="A35" s="7" t="s">
        <v>30</v>
      </c>
      <c r="B35" s="7">
        <v>2010</v>
      </c>
      <c r="C35" s="121">
        <v>34.698</v>
      </c>
      <c r="D35" s="165">
        <v>44.732367307971273</v>
      </c>
      <c r="E35" s="88"/>
      <c r="G35" s="89"/>
      <c r="J35" s="88"/>
      <c r="K35" s="88"/>
      <c r="R35" s="85"/>
      <c r="X35" s="87"/>
      <c r="AE35" s="89">
        <v>856709</v>
      </c>
    </row>
    <row r="36" spans="1:31">
      <c r="A36" s="7" t="s">
        <v>32</v>
      </c>
      <c r="B36" s="7">
        <v>2010</v>
      </c>
      <c r="C36" s="121">
        <v>41.155000000000001</v>
      </c>
      <c r="D36" s="165">
        <v>44.732367307971273</v>
      </c>
      <c r="E36" s="88"/>
      <c r="G36" s="89"/>
      <c r="K36" s="88"/>
      <c r="R36" s="85"/>
      <c r="X36" s="87"/>
      <c r="AE36" s="89">
        <v>479904</v>
      </c>
    </row>
    <row r="37" spans="1:31">
      <c r="A37" s="7" t="s">
        <v>49</v>
      </c>
      <c r="B37" s="7">
        <v>2010</v>
      </c>
      <c r="C37" s="121">
        <v>41.341372041290903</v>
      </c>
      <c r="D37" s="165">
        <v>44.732367307971273</v>
      </c>
      <c r="G37" s="89"/>
      <c r="J37" s="89"/>
      <c r="R37" s="85"/>
      <c r="X37" s="87"/>
      <c r="AE37" s="89">
        <v>681067</v>
      </c>
    </row>
    <row r="38" spans="1:31">
      <c r="A38" s="7" t="s">
        <v>40</v>
      </c>
      <c r="B38" s="7">
        <v>2010</v>
      </c>
      <c r="C38" s="121">
        <v>51.0929</v>
      </c>
      <c r="D38" s="165">
        <v>44.732367307971273</v>
      </c>
      <c r="E38" s="88"/>
      <c r="G38" s="89"/>
      <c r="K38" s="88"/>
      <c r="R38" s="85"/>
      <c r="X38" s="87"/>
      <c r="AE38" s="7">
        <v>1075598</v>
      </c>
    </row>
    <row r="39" spans="1:31">
      <c r="A39" s="7" t="s">
        <v>41</v>
      </c>
      <c r="B39" s="7">
        <v>2010</v>
      </c>
      <c r="C39" s="121">
        <v>52.924899999999994</v>
      </c>
      <c r="D39" s="165">
        <v>44.732367307971273</v>
      </c>
      <c r="G39" s="89"/>
      <c r="J39" s="89"/>
      <c r="R39" s="85"/>
    </row>
    <row r="40" spans="1:31">
      <c r="A40" s="7" t="s">
        <v>42</v>
      </c>
      <c r="B40" s="7">
        <v>2011</v>
      </c>
      <c r="C40" s="121">
        <v>60.930700000000002</v>
      </c>
      <c r="D40" s="165">
        <v>44.732367307971273</v>
      </c>
      <c r="E40" s="88"/>
      <c r="G40" s="89"/>
      <c r="J40" s="88"/>
      <c r="K40" s="88"/>
      <c r="R40" s="85"/>
    </row>
    <row r="41" spans="1:31">
      <c r="A41" s="7" t="s">
        <v>44</v>
      </c>
      <c r="B41" s="7">
        <v>2011</v>
      </c>
      <c r="C41" s="121">
        <v>69.678700000000006</v>
      </c>
      <c r="D41" s="165">
        <v>44.732367307971273</v>
      </c>
      <c r="G41" s="89"/>
      <c r="R41" s="85"/>
    </row>
    <row r="42" spans="1:31">
      <c r="A42" s="7" t="s">
        <v>48</v>
      </c>
      <c r="B42" s="7">
        <v>2010</v>
      </c>
      <c r="C42" s="121">
        <v>70.80149999999999</v>
      </c>
      <c r="D42" s="165">
        <v>44.732367307971273</v>
      </c>
      <c r="G42" s="89"/>
      <c r="R42" s="85"/>
    </row>
    <row r="43" spans="1:31">
      <c r="A43" s="7" t="s">
        <v>46</v>
      </c>
      <c r="B43" s="7">
        <v>2010</v>
      </c>
      <c r="C43" s="121">
        <v>70.900800000000004</v>
      </c>
      <c r="D43" s="165">
        <v>44.732367307971273</v>
      </c>
      <c r="G43" s="89"/>
      <c r="R43" s="85"/>
      <c r="X43" s="87"/>
      <c r="Y43" s="88"/>
      <c r="AE43" s="7">
        <v>2524345</v>
      </c>
    </row>
    <row r="45" spans="1:31">
      <c r="C45" s="164"/>
      <c r="D45" s="88"/>
      <c r="E45" s="88"/>
      <c r="I45" s="138"/>
      <c r="J45" s="88"/>
      <c r="K45" s="88"/>
      <c r="R45" s="85"/>
    </row>
    <row r="46" spans="1:31">
      <c r="C46" s="138"/>
      <c r="R46" s="85"/>
    </row>
    <row r="47" spans="1:31">
      <c r="A47" s="86" t="s">
        <v>244</v>
      </c>
      <c r="D47" s="88"/>
      <c r="E47" s="88"/>
    </row>
    <row r="48" spans="1:31">
      <c r="A48" s="7" t="s">
        <v>245</v>
      </c>
    </row>
    <row r="49" spans="2:31">
      <c r="B49" s="84"/>
      <c r="C49" s="84"/>
      <c r="D49" s="84"/>
    </row>
    <row r="50" spans="2:31">
      <c r="B50" s="84"/>
      <c r="C50" s="84"/>
      <c r="D50" s="84"/>
    </row>
    <row r="51" spans="2:31">
      <c r="C51" s="84"/>
    </row>
    <row r="52" spans="2:31">
      <c r="C52" s="84"/>
      <c r="I52" s="87"/>
      <c r="X52" s="87"/>
      <c r="Y52" s="88"/>
      <c r="AE52" s="88">
        <v>50100000</v>
      </c>
    </row>
    <row r="53" spans="2:31">
      <c r="C53" s="84"/>
      <c r="N53" s="85"/>
      <c r="R53" s="85"/>
    </row>
    <row r="54" spans="2:31">
      <c r="C54" s="84"/>
      <c r="R54" s="85"/>
    </row>
    <row r="55" spans="2:31">
      <c r="C55" s="84"/>
      <c r="R55" s="85"/>
      <c r="X55" s="87"/>
      <c r="Y55" s="88"/>
      <c r="AE55" s="7">
        <v>4854368</v>
      </c>
    </row>
    <row r="56" spans="2:31">
      <c r="C56" s="84"/>
    </row>
    <row r="57" spans="2:31">
      <c r="C57" s="84"/>
      <c r="H57" s="89"/>
    </row>
    <row r="58" spans="2:31">
      <c r="C58" s="84"/>
      <c r="H58" s="88"/>
      <c r="M58" s="88"/>
    </row>
    <row r="59" spans="2:31">
      <c r="C59" s="84"/>
    </row>
    <row r="60" spans="2:31">
      <c r="C60" s="84"/>
      <c r="M60" s="88"/>
    </row>
    <row r="61" spans="2:31">
      <c r="C61" s="84"/>
    </row>
    <row r="62" spans="2:31">
      <c r="C62" s="84"/>
      <c r="M62" s="88"/>
    </row>
    <row r="63" spans="2:31">
      <c r="C63" s="84"/>
    </row>
    <row r="64" spans="2:31">
      <c r="C64" s="84"/>
      <c r="H64" s="89"/>
    </row>
    <row r="65" spans="3:13">
      <c r="C65" s="84"/>
      <c r="H65" s="89"/>
    </row>
    <row r="66" spans="3:13">
      <c r="C66" s="84"/>
      <c r="H66" s="88"/>
    </row>
    <row r="67" spans="3:13">
      <c r="C67" s="84"/>
      <c r="H67" s="89"/>
    </row>
    <row r="68" spans="3:13">
      <c r="C68" s="84"/>
      <c r="H68" s="89"/>
    </row>
    <row r="69" spans="3:13">
      <c r="M69" s="88"/>
    </row>
    <row r="70" spans="3:13">
      <c r="H70" s="89"/>
    </row>
    <row r="71" spans="3:13">
      <c r="H71" s="89"/>
    </row>
    <row r="72" spans="3:13">
      <c r="M72" s="88"/>
    </row>
    <row r="76" spans="3:13">
      <c r="M76" s="88"/>
    </row>
  </sheetData>
  <sortState ref="A25:F43">
    <sortCondition ref="C25:C43"/>
  </sortState>
  <conditionalFormatting sqref="W6">
    <cfRule type="expression" dxfId="15" priority="2">
      <formula>ISNA(W6)</formula>
    </cfRule>
  </conditionalFormatting>
  <conditionalFormatting sqref="W2:W18">
    <cfRule type="expression" dxfId="14" priority="1">
      <formula>ISNA(W2)</formula>
    </cfRule>
  </conditionalFormatting>
  <pageMargins left="0.7" right="0.7" top="0.75" bottom="0.75" header="0.3" footer="0.3"/>
  <pageSetup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169"/>
  <sheetViews>
    <sheetView zoomScale="85" zoomScaleNormal="85" workbookViewId="0">
      <selection activeCell="E144" sqref="E144:H169"/>
    </sheetView>
  </sheetViews>
  <sheetFormatPr defaultRowHeight="12.75"/>
  <cols>
    <col min="1" max="16384" width="9" style="7"/>
  </cols>
  <sheetData>
    <row r="2" spans="1:2">
      <c r="A2" s="7" t="s">
        <v>350</v>
      </c>
      <c r="B2" s="50" t="str">
        <f>Index!C21</f>
        <v>Contributors out of total employed in Latin America and the Caribbean compared to the rest of the world</v>
      </c>
    </row>
    <row r="27" spans="1:26">
      <c r="A27" s="56" t="s">
        <v>351</v>
      </c>
      <c r="B27" s="56" t="str">
        <f>Index!D21</f>
        <v>Authors' calculations based on household surveys (circa 2010) and World Bank World Development Indicators.</v>
      </c>
    </row>
    <row r="30" spans="1:26">
      <c r="B30" s="53"/>
      <c r="C30" s="57" t="s">
        <v>261</v>
      </c>
      <c r="D30" s="56" t="s">
        <v>246</v>
      </c>
      <c r="E30" s="54"/>
      <c r="F30" s="54"/>
      <c r="G30" s="54"/>
      <c r="H30" s="54"/>
      <c r="I30" s="54"/>
      <c r="J30" s="54"/>
      <c r="K30" s="51"/>
      <c r="L30" s="51"/>
      <c r="M30" s="51"/>
      <c r="N30" s="51"/>
      <c r="O30" s="51"/>
      <c r="P30" s="51"/>
      <c r="Q30" s="51"/>
      <c r="R30" s="51"/>
      <c r="S30" s="51"/>
      <c r="T30" s="51"/>
      <c r="U30" s="51"/>
      <c r="V30" s="51"/>
      <c r="W30" s="51"/>
      <c r="X30" s="51"/>
      <c r="Y30" s="51"/>
      <c r="Z30" s="51"/>
    </row>
    <row r="31" spans="1:26">
      <c r="B31" s="49" t="s">
        <v>58</v>
      </c>
      <c r="C31" s="62">
        <v>10.76781107878503</v>
      </c>
      <c r="D31" s="63">
        <v>0.66200339488344018</v>
      </c>
      <c r="E31" s="55"/>
      <c r="F31" s="56"/>
      <c r="G31" s="56"/>
      <c r="H31" s="56"/>
      <c r="I31" s="56"/>
      <c r="J31" s="56"/>
      <c r="K31" s="49"/>
      <c r="L31" s="49"/>
      <c r="M31" s="49"/>
      <c r="N31" s="49"/>
      <c r="O31" s="49"/>
      <c r="P31" s="49"/>
      <c r="Q31" s="49"/>
      <c r="R31" s="49"/>
      <c r="S31" s="49"/>
      <c r="T31" s="49"/>
      <c r="U31" s="49"/>
      <c r="V31" s="49"/>
      <c r="W31" s="49"/>
      <c r="X31" s="49"/>
      <c r="Y31" s="49"/>
      <c r="Z31" s="49"/>
    </row>
    <row r="32" spans="1:26">
      <c r="B32" s="49" t="s">
        <v>59</v>
      </c>
      <c r="C32" s="62">
        <v>8.4682130091945194</v>
      </c>
      <c r="D32" s="63">
        <v>0.26876628771822197</v>
      </c>
      <c r="E32" s="55"/>
      <c r="F32" s="56"/>
      <c r="G32" s="56"/>
      <c r="H32" s="56"/>
      <c r="I32" s="56"/>
      <c r="J32" s="56"/>
      <c r="K32" s="49"/>
      <c r="L32" s="49"/>
      <c r="M32" s="49"/>
      <c r="N32" s="49"/>
      <c r="O32" s="49"/>
      <c r="P32" s="49"/>
      <c r="Q32" s="49"/>
      <c r="R32" s="49"/>
      <c r="S32" s="49"/>
      <c r="T32" s="49"/>
      <c r="U32" s="49"/>
      <c r="V32" s="49"/>
      <c r="W32" s="49"/>
      <c r="X32" s="49"/>
      <c r="Y32" s="49"/>
      <c r="Z32" s="49"/>
    </row>
    <row r="33" spans="2:26">
      <c r="B33" s="49" t="s">
        <v>60</v>
      </c>
      <c r="C33" s="62">
        <v>10.719526917020559</v>
      </c>
      <c r="D33" s="63">
        <v>0.78942583331306959</v>
      </c>
      <c r="E33" s="55"/>
      <c r="F33" s="56"/>
      <c r="G33" s="56"/>
      <c r="H33" s="56"/>
      <c r="I33" s="56"/>
      <c r="J33" s="56"/>
      <c r="K33" s="49"/>
      <c r="L33" s="49"/>
      <c r="M33" s="49"/>
      <c r="N33" s="49"/>
      <c r="O33" s="49"/>
      <c r="P33" s="49"/>
      <c r="Q33" s="49"/>
      <c r="R33" s="49"/>
      <c r="S33" s="49"/>
      <c r="T33" s="49"/>
      <c r="U33" s="49"/>
      <c r="V33" s="49"/>
      <c r="W33" s="49"/>
      <c r="X33" s="49"/>
      <c r="Y33" s="49"/>
      <c r="Z33" s="49"/>
    </row>
    <row r="34" spans="2:26">
      <c r="B34" s="49" t="s">
        <v>61</v>
      </c>
      <c r="C34" s="62">
        <v>8.3005286061997374</v>
      </c>
      <c r="D34" s="63">
        <v>0.11718721321875157</v>
      </c>
      <c r="E34" s="55"/>
      <c r="F34" s="56"/>
      <c r="G34" s="56"/>
      <c r="H34" s="56"/>
      <c r="I34" s="56"/>
      <c r="J34" s="56"/>
      <c r="K34" s="49"/>
      <c r="L34" s="49"/>
      <c r="M34" s="49"/>
      <c r="N34" s="49"/>
      <c r="O34" s="49"/>
      <c r="P34" s="49"/>
      <c r="Q34" s="49"/>
      <c r="R34" s="49"/>
      <c r="S34" s="49"/>
      <c r="T34" s="49"/>
      <c r="U34" s="49"/>
      <c r="V34" s="49"/>
      <c r="W34" s="49"/>
      <c r="X34" s="49"/>
      <c r="Y34" s="49"/>
      <c r="Z34" s="49"/>
    </row>
    <row r="35" spans="2:26">
      <c r="B35" s="49" t="s">
        <v>62</v>
      </c>
      <c r="C35" s="62">
        <v>10.482289531311213</v>
      </c>
      <c r="D35" s="63">
        <v>0.78942583331306959</v>
      </c>
      <c r="E35" s="55"/>
      <c r="F35" s="56"/>
      <c r="G35" s="56"/>
      <c r="H35" s="56"/>
      <c r="I35" s="56"/>
      <c r="J35" s="56"/>
      <c r="K35" s="49"/>
      <c r="L35" s="49"/>
      <c r="M35" s="49"/>
      <c r="N35" s="49"/>
      <c r="O35" s="49"/>
      <c r="P35" s="49"/>
      <c r="Q35" s="49"/>
      <c r="R35" s="49"/>
      <c r="S35" s="49"/>
      <c r="T35" s="49"/>
      <c r="U35" s="49"/>
      <c r="V35" s="49"/>
      <c r="W35" s="49"/>
      <c r="X35" s="49"/>
      <c r="Y35" s="49"/>
      <c r="Z35" s="49"/>
    </row>
    <row r="36" spans="2:26">
      <c r="B36" s="49" t="s">
        <v>63</v>
      </c>
      <c r="C36" s="62">
        <v>9.5724803553459736</v>
      </c>
      <c r="D36" s="63">
        <v>0.4897913826320921</v>
      </c>
      <c r="E36" s="55"/>
      <c r="F36" s="56"/>
      <c r="G36" s="56"/>
      <c r="H36" s="56"/>
      <c r="I36" s="56"/>
      <c r="J36" s="56"/>
      <c r="K36" s="49"/>
      <c r="L36" s="49"/>
      <c r="M36" s="49"/>
      <c r="N36" s="49"/>
      <c r="O36" s="49"/>
      <c r="P36" s="49"/>
      <c r="Q36" s="49"/>
      <c r="R36" s="49"/>
      <c r="S36" s="49"/>
      <c r="T36" s="49"/>
      <c r="U36" s="49"/>
      <c r="V36" s="49"/>
      <c r="W36" s="49"/>
      <c r="X36" s="49"/>
      <c r="Y36" s="49"/>
      <c r="Z36" s="49"/>
    </row>
    <row r="37" spans="2:26">
      <c r="B37" s="49" t="s">
        <v>64</v>
      </c>
      <c r="C37" s="62">
        <v>7.8682542655206129</v>
      </c>
      <c r="D37" s="63">
        <v>0.27907786755713876</v>
      </c>
      <c r="E37" s="55"/>
      <c r="F37" s="56"/>
      <c r="G37" s="56"/>
      <c r="H37" s="56"/>
      <c r="I37" s="56"/>
      <c r="J37" s="56"/>
      <c r="K37" s="49"/>
      <c r="L37" s="49"/>
      <c r="M37" s="49"/>
      <c r="N37" s="49"/>
      <c r="O37" s="49"/>
      <c r="P37" s="49"/>
      <c r="Q37" s="49"/>
      <c r="R37" s="49"/>
      <c r="S37" s="49"/>
      <c r="T37" s="49"/>
      <c r="U37" s="49"/>
      <c r="V37" s="49"/>
      <c r="W37" s="49"/>
      <c r="X37" s="49"/>
      <c r="Y37" s="49"/>
      <c r="Z37" s="49"/>
    </row>
    <row r="38" spans="2:26">
      <c r="B38" s="49" t="s">
        <v>65</v>
      </c>
      <c r="C38" s="62">
        <v>7.7323692222843876</v>
      </c>
      <c r="D38" s="63">
        <v>4.3507339081023826E-2</v>
      </c>
      <c r="E38" s="55"/>
      <c r="F38" s="56"/>
      <c r="G38" s="56"/>
      <c r="H38" s="56"/>
      <c r="I38" s="56"/>
      <c r="J38" s="56"/>
      <c r="K38" s="49"/>
      <c r="L38" s="49"/>
      <c r="M38" s="49"/>
      <c r="N38" s="49"/>
      <c r="O38" s="49"/>
      <c r="P38" s="49"/>
      <c r="Q38" s="49"/>
      <c r="R38" s="49"/>
      <c r="S38" s="49"/>
      <c r="T38" s="49"/>
      <c r="U38" s="49"/>
      <c r="V38" s="49"/>
      <c r="W38" s="49"/>
      <c r="X38" s="49"/>
      <c r="Y38" s="49"/>
      <c r="Z38" s="49"/>
    </row>
    <row r="39" spans="2:26">
      <c r="B39" s="49" t="s">
        <v>66</v>
      </c>
      <c r="C39" s="62">
        <v>8.1306479681605843</v>
      </c>
      <c r="D39" s="63">
        <v>0.25021988597359884</v>
      </c>
      <c r="E39" s="55"/>
      <c r="F39" s="56"/>
      <c r="G39" s="56"/>
      <c r="H39" s="56"/>
      <c r="I39" s="56"/>
      <c r="J39" s="56"/>
      <c r="K39" s="49"/>
      <c r="L39" s="49"/>
      <c r="M39" s="49"/>
      <c r="N39" s="49"/>
      <c r="O39" s="49"/>
      <c r="P39" s="49"/>
      <c r="Q39" s="49"/>
      <c r="R39" s="49"/>
      <c r="S39" s="49"/>
      <c r="T39" s="49"/>
      <c r="U39" s="49"/>
      <c r="V39" s="49"/>
      <c r="W39" s="49"/>
      <c r="X39" s="49"/>
      <c r="Y39" s="49"/>
      <c r="Z39" s="49"/>
    </row>
    <row r="40" spans="2:26">
      <c r="B40" s="49" t="s">
        <v>67</v>
      </c>
      <c r="C40" s="62">
        <v>10.832358816615612</v>
      </c>
      <c r="D40" s="63">
        <v>0.62064970450823065</v>
      </c>
      <c r="E40" s="55"/>
      <c r="F40" s="56"/>
      <c r="G40" s="56"/>
      <c r="H40" s="56"/>
      <c r="I40" s="56"/>
      <c r="J40" s="56"/>
      <c r="K40" s="49"/>
      <c r="L40" s="49"/>
      <c r="M40" s="49"/>
      <c r="N40" s="49"/>
      <c r="O40" s="49"/>
      <c r="P40" s="49"/>
      <c r="Q40" s="49"/>
      <c r="R40" s="49"/>
      <c r="S40" s="49"/>
      <c r="T40" s="49"/>
      <c r="U40" s="49"/>
      <c r="V40" s="49"/>
      <c r="W40" s="49"/>
      <c r="X40" s="49"/>
      <c r="Y40" s="49"/>
      <c r="Z40" s="49"/>
    </row>
    <row r="41" spans="2:26">
      <c r="B41" s="49" t="s">
        <v>68</v>
      </c>
      <c r="C41" s="62">
        <v>8.8910988306166363</v>
      </c>
      <c r="D41" s="63">
        <v>0.22775090352094179</v>
      </c>
      <c r="E41" s="55"/>
      <c r="F41" s="56"/>
      <c r="G41" s="56"/>
      <c r="H41" s="56"/>
      <c r="I41" s="56"/>
      <c r="J41" s="56"/>
      <c r="K41" s="49"/>
      <c r="L41" s="49"/>
      <c r="M41" s="49"/>
      <c r="N41" s="49"/>
      <c r="O41" s="49"/>
      <c r="P41" s="49"/>
      <c r="Q41" s="49"/>
      <c r="R41" s="49"/>
      <c r="S41" s="49"/>
      <c r="T41" s="49"/>
      <c r="U41" s="49"/>
      <c r="V41" s="49"/>
      <c r="W41" s="49"/>
      <c r="X41" s="49"/>
      <c r="Y41" s="49"/>
      <c r="Z41" s="49"/>
    </row>
    <row r="42" spans="2:26">
      <c r="B42" s="49" t="s">
        <v>69</v>
      </c>
      <c r="C42" s="62">
        <v>8.2438084236652802</v>
      </c>
      <c r="D42" s="63">
        <v>0.24896278139272035</v>
      </c>
      <c r="E42" s="55"/>
      <c r="F42" s="56"/>
      <c r="G42" s="56"/>
      <c r="H42" s="56"/>
      <c r="I42" s="56"/>
      <c r="J42" s="56"/>
      <c r="K42" s="49"/>
      <c r="L42" s="49"/>
      <c r="M42" s="49"/>
      <c r="N42" s="49"/>
      <c r="O42" s="49"/>
      <c r="P42" s="49"/>
      <c r="Q42" s="49"/>
      <c r="R42" s="49"/>
      <c r="S42" s="49"/>
      <c r="T42" s="49"/>
      <c r="U42" s="49"/>
      <c r="V42" s="49"/>
      <c r="W42" s="49"/>
      <c r="X42" s="49"/>
      <c r="Y42" s="49"/>
      <c r="Z42" s="49"/>
    </row>
    <row r="43" spans="2:26">
      <c r="B43" s="49" t="s">
        <v>70</v>
      </c>
      <c r="C43" s="62">
        <v>7.9420068084898565</v>
      </c>
      <c r="D43" s="63">
        <v>0.1929541539974102</v>
      </c>
      <c r="E43" s="55"/>
      <c r="F43" s="56"/>
      <c r="G43" s="56"/>
      <c r="H43" s="56"/>
      <c r="I43" s="56"/>
      <c r="J43" s="56"/>
      <c r="K43" s="49"/>
      <c r="L43" s="49"/>
      <c r="M43" s="49"/>
      <c r="N43" s="49"/>
      <c r="O43" s="49"/>
      <c r="P43" s="49"/>
      <c r="Q43" s="49"/>
      <c r="R43" s="49"/>
      <c r="S43" s="49"/>
      <c r="T43" s="49"/>
      <c r="U43" s="49"/>
      <c r="V43" s="49"/>
      <c r="W43" s="49"/>
      <c r="X43" s="49"/>
      <c r="Y43" s="49"/>
      <c r="Z43" s="49"/>
    </row>
    <row r="44" spans="2:26">
      <c r="B44" s="49" t="s">
        <v>71</v>
      </c>
      <c r="C44" s="62">
        <v>9.0327675222044324</v>
      </c>
      <c r="D44" s="63">
        <v>0.37879901221938478</v>
      </c>
      <c r="E44" s="55"/>
      <c r="F44" s="56"/>
      <c r="G44" s="56"/>
      <c r="H44" s="56"/>
      <c r="I44" s="56"/>
      <c r="J44" s="56"/>
      <c r="K44" s="50"/>
      <c r="M44" s="50"/>
      <c r="N44" s="50"/>
      <c r="O44" s="50"/>
      <c r="P44" s="50"/>
      <c r="Q44" s="50"/>
      <c r="R44" s="50"/>
      <c r="S44" s="50"/>
      <c r="T44" s="50"/>
      <c r="U44" s="50"/>
      <c r="V44" s="50"/>
      <c r="W44" s="50"/>
      <c r="X44" s="50"/>
      <c r="Y44" s="50"/>
      <c r="Z44" s="50"/>
    </row>
    <row r="45" spans="2:26">
      <c r="B45" s="49" t="s">
        <v>72</v>
      </c>
      <c r="C45" s="62">
        <v>8.7198074514779549</v>
      </c>
      <c r="D45" s="63">
        <v>0.32107042360541677</v>
      </c>
      <c r="E45" s="55"/>
      <c r="F45" s="56"/>
      <c r="G45" s="56"/>
      <c r="H45" s="56"/>
      <c r="I45" s="56"/>
      <c r="J45" s="56"/>
      <c r="K45" s="54"/>
      <c r="L45" s="54"/>
      <c r="M45" s="54"/>
      <c r="N45" s="54"/>
      <c r="O45" s="54"/>
      <c r="P45" s="54"/>
      <c r="Q45" s="54"/>
      <c r="R45" s="54"/>
      <c r="S45" s="54"/>
      <c r="T45" s="54"/>
      <c r="U45" s="54"/>
      <c r="V45" s="54"/>
      <c r="W45" s="54"/>
      <c r="X45" s="54"/>
      <c r="Y45" s="54"/>
      <c r="Z45" s="54"/>
    </row>
    <row r="46" spans="2:26">
      <c r="B46" s="49" t="s">
        <v>73</v>
      </c>
      <c r="C46" s="62">
        <v>8.9742382194975807</v>
      </c>
      <c r="D46" s="63">
        <v>0.35391385373307771</v>
      </c>
      <c r="E46" s="55"/>
      <c r="F46" s="56"/>
      <c r="G46" s="56"/>
      <c r="H46" s="56"/>
      <c r="I46" s="56"/>
      <c r="J46" s="56"/>
      <c r="K46" s="56"/>
      <c r="L46" s="56"/>
      <c r="M46" s="56"/>
      <c r="N46" s="56"/>
      <c r="O46" s="56"/>
      <c r="P46" s="56"/>
      <c r="Q46" s="56"/>
      <c r="R46" s="56"/>
      <c r="S46" s="56"/>
      <c r="T46" s="56"/>
      <c r="U46" s="56"/>
      <c r="V46" s="56"/>
      <c r="W46" s="56"/>
      <c r="X46" s="56"/>
      <c r="Y46" s="56"/>
      <c r="Z46" s="56"/>
    </row>
    <row r="47" spans="2:26">
      <c r="B47" s="49" t="s">
        <v>74</v>
      </c>
      <c r="C47" s="62">
        <v>9.450459027496354</v>
      </c>
      <c r="D47" s="63">
        <v>0.93523916782839767</v>
      </c>
      <c r="E47" s="55"/>
      <c r="F47" s="56"/>
      <c r="G47" s="56"/>
      <c r="H47" s="56"/>
      <c r="I47" s="56"/>
      <c r="J47" s="56"/>
      <c r="K47" s="56"/>
      <c r="L47" s="56"/>
      <c r="M47" s="56"/>
      <c r="N47" s="56"/>
      <c r="O47" s="56"/>
      <c r="P47" s="56"/>
      <c r="Q47" s="56"/>
      <c r="R47" s="56"/>
      <c r="S47" s="56"/>
      <c r="T47" s="56"/>
      <c r="U47" s="56"/>
      <c r="V47" s="56"/>
      <c r="W47" s="56"/>
      <c r="X47" s="56"/>
      <c r="Y47" s="56"/>
      <c r="Z47" s="56"/>
    </row>
    <row r="48" spans="2:26">
      <c r="B48" s="49" t="s">
        <v>75</v>
      </c>
      <c r="C48" s="62">
        <v>9.0467620579993628</v>
      </c>
      <c r="D48" s="63">
        <v>0.24536822650509588</v>
      </c>
      <c r="E48" s="55"/>
      <c r="F48" s="56"/>
      <c r="G48" s="56"/>
      <c r="H48" s="56"/>
      <c r="I48" s="56"/>
      <c r="J48" s="56"/>
      <c r="K48" s="56"/>
      <c r="L48" s="56"/>
      <c r="M48" s="56"/>
      <c r="N48" s="56"/>
      <c r="O48" s="56"/>
      <c r="P48" s="56"/>
      <c r="Q48" s="56"/>
      <c r="R48" s="56"/>
      <c r="S48" s="56"/>
      <c r="T48" s="56"/>
      <c r="U48" s="56"/>
      <c r="V48" s="56"/>
      <c r="W48" s="56"/>
      <c r="X48" s="56"/>
      <c r="Y48" s="56"/>
      <c r="Z48" s="56"/>
    </row>
    <row r="49" spans="2:26">
      <c r="B49" s="49" t="s">
        <v>76</v>
      </c>
      <c r="C49" s="62">
        <v>9.5286486379697237</v>
      </c>
      <c r="D49" s="63">
        <v>0.78656802923761904</v>
      </c>
      <c r="E49" s="55"/>
      <c r="F49" s="56"/>
      <c r="G49" s="56"/>
      <c r="H49" s="56"/>
      <c r="I49" s="56"/>
      <c r="J49" s="56"/>
      <c r="K49" s="56"/>
      <c r="L49" s="56"/>
      <c r="M49" s="56"/>
      <c r="N49" s="56"/>
      <c r="O49" s="56"/>
      <c r="P49" s="56"/>
      <c r="Q49" s="56"/>
      <c r="R49" s="56"/>
      <c r="S49" s="56"/>
      <c r="T49" s="56"/>
      <c r="U49" s="56"/>
      <c r="V49" s="56"/>
      <c r="W49" s="56"/>
      <c r="X49" s="56"/>
      <c r="Y49" s="56"/>
      <c r="Z49" s="56"/>
    </row>
    <row r="50" spans="2:26">
      <c r="B50" s="49" t="s">
        <v>77</v>
      </c>
      <c r="C50" s="62">
        <v>9.8789899209357284</v>
      </c>
      <c r="D50" s="63">
        <v>0.82863460475400763</v>
      </c>
      <c r="E50" s="55"/>
      <c r="F50" s="56"/>
      <c r="G50" s="56"/>
      <c r="H50" s="56"/>
      <c r="I50" s="56"/>
      <c r="J50" s="56"/>
      <c r="K50" s="56"/>
      <c r="L50" s="56"/>
      <c r="M50" s="56"/>
      <c r="N50" s="56"/>
      <c r="O50" s="56"/>
      <c r="P50" s="56"/>
      <c r="Q50" s="56"/>
      <c r="R50" s="56"/>
      <c r="S50" s="56"/>
      <c r="T50" s="56"/>
      <c r="U50" s="56"/>
      <c r="V50" s="56"/>
      <c r="W50" s="56"/>
      <c r="X50" s="56"/>
      <c r="Y50" s="56"/>
      <c r="Z50" s="56"/>
    </row>
    <row r="51" spans="2:26">
      <c r="B51" s="49" t="s">
        <v>78</v>
      </c>
      <c r="C51" s="62">
        <v>9.8669791577196051</v>
      </c>
      <c r="D51" s="63">
        <v>0.95396941643179123</v>
      </c>
      <c r="E51" s="55"/>
      <c r="F51" s="56"/>
      <c r="G51" s="56"/>
      <c r="H51" s="56"/>
      <c r="I51" s="56"/>
      <c r="J51" s="56"/>
      <c r="K51" s="56"/>
      <c r="L51" s="56"/>
      <c r="M51" s="56"/>
      <c r="N51" s="56"/>
      <c r="O51" s="56"/>
      <c r="P51" s="56"/>
      <c r="Q51" s="56"/>
      <c r="R51" s="56"/>
      <c r="S51" s="56"/>
      <c r="T51" s="56"/>
      <c r="U51" s="56"/>
      <c r="V51" s="56"/>
      <c r="W51" s="56"/>
      <c r="X51" s="56"/>
      <c r="Y51" s="56"/>
      <c r="Z51" s="56"/>
    </row>
    <row r="52" spans="2:26">
      <c r="B52" s="49" t="s">
        <v>79</v>
      </c>
      <c r="C52" s="62">
        <v>9.600962533214572</v>
      </c>
      <c r="D52" s="63">
        <v>0.94452981937874936</v>
      </c>
      <c r="E52" s="55"/>
      <c r="F52" s="56"/>
      <c r="G52" s="56"/>
      <c r="H52" s="56"/>
      <c r="I52" s="56"/>
      <c r="J52" s="56"/>
      <c r="K52" s="56"/>
      <c r="L52" s="56"/>
      <c r="M52" s="56"/>
      <c r="N52" s="56"/>
      <c r="O52" s="56"/>
      <c r="P52" s="56"/>
      <c r="Q52" s="56"/>
      <c r="R52" s="56"/>
      <c r="S52" s="56"/>
      <c r="T52" s="56"/>
      <c r="U52" s="56"/>
      <c r="V52" s="56"/>
      <c r="W52" s="56"/>
      <c r="X52" s="56"/>
      <c r="Y52" s="56"/>
      <c r="Z52" s="56"/>
    </row>
    <row r="53" spans="2:26">
      <c r="B53" s="49" t="s">
        <v>80</v>
      </c>
      <c r="C53" s="62">
        <v>8.0771366385384535</v>
      </c>
      <c r="D53" s="63">
        <v>0.29211835624399962</v>
      </c>
      <c r="E53" s="55"/>
      <c r="F53" s="56"/>
      <c r="G53" s="56"/>
      <c r="H53" s="56"/>
      <c r="I53" s="56"/>
      <c r="J53" s="56"/>
      <c r="K53" s="56"/>
      <c r="L53" s="56"/>
      <c r="M53" s="56"/>
      <c r="N53" s="56"/>
      <c r="O53" s="56"/>
      <c r="P53" s="56"/>
      <c r="Q53" s="56"/>
      <c r="R53" s="56"/>
      <c r="S53" s="56"/>
      <c r="T53" s="56"/>
      <c r="U53" s="56"/>
      <c r="V53" s="56"/>
      <c r="W53" s="56"/>
      <c r="X53" s="56"/>
      <c r="Y53" s="56"/>
      <c r="Z53" s="56"/>
    </row>
    <row r="54" spans="2:26">
      <c r="B54" s="49" t="s">
        <v>81</v>
      </c>
      <c r="C54" s="62">
        <v>9.9398194817835179</v>
      </c>
      <c r="D54" s="63">
        <v>0.92000011236410806</v>
      </c>
      <c r="E54" s="55"/>
      <c r="F54" s="56"/>
      <c r="G54" s="56"/>
      <c r="H54" s="56"/>
      <c r="I54" s="56"/>
      <c r="J54" s="56"/>
      <c r="K54" s="56"/>
      <c r="L54" s="56"/>
      <c r="M54" s="56"/>
      <c r="N54" s="56"/>
      <c r="O54" s="56"/>
      <c r="P54" s="56"/>
      <c r="Q54" s="56"/>
      <c r="R54" s="56"/>
      <c r="S54" s="56"/>
      <c r="T54" s="56"/>
      <c r="U54" s="56"/>
      <c r="V54" s="56"/>
      <c r="W54" s="56"/>
      <c r="X54" s="56"/>
      <c r="Y54" s="56"/>
      <c r="Z54" s="56"/>
    </row>
    <row r="55" spans="2:26">
      <c r="B55" s="49" t="s">
        <v>82</v>
      </c>
      <c r="C55" s="62">
        <v>9.3509715017159287</v>
      </c>
      <c r="D55" s="63">
        <v>0.62468945996758229</v>
      </c>
      <c r="E55" s="55"/>
      <c r="F55" s="56"/>
      <c r="G55" s="56"/>
      <c r="H55" s="56"/>
      <c r="I55" s="56"/>
      <c r="J55" s="56"/>
      <c r="K55" s="56"/>
      <c r="L55" s="56"/>
      <c r="M55" s="56"/>
      <c r="N55" s="56"/>
      <c r="O55" s="56"/>
      <c r="P55" s="56"/>
      <c r="Q55" s="56"/>
      <c r="R55" s="56"/>
      <c r="S55" s="56"/>
      <c r="T55" s="56"/>
      <c r="U55" s="56"/>
      <c r="V55" s="56"/>
      <c r="W55" s="56"/>
      <c r="X55" s="56"/>
      <c r="Y55" s="56"/>
      <c r="Z55" s="56"/>
    </row>
    <row r="56" spans="2:26">
      <c r="B56" s="49" t="s">
        <v>83</v>
      </c>
      <c r="C56" s="62">
        <v>7.7093083333858692</v>
      </c>
      <c r="D56" s="63">
        <v>0.40372427988603787</v>
      </c>
      <c r="E56" s="55"/>
      <c r="F56" s="56"/>
      <c r="G56" s="56"/>
      <c r="H56" s="56"/>
      <c r="I56" s="56"/>
      <c r="J56" s="56"/>
      <c r="K56" s="56"/>
      <c r="L56" s="56"/>
      <c r="M56" s="56"/>
      <c r="N56" s="56"/>
      <c r="O56" s="56"/>
      <c r="P56" s="56"/>
      <c r="Q56" s="56"/>
      <c r="R56" s="56"/>
      <c r="S56" s="56"/>
      <c r="T56" s="56"/>
      <c r="U56" s="56"/>
      <c r="V56" s="56"/>
      <c r="W56" s="56"/>
      <c r="X56" s="56"/>
      <c r="Y56" s="56"/>
      <c r="Z56" s="56"/>
    </row>
    <row r="57" spans="2:26">
      <c r="B57" s="49" t="s">
        <v>84</v>
      </c>
      <c r="C57" s="62">
        <v>9.6429665881467201</v>
      </c>
      <c r="D57" s="63">
        <v>0.91724248647130036</v>
      </c>
      <c r="E57" s="55"/>
      <c r="F57" s="56"/>
      <c r="G57" s="56"/>
      <c r="H57" s="56"/>
      <c r="I57" s="56"/>
      <c r="J57" s="56"/>
      <c r="K57" s="56"/>
      <c r="L57" s="56"/>
      <c r="M57" s="56"/>
      <c r="N57" s="56"/>
      <c r="O57" s="56"/>
      <c r="P57" s="56"/>
      <c r="Q57" s="56"/>
      <c r="R57" s="56"/>
      <c r="S57" s="56"/>
      <c r="T57" s="56"/>
      <c r="U57" s="56"/>
      <c r="V57" s="56"/>
      <c r="W57" s="56"/>
      <c r="X57" s="56"/>
      <c r="Y57" s="56"/>
      <c r="Z57" s="56"/>
    </row>
    <row r="58" spans="2:26">
      <c r="B58" s="49" t="s">
        <v>85</v>
      </c>
      <c r="C58" s="62">
        <v>9.7259744167344788</v>
      </c>
      <c r="D58" s="63">
        <v>0.82877842871460838</v>
      </c>
      <c r="E58" s="55"/>
      <c r="F58" s="52"/>
      <c r="G58" s="52"/>
      <c r="H58" s="52"/>
      <c r="I58" s="52"/>
      <c r="J58" s="52"/>
      <c r="K58" s="56"/>
      <c r="L58" s="56"/>
      <c r="M58" s="56"/>
      <c r="N58" s="56"/>
      <c r="O58" s="56"/>
      <c r="P58" s="56"/>
      <c r="Q58" s="56"/>
      <c r="R58" s="56"/>
      <c r="S58" s="56"/>
      <c r="T58" s="56"/>
      <c r="U58" s="56"/>
      <c r="V58" s="56"/>
      <c r="W58" s="56"/>
      <c r="X58" s="56"/>
      <c r="Y58" s="56"/>
      <c r="Z58" s="56"/>
    </row>
    <row r="59" spans="2:26">
      <c r="B59" s="49" t="s">
        <v>86</v>
      </c>
      <c r="C59" s="62">
        <v>9.2894287782951466</v>
      </c>
      <c r="D59" s="63">
        <v>0.52268232663911962</v>
      </c>
      <c r="E59" s="55"/>
      <c r="F59" s="57"/>
      <c r="G59" s="57"/>
      <c r="H59" s="57"/>
      <c r="I59" s="57"/>
      <c r="J59" s="57"/>
      <c r="K59" s="56"/>
      <c r="L59" s="56"/>
      <c r="M59" s="56"/>
      <c r="N59" s="56"/>
      <c r="O59" s="56"/>
      <c r="P59" s="56"/>
      <c r="Q59" s="56"/>
      <c r="R59" s="56"/>
      <c r="S59" s="56"/>
      <c r="T59" s="56"/>
      <c r="U59" s="56"/>
      <c r="V59" s="56"/>
      <c r="W59" s="56"/>
      <c r="X59" s="56"/>
      <c r="Y59" s="56"/>
      <c r="Z59" s="56"/>
    </row>
    <row r="60" spans="2:26">
      <c r="B60" s="49" t="s">
        <v>87</v>
      </c>
      <c r="C60" s="62">
        <v>7.9564767980367819</v>
      </c>
      <c r="D60" s="63">
        <v>0.56674493144291349</v>
      </c>
      <c r="E60" s="55"/>
      <c r="F60" s="57"/>
      <c r="G60" s="57"/>
      <c r="H60" s="57"/>
      <c r="I60" s="57"/>
      <c r="J60" s="57"/>
      <c r="K60" s="56"/>
      <c r="L60" s="56"/>
      <c r="M60" s="56"/>
      <c r="N60" s="56"/>
      <c r="O60" s="56"/>
      <c r="P60" s="56"/>
      <c r="Q60" s="56"/>
      <c r="R60" s="56"/>
      <c r="S60" s="56"/>
      <c r="T60" s="56"/>
      <c r="U60" s="56"/>
      <c r="V60" s="56"/>
      <c r="W60" s="56"/>
      <c r="X60" s="56"/>
      <c r="Y60" s="56"/>
      <c r="Z60" s="56"/>
    </row>
    <row r="61" spans="2:26">
      <c r="B61" s="49" t="s">
        <v>88</v>
      </c>
      <c r="C61" s="62">
        <v>9.8048267657121571</v>
      </c>
      <c r="D61" s="63">
        <v>0.81392578174756935</v>
      </c>
      <c r="E61" s="55"/>
      <c r="F61" s="57"/>
      <c r="G61" s="57"/>
      <c r="H61" s="57"/>
      <c r="I61" s="57"/>
      <c r="J61" s="57"/>
      <c r="K61" s="56"/>
      <c r="L61" s="56"/>
      <c r="M61" s="56"/>
      <c r="N61" s="56"/>
      <c r="O61" s="56"/>
      <c r="P61" s="56"/>
      <c r="Q61" s="56"/>
      <c r="R61" s="56"/>
      <c r="S61" s="56"/>
      <c r="T61" s="56"/>
      <c r="U61" s="56"/>
      <c r="V61" s="56"/>
      <c r="W61" s="56"/>
      <c r="X61" s="56"/>
      <c r="Y61" s="56"/>
      <c r="Z61" s="56"/>
    </row>
    <row r="62" spans="2:26">
      <c r="B62" s="49" t="s">
        <v>89</v>
      </c>
      <c r="C62" s="62">
        <v>9.6224500228030152</v>
      </c>
      <c r="D62" s="63">
        <v>0.67939132330939989</v>
      </c>
      <c r="E62" s="55"/>
      <c r="F62" s="57"/>
      <c r="G62" s="57"/>
      <c r="H62" s="57"/>
      <c r="I62" s="57"/>
      <c r="J62" s="57"/>
      <c r="K62" s="56"/>
      <c r="L62" s="56"/>
      <c r="M62" s="56"/>
      <c r="N62" s="56"/>
      <c r="O62" s="56"/>
      <c r="P62" s="56"/>
      <c r="Q62" s="56"/>
      <c r="R62" s="56"/>
      <c r="S62" s="56"/>
      <c r="T62" s="56"/>
      <c r="U62" s="56"/>
      <c r="V62" s="56"/>
      <c r="W62" s="56"/>
      <c r="X62" s="56"/>
      <c r="Y62" s="56"/>
      <c r="Z62" s="56"/>
    </row>
    <row r="63" spans="2:26">
      <c r="B63" s="49" t="s">
        <v>90</v>
      </c>
      <c r="C63" s="62">
        <v>9.7295507452765673</v>
      </c>
      <c r="D63" s="63">
        <v>0.66811735581740039</v>
      </c>
      <c r="E63" s="55"/>
      <c r="F63" s="57"/>
      <c r="G63" s="57"/>
      <c r="H63" s="57"/>
      <c r="I63" s="57"/>
      <c r="J63" s="57"/>
      <c r="K63" s="56"/>
      <c r="L63" s="56"/>
      <c r="M63" s="56"/>
      <c r="N63" s="56"/>
      <c r="O63" s="56"/>
      <c r="P63" s="56"/>
      <c r="Q63" s="56"/>
      <c r="R63" s="56"/>
      <c r="S63" s="56"/>
      <c r="T63" s="56"/>
      <c r="U63" s="56"/>
      <c r="V63" s="56"/>
      <c r="W63" s="56"/>
      <c r="X63" s="56"/>
      <c r="Y63" s="56"/>
      <c r="Z63" s="56"/>
    </row>
    <row r="64" spans="2:26">
      <c r="B64" s="49" t="s">
        <v>91</v>
      </c>
      <c r="C64" s="62">
        <v>9.2299469016151008</v>
      </c>
      <c r="D64" s="63">
        <v>0.45</v>
      </c>
      <c r="E64" s="55"/>
      <c r="F64" s="57"/>
      <c r="G64" s="57"/>
      <c r="H64" s="57"/>
      <c r="I64" s="57"/>
      <c r="J64" s="57"/>
      <c r="K64" s="56"/>
      <c r="L64" s="56"/>
      <c r="M64" s="56"/>
      <c r="N64" s="56"/>
      <c r="O64" s="56"/>
      <c r="P64" s="56"/>
      <c r="Q64" s="56"/>
      <c r="R64" s="56"/>
      <c r="S64" s="56"/>
      <c r="T64" s="56"/>
      <c r="U64" s="56"/>
      <c r="V64" s="56"/>
      <c r="W64" s="56"/>
      <c r="X64" s="56"/>
      <c r="Y64" s="56"/>
      <c r="Z64" s="56"/>
    </row>
    <row r="65" spans="2:26">
      <c r="B65" s="49" t="s">
        <v>92</v>
      </c>
      <c r="C65" s="62">
        <v>9.5167951297512481</v>
      </c>
      <c r="D65" s="63">
        <v>0.78881664622664727</v>
      </c>
      <c r="E65" s="55"/>
      <c r="F65" s="56"/>
      <c r="G65" s="56"/>
      <c r="H65" s="56"/>
      <c r="I65" s="57"/>
      <c r="J65" s="57"/>
      <c r="K65" s="56"/>
      <c r="L65" s="56"/>
      <c r="M65" s="56"/>
      <c r="N65" s="56"/>
      <c r="O65" s="56"/>
      <c r="P65" s="56"/>
      <c r="Q65" s="56"/>
      <c r="R65" s="56"/>
      <c r="S65" s="56"/>
      <c r="T65" s="56"/>
      <c r="U65" s="56"/>
      <c r="V65" s="56"/>
      <c r="W65" s="56"/>
      <c r="X65" s="56"/>
      <c r="Y65" s="56"/>
      <c r="Z65" s="56"/>
    </row>
    <row r="66" spans="2:26">
      <c r="B66" s="49" t="s">
        <v>93</v>
      </c>
      <c r="C66" s="62">
        <v>10.282334862740001</v>
      </c>
      <c r="D66" s="63">
        <v>0.87416007572694332</v>
      </c>
      <c r="E66" s="55"/>
      <c r="F66" s="56"/>
      <c r="G66" s="56"/>
      <c r="H66" s="56"/>
      <c r="I66" s="57"/>
      <c r="J66" s="57"/>
      <c r="K66" s="56"/>
      <c r="L66" s="56"/>
      <c r="M66" s="56"/>
      <c r="N66" s="56"/>
      <c r="O66" s="56"/>
      <c r="P66" s="56"/>
      <c r="Q66" s="56"/>
      <c r="R66" s="56"/>
      <c r="S66" s="56"/>
      <c r="T66" s="56"/>
      <c r="U66" s="56"/>
      <c r="V66" s="56"/>
      <c r="W66" s="56"/>
      <c r="X66" s="56"/>
      <c r="Y66" s="56"/>
      <c r="Z66" s="56"/>
    </row>
    <row r="67" spans="2:26">
      <c r="B67" s="49" t="s">
        <v>94</v>
      </c>
      <c r="C67" s="62">
        <v>9.5516579935938726</v>
      </c>
      <c r="D67" s="63">
        <v>0.58612009287536326</v>
      </c>
      <c r="E67" s="55"/>
      <c r="F67" s="56"/>
      <c r="G67" s="56"/>
      <c r="H67" s="56"/>
      <c r="I67" s="57"/>
      <c r="J67" s="57"/>
      <c r="K67" s="56"/>
      <c r="L67" s="56"/>
      <c r="M67" s="56"/>
      <c r="N67" s="56"/>
      <c r="O67" s="56"/>
      <c r="P67" s="56"/>
      <c r="Q67" s="56"/>
      <c r="R67" s="56"/>
      <c r="S67" s="56"/>
      <c r="T67" s="56"/>
      <c r="U67" s="56"/>
      <c r="V67" s="56"/>
      <c r="W67" s="56"/>
      <c r="X67" s="56"/>
      <c r="Y67" s="56"/>
      <c r="Z67" s="56"/>
    </row>
    <row r="68" spans="2:26">
      <c r="B68" s="49" t="s">
        <v>95</v>
      </c>
      <c r="C68" s="62">
        <v>8.8035744181349695</v>
      </c>
      <c r="D68" s="63">
        <v>0.65335325816238732</v>
      </c>
      <c r="E68" s="55"/>
      <c r="F68" s="56"/>
      <c r="G68" s="56"/>
      <c r="H68" s="56"/>
      <c r="I68" s="57"/>
      <c r="J68" s="57"/>
      <c r="K68" s="56"/>
      <c r="L68" s="56"/>
      <c r="M68" s="56"/>
      <c r="N68" s="56"/>
      <c r="O68" s="56"/>
      <c r="P68" s="56"/>
      <c r="Q68" s="56"/>
      <c r="R68" s="56"/>
      <c r="S68" s="56"/>
      <c r="T68" s="56"/>
      <c r="U68" s="56"/>
      <c r="V68" s="56"/>
      <c r="W68" s="56"/>
      <c r="X68" s="56"/>
      <c r="Y68" s="56"/>
      <c r="Z68" s="56"/>
    </row>
    <row r="69" spans="2:26">
      <c r="B69" s="49" t="s">
        <v>96</v>
      </c>
      <c r="C69" s="62">
        <v>10.395069192935358</v>
      </c>
      <c r="D69" s="63">
        <v>0.90705640219140726</v>
      </c>
      <c r="E69" s="55"/>
      <c r="F69" s="57"/>
      <c r="G69" s="57"/>
      <c r="H69" s="57"/>
      <c r="I69" s="56"/>
      <c r="J69" s="56"/>
      <c r="K69" s="56"/>
      <c r="L69" s="56"/>
      <c r="M69" s="56"/>
      <c r="N69" s="56"/>
      <c r="O69" s="56"/>
      <c r="P69" s="56"/>
      <c r="Q69" s="56"/>
      <c r="R69" s="56"/>
      <c r="S69" s="56"/>
      <c r="T69" s="56"/>
      <c r="U69" s="56"/>
      <c r="V69" s="56"/>
      <c r="W69" s="56"/>
      <c r="X69" s="56"/>
      <c r="Y69" s="56"/>
      <c r="Z69" s="56"/>
    </row>
    <row r="70" spans="2:26">
      <c r="B70" s="49" t="s">
        <v>97</v>
      </c>
      <c r="C70" s="62">
        <v>10.415622319000747</v>
      </c>
      <c r="D70" s="63">
        <v>0.93701713077239812</v>
      </c>
      <c r="E70" s="55"/>
      <c r="F70" s="56"/>
      <c r="G70" s="56"/>
      <c r="H70" s="56"/>
      <c r="I70" s="56"/>
      <c r="J70" s="56"/>
      <c r="K70" s="56"/>
      <c r="N70" s="56"/>
      <c r="O70" s="56"/>
      <c r="P70" s="56"/>
      <c r="Q70" s="56"/>
      <c r="R70" s="56"/>
      <c r="S70" s="56"/>
      <c r="T70" s="56"/>
      <c r="U70" s="56"/>
      <c r="V70" s="56"/>
      <c r="W70" s="56"/>
      <c r="X70" s="56"/>
      <c r="Y70" s="56"/>
      <c r="Z70" s="56"/>
    </row>
    <row r="71" spans="2:26">
      <c r="B71" s="49" t="s">
        <v>98</v>
      </c>
      <c r="C71" s="62">
        <v>10.377452077068984</v>
      </c>
      <c r="D71" s="63">
        <v>0.91424222108642594</v>
      </c>
      <c r="E71" s="55"/>
      <c r="F71" s="56"/>
      <c r="G71" s="56"/>
      <c r="H71" s="56"/>
      <c r="I71" s="56"/>
      <c r="J71" s="56"/>
      <c r="K71" s="56"/>
      <c r="L71" s="56"/>
      <c r="M71" s="56"/>
      <c r="N71" s="56"/>
      <c r="O71" s="56"/>
      <c r="P71" s="56"/>
      <c r="Q71" s="56"/>
      <c r="R71" s="56"/>
      <c r="S71" s="56"/>
      <c r="T71" s="56"/>
      <c r="U71" s="56"/>
      <c r="V71" s="56"/>
      <c r="W71" s="56"/>
      <c r="X71" s="56"/>
      <c r="Y71" s="56"/>
      <c r="Z71" s="56"/>
    </row>
    <row r="72" spans="2:26">
      <c r="B72" s="49" t="s">
        <v>99</v>
      </c>
      <c r="C72" s="62">
        <v>10.553857703740015</v>
      </c>
      <c r="D72" s="63">
        <v>0.66895794204219217</v>
      </c>
      <c r="E72" s="55"/>
      <c r="F72" s="56"/>
      <c r="G72" s="56"/>
      <c r="H72" s="56"/>
      <c r="I72" s="56"/>
      <c r="J72" s="56"/>
      <c r="K72" s="56"/>
      <c r="L72" s="56"/>
      <c r="M72" s="56"/>
      <c r="N72" s="56"/>
      <c r="O72" s="56"/>
      <c r="P72" s="56"/>
      <c r="Q72" s="56"/>
      <c r="R72" s="56"/>
      <c r="S72" s="56"/>
      <c r="T72" s="56"/>
      <c r="U72" s="56"/>
      <c r="V72" s="56"/>
      <c r="W72" s="56"/>
      <c r="X72" s="56"/>
      <c r="Y72" s="56"/>
      <c r="Z72" s="56"/>
    </row>
    <row r="73" spans="2:26">
      <c r="B73" s="49" t="s">
        <v>100</v>
      </c>
      <c r="C73" s="62">
        <v>10.523391771328356</v>
      </c>
      <c r="D73" s="63">
        <v>0.9286547971806598</v>
      </c>
      <c r="E73" s="55"/>
      <c r="F73" s="56"/>
      <c r="G73" s="56"/>
      <c r="H73" s="56"/>
      <c r="I73" s="56"/>
      <c r="J73" s="56"/>
      <c r="K73" s="56"/>
      <c r="L73" s="56"/>
      <c r="M73" s="56"/>
      <c r="N73" s="52"/>
      <c r="O73" s="52"/>
      <c r="P73" s="52"/>
      <c r="Q73" s="52"/>
      <c r="R73" s="52"/>
      <c r="S73" s="52"/>
      <c r="T73" s="52"/>
      <c r="U73" s="56"/>
      <c r="V73" s="56"/>
      <c r="W73" s="56"/>
      <c r="X73" s="56"/>
      <c r="Y73" s="56"/>
      <c r="Z73" s="52"/>
    </row>
    <row r="74" spans="2:26">
      <c r="B74" s="49" t="s">
        <v>101</v>
      </c>
      <c r="C74" s="62">
        <v>10.331496625079186</v>
      </c>
      <c r="D74" s="63">
        <v>0.89705751922076427</v>
      </c>
      <c r="E74" s="55"/>
      <c r="F74" s="57"/>
      <c r="G74" s="57"/>
      <c r="H74" s="57"/>
      <c r="I74" s="56"/>
      <c r="J74" s="56"/>
      <c r="K74" s="57"/>
      <c r="L74" s="57"/>
      <c r="M74" s="57"/>
      <c r="N74" s="57"/>
      <c r="O74" s="57"/>
      <c r="P74" s="57"/>
      <c r="Q74" s="57"/>
      <c r="R74" s="57"/>
      <c r="S74" s="57"/>
      <c r="T74" s="57"/>
      <c r="U74" s="57"/>
      <c r="V74" s="56"/>
      <c r="W74" s="57"/>
      <c r="X74" s="57"/>
      <c r="Y74" s="57"/>
      <c r="Z74" s="57"/>
    </row>
    <row r="75" spans="2:26">
      <c r="B75" s="49" t="s">
        <v>102</v>
      </c>
      <c r="C75" s="62">
        <v>10.302565640319441</v>
      </c>
      <c r="D75" s="63">
        <v>0.87301539674190531</v>
      </c>
      <c r="E75" s="55"/>
      <c r="F75" s="56"/>
      <c r="G75" s="56"/>
      <c r="H75" s="56"/>
      <c r="I75" s="56"/>
      <c r="J75" s="56"/>
      <c r="K75" s="56"/>
      <c r="L75" s="56"/>
      <c r="M75" s="56"/>
      <c r="N75" s="57"/>
      <c r="O75" s="57"/>
      <c r="P75" s="57"/>
      <c r="Q75" s="57"/>
      <c r="R75" s="57"/>
      <c r="S75" s="57"/>
      <c r="T75" s="57"/>
      <c r="U75" s="56"/>
      <c r="V75" s="57"/>
      <c r="W75" s="57"/>
      <c r="X75" s="57"/>
      <c r="Y75" s="57"/>
      <c r="Z75" s="57"/>
    </row>
    <row r="76" spans="2:26">
      <c r="B76" s="49" t="s">
        <v>103</v>
      </c>
      <c r="C76" s="62">
        <v>10.353416017350813</v>
      </c>
      <c r="D76" s="63">
        <v>0.86876246740728802</v>
      </c>
      <c r="E76" s="55"/>
      <c r="F76" s="56"/>
      <c r="G76" s="56"/>
      <c r="H76" s="56"/>
      <c r="I76" s="56"/>
      <c r="J76" s="56"/>
      <c r="K76" s="56"/>
      <c r="L76" s="56"/>
      <c r="M76" s="56"/>
      <c r="N76" s="56"/>
      <c r="O76" s="56"/>
      <c r="P76" s="56"/>
      <c r="Q76" s="57"/>
      <c r="R76" s="57"/>
      <c r="S76" s="57"/>
      <c r="T76" s="57"/>
      <c r="U76" s="56"/>
      <c r="V76" s="57"/>
      <c r="W76" s="57"/>
      <c r="X76" s="57"/>
      <c r="Y76" s="57"/>
      <c r="Z76" s="57"/>
    </row>
    <row r="77" spans="2:26">
      <c r="B77" s="49" t="s">
        <v>104</v>
      </c>
      <c r="C77" s="62">
        <v>10.112126417647456</v>
      </c>
      <c r="D77" s="63">
        <v>0.85966284827804496</v>
      </c>
      <c r="E77" s="55"/>
      <c r="F77" s="56"/>
      <c r="G77" s="56"/>
      <c r="H77" s="56"/>
      <c r="I77" s="56"/>
      <c r="J77" s="56"/>
      <c r="K77" s="56"/>
      <c r="L77" s="56"/>
      <c r="M77" s="56"/>
      <c r="N77" s="56"/>
      <c r="O77" s="56"/>
      <c r="P77" s="56"/>
      <c r="Q77" s="57"/>
      <c r="R77" s="57"/>
      <c r="S77" s="57"/>
      <c r="T77" s="57"/>
      <c r="U77" s="56"/>
      <c r="V77" s="57"/>
      <c r="W77" s="57"/>
      <c r="X77" s="57"/>
      <c r="Y77" s="57"/>
      <c r="Z77" s="57"/>
    </row>
    <row r="78" spans="2:26">
      <c r="B78" s="49" t="s">
        <v>105</v>
      </c>
      <c r="C78" s="62">
        <v>10.460843646427818</v>
      </c>
      <c r="D78" s="63">
        <v>0.86739566453405936</v>
      </c>
      <c r="E78" s="55"/>
      <c r="F78" s="57"/>
      <c r="G78" s="57"/>
      <c r="H78" s="57"/>
      <c r="I78" s="57"/>
      <c r="J78" s="57"/>
      <c r="K78" s="57"/>
      <c r="L78" s="57"/>
      <c r="M78" s="56"/>
      <c r="N78" s="56"/>
      <c r="O78" s="56"/>
      <c r="P78" s="56"/>
      <c r="Q78" s="57"/>
      <c r="R78" s="57"/>
      <c r="S78" s="57"/>
      <c r="T78" s="57"/>
      <c r="U78" s="56"/>
      <c r="V78" s="57"/>
      <c r="W78" s="57"/>
      <c r="X78" s="57"/>
      <c r="Y78" s="57"/>
      <c r="Z78" s="57"/>
    </row>
    <row r="79" spans="2:26">
      <c r="B79" s="49" t="s">
        <v>106</v>
      </c>
      <c r="C79" s="62">
        <v>10.560437444784185</v>
      </c>
      <c r="D79" s="63">
        <v>0.888730987281109</v>
      </c>
      <c r="E79" s="55"/>
      <c r="F79" s="57"/>
      <c r="G79" s="57"/>
      <c r="H79" s="57"/>
      <c r="I79" s="57"/>
      <c r="J79" s="57"/>
      <c r="K79" s="57"/>
      <c r="L79" s="57"/>
      <c r="M79" s="56"/>
      <c r="N79" s="56"/>
      <c r="O79" s="56"/>
      <c r="P79" s="56"/>
      <c r="Q79" s="57"/>
      <c r="R79" s="57"/>
      <c r="S79" s="57"/>
      <c r="T79" s="57"/>
      <c r="U79" s="56"/>
      <c r="V79" s="57"/>
      <c r="W79" s="57"/>
      <c r="X79" s="57"/>
      <c r="Y79" s="57"/>
      <c r="Z79" s="57"/>
    </row>
    <row r="80" spans="2:26">
      <c r="B80" s="49" t="s">
        <v>107</v>
      </c>
      <c r="C80" s="62">
        <v>10.245089466977339</v>
      </c>
      <c r="D80" s="63">
        <v>0.90055018394951336</v>
      </c>
      <c r="E80" s="55"/>
      <c r="F80" s="57"/>
      <c r="G80" s="57"/>
      <c r="H80" s="57"/>
      <c r="I80" s="57"/>
      <c r="J80" s="57"/>
      <c r="K80" s="57"/>
      <c r="L80" s="57"/>
      <c r="M80" s="56"/>
      <c r="N80" s="56"/>
      <c r="O80" s="57"/>
      <c r="P80" s="57"/>
      <c r="Q80" s="56"/>
      <c r="R80" s="56"/>
      <c r="S80" s="56"/>
      <c r="T80" s="56"/>
      <c r="U80" s="56"/>
      <c r="V80" s="57"/>
      <c r="W80" s="57"/>
      <c r="X80" s="57"/>
      <c r="Y80" s="57"/>
      <c r="Z80" s="57"/>
    </row>
    <row r="81" spans="2:26">
      <c r="B81" s="49" t="s">
        <v>108</v>
      </c>
      <c r="C81" s="62">
        <v>10.319232970051848</v>
      </c>
      <c r="D81" s="63">
        <v>0.95374004709632287</v>
      </c>
      <c r="E81" s="55"/>
      <c r="F81" s="57"/>
      <c r="G81" s="57"/>
      <c r="H81" s="57"/>
      <c r="I81" s="57"/>
      <c r="J81" s="57"/>
      <c r="K81" s="57"/>
      <c r="L81" s="57"/>
      <c r="M81" s="56"/>
      <c r="N81" s="56"/>
      <c r="O81" s="57"/>
      <c r="P81" s="57"/>
      <c r="Q81" s="56"/>
      <c r="R81" s="56"/>
      <c r="S81" s="56"/>
      <c r="T81" s="56"/>
      <c r="U81" s="56"/>
      <c r="V81" s="57"/>
      <c r="W81" s="57"/>
      <c r="X81" s="57"/>
      <c r="Y81" s="57"/>
      <c r="Z81" s="57"/>
    </row>
    <row r="82" spans="2:26">
      <c r="B82" s="49" t="s">
        <v>109</v>
      </c>
      <c r="C82" s="62">
        <v>10.466098849451349</v>
      </c>
      <c r="D82" s="63">
        <v>0.90707454120201159</v>
      </c>
      <c r="E82" s="55"/>
      <c r="F82" s="57"/>
      <c r="G82" s="57"/>
      <c r="H82" s="57"/>
      <c r="I82" s="57"/>
      <c r="J82" s="57"/>
      <c r="K82" s="57"/>
      <c r="L82" s="57"/>
      <c r="M82" s="56"/>
      <c r="N82" s="56"/>
      <c r="O82" s="57"/>
      <c r="P82" s="57"/>
      <c r="Q82" s="56"/>
      <c r="R82" s="56"/>
      <c r="S82" s="56"/>
      <c r="T82" s="56"/>
      <c r="U82" s="56"/>
      <c r="V82" s="57"/>
      <c r="W82" s="57"/>
      <c r="X82" s="57"/>
      <c r="Y82" s="57"/>
      <c r="Z82" s="57"/>
    </row>
    <row r="83" spans="2:26">
      <c r="B83" s="49" t="s">
        <v>110</v>
      </c>
      <c r="C83" s="62">
        <v>10.062668416888441</v>
      </c>
      <c r="D83" s="63">
        <v>0.92737518037128686</v>
      </c>
      <c r="E83" s="55"/>
      <c r="F83" s="57"/>
      <c r="G83" s="57"/>
      <c r="H83" s="57"/>
      <c r="I83" s="57"/>
      <c r="J83" s="57"/>
      <c r="K83" s="57"/>
      <c r="L83" s="57"/>
      <c r="M83" s="56"/>
      <c r="N83" s="56"/>
      <c r="O83" s="57"/>
      <c r="P83" s="57"/>
      <c r="Q83" s="56"/>
      <c r="R83" s="56"/>
      <c r="S83" s="56"/>
      <c r="T83" s="56"/>
      <c r="U83" s="56"/>
      <c r="V83" s="57"/>
      <c r="W83" s="57"/>
      <c r="X83" s="57"/>
      <c r="Y83" s="57"/>
      <c r="Z83" s="57"/>
    </row>
    <row r="84" spans="2:26">
      <c r="B84" s="49" t="s">
        <v>111</v>
      </c>
      <c r="C84" s="62">
        <v>10.764371277138544</v>
      </c>
      <c r="D84" s="63">
        <v>0.93204095261719189</v>
      </c>
      <c r="E84" s="55"/>
      <c r="F84" s="57"/>
      <c r="G84" s="57"/>
      <c r="H84" s="57"/>
      <c r="I84" s="57"/>
      <c r="J84" s="57"/>
      <c r="K84" s="57"/>
      <c r="L84" s="57"/>
      <c r="M84" s="57"/>
      <c r="N84" s="57"/>
      <c r="O84" s="56"/>
      <c r="P84" s="56"/>
      <c r="Q84" s="56"/>
      <c r="R84" s="56"/>
      <c r="S84" s="56"/>
      <c r="T84" s="56"/>
      <c r="U84" s="56"/>
      <c r="V84" s="57"/>
      <c r="W84" s="57"/>
      <c r="X84" s="57"/>
      <c r="Y84" s="57"/>
      <c r="Z84" s="57"/>
    </row>
    <row r="85" spans="2:26">
      <c r="B85" s="49" t="s">
        <v>112</v>
      </c>
      <c r="C85" s="62">
        <v>9.9661806218745514</v>
      </c>
      <c r="D85" s="63">
        <v>0.92008601889182051</v>
      </c>
      <c r="E85" s="55"/>
      <c r="F85" s="57"/>
      <c r="G85" s="57"/>
      <c r="H85" s="57"/>
      <c r="I85" s="57"/>
      <c r="J85" s="57"/>
      <c r="K85" s="57"/>
      <c r="L85" s="57"/>
      <c r="M85" s="57"/>
      <c r="N85" s="57"/>
      <c r="O85" s="57"/>
      <c r="P85" s="57"/>
      <c r="Q85" s="56"/>
      <c r="R85" s="56"/>
      <c r="S85" s="56"/>
      <c r="T85" s="56"/>
      <c r="U85" s="56"/>
      <c r="V85" s="57"/>
      <c r="W85" s="57"/>
      <c r="X85" s="57"/>
      <c r="Y85" s="57"/>
      <c r="Z85" s="57"/>
    </row>
    <row r="86" spans="2:26">
      <c r="B86" s="49" t="s">
        <v>113</v>
      </c>
      <c r="C86" s="62">
        <v>10.217458523810828</v>
      </c>
      <c r="D86" s="63">
        <v>0.69382957418725277</v>
      </c>
      <c r="E86" s="55"/>
      <c r="F86" s="57"/>
      <c r="G86" s="57"/>
      <c r="H86" s="57"/>
      <c r="I86" s="57"/>
      <c r="J86" s="57"/>
      <c r="K86" s="57"/>
      <c r="L86" s="57"/>
      <c r="M86" s="57"/>
      <c r="N86" s="57"/>
      <c r="O86" s="57"/>
      <c r="P86" s="57"/>
      <c r="Q86" s="56"/>
      <c r="R86" s="56"/>
      <c r="S86" s="56"/>
      <c r="T86" s="56"/>
      <c r="U86" s="56"/>
      <c r="V86" s="57"/>
      <c r="W86" s="57"/>
      <c r="X86" s="57"/>
      <c r="Y86" s="57"/>
      <c r="Z86" s="57"/>
    </row>
    <row r="87" spans="2:26">
      <c r="B87" s="49" t="s">
        <v>114</v>
      </c>
      <c r="C87" s="62">
        <v>10.395833473555248</v>
      </c>
      <c r="D87" s="63">
        <v>0.88811630016074294</v>
      </c>
      <c r="E87" s="55"/>
      <c r="F87" s="57"/>
      <c r="G87" s="57"/>
      <c r="H87" s="57"/>
      <c r="I87" s="57"/>
      <c r="J87" s="57"/>
      <c r="K87" s="57"/>
      <c r="L87" s="57"/>
      <c r="M87" s="57"/>
      <c r="N87" s="57"/>
      <c r="O87" s="57"/>
      <c r="P87" s="57"/>
      <c r="Q87" s="56"/>
      <c r="R87" s="56"/>
      <c r="S87" s="57"/>
      <c r="T87" s="57"/>
      <c r="U87" s="56"/>
      <c r="V87" s="56"/>
      <c r="W87" s="56"/>
      <c r="X87" s="56"/>
      <c r="Y87" s="57"/>
      <c r="Z87" s="57"/>
    </row>
    <row r="88" spans="2:26">
      <c r="B88" s="49" t="s">
        <v>115</v>
      </c>
      <c r="C88" s="62">
        <v>10.485256145112684</v>
      </c>
      <c r="D88" s="63">
        <v>0.95377705048157591</v>
      </c>
      <c r="E88" s="55"/>
      <c r="F88" s="57"/>
      <c r="G88" s="57"/>
      <c r="H88" s="57"/>
      <c r="I88" s="57"/>
      <c r="J88" s="57"/>
      <c r="K88" s="57"/>
      <c r="L88" s="57"/>
      <c r="M88" s="57"/>
      <c r="N88" s="57"/>
      <c r="O88" s="57"/>
      <c r="P88" s="57"/>
      <c r="Q88" s="56"/>
      <c r="R88" s="56"/>
      <c r="S88" s="57"/>
      <c r="T88" s="57"/>
      <c r="U88" s="56"/>
      <c r="V88" s="56"/>
      <c r="W88" s="56"/>
      <c r="X88" s="56"/>
      <c r="Y88" s="57"/>
      <c r="Z88" s="57"/>
    </row>
    <row r="89" spans="2:26">
      <c r="B89" s="49" t="s">
        <v>116</v>
      </c>
      <c r="C89" s="62">
        <v>10.396077920037964</v>
      </c>
      <c r="D89" s="63">
        <v>0.93171773177280648</v>
      </c>
      <c r="E89" s="55"/>
      <c r="F89" s="57"/>
      <c r="G89" s="57"/>
      <c r="H89" s="57"/>
      <c r="I89" s="57"/>
      <c r="J89" s="57"/>
      <c r="K89" s="57"/>
      <c r="L89" s="57"/>
      <c r="M89" s="57"/>
      <c r="N89" s="57"/>
      <c r="O89" s="57"/>
      <c r="P89" s="57"/>
      <c r="Q89" s="56"/>
      <c r="R89" s="56"/>
      <c r="S89" s="57"/>
      <c r="T89" s="57"/>
      <c r="U89" s="56"/>
      <c r="V89" s="56"/>
      <c r="W89" s="56"/>
      <c r="X89" s="56"/>
      <c r="Y89" s="57"/>
      <c r="Z89" s="57"/>
    </row>
    <row r="90" spans="2:26">
      <c r="B90" s="49" t="s">
        <v>117</v>
      </c>
      <c r="C90" s="62">
        <v>10.658059035083072</v>
      </c>
      <c r="D90" s="63">
        <v>0.92161688472001946</v>
      </c>
      <c r="E90" s="55"/>
      <c r="F90" s="57"/>
      <c r="G90" s="57"/>
      <c r="H90" s="57"/>
      <c r="I90" s="57"/>
      <c r="J90" s="57"/>
      <c r="K90" s="57"/>
      <c r="L90" s="57"/>
      <c r="M90" s="57"/>
      <c r="N90" s="57"/>
      <c r="O90" s="57"/>
      <c r="P90" s="57"/>
      <c r="Q90" s="56"/>
      <c r="R90" s="56"/>
      <c r="S90" s="57"/>
      <c r="T90" s="57"/>
      <c r="U90" s="56"/>
      <c r="V90" s="56"/>
      <c r="W90" s="56"/>
      <c r="X90" s="56"/>
      <c r="Y90" s="57"/>
      <c r="Z90" s="57"/>
    </row>
    <row r="91" spans="2:26">
      <c r="B91" s="49" t="s">
        <v>118</v>
      </c>
      <c r="C91" s="62">
        <v>8.6740259854430253</v>
      </c>
      <c r="D91" s="63">
        <v>0.36706166692648651</v>
      </c>
      <c r="E91" s="55"/>
      <c r="F91" s="57"/>
      <c r="G91" s="57"/>
      <c r="H91" s="57"/>
      <c r="I91" s="57"/>
      <c r="J91" s="57"/>
      <c r="K91" s="57"/>
      <c r="L91" s="57"/>
      <c r="M91" s="57"/>
      <c r="N91" s="57"/>
      <c r="O91" s="57"/>
      <c r="P91" s="57"/>
      <c r="Q91" s="57"/>
      <c r="R91" s="57"/>
      <c r="S91" s="57"/>
      <c r="T91" s="57"/>
      <c r="U91" s="57"/>
      <c r="V91" s="56"/>
      <c r="W91" s="57"/>
      <c r="X91" s="57"/>
      <c r="Y91" s="57"/>
      <c r="Z91" s="57"/>
    </row>
    <row r="92" spans="2:26">
      <c r="B92" s="49" t="s">
        <v>119</v>
      </c>
      <c r="C92" s="62">
        <v>10.406230600108763</v>
      </c>
      <c r="D92" s="63">
        <v>0.20218172864533596</v>
      </c>
      <c r="E92" s="55"/>
      <c r="F92" s="57"/>
      <c r="G92" s="57"/>
      <c r="H92" s="57"/>
      <c r="I92" s="57"/>
      <c r="J92" s="57"/>
      <c r="K92" s="57"/>
      <c r="L92" s="57"/>
      <c r="M92" s="57"/>
      <c r="N92" s="57"/>
      <c r="O92" s="57"/>
      <c r="P92" s="57"/>
      <c r="Q92" s="57"/>
      <c r="R92" s="57"/>
      <c r="S92" s="57"/>
      <c r="T92" s="57"/>
      <c r="U92" s="57"/>
      <c r="V92" s="56"/>
      <c r="W92" s="57"/>
      <c r="X92" s="57"/>
      <c r="Y92" s="57"/>
      <c r="Z92" s="57"/>
    </row>
    <row r="93" spans="2:26">
      <c r="B93" s="49" t="s">
        <v>120</v>
      </c>
      <c r="C93" s="62">
        <v>7.3932630947638378</v>
      </c>
      <c r="D93" s="63">
        <v>0.26914905863761474</v>
      </c>
      <c r="E93" s="55"/>
      <c r="F93" s="57"/>
      <c r="G93" s="57"/>
      <c r="H93" s="57"/>
      <c r="I93" s="57"/>
      <c r="J93" s="57"/>
      <c r="K93" s="57"/>
      <c r="L93" s="57"/>
      <c r="M93" s="57"/>
      <c r="N93" s="57"/>
      <c r="O93" s="57"/>
      <c r="P93" s="57"/>
      <c r="Q93" s="57"/>
      <c r="R93" s="57"/>
      <c r="S93" s="57"/>
      <c r="T93" s="57"/>
      <c r="U93" s="56"/>
      <c r="V93" s="56"/>
      <c r="W93" s="57"/>
      <c r="X93" s="57"/>
      <c r="Y93" s="57"/>
      <c r="Z93" s="57"/>
    </row>
    <row r="94" spans="2:26">
      <c r="B94" s="49" t="s">
        <v>121</v>
      </c>
      <c r="C94" s="62">
        <v>8.6434733573265667</v>
      </c>
      <c r="D94" s="63">
        <v>0.55071808716999826</v>
      </c>
      <c r="E94" s="55"/>
      <c r="F94" s="57"/>
      <c r="G94" s="57"/>
      <c r="H94" s="57"/>
      <c r="I94" s="57"/>
      <c r="J94" s="57"/>
      <c r="K94" s="57"/>
      <c r="L94" s="57"/>
      <c r="M94" s="57"/>
      <c r="N94" s="57"/>
      <c r="O94" s="57"/>
      <c r="P94" s="57"/>
      <c r="Q94" s="57"/>
      <c r="R94" s="57"/>
      <c r="S94" s="57"/>
      <c r="T94" s="57"/>
      <c r="U94" s="56"/>
      <c r="V94" s="57"/>
      <c r="W94" s="56"/>
      <c r="X94" s="57"/>
      <c r="Y94" s="57"/>
      <c r="Z94" s="57"/>
    </row>
    <row r="95" spans="2:26">
      <c r="B95" s="49" t="s">
        <v>122</v>
      </c>
      <c r="C95" s="62">
        <v>8.8240894827918233</v>
      </c>
      <c r="D95" s="63">
        <v>0.34234060496254576</v>
      </c>
      <c r="E95" s="55"/>
      <c r="F95" s="59"/>
      <c r="G95" s="60"/>
      <c r="H95" s="61"/>
      <c r="I95" s="57"/>
      <c r="J95" s="57"/>
      <c r="K95" s="57"/>
      <c r="L95" s="57"/>
      <c r="M95" s="57"/>
      <c r="N95" s="57"/>
      <c r="O95" s="57"/>
      <c r="P95" s="57"/>
      <c r="Q95" s="57"/>
      <c r="R95" s="57"/>
      <c r="S95" s="57"/>
      <c r="T95" s="57"/>
      <c r="U95" s="56"/>
      <c r="V95" s="57"/>
      <c r="W95" s="57"/>
      <c r="X95" s="56"/>
      <c r="Y95" s="57"/>
      <c r="Z95" s="58"/>
    </row>
    <row r="96" spans="2:26">
      <c r="B96" s="49" t="s">
        <v>123</v>
      </c>
      <c r="C96" s="62">
        <v>8.17413934342947</v>
      </c>
      <c r="D96" s="63">
        <v>0.35576969729457064</v>
      </c>
      <c r="E96" s="55"/>
      <c r="F96" s="56"/>
      <c r="G96" s="56"/>
      <c r="H96" s="56"/>
      <c r="I96" s="57"/>
      <c r="J96" s="57"/>
      <c r="K96" s="57"/>
      <c r="L96" s="57"/>
      <c r="M96" s="57"/>
      <c r="N96" s="57"/>
      <c r="O96" s="57"/>
      <c r="P96" s="57"/>
      <c r="Q96" s="57"/>
      <c r="R96" s="57"/>
      <c r="S96" s="57"/>
      <c r="T96" s="57"/>
      <c r="U96" s="56"/>
      <c r="V96" s="57"/>
      <c r="W96" s="57"/>
      <c r="X96" s="56"/>
      <c r="Y96" s="57"/>
      <c r="Z96" s="57"/>
    </row>
    <row r="97" spans="2:26">
      <c r="B97" s="49" t="s">
        <v>124</v>
      </c>
      <c r="C97" s="62">
        <v>8.4589282832842621</v>
      </c>
      <c r="D97" s="63">
        <v>0.38396515330257008</v>
      </c>
      <c r="E97" s="55"/>
      <c r="F97" s="56"/>
      <c r="G97" s="56"/>
      <c r="H97" s="56"/>
      <c r="I97" s="57"/>
      <c r="J97" s="57"/>
      <c r="K97" s="57"/>
      <c r="L97" s="57"/>
      <c r="M97" s="57"/>
      <c r="N97" s="57"/>
      <c r="O97" s="57"/>
      <c r="P97" s="57"/>
      <c r="Q97" s="57"/>
      <c r="R97" s="57"/>
      <c r="S97" s="57"/>
      <c r="T97" s="57"/>
      <c r="U97" s="56"/>
      <c r="V97" s="57"/>
      <c r="W97" s="57"/>
      <c r="X97" s="57"/>
      <c r="Y97" s="56"/>
      <c r="Z97" s="57"/>
    </row>
    <row r="98" spans="2:26">
      <c r="B98" s="49" t="s">
        <v>125</v>
      </c>
      <c r="C98" s="62">
        <v>9.048291920021784</v>
      </c>
      <c r="D98" s="63">
        <v>0.34538603126000583</v>
      </c>
      <c r="E98" s="55"/>
      <c r="F98" s="56"/>
      <c r="G98" s="56"/>
      <c r="H98" s="56"/>
      <c r="I98" s="57"/>
      <c r="J98" s="57"/>
      <c r="K98" s="57"/>
      <c r="L98" s="57"/>
      <c r="M98" s="57"/>
      <c r="N98" s="57"/>
      <c r="O98" s="57"/>
      <c r="P98" s="57"/>
      <c r="Q98" s="57"/>
      <c r="R98" s="57"/>
      <c r="S98" s="57"/>
      <c r="T98" s="57"/>
      <c r="U98" s="56"/>
      <c r="V98" s="57"/>
      <c r="W98" s="57"/>
      <c r="X98" s="57"/>
      <c r="Y98" s="56"/>
      <c r="Z98" s="57"/>
    </row>
    <row r="99" spans="2:26">
      <c r="B99" s="49" t="s">
        <v>126</v>
      </c>
      <c r="C99" s="62">
        <v>9.3645196228238579</v>
      </c>
      <c r="D99" s="63">
        <v>0.68528583218254879</v>
      </c>
      <c r="E99" s="55"/>
      <c r="F99" s="56"/>
      <c r="G99" s="56"/>
      <c r="H99" s="56"/>
      <c r="I99" s="57"/>
      <c r="J99" s="57"/>
      <c r="K99" s="57"/>
      <c r="L99" s="57"/>
      <c r="M99" s="57"/>
      <c r="N99" s="57"/>
      <c r="O99" s="57"/>
      <c r="P99" s="57"/>
      <c r="Q99" s="57"/>
      <c r="R99" s="57"/>
      <c r="S99" s="57"/>
      <c r="T99" s="57"/>
      <c r="U99" s="56"/>
      <c r="V99" s="57"/>
      <c r="W99" s="57"/>
      <c r="X99" s="57"/>
      <c r="Y99" s="56"/>
      <c r="Z99" s="57"/>
    </row>
    <row r="100" spans="2:26">
      <c r="B100" s="49" t="s">
        <v>127</v>
      </c>
      <c r="C100" s="62">
        <v>8.3022657948733674</v>
      </c>
      <c r="D100" s="63">
        <v>0.23801746656473416</v>
      </c>
      <c r="E100" s="55"/>
      <c r="F100" s="57"/>
      <c r="G100" s="57"/>
      <c r="H100" s="57"/>
      <c r="I100" s="56"/>
      <c r="J100" s="56"/>
      <c r="K100" s="56"/>
      <c r="L100" s="56"/>
      <c r="M100" s="57"/>
      <c r="N100" s="57"/>
      <c r="O100" s="57"/>
      <c r="P100" s="57"/>
      <c r="Q100" s="57"/>
      <c r="R100" s="57"/>
      <c r="S100" s="57"/>
      <c r="T100" s="57"/>
      <c r="U100" s="56"/>
      <c r="V100" s="57"/>
      <c r="W100" s="57"/>
      <c r="X100" s="57"/>
      <c r="Y100" s="56"/>
      <c r="Z100" s="57"/>
    </row>
    <row r="101" spans="2:26">
      <c r="B101" s="49" t="s">
        <v>128</v>
      </c>
      <c r="C101" s="62"/>
      <c r="D101" s="63"/>
      <c r="E101" s="56"/>
      <c r="F101" s="56"/>
      <c r="G101" s="56"/>
      <c r="H101" s="56"/>
      <c r="I101" s="56"/>
      <c r="J101" s="56"/>
      <c r="K101" s="56"/>
      <c r="L101" s="56"/>
      <c r="M101" s="57"/>
      <c r="N101" s="57"/>
      <c r="O101" s="57"/>
      <c r="P101" s="57"/>
      <c r="Q101" s="57"/>
      <c r="R101" s="57"/>
      <c r="S101" s="57"/>
      <c r="T101" s="57"/>
      <c r="U101" s="56"/>
      <c r="V101" s="57"/>
      <c r="W101" s="57"/>
      <c r="X101" s="57"/>
      <c r="Y101" s="57"/>
      <c r="Z101" s="56"/>
    </row>
    <row r="102" spans="2:26">
      <c r="B102" s="49" t="s">
        <v>129</v>
      </c>
      <c r="C102" s="62">
        <v>8.4379335104306055</v>
      </c>
      <c r="D102" s="63">
        <v>0.2680555987329718</v>
      </c>
      <c r="E102" s="56"/>
      <c r="F102" s="56"/>
      <c r="G102" s="56"/>
      <c r="H102" s="56"/>
      <c r="I102" s="56"/>
      <c r="J102" s="56"/>
      <c r="K102" s="56"/>
      <c r="L102" s="56"/>
      <c r="M102" s="57"/>
      <c r="N102" s="57"/>
      <c r="O102" s="57"/>
      <c r="P102" s="57"/>
      <c r="Q102" s="57"/>
      <c r="R102" s="57"/>
      <c r="S102" s="57"/>
      <c r="T102" s="57"/>
      <c r="U102" s="56"/>
      <c r="V102" s="57"/>
      <c r="W102" s="57"/>
      <c r="X102" s="57"/>
      <c r="Y102" s="57"/>
      <c r="Z102" s="56"/>
    </row>
    <row r="103" spans="2:26">
      <c r="B103" s="49" t="s">
        <v>130</v>
      </c>
      <c r="C103" s="62">
        <v>8.708969906980947</v>
      </c>
      <c r="D103" s="63">
        <v>0.4861720512179975</v>
      </c>
      <c r="E103" s="56"/>
      <c r="F103" s="56"/>
      <c r="G103" s="56"/>
      <c r="H103" s="56"/>
      <c r="I103" s="56"/>
      <c r="J103" s="56"/>
      <c r="K103" s="56"/>
      <c r="L103" s="56"/>
      <c r="M103" s="57"/>
      <c r="N103" s="57"/>
      <c r="O103" s="57"/>
      <c r="P103" s="57"/>
      <c r="Q103" s="57"/>
      <c r="R103" s="57"/>
      <c r="S103" s="57"/>
      <c r="T103" s="57"/>
      <c r="U103" s="56"/>
      <c r="V103" s="57"/>
      <c r="W103" s="57"/>
      <c r="X103" s="57"/>
      <c r="Y103" s="57"/>
      <c r="Z103" s="56"/>
    </row>
    <row r="104" spans="2:26">
      <c r="B104" s="53" t="s">
        <v>131</v>
      </c>
      <c r="C104" s="62">
        <v>7.7279755421055585</v>
      </c>
      <c r="D104" s="64">
        <v>0.1044527768019799</v>
      </c>
      <c r="E104" s="56"/>
      <c r="F104" s="56"/>
      <c r="G104" s="56"/>
      <c r="H104" s="56"/>
      <c r="I104" s="56"/>
      <c r="J104" s="56"/>
      <c r="K104" s="56"/>
      <c r="L104" s="56"/>
      <c r="M104" s="57"/>
      <c r="N104" s="57"/>
      <c r="O104" s="57"/>
      <c r="P104" s="57"/>
      <c r="Q104" s="57"/>
      <c r="R104" s="57"/>
      <c r="S104" s="57"/>
      <c r="T104" s="57"/>
      <c r="U104" s="56"/>
      <c r="V104" s="57"/>
      <c r="W104" s="57"/>
      <c r="X104" s="57"/>
      <c r="Y104" s="57"/>
      <c r="Z104" s="56"/>
    </row>
    <row r="105" spans="2:26">
      <c r="B105" s="49" t="s">
        <v>132</v>
      </c>
      <c r="C105" s="62">
        <v>6.8384052008473439</v>
      </c>
      <c r="D105" s="63">
        <v>3.6703056301807056E-2</v>
      </c>
      <c r="E105" s="56"/>
      <c r="F105" s="57"/>
      <c r="G105" s="57"/>
      <c r="H105" s="57"/>
      <c r="I105" s="56"/>
      <c r="J105" s="56"/>
      <c r="K105" s="56"/>
      <c r="L105" s="56"/>
      <c r="M105" s="57"/>
      <c r="N105" s="57"/>
      <c r="O105" s="57"/>
      <c r="P105" s="57"/>
      <c r="Q105" s="57"/>
      <c r="R105" s="57"/>
      <c r="S105" s="57"/>
      <c r="T105" s="57"/>
      <c r="U105" s="56"/>
      <c r="V105" s="57"/>
      <c r="W105" s="57"/>
      <c r="X105" s="57"/>
      <c r="Y105" s="57"/>
      <c r="Z105" s="57"/>
    </row>
    <row r="106" spans="2:26">
      <c r="B106" s="49" t="s">
        <v>133</v>
      </c>
      <c r="C106" s="62">
        <v>6.8997231072848724</v>
      </c>
      <c r="D106" s="63">
        <v>2.5073835849890039E-2</v>
      </c>
      <c r="E106" s="56"/>
      <c r="F106" s="56"/>
      <c r="G106" s="56"/>
      <c r="H106" s="56"/>
      <c r="I106" s="56"/>
      <c r="J106" s="56"/>
      <c r="K106" s="56"/>
      <c r="L106" s="56"/>
      <c r="M106" s="56"/>
      <c r="N106" s="56"/>
      <c r="O106" s="56"/>
      <c r="P106" s="56"/>
      <c r="Q106" s="57"/>
      <c r="R106" s="57"/>
      <c r="S106" s="57"/>
      <c r="T106" s="57"/>
      <c r="U106" s="56"/>
      <c r="V106" s="57"/>
      <c r="W106" s="57"/>
      <c r="X106" s="57"/>
      <c r="Y106" s="57"/>
      <c r="Z106" s="57"/>
    </row>
    <row r="107" spans="2:26">
      <c r="B107" s="49" t="s">
        <v>134</v>
      </c>
      <c r="C107" s="62">
        <v>8.4738680666778645</v>
      </c>
      <c r="D107" s="63">
        <v>0.13995864570332836</v>
      </c>
      <c r="E107" s="56"/>
      <c r="F107" s="59"/>
      <c r="G107" s="60"/>
      <c r="H107" s="61"/>
      <c r="I107" s="56"/>
      <c r="J107" s="56"/>
      <c r="K107" s="56"/>
      <c r="L107" s="56"/>
      <c r="M107" s="56"/>
      <c r="N107" s="56"/>
      <c r="O107" s="56"/>
      <c r="P107" s="56"/>
      <c r="Q107" s="57"/>
      <c r="R107" s="57"/>
      <c r="S107" s="57"/>
      <c r="T107" s="57"/>
      <c r="U107" s="56"/>
      <c r="V107" s="57"/>
      <c r="W107" s="57"/>
      <c r="X107" s="57"/>
      <c r="Y107" s="57"/>
      <c r="Z107" s="57"/>
    </row>
    <row r="108" spans="2:26">
      <c r="B108" s="49" t="s">
        <v>135</v>
      </c>
      <c r="C108" s="62">
        <v>7.8528278122817445</v>
      </c>
      <c r="D108" s="63">
        <v>0.10277559474220757</v>
      </c>
      <c r="E108" s="56"/>
      <c r="F108" s="56"/>
      <c r="G108" s="56"/>
      <c r="H108" s="56"/>
      <c r="I108" s="56"/>
      <c r="J108" s="56"/>
      <c r="K108" s="56"/>
      <c r="L108" s="56"/>
      <c r="M108" s="56"/>
      <c r="N108" s="56"/>
      <c r="O108" s="56"/>
      <c r="P108" s="56"/>
      <c r="Q108" s="57"/>
      <c r="R108" s="57"/>
      <c r="S108" s="57"/>
      <c r="T108" s="57"/>
      <c r="U108" s="56"/>
      <c r="V108" s="57"/>
      <c r="W108" s="57"/>
      <c r="X108" s="57"/>
      <c r="Y108" s="57"/>
      <c r="Z108" s="57"/>
    </row>
    <row r="109" spans="2:26">
      <c r="B109" s="49" t="s">
        <v>136</v>
      </c>
      <c r="C109" s="62">
        <v>8.3313454248457237</v>
      </c>
      <c r="D109" s="63">
        <v>0.24066238539743159</v>
      </c>
      <c r="E109" s="56"/>
      <c r="F109" s="57"/>
      <c r="G109" s="57"/>
      <c r="H109" s="57"/>
      <c r="I109" s="57"/>
      <c r="J109" s="57"/>
      <c r="K109" s="57"/>
      <c r="L109" s="57"/>
      <c r="M109" s="56"/>
      <c r="N109" s="56"/>
      <c r="O109" s="56"/>
      <c r="P109" s="56"/>
      <c r="Q109" s="57"/>
      <c r="R109" s="57"/>
      <c r="S109" s="57"/>
      <c r="T109" s="57"/>
      <c r="U109" s="56"/>
      <c r="V109" s="57"/>
      <c r="W109" s="57"/>
      <c r="X109" s="57"/>
      <c r="Y109" s="57"/>
      <c r="Z109" s="57"/>
    </row>
    <row r="110" spans="2:26">
      <c r="B110" s="49" t="s">
        <v>137</v>
      </c>
      <c r="C110" s="62">
        <v>7.014814351275545</v>
      </c>
      <c r="D110" s="63">
        <v>3.4015434192487468E-2</v>
      </c>
      <c r="E110" s="56"/>
      <c r="F110" s="57"/>
      <c r="G110" s="57"/>
      <c r="H110" s="57"/>
      <c r="I110" s="57"/>
      <c r="J110" s="57"/>
      <c r="K110" s="57"/>
      <c r="L110" s="57"/>
      <c r="M110" s="57"/>
      <c r="N110" s="57"/>
      <c r="O110" s="56"/>
      <c r="P110" s="56"/>
      <c r="Q110" s="56"/>
      <c r="R110" s="56"/>
      <c r="S110" s="56"/>
      <c r="T110" s="56"/>
      <c r="U110" s="56"/>
      <c r="V110" s="57"/>
      <c r="W110" s="57"/>
      <c r="X110" s="57"/>
      <c r="Y110" s="57"/>
      <c r="Z110" s="57"/>
    </row>
    <row r="111" spans="2:26">
      <c r="B111" s="49" t="s">
        <v>138</v>
      </c>
      <c r="C111" s="62">
        <v>7.843064016692054</v>
      </c>
      <c r="D111" s="63">
        <v>3.8780000723498145E-2</v>
      </c>
      <c r="E111" s="56"/>
      <c r="F111" s="57"/>
      <c r="G111" s="57"/>
      <c r="H111" s="57"/>
      <c r="I111" s="57"/>
      <c r="J111" s="57"/>
      <c r="K111" s="57"/>
      <c r="L111" s="57"/>
      <c r="M111" s="57"/>
      <c r="N111" s="57"/>
      <c r="O111" s="56"/>
      <c r="P111" s="56"/>
      <c r="Q111" s="56"/>
      <c r="R111" s="56"/>
      <c r="S111" s="56"/>
      <c r="T111" s="56"/>
      <c r="U111" s="56"/>
      <c r="V111" s="57"/>
      <c r="W111" s="57"/>
      <c r="X111" s="57"/>
      <c r="Y111" s="57"/>
      <c r="Z111" s="57"/>
    </row>
    <row r="112" spans="2:26">
      <c r="B112" s="49" t="s">
        <v>139</v>
      </c>
      <c r="C112" s="62">
        <v>8.2684753889825977</v>
      </c>
      <c r="D112" s="63">
        <v>0.24104266878248354</v>
      </c>
      <c r="E112" s="56"/>
      <c r="F112" s="57"/>
      <c r="G112" s="57"/>
      <c r="H112" s="57"/>
      <c r="I112" s="57"/>
      <c r="J112" s="57"/>
      <c r="K112" s="57"/>
      <c r="L112" s="57"/>
      <c r="M112" s="57"/>
      <c r="N112" s="57"/>
      <c r="O112" s="56"/>
      <c r="P112" s="56"/>
      <c r="Q112" s="56"/>
      <c r="R112" s="56"/>
      <c r="S112" s="56"/>
      <c r="T112" s="56"/>
      <c r="U112" s="56"/>
      <c r="V112" s="57"/>
      <c r="W112" s="57"/>
      <c r="X112" s="57"/>
      <c r="Y112" s="57"/>
      <c r="Z112" s="57"/>
    </row>
    <row r="113" spans="2:26">
      <c r="B113" s="49" t="s">
        <v>140</v>
      </c>
      <c r="C113" s="62">
        <v>7.1770187659099003</v>
      </c>
      <c r="D113" s="63">
        <v>5.4619498688076723E-2</v>
      </c>
      <c r="E113" s="56"/>
      <c r="F113" s="57"/>
      <c r="G113" s="57"/>
      <c r="H113" s="57"/>
      <c r="I113" s="57"/>
      <c r="J113" s="57"/>
      <c r="K113" s="57"/>
      <c r="L113" s="57"/>
      <c r="M113" s="57"/>
      <c r="N113" s="57"/>
      <c r="O113" s="57"/>
      <c r="P113" s="57"/>
      <c r="Q113" s="56"/>
      <c r="R113" s="56"/>
      <c r="S113" s="57"/>
      <c r="T113" s="57"/>
      <c r="U113" s="56"/>
      <c r="V113" s="56"/>
      <c r="W113" s="56"/>
      <c r="X113" s="56"/>
      <c r="Y113" s="57"/>
      <c r="Z113" s="57"/>
    </row>
    <row r="114" spans="2:26">
      <c r="B114" s="49" t="s">
        <v>141</v>
      </c>
      <c r="C114" s="62">
        <v>9.4415314548696934</v>
      </c>
      <c r="D114" s="63">
        <v>9.0094189832411867E-2</v>
      </c>
      <c r="E114" s="56"/>
      <c r="F114" s="57"/>
      <c r="G114" s="57"/>
      <c r="H114" s="57"/>
      <c r="I114" s="57"/>
      <c r="J114" s="57"/>
      <c r="K114" s="57"/>
      <c r="L114" s="57"/>
      <c r="M114" s="57"/>
      <c r="N114" s="57"/>
      <c r="O114" s="57"/>
      <c r="P114" s="57"/>
      <c r="Q114" s="56"/>
      <c r="R114" s="56"/>
      <c r="S114" s="57"/>
      <c r="T114" s="57"/>
      <c r="U114" s="56"/>
      <c r="V114" s="56"/>
      <c r="W114" s="56"/>
      <c r="X114" s="56"/>
      <c r="Y114" s="57"/>
      <c r="Z114" s="57"/>
    </row>
    <row r="115" spans="2:26">
      <c r="B115" s="49" t="s">
        <v>142</v>
      </c>
      <c r="C115" s="62">
        <v>6.8865316425305103</v>
      </c>
      <c r="D115" s="63">
        <v>1.2115619634631774E-2</v>
      </c>
      <c r="E115" s="56"/>
      <c r="F115" s="57"/>
      <c r="G115" s="57"/>
      <c r="H115" s="57"/>
      <c r="I115" s="57"/>
      <c r="J115" s="57"/>
      <c r="K115" s="57"/>
      <c r="L115" s="57"/>
      <c r="M115" s="57"/>
      <c r="N115" s="57"/>
      <c r="O115" s="57"/>
      <c r="P115" s="57"/>
      <c r="Q115" s="56"/>
      <c r="R115" s="56"/>
      <c r="S115" s="57"/>
      <c r="T115" s="57"/>
      <c r="U115" s="56"/>
      <c r="V115" s="56"/>
      <c r="W115" s="56"/>
      <c r="X115" s="56"/>
      <c r="Y115" s="57"/>
      <c r="Z115" s="57"/>
    </row>
    <row r="116" spans="2:26">
      <c r="B116" s="49" t="s">
        <v>143</v>
      </c>
      <c r="C116" s="62">
        <v>5.8805329864007003</v>
      </c>
      <c r="D116" s="63">
        <v>3.5169847335069643E-2</v>
      </c>
      <c r="E116" s="56"/>
      <c r="F116" s="57"/>
      <c r="G116" s="57"/>
      <c r="H116" s="57"/>
      <c r="I116" s="57"/>
      <c r="J116" s="57"/>
      <c r="K116" s="57"/>
      <c r="L116" s="57"/>
      <c r="M116" s="57"/>
      <c r="N116" s="57"/>
      <c r="O116" s="57"/>
      <c r="P116" s="57"/>
      <c r="Q116" s="56"/>
      <c r="R116" s="56"/>
      <c r="S116" s="57"/>
      <c r="T116" s="57"/>
      <c r="U116" s="56"/>
      <c r="V116" s="56"/>
      <c r="W116" s="56"/>
      <c r="X116" s="56"/>
      <c r="Y116" s="57"/>
      <c r="Z116" s="57"/>
    </row>
    <row r="117" spans="2:26">
      <c r="B117" s="49" t="s">
        <v>144</v>
      </c>
      <c r="C117" s="62">
        <v>7.6192334162268054</v>
      </c>
      <c r="D117" s="63">
        <v>0.16194582688405468</v>
      </c>
      <c r="E117" s="56"/>
      <c r="F117" s="57"/>
      <c r="G117" s="57"/>
      <c r="H117" s="57"/>
      <c r="I117" s="57"/>
      <c r="J117" s="57"/>
      <c r="K117" s="57"/>
      <c r="L117" s="57"/>
      <c r="M117" s="57"/>
      <c r="N117" s="57"/>
      <c r="O117" s="57"/>
      <c r="P117" s="57"/>
      <c r="Q117" s="56"/>
      <c r="R117" s="56"/>
      <c r="S117" s="57"/>
      <c r="T117" s="57"/>
      <c r="U117" s="56"/>
      <c r="V117" s="56"/>
      <c r="W117" s="56"/>
      <c r="X117" s="56"/>
      <c r="Y117" s="57"/>
      <c r="Z117" s="57"/>
    </row>
    <row r="118" spans="2:26">
      <c r="B118" s="49" t="s">
        <v>145</v>
      </c>
      <c r="C118" s="62">
        <v>8.1077200619105341</v>
      </c>
      <c r="D118" s="63">
        <v>0.24975671490822279</v>
      </c>
      <c r="E118" s="56"/>
      <c r="F118" s="57"/>
      <c r="G118" s="57"/>
      <c r="H118" s="57"/>
      <c r="I118" s="57"/>
      <c r="J118" s="57"/>
      <c r="K118" s="57"/>
      <c r="L118" s="57"/>
      <c r="M118" s="57"/>
      <c r="N118" s="57"/>
      <c r="O118" s="57"/>
      <c r="P118" s="57"/>
      <c r="Q118" s="57"/>
      <c r="R118" s="57"/>
      <c r="S118" s="57"/>
      <c r="T118" s="57"/>
      <c r="U118" s="57"/>
      <c r="V118" s="56"/>
      <c r="W118" s="57"/>
      <c r="X118" s="57"/>
      <c r="Y118" s="57"/>
      <c r="Z118" s="57"/>
    </row>
    <row r="119" spans="2:26">
      <c r="B119" s="49" t="s">
        <v>146</v>
      </c>
      <c r="C119" s="62">
        <v>6.4313310819334788</v>
      </c>
      <c r="D119" s="63">
        <v>1.491514527017152E-2</v>
      </c>
      <c r="E119" s="56"/>
      <c r="F119" s="57"/>
      <c r="G119" s="57"/>
      <c r="H119" s="57"/>
      <c r="I119" s="57"/>
      <c r="J119" s="57"/>
      <c r="K119" s="57"/>
      <c r="L119" s="57"/>
      <c r="M119" s="57"/>
      <c r="N119" s="57"/>
      <c r="O119" s="57"/>
      <c r="P119" s="57"/>
      <c r="Q119" s="57"/>
      <c r="R119" s="57"/>
      <c r="S119" s="57"/>
      <c r="T119" s="57"/>
      <c r="U119" s="57"/>
      <c r="V119" s="56"/>
      <c r="W119" s="57"/>
      <c r="X119" s="57"/>
      <c r="Y119" s="57"/>
      <c r="Z119" s="57"/>
    </row>
    <row r="120" spans="2:26">
      <c r="B120" s="49" t="s">
        <v>147</v>
      </c>
      <c r="C120" s="62">
        <v>7.2019163175316274</v>
      </c>
      <c r="D120" s="63">
        <v>2.686655385070142E-2</v>
      </c>
      <c r="E120" s="56"/>
      <c r="F120" s="57"/>
      <c r="G120" s="57"/>
      <c r="H120" s="57"/>
      <c r="I120" s="57"/>
      <c r="J120" s="57"/>
      <c r="K120" s="57"/>
      <c r="L120" s="57"/>
      <c r="M120" s="57"/>
      <c r="N120" s="57"/>
      <c r="O120" s="57"/>
      <c r="P120" s="57"/>
      <c r="Q120" s="57"/>
      <c r="R120" s="57"/>
      <c r="S120" s="57"/>
      <c r="T120" s="57"/>
      <c r="U120" s="56"/>
      <c r="V120" s="56"/>
      <c r="W120" s="57"/>
      <c r="X120" s="57"/>
      <c r="Y120" s="57"/>
      <c r="Z120" s="57"/>
    </row>
    <row r="121" spans="2:26">
      <c r="B121" s="49" t="s">
        <v>148</v>
      </c>
      <c r="C121" s="62">
        <v>5.7557422135869123</v>
      </c>
      <c r="D121" s="63">
        <v>0.1415001402280128</v>
      </c>
      <c r="E121" s="56"/>
      <c r="F121" s="57"/>
      <c r="G121" s="57"/>
      <c r="H121" s="57"/>
      <c r="I121" s="57"/>
      <c r="J121" s="57"/>
      <c r="K121" s="57"/>
      <c r="L121" s="57"/>
      <c r="M121" s="57"/>
      <c r="N121" s="57"/>
      <c r="O121" s="57"/>
      <c r="P121" s="57"/>
      <c r="Q121" s="57"/>
      <c r="R121" s="57"/>
      <c r="S121" s="57"/>
      <c r="T121" s="57"/>
      <c r="U121" s="56"/>
      <c r="V121" s="56"/>
      <c r="W121" s="57"/>
      <c r="X121" s="57"/>
      <c r="Y121" s="57"/>
      <c r="Z121" s="57"/>
    </row>
    <row r="122" spans="2:26">
      <c r="B122" s="49" t="s">
        <v>149</v>
      </c>
      <c r="C122" s="62">
        <v>8.2880315677764642</v>
      </c>
      <c r="D122" s="63">
        <v>9.6791260734667872E-2</v>
      </c>
      <c r="E122" s="56"/>
      <c r="F122" s="57"/>
      <c r="G122" s="57"/>
      <c r="H122" s="57"/>
      <c r="I122" s="57"/>
      <c r="J122" s="57"/>
      <c r="K122" s="57"/>
      <c r="L122" s="57"/>
      <c r="M122" s="57"/>
      <c r="N122" s="57"/>
      <c r="O122" s="57"/>
      <c r="P122" s="57"/>
      <c r="Q122" s="57"/>
      <c r="R122" s="57"/>
      <c r="S122" s="57"/>
      <c r="T122" s="57"/>
      <c r="U122" s="56"/>
      <c r="V122" s="57"/>
      <c r="W122" s="56"/>
      <c r="X122" s="57"/>
      <c r="Y122" s="57"/>
      <c r="Z122" s="57"/>
    </row>
    <row r="123" spans="2:26">
      <c r="B123" s="49" t="s">
        <v>150</v>
      </c>
      <c r="C123" s="62">
        <v>7.3284373528951621</v>
      </c>
      <c r="D123" s="63">
        <v>0.12842614894181148</v>
      </c>
      <c r="E123" s="56"/>
      <c r="F123" s="57"/>
      <c r="G123" s="57"/>
      <c r="H123" s="57"/>
      <c r="I123" s="57"/>
      <c r="J123" s="57"/>
      <c r="K123" s="57"/>
      <c r="L123" s="57"/>
      <c r="M123" s="57"/>
      <c r="N123" s="57"/>
      <c r="O123" s="57"/>
      <c r="P123" s="57"/>
      <c r="Q123" s="57"/>
      <c r="R123" s="57"/>
      <c r="S123" s="57"/>
      <c r="T123" s="57"/>
      <c r="U123" s="56"/>
      <c r="V123" s="57"/>
      <c r="W123" s="56"/>
      <c r="X123" s="57"/>
      <c r="Y123" s="57"/>
      <c r="Z123" s="57"/>
    </row>
    <row r="124" spans="2:26">
      <c r="B124" s="49" t="s">
        <v>151</v>
      </c>
      <c r="C124" s="62">
        <v>7.1066061377273027</v>
      </c>
      <c r="D124" s="63">
        <v>2.6645307081390252E-2</v>
      </c>
      <c r="E124" s="56"/>
      <c r="F124" s="57"/>
      <c r="G124" s="57"/>
      <c r="H124" s="57"/>
      <c r="I124" s="57"/>
      <c r="J124" s="57"/>
      <c r="K124" s="57"/>
      <c r="L124" s="57"/>
      <c r="M124" s="57"/>
      <c r="N124" s="57"/>
      <c r="O124" s="57"/>
      <c r="P124" s="57"/>
      <c r="Q124" s="57"/>
      <c r="R124" s="57"/>
      <c r="S124" s="57"/>
      <c r="T124" s="57"/>
      <c r="U124" s="56"/>
      <c r="V124" s="57"/>
      <c r="W124" s="56"/>
      <c r="X124" s="57"/>
      <c r="Y124" s="57"/>
      <c r="Z124" s="57"/>
    </row>
    <row r="125" spans="2:26">
      <c r="B125" s="49" t="s">
        <v>152</v>
      </c>
      <c r="C125" s="62">
        <v>7.0157124204872297</v>
      </c>
      <c r="D125" s="63">
        <v>0.11799622269991114</v>
      </c>
      <c r="E125" s="56"/>
      <c r="F125" s="56"/>
      <c r="G125" s="56"/>
      <c r="H125" s="56"/>
      <c r="I125" s="57"/>
      <c r="J125" s="57"/>
      <c r="K125" s="57"/>
      <c r="L125" s="57"/>
      <c r="M125" s="57"/>
      <c r="N125" s="57"/>
      <c r="O125" s="57"/>
      <c r="P125" s="57"/>
      <c r="Q125" s="57"/>
      <c r="R125" s="57"/>
      <c r="S125" s="57"/>
      <c r="T125" s="57"/>
      <c r="U125" s="56"/>
      <c r="V125" s="57"/>
      <c r="W125" s="56"/>
      <c r="X125" s="57"/>
      <c r="Y125" s="57"/>
      <c r="Z125" s="57"/>
    </row>
    <row r="126" spans="2:26">
      <c r="B126" s="49" t="s">
        <v>153</v>
      </c>
      <c r="C126" s="62">
        <v>6.8585650347913649</v>
      </c>
      <c r="D126" s="63">
        <v>0.12128267685153431</v>
      </c>
      <c r="E126" s="56"/>
      <c r="F126" s="56"/>
      <c r="G126" s="56"/>
      <c r="H126" s="56"/>
      <c r="I126" s="57"/>
      <c r="J126" s="57"/>
      <c r="K126" s="57"/>
      <c r="L126" s="57"/>
      <c r="M126" s="57"/>
      <c r="N126" s="57"/>
      <c r="O126" s="57"/>
      <c r="P126" s="57"/>
      <c r="Q126" s="57"/>
      <c r="R126" s="57"/>
      <c r="S126" s="57"/>
      <c r="T126" s="57"/>
      <c r="U126" s="56"/>
      <c r="V126" s="57"/>
      <c r="W126" s="57"/>
      <c r="X126" s="56"/>
      <c r="Y126" s="57"/>
      <c r="Z126" s="57"/>
    </row>
    <row r="127" spans="2:26">
      <c r="B127" s="49" t="s">
        <v>155</v>
      </c>
      <c r="C127" s="62">
        <v>6.8221973906204907</v>
      </c>
      <c r="D127" s="63">
        <v>1.9739361030629388E-2</v>
      </c>
      <c r="E127" s="56"/>
      <c r="F127" s="56"/>
      <c r="G127" s="56"/>
      <c r="H127" s="56"/>
      <c r="I127" s="57"/>
      <c r="J127" s="57"/>
      <c r="K127" s="57"/>
      <c r="L127" s="57"/>
      <c r="M127" s="57"/>
      <c r="N127" s="57"/>
      <c r="O127" s="57"/>
      <c r="P127" s="57"/>
      <c r="Q127" s="57"/>
      <c r="R127" s="57"/>
      <c r="S127" s="57"/>
      <c r="T127" s="57"/>
      <c r="U127" s="56"/>
      <c r="V127" s="57"/>
      <c r="W127" s="57"/>
      <c r="X127" s="56"/>
      <c r="Y127" s="57"/>
      <c r="Z127" s="57"/>
    </row>
    <row r="128" spans="2:26">
      <c r="B128" s="49" t="s">
        <v>157</v>
      </c>
      <c r="C128" s="62">
        <v>7.2668273475205911</v>
      </c>
      <c r="D128" s="63">
        <v>7.5021929510519503E-2</v>
      </c>
      <c r="E128" s="56"/>
      <c r="F128" s="56"/>
      <c r="G128" s="56"/>
      <c r="H128" s="56"/>
      <c r="I128" s="57"/>
      <c r="J128" s="57"/>
      <c r="K128" s="57"/>
      <c r="L128" s="57"/>
      <c r="M128" s="57"/>
      <c r="N128" s="57"/>
      <c r="O128" s="57"/>
      <c r="P128" s="57"/>
      <c r="Q128" s="57"/>
      <c r="R128" s="57"/>
      <c r="S128" s="57"/>
      <c r="T128" s="57"/>
      <c r="U128" s="56"/>
      <c r="V128" s="57"/>
      <c r="W128" s="57"/>
      <c r="X128" s="56"/>
      <c r="Y128" s="57"/>
      <c r="Z128" s="57"/>
    </row>
    <row r="129" spans="2:26">
      <c r="B129" s="49" t="s">
        <v>158</v>
      </c>
      <c r="C129" s="62">
        <v>7.0909098220799835</v>
      </c>
      <c r="D129" s="63">
        <v>4.3590653584940152E-2</v>
      </c>
      <c r="E129" s="56"/>
      <c r="F129" s="56"/>
      <c r="G129" s="56"/>
      <c r="H129" s="56"/>
      <c r="I129" s="57"/>
      <c r="J129" s="57"/>
      <c r="K129" s="57"/>
      <c r="L129" s="57"/>
      <c r="M129" s="57"/>
      <c r="N129" s="57"/>
      <c r="O129" s="57"/>
      <c r="P129" s="57"/>
      <c r="Q129" s="57"/>
      <c r="R129" s="57"/>
      <c r="S129" s="57"/>
      <c r="T129" s="57"/>
      <c r="U129" s="56"/>
      <c r="V129" s="57"/>
      <c r="W129" s="57"/>
      <c r="X129" s="56"/>
      <c r="Y129" s="57"/>
      <c r="Z129" s="57"/>
    </row>
    <row r="130" spans="2:26">
      <c r="B130" s="49" t="s">
        <v>159</v>
      </c>
      <c r="C130" s="62">
        <v>7.2406496942554659</v>
      </c>
      <c r="D130" s="63">
        <v>0.13082499513466084</v>
      </c>
      <c r="E130" s="56"/>
      <c r="F130" s="56"/>
      <c r="G130" s="56"/>
      <c r="H130" s="56"/>
      <c r="I130" s="57"/>
      <c r="J130" s="57"/>
      <c r="K130" s="57"/>
      <c r="L130" s="57"/>
      <c r="M130" s="57"/>
      <c r="N130" s="57"/>
      <c r="O130" s="57"/>
      <c r="P130" s="57"/>
      <c r="Q130" s="57"/>
      <c r="R130" s="57"/>
      <c r="S130" s="57"/>
      <c r="T130" s="57"/>
      <c r="U130" s="56"/>
      <c r="V130" s="57"/>
      <c r="W130" s="57"/>
      <c r="X130" s="56"/>
      <c r="Y130" s="57"/>
      <c r="Z130" s="57"/>
    </row>
    <row r="131" spans="2:26">
      <c r="B131" s="49" t="s">
        <v>160</v>
      </c>
      <c r="C131" s="62">
        <v>9.0013462437663918</v>
      </c>
      <c r="D131" s="63">
        <v>0.51468956177400615</v>
      </c>
      <c r="E131" s="56"/>
      <c r="F131" s="56"/>
      <c r="G131" s="56"/>
      <c r="H131" s="56"/>
      <c r="I131" s="57"/>
      <c r="J131" s="57"/>
      <c r="K131" s="57"/>
      <c r="L131" s="57"/>
      <c r="M131" s="57"/>
      <c r="N131" s="57"/>
      <c r="O131" s="57"/>
      <c r="P131" s="57"/>
      <c r="Q131" s="57"/>
      <c r="R131" s="57"/>
      <c r="S131" s="57"/>
      <c r="T131" s="57"/>
      <c r="U131" s="56"/>
      <c r="V131" s="57"/>
      <c r="W131" s="57"/>
      <c r="X131" s="56"/>
      <c r="Y131" s="57"/>
      <c r="Z131" s="57"/>
    </row>
    <row r="132" spans="2:26">
      <c r="B132" s="49" t="s">
        <v>161</v>
      </c>
      <c r="C132" s="62">
        <v>6.5944134597497781</v>
      </c>
      <c r="D132" s="63">
        <v>1.8633261969051219E-2</v>
      </c>
      <c r="E132" s="56"/>
      <c r="F132" s="56"/>
      <c r="G132" s="56"/>
      <c r="H132" s="56"/>
      <c r="I132" s="57"/>
      <c r="J132" s="57"/>
      <c r="K132" s="57"/>
      <c r="L132" s="57"/>
      <c r="M132" s="57"/>
      <c r="N132" s="57"/>
      <c r="O132" s="57"/>
      <c r="P132" s="57"/>
      <c r="Q132" s="57"/>
      <c r="R132" s="57"/>
      <c r="S132" s="57"/>
      <c r="T132" s="57"/>
      <c r="U132" s="56"/>
      <c r="V132" s="57"/>
      <c r="W132" s="57"/>
      <c r="X132" s="57"/>
      <c r="Y132" s="56"/>
      <c r="Z132" s="57"/>
    </row>
    <row r="133" spans="2:26">
      <c r="B133" s="49" t="s">
        <v>162</v>
      </c>
      <c r="C133" s="62">
        <v>8.7838558966439422</v>
      </c>
      <c r="D133" s="63">
        <v>0.10087981409738318</v>
      </c>
      <c r="E133" s="56"/>
      <c r="F133" s="56"/>
      <c r="G133" s="56"/>
      <c r="H133" s="56"/>
      <c r="I133" s="57"/>
      <c r="J133" s="57"/>
      <c r="K133" s="57"/>
      <c r="L133" s="57"/>
      <c r="M133" s="57"/>
      <c r="N133" s="57"/>
      <c r="O133" s="57"/>
      <c r="P133" s="57"/>
      <c r="Q133" s="57"/>
      <c r="R133" s="57"/>
      <c r="S133" s="57"/>
      <c r="T133" s="57"/>
      <c r="U133" s="56"/>
      <c r="V133" s="57"/>
      <c r="W133" s="57"/>
      <c r="X133" s="57"/>
      <c r="Y133" s="56"/>
      <c r="Z133" s="57"/>
    </row>
    <row r="134" spans="2:26">
      <c r="B134" s="49" t="s">
        <v>163</v>
      </c>
      <c r="C134" s="62">
        <v>6.4329400927391793</v>
      </c>
      <c r="D134" s="63">
        <v>1.9208427459591094E-2</v>
      </c>
      <c r="E134" s="56"/>
      <c r="F134" s="57"/>
      <c r="G134" s="57"/>
      <c r="H134" s="57"/>
      <c r="I134" s="56"/>
      <c r="J134" s="56"/>
      <c r="K134" s="56"/>
      <c r="L134" s="56"/>
      <c r="M134" s="57"/>
      <c r="N134" s="57"/>
      <c r="O134" s="57"/>
      <c r="P134" s="57"/>
      <c r="Q134" s="57"/>
      <c r="R134" s="57"/>
      <c r="S134" s="57"/>
      <c r="T134" s="57"/>
      <c r="U134" s="56"/>
      <c r="V134" s="57"/>
      <c r="W134" s="57"/>
      <c r="X134" s="57"/>
      <c r="Y134" s="56"/>
      <c r="Z134" s="57"/>
    </row>
    <row r="135" spans="2:26">
      <c r="B135" s="49" t="s">
        <v>164</v>
      </c>
      <c r="C135" s="62">
        <v>7.3981740929704651</v>
      </c>
      <c r="D135" s="63">
        <v>1.8521773133666292E-2</v>
      </c>
      <c r="E135" s="56"/>
      <c r="F135" s="57"/>
      <c r="G135" s="57"/>
      <c r="H135" s="57"/>
      <c r="I135" s="56"/>
      <c r="J135" s="56"/>
      <c r="K135" s="56"/>
      <c r="L135" s="56"/>
      <c r="M135" s="57"/>
      <c r="N135" s="57"/>
      <c r="O135" s="57"/>
      <c r="P135" s="57"/>
      <c r="Q135" s="57"/>
      <c r="R135" s="57"/>
      <c r="S135" s="57"/>
      <c r="T135" s="57"/>
      <c r="U135" s="56"/>
      <c r="V135" s="57"/>
      <c r="W135" s="57"/>
      <c r="X135" s="57"/>
      <c r="Y135" s="56"/>
      <c r="Z135" s="57"/>
    </row>
    <row r="136" spans="2:26">
      <c r="B136" s="49" t="s">
        <v>165</v>
      </c>
      <c r="C136" s="62">
        <v>6.5971457018866513</v>
      </c>
      <c r="D136" s="63">
        <v>4.5752086811755889E-2</v>
      </c>
      <c r="E136" s="56"/>
      <c r="F136" s="57"/>
      <c r="G136" s="57"/>
      <c r="H136" s="57"/>
      <c r="I136" s="56"/>
      <c r="J136" s="56"/>
      <c r="K136" s="56"/>
      <c r="L136" s="56"/>
      <c r="M136" s="57"/>
      <c r="N136" s="57"/>
      <c r="O136" s="57"/>
      <c r="P136" s="57"/>
      <c r="Q136" s="57"/>
      <c r="R136" s="57"/>
      <c r="S136" s="57"/>
      <c r="T136" s="57"/>
      <c r="U136" s="56"/>
      <c r="V136" s="57"/>
      <c r="W136" s="57"/>
      <c r="X136" s="57"/>
      <c r="Y136" s="56"/>
      <c r="Z136" s="57"/>
    </row>
    <row r="137" spans="2:26">
      <c r="B137" s="49" t="s">
        <v>166</v>
      </c>
      <c r="C137" s="62">
        <v>7.2661287795564506</v>
      </c>
      <c r="D137" s="63">
        <v>5.1423763644191559E-2</v>
      </c>
      <c r="E137" s="56"/>
      <c r="F137" s="56"/>
      <c r="G137" s="56"/>
      <c r="H137" s="56"/>
      <c r="I137" s="56"/>
      <c r="J137" s="56"/>
      <c r="K137" s="56"/>
      <c r="L137" s="56"/>
      <c r="M137" s="57"/>
      <c r="N137" s="57"/>
      <c r="O137" s="57"/>
      <c r="P137" s="57"/>
      <c r="Q137" s="57"/>
      <c r="R137" s="57"/>
      <c r="S137" s="57"/>
      <c r="T137" s="57"/>
      <c r="U137" s="56"/>
      <c r="V137" s="57"/>
      <c r="W137" s="57"/>
      <c r="X137" s="57"/>
      <c r="Y137" s="57"/>
      <c r="Z137" s="56"/>
    </row>
    <row r="138" spans="2:26">
      <c r="B138" s="49" t="s">
        <v>167</v>
      </c>
      <c r="C138" s="62">
        <v>6.4150969591715956</v>
      </c>
      <c r="D138" s="63">
        <v>5.4796770731094069E-2</v>
      </c>
      <c r="E138" s="56"/>
      <c r="F138" s="56"/>
      <c r="G138" s="56"/>
      <c r="H138" s="56"/>
      <c r="I138" s="56"/>
      <c r="J138" s="56"/>
      <c r="K138" s="56"/>
      <c r="L138" s="56"/>
      <c r="M138" s="56"/>
      <c r="N138" s="56"/>
      <c r="O138" s="56"/>
      <c r="P138" s="56"/>
      <c r="Q138" s="49"/>
      <c r="R138" s="49"/>
      <c r="S138" s="57"/>
      <c r="T138" s="57"/>
      <c r="U138" s="56"/>
      <c r="V138" s="57"/>
      <c r="W138" s="57"/>
      <c r="X138" s="57"/>
      <c r="Y138" s="57"/>
      <c r="Z138" s="58"/>
    </row>
    <row r="139" spans="2:26">
      <c r="B139" s="49" t="s">
        <v>168</v>
      </c>
      <c r="C139" s="62">
        <v>9.21064032698518</v>
      </c>
      <c r="D139" s="63">
        <v>6.4315193843904009E-2</v>
      </c>
      <c r="E139" s="56"/>
      <c r="F139" s="56"/>
      <c r="G139" s="56"/>
      <c r="H139" s="56"/>
      <c r="I139" s="56"/>
      <c r="J139" s="56"/>
      <c r="K139" s="56"/>
      <c r="L139" s="56"/>
      <c r="M139" s="56"/>
      <c r="N139" s="56"/>
      <c r="O139" s="56"/>
      <c r="P139" s="56"/>
      <c r="Q139" s="57"/>
      <c r="R139" s="57"/>
      <c r="S139" s="57"/>
      <c r="T139" s="57"/>
      <c r="U139" s="56"/>
      <c r="V139" s="57"/>
      <c r="W139" s="57"/>
      <c r="X139" s="57"/>
      <c r="Y139" s="57"/>
      <c r="Z139" s="57"/>
    </row>
    <row r="140" spans="2:26">
      <c r="B140" s="49" t="s">
        <v>169</v>
      </c>
      <c r="C140" s="62">
        <v>7.3783837129967145</v>
      </c>
      <c r="D140" s="63">
        <v>5.2234830266929697E-2</v>
      </c>
      <c r="E140" s="56"/>
      <c r="F140" s="57"/>
      <c r="G140" s="57"/>
      <c r="H140" s="57"/>
      <c r="I140" s="57"/>
      <c r="J140" s="57"/>
      <c r="K140" s="56"/>
      <c r="L140" s="56"/>
      <c r="M140" s="56"/>
      <c r="N140" s="56"/>
      <c r="O140" s="56"/>
      <c r="P140" s="56"/>
      <c r="Q140" s="57"/>
      <c r="R140" s="57"/>
      <c r="S140" s="57"/>
      <c r="T140" s="57"/>
      <c r="U140" s="56"/>
      <c r="V140" s="57"/>
      <c r="W140" s="57"/>
      <c r="X140" s="57"/>
      <c r="Y140" s="57"/>
      <c r="Z140" s="57"/>
    </row>
    <row r="141" spans="2:26">
      <c r="B141" s="49" t="s">
        <v>170</v>
      </c>
      <c r="C141" s="62">
        <v>7.0396603498620758</v>
      </c>
      <c r="D141" s="63">
        <v>4.2808306322020769E-2</v>
      </c>
      <c r="E141" s="56"/>
      <c r="F141" s="57"/>
      <c r="G141" s="57"/>
      <c r="H141" s="57"/>
      <c r="I141" s="57"/>
      <c r="J141" s="57"/>
      <c r="K141" s="57"/>
      <c r="L141" s="57"/>
      <c r="M141" s="56"/>
      <c r="N141" s="56"/>
      <c r="O141" s="56"/>
      <c r="P141" s="56"/>
      <c r="Q141" s="57"/>
      <c r="R141" s="57"/>
      <c r="S141" s="57"/>
      <c r="T141" s="57"/>
      <c r="U141" s="56"/>
      <c r="V141" s="57"/>
      <c r="W141" s="57"/>
      <c r="X141" s="57"/>
      <c r="Y141" s="57"/>
      <c r="Z141" s="57"/>
    </row>
    <row r="142" spans="2:26">
      <c r="B142" s="49" t="s">
        <v>171</v>
      </c>
      <c r="C142" s="62">
        <v>6.5971457018866513</v>
      </c>
      <c r="D142" s="63">
        <v>7.324436121936044E-2</v>
      </c>
      <c r="E142" s="56"/>
      <c r="F142" s="57"/>
      <c r="G142" s="57"/>
      <c r="H142" s="57"/>
      <c r="I142" s="57"/>
      <c r="J142" s="57"/>
      <c r="K142" s="57"/>
      <c r="L142" s="57"/>
      <c r="M142" s="56"/>
      <c r="N142" s="56"/>
      <c r="O142" s="56"/>
      <c r="P142" s="56"/>
      <c r="Q142" s="57"/>
      <c r="R142" s="57"/>
      <c r="S142" s="57"/>
      <c r="T142" s="57"/>
      <c r="U142" s="56"/>
      <c r="V142" s="57"/>
      <c r="W142" s="57"/>
      <c r="X142" s="57"/>
      <c r="Y142" s="57"/>
      <c r="Z142" s="57"/>
    </row>
    <row r="143" spans="2:26">
      <c r="B143" s="49" t="s">
        <v>172</v>
      </c>
      <c r="C143" s="62">
        <v>6.7417006946520548</v>
      </c>
      <c r="D143" s="63">
        <v>0.10271167033000962</v>
      </c>
      <c r="E143" s="56"/>
      <c r="F143" s="57"/>
      <c r="G143" s="57"/>
      <c r="H143" s="57"/>
      <c r="I143" s="57"/>
      <c r="J143" s="57"/>
      <c r="K143" s="57"/>
      <c r="L143" s="57"/>
      <c r="M143" s="57"/>
      <c r="N143" s="57"/>
      <c r="O143" s="56"/>
      <c r="P143" s="56"/>
      <c r="Q143" s="56"/>
      <c r="R143" s="56"/>
      <c r="S143" s="56"/>
      <c r="T143" s="56"/>
      <c r="U143" s="56"/>
      <c r="V143" s="57"/>
      <c r="W143" s="57"/>
      <c r="X143" s="57"/>
      <c r="Y143" s="57"/>
      <c r="Z143" s="57"/>
    </row>
    <row r="144" spans="2:26" ht="15">
      <c r="B144" s="49" t="s">
        <v>173</v>
      </c>
      <c r="C144" s="62">
        <v>7.0975488506147926</v>
      </c>
      <c r="D144" s="63">
        <v>0.10907403115460659</v>
      </c>
      <c r="E144" s="56"/>
      <c r="F144" s="91" t="s">
        <v>247</v>
      </c>
      <c r="G144" s="91" t="s">
        <v>248</v>
      </c>
      <c r="H144" s="57"/>
      <c r="I144" s="57"/>
      <c r="J144" s="57"/>
      <c r="K144" s="57"/>
      <c r="L144" s="57"/>
      <c r="M144" s="57"/>
      <c r="N144" s="57"/>
      <c r="O144" s="56"/>
      <c r="P144" s="56"/>
      <c r="Q144" s="56"/>
      <c r="R144" s="56"/>
      <c r="S144" s="56"/>
      <c r="T144" s="56"/>
      <c r="U144" s="56"/>
      <c r="V144" s="57"/>
      <c r="W144" s="57"/>
      <c r="X144" s="57"/>
      <c r="Y144" s="57"/>
      <c r="Z144" s="57"/>
    </row>
    <row r="145" spans="2:26">
      <c r="B145" s="49" t="s">
        <v>174</v>
      </c>
      <c r="C145" s="62">
        <v>6.1038132965333274</v>
      </c>
      <c r="D145" s="63">
        <v>0.19961939721200381</v>
      </c>
      <c r="E145" s="56"/>
      <c r="F145" s="57" t="s">
        <v>207</v>
      </c>
      <c r="G145" s="57" t="s">
        <v>208</v>
      </c>
      <c r="H145" s="57"/>
      <c r="I145" s="57"/>
      <c r="J145" s="57"/>
      <c r="K145" s="57"/>
      <c r="L145" s="57"/>
      <c r="M145" s="57"/>
      <c r="N145" s="57"/>
      <c r="O145" s="56"/>
      <c r="P145" s="90"/>
      <c r="Q145" s="56"/>
      <c r="R145" s="56"/>
      <c r="S145" s="56"/>
      <c r="T145" s="56"/>
      <c r="U145" s="56"/>
      <c r="V145" s="57"/>
      <c r="W145" s="57"/>
      <c r="X145" s="57"/>
      <c r="Y145" s="57"/>
      <c r="Z145" s="57"/>
    </row>
    <row r="146" spans="2:26">
      <c r="B146" s="49" t="s">
        <v>25</v>
      </c>
      <c r="C146" s="65">
        <v>9.0628839025083074</v>
      </c>
      <c r="D146" s="63">
        <v>0.15905</v>
      </c>
      <c r="E146" s="63"/>
      <c r="F146" s="66">
        <f t="shared" ref="F146:F169" si="0" xml:space="preserve"> D146-(0.0343*(C146^2) - 0.3738*C146+ 1.0174)</f>
        <v>-0.28790415406320047</v>
      </c>
      <c r="G146" s="66">
        <f t="shared" ref="G146:G169" si="1">D146-( 0.0319*(C146^2) - 0.33*C146 + 0.8304)</f>
        <v>-0.30073239388023787</v>
      </c>
      <c r="H146" s="67"/>
      <c r="I146" s="67"/>
      <c r="J146" s="67"/>
      <c r="K146" s="57"/>
      <c r="L146" s="57"/>
      <c r="M146" s="57"/>
      <c r="N146" s="57"/>
      <c r="O146" s="57"/>
      <c r="P146" s="90"/>
      <c r="Q146" s="56"/>
      <c r="R146" s="56"/>
      <c r="S146" s="56"/>
      <c r="T146" s="56"/>
      <c r="U146" s="56"/>
      <c r="V146" s="56"/>
      <c r="W146" s="56"/>
      <c r="X146" s="57"/>
      <c r="Y146" s="57"/>
      <c r="Z146" s="57"/>
    </row>
    <row r="147" spans="2:26">
      <c r="B147" s="49" t="s">
        <v>30</v>
      </c>
      <c r="C147" s="62">
        <v>9.5704593783174694</v>
      </c>
      <c r="D147" s="63">
        <v>0.33094699999999999</v>
      </c>
      <c r="E147" s="63"/>
      <c r="F147" s="66">
        <f t="shared" si="0"/>
        <v>-0.25067894440738037</v>
      </c>
      <c r="G147" s="66">
        <f t="shared" si="1"/>
        <v>-0.263040202668826</v>
      </c>
      <c r="H147" s="67"/>
      <c r="I147" s="67"/>
      <c r="J147" s="67"/>
      <c r="K147" s="57"/>
      <c r="L147" s="57"/>
      <c r="M147" s="57"/>
      <c r="N147" s="57"/>
      <c r="O147" s="57"/>
      <c r="P147" s="90"/>
      <c r="Q147" s="57"/>
      <c r="R147" s="57"/>
      <c r="S147" s="56"/>
      <c r="T147" s="56"/>
      <c r="U147" s="56"/>
      <c r="V147" s="56"/>
      <c r="W147" s="56"/>
      <c r="X147" s="57"/>
      <c r="Y147" s="57"/>
      <c r="Z147" s="57"/>
    </row>
    <row r="148" spans="2:26">
      <c r="B148" s="49" t="s">
        <v>227</v>
      </c>
      <c r="C148" s="62">
        <v>10.149253281886617</v>
      </c>
      <c r="D148" s="63">
        <v>0.56699178026820074</v>
      </c>
      <c r="E148" s="63"/>
      <c r="F148" s="66">
        <f t="shared" si="0"/>
        <v>-0.18976917973268037</v>
      </c>
      <c r="G148" s="66">
        <f t="shared" si="1"/>
        <v>-0.20008885224758743</v>
      </c>
      <c r="H148" s="67"/>
      <c r="I148" s="67"/>
      <c r="J148" s="67"/>
      <c r="K148" s="57"/>
      <c r="L148" s="57"/>
      <c r="M148" s="57"/>
      <c r="N148" s="57"/>
      <c r="O148" s="57"/>
      <c r="P148" s="90"/>
      <c r="Q148" s="57"/>
      <c r="R148" s="57"/>
      <c r="S148" s="56"/>
      <c r="T148" s="56"/>
      <c r="U148" s="57"/>
      <c r="V148" s="57"/>
      <c r="W148" s="56"/>
      <c r="X148" s="56"/>
      <c r="Y148" s="56"/>
      <c r="Z148" s="56"/>
    </row>
    <row r="149" spans="2:26">
      <c r="B149" s="49" t="s">
        <v>38</v>
      </c>
      <c r="C149" s="62">
        <v>9.1476135420678784</v>
      </c>
      <c r="D149" s="63">
        <v>0.299091</v>
      </c>
      <c r="E149" s="63"/>
      <c r="F149" s="66">
        <f t="shared" si="0"/>
        <v>-0.16911504754033757</v>
      </c>
      <c r="G149" s="66">
        <f t="shared" si="1"/>
        <v>-0.18195132024685434</v>
      </c>
      <c r="H149" s="67"/>
      <c r="I149" s="67"/>
      <c r="J149" s="67"/>
      <c r="K149" s="57"/>
      <c r="L149" s="57"/>
      <c r="M149" s="57"/>
      <c r="N149" s="57"/>
      <c r="O149" s="57"/>
      <c r="P149" s="90"/>
      <c r="Q149" s="57"/>
      <c r="R149" s="57"/>
      <c r="S149" s="56"/>
      <c r="T149" s="56"/>
      <c r="U149" s="57"/>
      <c r="V149" s="57"/>
      <c r="W149" s="56"/>
      <c r="X149" s="56"/>
      <c r="Y149" s="56"/>
      <c r="Z149" s="56"/>
    </row>
    <row r="150" spans="2:26">
      <c r="B150" s="49" t="s">
        <v>24</v>
      </c>
      <c r="C150" s="62">
        <v>8.3936687051307395</v>
      </c>
      <c r="D150" s="63">
        <v>0.14027500000000001</v>
      </c>
      <c r="E150" s="63"/>
      <c r="F150" s="66">
        <f t="shared" si="0"/>
        <v>-0.15613266759227576</v>
      </c>
      <c r="G150" s="66">
        <f t="shared" si="1"/>
        <v>-0.16768653848142315</v>
      </c>
      <c r="H150" s="67"/>
      <c r="I150" s="67"/>
      <c r="J150" s="67"/>
      <c r="K150" s="57"/>
      <c r="L150" s="57"/>
      <c r="M150" s="57"/>
      <c r="N150" s="57"/>
      <c r="O150" s="57"/>
      <c r="P150" s="90"/>
      <c r="Q150" s="57"/>
      <c r="R150" s="57"/>
      <c r="S150" s="56"/>
      <c r="T150" s="56"/>
      <c r="U150" s="57"/>
      <c r="V150" s="57"/>
      <c r="W150" s="56"/>
      <c r="X150" s="56"/>
      <c r="Y150" s="56"/>
      <c r="Z150" s="56"/>
    </row>
    <row r="151" spans="2:26">
      <c r="B151" s="49" t="s">
        <v>32</v>
      </c>
      <c r="C151" s="62">
        <v>9.4594635122493393</v>
      </c>
      <c r="D151" s="63">
        <v>0.40213900000000002</v>
      </c>
      <c r="E151" s="63"/>
      <c r="F151" s="66">
        <f t="shared" si="0"/>
        <v>-0.14852727204867411</v>
      </c>
      <c r="G151" s="66">
        <f t="shared" si="1"/>
        <v>-0.16109629403021142</v>
      </c>
      <c r="H151" s="67"/>
      <c r="I151" s="67"/>
      <c r="J151" s="67"/>
      <c r="K151" s="57"/>
      <c r="L151" s="57"/>
      <c r="M151" s="57"/>
      <c r="N151" s="57"/>
      <c r="O151" s="57"/>
      <c r="P151" s="90"/>
      <c r="Q151" s="57"/>
      <c r="R151" s="57"/>
      <c r="S151" s="56"/>
      <c r="T151" s="56"/>
      <c r="U151" s="57"/>
      <c r="V151" s="57"/>
      <c r="W151" s="56"/>
      <c r="X151" s="56"/>
      <c r="Y151" s="56"/>
      <c r="Z151" s="56"/>
    </row>
    <row r="152" spans="2:26">
      <c r="B152" s="49" t="s">
        <v>294</v>
      </c>
      <c r="C152" s="62">
        <v>8.4692626576586871</v>
      </c>
      <c r="D152" s="63">
        <v>0.16380800000000001</v>
      </c>
      <c r="E152" s="63"/>
      <c r="F152" s="66">
        <f t="shared" si="0"/>
        <v>-0.14806608034651053</v>
      </c>
      <c r="G152" s="66">
        <f t="shared" si="1"/>
        <v>-0.15987160083737256</v>
      </c>
      <c r="H152" s="67"/>
      <c r="I152" s="67"/>
      <c r="J152" s="67"/>
      <c r="K152" s="57"/>
      <c r="L152" s="57"/>
      <c r="M152" s="57"/>
      <c r="N152" s="57"/>
      <c r="O152" s="57"/>
      <c r="P152" s="90"/>
      <c r="Q152" s="57"/>
      <c r="R152" s="57"/>
      <c r="S152" s="56"/>
      <c r="T152" s="56"/>
      <c r="U152" s="57"/>
      <c r="V152" s="57"/>
      <c r="W152" s="56"/>
      <c r="X152" s="56"/>
      <c r="Y152" s="56"/>
      <c r="Z152" s="56"/>
    </row>
    <row r="153" spans="2:26">
      <c r="B153" s="49" t="s">
        <v>34</v>
      </c>
      <c r="C153" s="62">
        <v>8.7352035906186991</v>
      </c>
      <c r="D153" s="63">
        <v>0.246503</v>
      </c>
      <c r="E153" s="63"/>
      <c r="F153" s="66">
        <f t="shared" si="0"/>
        <v>-0.12289761252256284</v>
      </c>
      <c r="G153" s="66">
        <f t="shared" si="1"/>
        <v>-0.13537045354472324</v>
      </c>
      <c r="H153" s="67"/>
      <c r="I153" s="67"/>
      <c r="J153" s="67"/>
      <c r="K153" s="52"/>
      <c r="L153" s="52"/>
      <c r="M153" s="52"/>
      <c r="N153" s="52"/>
      <c r="O153" s="52"/>
      <c r="P153" s="90"/>
      <c r="Q153" s="52"/>
      <c r="R153" s="52"/>
      <c r="S153" s="52"/>
      <c r="T153" s="52"/>
      <c r="U153" s="52"/>
      <c r="V153" s="52"/>
      <c r="W153" s="56"/>
      <c r="X153" s="56"/>
      <c r="Y153" s="52"/>
      <c r="Z153" s="52"/>
    </row>
    <row r="154" spans="2:26">
      <c r="B154" s="49" t="s">
        <v>40</v>
      </c>
      <c r="C154" s="62">
        <v>9.6736340396968199</v>
      </c>
      <c r="D154" s="63">
        <v>0.50133099999999997</v>
      </c>
      <c r="E154" s="63"/>
      <c r="F154" s="66">
        <f t="shared" si="0"/>
        <v>-0.10983100277687741</v>
      </c>
      <c r="G154" s="66">
        <f t="shared" si="1"/>
        <v>-0.12194610443404397</v>
      </c>
      <c r="H154" s="67"/>
      <c r="I154" s="67"/>
      <c r="J154" s="67"/>
      <c r="K154" s="57"/>
      <c r="L154" s="57"/>
      <c r="M154" s="57"/>
      <c r="N154" s="57"/>
      <c r="O154" s="57"/>
      <c r="P154" s="90"/>
      <c r="Q154" s="57"/>
      <c r="R154" s="57"/>
      <c r="S154" s="57"/>
      <c r="T154" s="57"/>
      <c r="U154" s="57"/>
      <c r="V154" s="57"/>
      <c r="W154" s="56"/>
      <c r="X154" s="56"/>
      <c r="Y154" s="57"/>
      <c r="Z154" s="57"/>
    </row>
    <row r="155" spans="2:26">
      <c r="B155" s="49" t="s">
        <v>180</v>
      </c>
      <c r="C155" s="62">
        <v>9.039907859574642</v>
      </c>
      <c r="D155" s="63">
        <v>0.336393</v>
      </c>
      <c r="E155" s="63"/>
      <c r="F155" s="66">
        <f t="shared" si="0"/>
        <v>-0.10488318205025754</v>
      </c>
      <c r="G155" s="66">
        <f t="shared" si="1"/>
        <v>-0.11770330443658866</v>
      </c>
      <c r="H155" s="67"/>
      <c r="I155" s="67"/>
      <c r="J155" s="67"/>
      <c r="K155" s="57"/>
      <c r="L155" s="57"/>
      <c r="M155" s="57"/>
      <c r="N155" s="57"/>
      <c r="O155" s="57"/>
      <c r="P155" s="90"/>
      <c r="Q155" s="57"/>
      <c r="R155" s="57"/>
      <c r="S155" s="57"/>
      <c r="T155" s="57"/>
      <c r="U155" s="57"/>
      <c r="V155" s="57"/>
      <c r="W155" s="56"/>
      <c r="X155" s="57"/>
      <c r="Y155" s="57"/>
      <c r="Z155" s="56"/>
    </row>
    <row r="156" spans="2:26">
      <c r="B156" s="49" t="s">
        <v>36</v>
      </c>
      <c r="C156" s="62">
        <v>8.7992092422413908</v>
      </c>
      <c r="D156" s="63">
        <v>0.28361500000000001</v>
      </c>
      <c r="E156" s="63"/>
      <c r="F156" s="66">
        <f t="shared" si="0"/>
        <v>-0.1003552420541664</v>
      </c>
      <c r="G156" s="66">
        <f t="shared" si="1"/>
        <v>-0.11293800697134831</v>
      </c>
      <c r="H156" s="67"/>
      <c r="I156" s="67"/>
      <c r="J156" s="67"/>
      <c r="K156" s="57"/>
      <c r="L156" s="57"/>
      <c r="M156" s="57"/>
      <c r="N156" s="57"/>
      <c r="O156" s="57"/>
      <c r="P156" s="90"/>
      <c r="Q156" s="57"/>
      <c r="R156" s="57"/>
      <c r="S156" s="57"/>
      <c r="T156" s="57"/>
      <c r="U156" s="57"/>
      <c r="V156" s="57"/>
      <c r="W156" s="56"/>
      <c r="X156" s="57"/>
      <c r="Y156" s="57"/>
      <c r="Z156" s="56"/>
    </row>
    <row r="157" spans="2:26">
      <c r="B157" s="49" t="s">
        <v>293</v>
      </c>
      <c r="C157" s="62">
        <v>8.2537483433285015</v>
      </c>
      <c r="D157" s="63">
        <v>0.16867399999999999</v>
      </c>
      <c r="E157" s="63"/>
      <c r="F157" s="66">
        <f t="shared" si="0"/>
        <v>-0.10014047608823695</v>
      </c>
      <c r="G157" s="66">
        <f t="shared" si="1"/>
        <v>-0.11115618541003003</v>
      </c>
      <c r="H157" s="67"/>
      <c r="I157" s="67"/>
      <c r="J157" s="67"/>
      <c r="K157" s="56"/>
      <c r="L157" s="56"/>
      <c r="M157" s="56"/>
      <c r="N157" s="56"/>
      <c r="O157" s="57"/>
      <c r="P157" s="90"/>
      <c r="Q157" s="57"/>
      <c r="R157" s="57"/>
      <c r="S157" s="57"/>
      <c r="T157" s="57"/>
      <c r="U157" s="57"/>
      <c r="V157" s="57"/>
      <c r="W157" s="56"/>
      <c r="X157" s="57"/>
      <c r="Y157" s="57"/>
      <c r="Z157" s="57"/>
    </row>
    <row r="158" spans="2:26">
      <c r="B158" s="49" t="s">
        <v>22</v>
      </c>
      <c r="C158" s="62">
        <v>8.2257707993487337</v>
      </c>
      <c r="D158" s="63">
        <v>0.16442200000000001</v>
      </c>
      <c r="E158" s="63"/>
      <c r="F158" s="66">
        <f t="shared" si="0"/>
        <v>-9.9036245052691207E-2</v>
      </c>
      <c r="G158" s="66">
        <f t="shared" si="1"/>
        <v>-0.10993307347996156</v>
      </c>
      <c r="H158" s="67"/>
      <c r="I158" s="67"/>
      <c r="J158" s="67"/>
      <c r="K158" s="56"/>
      <c r="L158" s="56"/>
      <c r="M158" s="56"/>
      <c r="N158" s="56"/>
      <c r="O158" s="57"/>
      <c r="P158" s="90"/>
      <c r="Q158" s="57"/>
      <c r="R158" s="57"/>
      <c r="S158" s="57"/>
      <c r="T158" s="57"/>
      <c r="U158" s="57"/>
      <c r="V158" s="57"/>
      <c r="W158" s="56"/>
      <c r="X158" s="57"/>
      <c r="Y158" s="57"/>
      <c r="Z158" s="57"/>
    </row>
    <row r="159" spans="2:26">
      <c r="B159" s="49" t="s">
        <v>29</v>
      </c>
      <c r="C159" s="62">
        <v>7.941295570906532</v>
      </c>
      <c r="D159" s="63">
        <v>0.175978</v>
      </c>
      <c r="E159" s="63"/>
      <c r="F159" s="66">
        <f t="shared" si="0"/>
        <v>-3.6066929911477946E-2</v>
      </c>
      <c r="G159" s="66">
        <f t="shared" si="1"/>
        <v>-4.5541655090384853E-2</v>
      </c>
      <c r="H159" s="67"/>
      <c r="I159" s="67"/>
      <c r="J159" s="67"/>
      <c r="K159" s="56"/>
      <c r="L159" s="56"/>
      <c r="M159" s="56"/>
      <c r="N159" s="56"/>
      <c r="O159" s="57"/>
      <c r="P159" s="90"/>
      <c r="Q159" s="57"/>
      <c r="R159" s="57"/>
      <c r="S159" s="57"/>
      <c r="T159" s="57"/>
      <c r="U159" s="57"/>
      <c r="V159" s="57"/>
      <c r="W159" s="56"/>
      <c r="X159" s="57"/>
      <c r="Y159" s="57"/>
      <c r="Z159" s="57"/>
    </row>
    <row r="160" spans="2:26">
      <c r="B160" s="49" t="s">
        <v>41</v>
      </c>
      <c r="C160" s="57">
        <v>9.3982286755391691</v>
      </c>
      <c r="D160" s="63">
        <v>0.50090520000000005</v>
      </c>
      <c r="E160" s="49"/>
      <c r="F160" s="66">
        <f t="shared" si="0"/>
        <v>-3.30428078374847E-2</v>
      </c>
      <c r="G160" s="66">
        <f t="shared" si="1"/>
        <v>-4.5701138455556123E-2</v>
      </c>
      <c r="H160" s="67"/>
      <c r="I160" s="67"/>
      <c r="J160" s="67"/>
      <c r="K160" s="56"/>
      <c r="L160" s="56"/>
      <c r="M160" s="56"/>
      <c r="N160" s="56"/>
      <c r="O160" s="57"/>
      <c r="P160" s="90"/>
      <c r="Q160" s="57"/>
      <c r="R160" s="57"/>
      <c r="S160" s="57"/>
      <c r="T160" s="57"/>
      <c r="U160" s="57"/>
      <c r="V160" s="57"/>
      <c r="W160" s="56"/>
      <c r="X160" s="57"/>
      <c r="Y160" s="57"/>
      <c r="Z160" s="57"/>
    </row>
    <row r="161" spans="2:26">
      <c r="B161" s="49" t="s">
        <v>49</v>
      </c>
      <c r="C161" s="62">
        <v>8.8192218575749397</v>
      </c>
      <c r="D161" s="63">
        <v>0.41341372041290902</v>
      </c>
      <c r="E161" s="63"/>
      <c r="F161" s="66">
        <f t="shared" si="0"/>
        <v>2.4830326636146371E-2</v>
      </c>
      <c r="G161" s="66">
        <f t="shared" si="1"/>
        <v>1.221722728987007E-2</v>
      </c>
      <c r="H161" s="67"/>
      <c r="I161" s="67"/>
      <c r="J161" s="67"/>
      <c r="K161" s="56"/>
      <c r="L161" s="56"/>
      <c r="M161" s="56"/>
      <c r="N161" s="56"/>
      <c r="O161" s="57"/>
      <c r="P161" s="90"/>
      <c r="Q161" s="57"/>
      <c r="R161" s="57"/>
      <c r="S161" s="57"/>
      <c r="T161" s="57"/>
      <c r="U161" s="57"/>
      <c r="V161" s="57"/>
      <c r="W161" s="56"/>
      <c r="X161" s="57"/>
      <c r="Y161" s="57"/>
      <c r="Z161" s="57"/>
    </row>
    <row r="162" spans="2:26">
      <c r="B162" s="49" t="s">
        <v>42</v>
      </c>
      <c r="C162" s="62">
        <v>9.3171298661576998</v>
      </c>
      <c r="D162" s="87">
        <v>0.60930700000000004</v>
      </c>
      <c r="E162" s="63"/>
      <c r="F162" s="66">
        <f t="shared" si="0"/>
        <v>9.7104567230068994E-2</v>
      </c>
      <c r="G162" s="66">
        <f t="shared" si="1"/>
        <v>8.4355660555196943E-2</v>
      </c>
      <c r="H162" s="67"/>
      <c r="I162" s="67"/>
      <c r="J162" s="67"/>
      <c r="K162" s="56"/>
      <c r="L162" s="56"/>
      <c r="M162" s="56"/>
      <c r="N162" s="56"/>
      <c r="O162" s="57"/>
      <c r="P162" s="90"/>
      <c r="Q162" s="57"/>
      <c r="R162" s="57"/>
      <c r="S162" s="57"/>
      <c r="T162" s="57"/>
      <c r="U162" s="57"/>
      <c r="V162" s="57"/>
      <c r="W162" s="56"/>
      <c r="X162" s="57"/>
      <c r="Y162" s="57"/>
      <c r="Z162" s="57"/>
    </row>
    <row r="163" spans="2:26">
      <c r="B163" s="49" t="s">
        <v>44</v>
      </c>
      <c r="C163" s="62">
        <v>9.6187345195902267</v>
      </c>
      <c r="D163" s="87">
        <v>0.69678700000000005</v>
      </c>
      <c r="E163" s="63"/>
      <c r="F163" s="66">
        <f t="shared" si="0"/>
        <v>0.10143211951119491</v>
      </c>
      <c r="G163" s="66">
        <f t="shared" si="1"/>
        <v>8.9179676573198918E-2</v>
      </c>
      <c r="H163" s="67"/>
      <c r="I163" s="67"/>
      <c r="J163" s="67"/>
      <c r="K163" s="56"/>
      <c r="L163" s="56"/>
      <c r="M163" s="56"/>
      <c r="N163" s="56"/>
      <c r="O163" s="56"/>
      <c r="P163" s="90"/>
      <c r="Q163" s="56"/>
      <c r="R163" s="56"/>
      <c r="S163" s="57"/>
      <c r="T163" s="57"/>
      <c r="U163" s="57"/>
      <c r="V163" s="57"/>
      <c r="W163" s="56"/>
      <c r="X163" s="57"/>
      <c r="Y163" s="57"/>
      <c r="Z163" s="57"/>
    </row>
    <row r="164" spans="2:26">
      <c r="B164" s="49" t="s">
        <v>48</v>
      </c>
      <c r="C164" s="62">
        <v>9.4871384278258848</v>
      </c>
      <c r="D164" s="63">
        <v>0.68846499999999999</v>
      </c>
      <c r="E164" s="63"/>
      <c r="F164" s="66">
        <f t="shared" si="0"/>
        <v>0.13015855699985657</v>
      </c>
      <c r="G164" s="66">
        <f t="shared" si="1"/>
        <v>0.11763580317803612</v>
      </c>
      <c r="H164" s="67"/>
      <c r="I164" s="67"/>
      <c r="J164" s="67"/>
      <c r="K164" s="56"/>
      <c r="L164" s="56"/>
      <c r="M164" s="56"/>
      <c r="N164" s="56"/>
      <c r="O164" s="56"/>
      <c r="P164" s="90"/>
      <c r="Q164" s="56"/>
      <c r="R164" s="56"/>
      <c r="S164" s="57"/>
      <c r="T164" s="57"/>
      <c r="U164" s="57"/>
      <c r="V164" s="57"/>
      <c r="W164" s="56"/>
      <c r="X164" s="57"/>
      <c r="Y164" s="57"/>
      <c r="Z164" s="57"/>
    </row>
    <row r="165" spans="2:26">
      <c r="B165" s="49" t="s">
        <v>46</v>
      </c>
      <c r="C165" s="62">
        <v>9.3370611247553388</v>
      </c>
      <c r="D165" s="63">
        <v>0.69839600000000002</v>
      </c>
      <c r="E165" s="63"/>
      <c r="F165" s="66">
        <f t="shared" si="0"/>
        <v>0.1808910800871284</v>
      </c>
      <c r="G165" s="66">
        <f t="shared" si="1"/>
        <v>0.1681615078966463</v>
      </c>
      <c r="H165" s="67"/>
      <c r="I165" s="67"/>
      <c r="J165" s="67"/>
      <c r="K165" s="56"/>
      <c r="L165" s="56"/>
      <c r="M165" s="56"/>
      <c r="N165" s="56"/>
      <c r="O165" s="56"/>
      <c r="P165" s="56"/>
      <c r="Q165" s="56"/>
      <c r="R165" s="56"/>
      <c r="S165" s="57"/>
      <c r="T165" s="57"/>
      <c r="U165" s="57"/>
      <c r="V165" s="57"/>
      <c r="W165" s="56"/>
      <c r="X165" s="57"/>
      <c r="Y165" s="57"/>
      <c r="Z165" s="57"/>
    </row>
    <row r="166" spans="2:26">
      <c r="B166" s="49" t="s">
        <v>224</v>
      </c>
      <c r="C166" s="62">
        <v>9.8620924771697425</v>
      </c>
      <c r="D166" s="63">
        <v>0.90180963362967992</v>
      </c>
      <c r="E166" s="63"/>
      <c r="F166" s="66">
        <f t="shared" si="0"/>
        <v>0.23481202822682268</v>
      </c>
      <c r="G166" s="66">
        <f t="shared" si="1"/>
        <v>0.22327846099458304</v>
      </c>
      <c r="H166" s="67"/>
      <c r="I166" s="67"/>
      <c r="J166" s="67"/>
      <c r="K166" s="57"/>
      <c r="L166" s="57"/>
      <c r="M166" s="57"/>
      <c r="N166" s="57"/>
      <c r="O166" s="56"/>
      <c r="P166" s="56"/>
      <c r="Q166" s="57"/>
      <c r="R166" s="57"/>
      <c r="S166" s="56"/>
      <c r="T166" s="56"/>
      <c r="U166" s="56"/>
      <c r="V166" s="56"/>
      <c r="W166" s="56"/>
      <c r="X166" s="57"/>
      <c r="Y166" s="57"/>
      <c r="Z166" s="57"/>
    </row>
    <row r="167" spans="2:26">
      <c r="B167" s="49" t="s">
        <v>249</v>
      </c>
      <c r="C167" s="62">
        <v>7.7371800778346298</v>
      </c>
      <c r="D167" s="63">
        <v>0.52589175783914099</v>
      </c>
      <c r="E167" s="63"/>
      <c r="F167" s="66">
        <f t="shared" si="0"/>
        <v>0.34731599533407642</v>
      </c>
      <c r="G167" s="66">
        <f t="shared" si="1"/>
        <v>0.33910100126133835</v>
      </c>
      <c r="H167" s="67"/>
      <c r="I167" s="67"/>
      <c r="J167" s="67"/>
      <c r="K167" s="57"/>
      <c r="L167" s="57"/>
      <c r="M167" s="57"/>
      <c r="N167" s="57"/>
      <c r="O167" s="57"/>
      <c r="P167" s="57"/>
      <c r="Q167" s="56"/>
      <c r="R167" s="56"/>
      <c r="S167" s="56"/>
      <c r="T167" s="56"/>
      <c r="U167" s="56"/>
      <c r="V167" s="56"/>
      <c r="W167" s="56"/>
      <c r="X167" s="57"/>
      <c r="Y167" s="57"/>
      <c r="Z167" s="57"/>
    </row>
    <row r="168" spans="2:26">
      <c r="B168" s="49" t="s">
        <v>250</v>
      </c>
      <c r="C168" s="62">
        <v>8.8755666919905511</v>
      </c>
      <c r="D168" s="63">
        <v>0.79480757320758333</v>
      </c>
      <c r="E168" s="63"/>
      <c r="F168" s="66">
        <f t="shared" si="0"/>
        <v>0.39308843790740899</v>
      </c>
      <c r="G168" s="66">
        <f t="shared" si="1"/>
        <v>0.38040025864775562</v>
      </c>
      <c r="H168" s="49"/>
      <c r="I168" s="49"/>
      <c r="J168" s="49"/>
      <c r="K168" s="57"/>
      <c r="L168" s="57"/>
      <c r="M168" s="57"/>
      <c r="N168" s="57"/>
      <c r="O168" s="57"/>
      <c r="P168" s="57"/>
      <c r="Q168" s="57"/>
      <c r="R168" s="57"/>
      <c r="S168" s="56"/>
      <c r="T168" s="56"/>
      <c r="U168" s="56"/>
      <c r="V168" s="56"/>
      <c r="W168" s="56"/>
      <c r="X168" s="57"/>
      <c r="Y168" s="57"/>
      <c r="Z168" s="57"/>
    </row>
    <row r="169" spans="2:26">
      <c r="B169" s="49" t="s">
        <v>374</v>
      </c>
      <c r="C169" s="62">
        <v>9.0083465793847068</v>
      </c>
      <c r="D169" s="63">
        <v>0.65434999295817897</v>
      </c>
      <c r="E169" s="63"/>
      <c r="F169" s="66">
        <f t="shared" si="0"/>
        <v>0.22081437669727599</v>
      </c>
      <c r="G169" s="66">
        <f t="shared" si="1"/>
        <v>0.20800953594657468</v>
      </c>
      <c r="H169" s="67"/>
      <c r="I169" s="67"/>
      <c r="J169" s="67"/>
      <c r="K169" s="57"/>
      <c r="L169" s="57"/>
      <c r="M169" s="57"/>
      <c r="N169" s="57"/>
      <c r="O169" s="56"/>
      <c r="P169" s="56"/>
      <c r="Q169" s="56"/>
      <c r="R169" s="56"/>
      <c r="S169" s="57"/>
      <c r="T169" s="57"/>
      <c r="U169" s="57"/>
      <c r="V169" s="57"/>
      <c r="W169" s="56"/>
      <c r="X169" s="57"/>
      <c r="Y169" s="57"/>
      <c r="Z169" s="57"/>
    </row>
  </sheetData>
  <pageMargins left="0.7" right="0.7" top="0.75" bottom="0.75" header="0.3" footer="0.3"/>
  <pageSetup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2:K109"/>
  <sheetViews>
    <sheetView zoomScale="85" zoomScaleNormal="85" workbookViewId="0">
      <selection activeCell="A2" sqref="A2:O35"/>
    </sheetView>
  </sheetViews>
  <sheetFormatPr defaultRowHeight="12.75"/>
  <cols>
    <col min="1" max="1" width="9" style="10"/>
    <col min="2" max="2" width="11.375" style="10" bestFit="1" customWidth="1"/>
    <col min="3" max="7" width="9" style="10"/>
    <col min="8" max="8" width="1.625" style="10" customWidth="1"/>
    <col min="9" max="16384" width="9" style="10"/>
  </cols>
  <sheetData>
    <row r="2" spans="1:11">
      <c r="A2" s="10" t="s">
        <v>309</v>
      </c>
      <c r="B2" s="10" t="str">
        <f>Index!C22</f>
        <v>Percentage of contributing men and women, according to contribution density: Chile, Mexico, El Salvador and Peru</v>
      </c>
    </row>
    <row r="4" spans="1:11">
      <c r="D4" s="48" t="s">
        <v>43</v>
      </c>
      <c r="K4" s="48" t="s">
        <v>375</v>
      </c>
    </row>
    <row r="20" spans="4:11">
      <c r="D20" s="48" t="s">
        <v>376</v>
      </c>
      <c r="K20" s="48" t="s">
        <v>35</v>
      </c>
    </row>
    <row r="35" spans="1:7">
      <c r="A35" s="10" t="s">
        <v>354</v>
      </c>
      <c r="B35" s="10" t="str">
        <f>Index!D22</f>
        <v>Authors' calculations based on Forteza et al. (2009) for Chile, Argueta (2011) for El Salvador, SBS and SPP for Peru, CONSAR for Mexico.</v>
      </c>
    </row>
    <row r="37" spans="1:7">
      <c r="A37" s="10" t="s">
        <v>203</v>
      </c>
    </row>
    <row r="38" spans="1:7" ht="16.5" customHeight="1">
      <c r="B38" s="10" t="s">
        <v>360</v>
      </c>
      <c r="C38" s="10" t="s">
        <v>361</v>
      </c>
      <c r="F38" s="10" t="s">
        <v>360</v>
      </c>
      <c r="G38" s="10" t="s">
        <v>361</v>
      </c>
    </row>
    <row r="39" spans="1:7">
      <c r="A39" s="10" t="s">
        <v>276</v>
      </c>
      <c r="B39" s="47">
        <v>3.7802934271777985E-2</v>
      </c>
      <c r="C39" s="47">
        <v>0.25220575209030949</v>
      </c>
      <c r="D39" s="10" t="s">
        <v>377</v>
      </c>
      <c r="F39" s="47">
        <f>B39</f>
        <v>3.7802934271777985E-2</v>
      </c>
      <c r="G39" s="47">
        <f>C39</f>
        <v>0.25220575209030949</v>
      </c>
    </row>
    <row r="40" spans="1:7">
      <c r="A40" s="10" t="s">
        <v>196</v>
      </c>
      <c r="B40" s="47">
        <v>0.1656095208322865</v>
      </c>
      <c r="C40" s="47">
        <v>0.26655268393126302</v>
      </c>
      <c r="D40" s="10" t="s">
        <v>266</v>
      </c>
      <c r="F40" s="47">
        <f>SUM(B40:B41)</f>
        <v>0.36548308045745992</v>
      </c>
      <c r="G40" s="47">
        <f>SUM(C40:C41)</f>
        <v>0.44573532146283423</v>
      </c>
    </row>
    <row r="41" spans="1:7">
      <c r="A41" s="10" t="s">
        <v>197</v>
      </c>
      <c r="B41" s="47">
        <v>0.19987355962517339</v>
      </c>
      <c r="C41" s="47">
        <v>0.17918263753157124</v>
      </c>
      <c r="D41" s="10" t="s">
        <v>267</v>
      </c>
      <c r="F41" s="47">
        <f>SUM(B42:B43)</f>
        <v>0.58629577490050855</v>
      </c>
      <c r="G41" s="47">
        <f>SUM(C42:C43)</f>
        <v>0.29468880056845187</v>
      </c>
    </row>
    <row r="42" spans="1:7">
      <c r="A42" s="10" t="s">
        <v>198</v>
      </c>
      <c r="B42" s="47">
        <v>0.26554630064487317</v>
      </c>
      <c r="C42" s="47">
        <v>0.15474864150453879</v>
      </c>
      <c r="D42" s="10" t="s">
        <v>378</v>
      </c>
      <c r="F42" s="47">
        <f>B44</f>
        <v>1.0418210370253528E-2</v>
      </c>
      <c r="G42" s="47">
        <f>C44</f>
        <v>7.3701258784043466E-3</v>
      </c>
    </row>
    <row r="43" spans="1:7">
      <c r="A43" s="10" t="s">
        <v>199</v>
      </c>
      <c r="B43" s="47">
        <v>0.32074947425563538</v>
      </c>
      <c r="C43" s="47">
        <v>0.13994015906391308</v>
      </c>
      <c r="D43" s="47"/>
    </row>
    <row r="44" spans="1:7">
      <c r="A44" s="10" t="s">
        <v>177</v>
      </c>
      <c r="B44" s="47">
        <v>1.0418210370253528E-2</v>
      </c>
      <c r="C44" s="47">
        <v>7.3701258784043466E-3</v>
      </c>
      <c r="D44" s="47"/>
    </row>
    <row r="46" spans="1:7">
      <c r="A46" s="10" t="s">
        <v>200</v>
      </c>
    </row>
    <row r="47" spans="1:7">
      <c r="B47" s="10" t="s">
        <v>360</v>
      </c>
      <c r="C47" s="10" t="s">
        <v>361</v>
      </c>
      <c r="F47" s="10" t="s">
        <v>360</v>
      </c>
      <c r="G47" s="10" t="s">
        <v>361</v>
      </c>
    </row>
    <row r="48" spans="1:7">
      <c r="A48" s="10" t="s">
        <v>276</v>
      </c>
      <c r="B48" s="47">
        <v>0.41644475483711008</v>
      </c>
      <c r="C48" s="47">
        <v>0.66581059421936295</v>
      </c>
      <c r="D48" s="10" t="s">
        <v>377</v>
      </c>
      <c r="F48" s="47">
        <f>B48</f>
        <v>0.41644475483711008</v>
      </c>
      <c r="G48" s="47">
        <f>C48</f>
        <v>0.66581059421936295</v>
      </c>
    </row>
    <row r="49" spans="1:7">
      <c r="A49" s="10" t="s">
        <v>196</v>
      </c>
      <c r="B49" s="47">
        <v>0.14524819789596483</v>
      </c>
      <c r="C49" s="47">
        <v>0.10257963426245792</v>
      </c>
      <c r="D49" s="10" t="s">
        <v>266</v>
      </c>
      <c r="F49" s="47">
        <f>SUM(B49:B50)</f>
        <v>0.25838214643670326</v>
      </c>
      <c r="G49" s="47">
        <f>SUM(C49:C50)</f>
        <v>0.17205299263934554</v>
      </c>
    </row>
    <row r="50" spans="1:7">
      <c r="A50" s="10" t="s">
        <v>197</v>
      </c>
      <c r="B50" s="47">
        <v>0.11313394854073845</v>
      </c>
      <c r="C50" s="47">
        <v>6.9473358376887631E-2</v>
      </c>
      <c r="D50" s="10" t="s">
        <v>267</v>
      </c>
      <c r="F50" s="47">
        <f>SUM(B51:B52)</f>
        <v>0.30390330918505537</v>
      </c>
      <c r="G50" s="47">
        <f>SUM(C51:C52)</f>
        <v>0.14256480654465814</v>
      </c>
    </row>
    <row r="51" spans="1:7">
      <c r="A51" s="10" t="s">
        <v>198</v>
      </c>
      <c r="B51" s="47">
        <v>0.10522697035153683</v>
      </c>
      <c r="C51" s="47">
        <v>5.3768201498528255E-2</v>
      </c>
      <c r="D51" s="10" t="s">
        <v>378</v>
      </c>
      <c r="F51" s="47">
        <f>B53</f>
        <v>2.1269789541131297E-2</v>
      </c>
      <c r="G51" s="47">
        <f>C53</f>
        <v>1.957160659663337E-2</v>
      </c>
    </row>
    <row r="52" spans="1:7">
      <c r="A52" s="10" t="s">
        <v>199</v>
      </c>
      <c r="B52" s="47">
        <v>0.19867633883351854</v>
      </c>
      <c r="C52" s="47">
        <v>8.8796605046129892E-2</v>
      </c>
      <c r="D52" s="47"/>
      <c r="E52" s="47"/>
      <c r="F52" s="47"/>
      <c r="G52" s="47"/>
    </row>
    <row r="53" spans="1:7">
      <c r="A53" s="10" t="s">
        <v>177</v>
      </c>
      <c r="B53" s="47">
        <v>2.1269789541131297E-2</v>
      </c>
      <c r="C53" s="47">
        <v>1.957160659663337E-2</v>
      </c>
      <c r="D53" s="47"/>
      <c r="E53" s="47"/>
      <c r="F53" s="47"/>
      <c r="G53" s="47"/>
    </row>
    <row r="54" spans="1:7">
      <c r="B54" s="47"/>
    </row>
    <row r="55" spans="1:7">
      <c r="A55" s="10" t="s">
        <v>201</v>
      </c>
    </row>
    <row r="56" spans="1:7">
      <c r="B56" s="10" t="s">
        <v>360</v>
      </c>
      <c r="C56" s="10" t="s">
        <v>361</v>
      </c>
      <c r="F56" s="10" t="s">
        <v>360</v>
      </c>
      <c r="G56" s="10" t="s">
        <v>361</v>
      </c>
    </row>
    <row r="57" spans="1:7">
      <c r="A57" s="10" t="s">
        <v>276</v>
      </c>
      <c r="B57" s="47">
        <v>0.50851846174257287</v>
      </c>
      <c r="C57" s="47">
        <v>0.77111778403829367</v>
      </c>
      <c r="D57" s="10" t="s">
        <v>377</v>
      </c>
      <c r="F57" s="47">
        <f>B57</f>
        <v>0.50851846174257287</v>
      </c>
      <c r="G57" s="47">
        <f>C57</f>
        <v>0.77111778403829367</v>
      </c>
    </row>
    <row r="58" spans="1:7">
      <c r="A58" s="10" t="s">
        <v>196</v>
      </c>
      <c r="B58" s="47">
        <v>0.18217073306793308</v>
      </c>
      <c r="C58" s="47">
        <v>7.949540974425319E-2</v>
      </c>
      <c r="D58" s="10" t="s">
        <v>266</v>
      </c>
      <c r="F58" s="47">
        <f>SUM(B58:B59)</f>
        <v>0.23928046584800861</v>
      </c>
      <c r="G58" s="47">
        <f>SUM(C58:C59)</f>
        <v>0.10327916531439607</v>
      </c>
    </row>
    <row r="59" spans="1:7">
      <c r="A59" s="10" t="s">
        <v>197</v>
      </c>
      <c r="B59" s="47">
        <v>5.7109732780075535E-2</v>
      </c>
      <c r="C59" s="47">
        <v>2.3783755570142874E-2</v>
      </c>
      <c r="D59" s="10" t="s">
        <v>267</v>
      </c>
      <c r="F59" s="47">
        <f>SUM(B60:B61)</f>
        <v>0.25220107240941847</v>
      </c>
      <c r="G59" s="47">
        <f>SUM(C60:C61)</f>
        <v>0.12560305064731028</v>
      </c>
    </row>
    <row r="60" spans="1:7">
      <c r="A60" s="10" t="s">
        <v>198</v>
      </c>
      <c r="B60" s="47">
        <v>6.451268781133758E-2</v>
      </c>
      <c r="C60" s="47">
        <v>2.7463526380491338E-2</v>
      </c>
      <c r="D60" s="10" t="s">
        <v>378</v>
      </c>
      <c r="F60" s="47">
        <f>B62</f>
        <v>0</v>
      </c>
      <c r="G60" s="47">
        <f>C62</f>
        <v>0</v>
      </c>
    </row>
    <row r="61" spans="1:7">
      <c r="A61" s="10" t="s">
        <v>199</v>
      </c>
      <c r="B61" s="47">
        <v>0.18768838459808088</v>
      </c>
      <c r="C61" s="47">
        <v>9.8139524266818934E-2</v>
      </c>
      <c r="D61" s="47"/>
      <c r="E61" s="47"/>
      <c r="F61" s="47"/>
      <c r="G61" s="47"/>
    </row>
    <row r="62" spans="1:7">
      <c r="A62" s="10" t="s">
        <v>177</v>
      </c>
      <c r="B62" s="47">
        <v>0</v>
      </c>
      <c r="C62" s="47">
        <v>0</v>
      </c>
      <c r="D62" s="47"/>
      <c r="E62" s="47"/>
      <c r="F62" s="47"/>
      <c r="G62" s="47"/>
    </row>
    <row r="63" spans="1:7">
      <c r="B63" s="47"/>
      <c r="C63" s="47"/>
      <c r="D63" s="47"/>
      <c r="E63" s="47"/>
      <c r="F63" s="47"/>
      <c r="G63" s="47"/>
    </row>
    <row r="65" spans="1:7">
      <c r="A65" s="10" t="s">
        <v>202</v>
      </c>
    </row>
    <row r="66" spans="1:7">
      <c r="B66" s="10" t="s">
        <v>360</v>
      </c>
      <c r="C66" s="10" t="s">
        <v>361</v>
      </c>
      <c r="F66" s="10" t="s">
        <v>360</v>
      </c>
      <c r="G66" s="10" t="s">
        <v>361</v>
      </c>
    </row>
    <row r="67" spans="1:7">
      <c r="A67" s="10" t="s">
        <v>276</v>
      </c>
      <c r="B67" s="47">
        <v>0.16102290562167104</v>
      </c>
      <c r="C67" s="47">
        <v>0.4583205923758506</v>
      </c>
      <c r="D67" s="10" t="s">
        <v>377</v>
      </c>
      <c r="F67" s="47">
        <f>B67</f>
        <v>0.16102290562167104</v>
      </c>
      <c r="G67" s="47">
        <f>C67</f>
        <v>0.4583205923758506</v>
      </c>
    </row>
    <row r="68" spans="1:7">
      <c r="A68" s="10" t="s">
        <v>196</v>
      </c>
      <c r="B68" s="47">
        <v>0.41109877624538116</v>
      </c>
      <c r="C68" s="47">
        <v>0.24917252750710872</v>
      </c>
      <c r="D68" s="10" t="s">
        <v>266</v>
      </c>
      <c r="F68" s="47">
        <f>SUM(B68:B69)</f>
        <v>0.51177602757078067</v>
      </c>
      <c r="G68" s="47">
        <f>SUM(C68:C69)</f>
        <v>0.31417405642200663</v>
      </c>
    </row>
    <row r="69" spans="1:7">
      <c r="A69" s="10" t="s">
        <v>197</v>
      </c>
      <c r="B69" s="47">
        <v>0.10067725132539947</v>
      </c>
      <c r="C69" s="47">
        <v>6.5001528914897924E-2</v>
      </c>
      <c r="D69" s="10" t="s">
        <v>267</v>
      </c>
      <c r="F69" s="47">
        <f>SUM(B70:B71)</f>
        <v>0.32720106680754824</v>
      </c>
      <c r="G69" s="47">
        <f>SUM(C70:C71)</f>
        <v>0.22750535120214274</v>
      </c>
    </row>
    <row r="70" spans="1:7">
      <c r="A70" s="10" t="s">
        <v>198</v>
      </c>
      <c r="B70" s="47">
        <v>0.17618518981944906</v>
      </c>
      <c r="C70" s="47">
        <v>0.11916946967731286</v>
      </c>
      <c r="D70" s="10" t="s">
        <v>378</v>
      </c>
      <c r="F70" s="47">
        <f>B72</f>
        <v>0</v>
      </c>
      <c r="G70" s="47">
        <f>C72</f>
        <v>0</v>
      </c>
    </row>
    <row r="71" spans="1:7">
      <c r="A71" s="10" t="s">
        <v>199</v>
      </c>
      <c r="B71" s="47">
        <v>0.15101587698809921</v>
      </c>
      <c r="C71" s="47">
        <v>0.10833588152482988</v>
      </c>
      <c r="D71" s="47"/>
      <c r="E71" s="47"/>
      <c r="F71" s="47"/>
      <c r="G71" s="47"/>
    </row>
    <row r="74" spans="1:7">
      <c r="B74" s="47"/>
      <c r="C74" s="47"/>
      <c r="D74" s="47"/>
      <c r="E74" s="47"/>
      <c r="F74" s="47"/>
      <c r="G74" s="47"/>
    </row>
    <row r="89" spans="2:7">
      <c r="C89" s="47"/>
      <c r="D89" s="47"/>
      <c r="E89" s="47"/>
      <c r="F89" s="47"/>
      <c r="G89" s="47"/>
    </row>
    <row r="90" spans="2:7">
      <c r="C90" s="47"/>
      <c r="D90" s="47"/>
      <c r="E90" s="47"/>
      <c r="F90" s="47"/>
      <c r="G90" s="47"/>
    </row>
    <row r="91" spans="2:7">
      <c r="C91" s="47"/>
      <c r="D91" s="47"/>
      <c r="E91" s="47"/>
      <c r="F91" s="47"/>
      <c r="G91" s="47"/>
    </row>
    <row r="92" spans="2:7">
      <c r="B92" s="47"/>
      <c r="C92" s="47"/>
      <c r="D92" s="47"/>
      <c r="E92" s="47"/>
      <c r="F92" s="47"/>
      <c r="G92" s="47"/>
    </row>
    <row r="93" spans="2:7">
      <c r="B93" s="47"/>
      <c r="C93" s="47"/>
      <c r="D93" s="47"/>
      <c r="E93" s="47"/>
      <c r="F93" s="47"/>
      <c r="G93" s="47"/>
    </row>
    <row r="94" spans="2:7">
      <c r="B94" s="47"/>
      <c r="C94" s="47"/>
      <c r="D94" s="47"/>
      <c r="E94" s="47"/>
      <c r="F94" s="47"/>
      <c r="G94" s="47"/>
    </row>
    <row r="108" spans="2:7">
      <c r="B108" s="47"/>
      <c r="C108" s="47"/>
      <c r="D108" s="47"/>
      <c r="E108" s="47"/>
      <c r="F108" s="47"/>
      <c r="G108" s="47"/>
    </row>
    <row r="109" spans="2:7">
      <c r="C109" s="47"/>
      <c r="D109" s="47"/>
      <c r="E109" s="47"/>
      <c r="F109" s="47"/>
      <c r="G109" s="47"/>
    </row>
  </sheetData>
  <pageMargins left="0.7" right="0.7" top="0.75" bottom="0.75" header="0.3" footer="0.3"/>
  <pageSetup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2:AI106"/>
  <sheetViews>
    <sheetView zoomScaleNormal="100" workbookViewId="0">
      <selection activeCell="H71" sqref="H71"/>
    </sheetView>
  </sheetViews>
  <sheetFormatPr defaultRowHeight="12.75"/>
  <cols>
    <col min="1" max="5" width="9" style="43"/>
    <col min="6" max="6" width="10.75" style="43" customWidth="1"/>
    <col min="7" max="7" width="12.375" style="43" bestFit="1" customWidth="1"/>
    <col min="8" max="8" width="10.5" style="43" customWidth="1"/>
    <col min="9" max="9" width="11.375" style="43" customWidth="1"/>
    <col min="10" max="12" width="9" style="43"/>
    <col min="13" max="13" width="5.125" style="43" customWidth="1"/>
    <col min="14" max="15" width="9" style="43"/>
    <col min="16" max="16" width="22.875" style="43" bestFit="1" customWidth="1"/>
    <col min="17" max="17" width="10.125" style="43" customWidth="1"/>
    <col min="18" max="18" width="9" style="43" bestFit="1" customWidth="1"/>
    <col min="19" max="19" width="21.25" style="43" bestFit="1" customWidth="1"/>
    <col min="20" max="20" width="13.125" style="43" bestFit="1" customWidth="1"/>
    <col min="21" max="21" width="10.625" style="43" customWidth="1"/>
    <col min="22" max="16384" width="9" style="43"/>
  </cols>
  <sheetData>
    <row r="2" spans="1:9">
      <c r="A2" s="43" t="s">
        <v>310</v>
      </c>
      <c r="B2" s="43" t="str">
        <f>Index!C23</f>
        <v>Percentage of employed and contributors based on type of employment: salaried vs. non-salaried</v>
      </c>
    </row>
    <row r="3" spans="1:9">
      <c r="I3" s="10"/>
    </row>
    <row r="23" spans="1:35">
      <c r="A23" s="43" t="s">
        <v>351</v>
      </c>
      <c r="B23" s="43" t="str">
        <f>Index!D23</f>
        <v>Authors' calculations based on household surveys (circa 2010).</v>
      </c>
    </row>
    <row r="24" spans="1:35">
      <c r="A24" s="43" t="s">
        <v>353</v>
      </c>
      <c r="B24" s="43" t="str">
        <f>+Index!E23</f>
        <v xml:space="preserve">Argentina, Ecuador, Paraguay, Peru, Dominican Republic, and Venezuela do not report whether or not non-salaried workers contribute to pension plans. </v>
      </c>
    </row>
    <row r="25" spans="1:35">
      <c r="U25" s="10"/>
      <c r="V25" s="10"/>
      <c r="X25" s="10"/>
      <c r="Y25" s="10"/>
      <c r="Z25" s="15"/>
      <c r="AA25" s="15"/>
      <c r="AB25" s="15"/>
      <c r="AC25" s="10"/>
      <c r="AD25" s="10"/>
      <c r="AE25" s="10"/>
      <c r="AF25" s="10"/>
      <c r="AG25" s="10"/>
      <c r="AH25" s="10"/>
      <c r="AI25" s="10"/>
    </row>
    <row r="26" spans="1:35">
      <c r="D26" s="43" t="s">
        <v>241</v>
      </c>
      <c r="V26" s="10"/>
      <c r="X26" s="10"/>
      <c r="Y26" s="10"/>
      <c r="Z26" s="15"/>
      <c r="AA26" s="15"/>
      <c r="AB26" s="15"/>
      <c r="AC26" s="10"/>
      <c r="AD26" s="10"/>
      <c r="AE26" s="10"/>
      <c r="AF26" s="10"/>
      <c r="AG26" s="10"/>
      <c r="AH26" s="10"/>
      <c r="AI26" s="10"/>
    </row>
    <row r="27" spans="1:35" ht="13.5" thickBot="1">
      <c r="B27" s="100"/>
      <c r="C27" s="100"/>
      <c r="D27" s="100" t="s">
        <v>381</v>
      </c>
      <c r="E27" s="100" t="s">
        <v>382</v>
      </c>
      <c r="F27" s="100" t="s">
        <v>379</v>
      </c>
      <c r="G27" s="100" t="s">
        <v>380</v>
      </c>
      <c r="X27" s="10"/>
      <c r="Y27" s="10"/>
      <c r="Z27" s="15"/>
      <c r="AA27" s="15"/>
      <c r="AB27" s="15"/>
      <c r="AC27" s="10"/>
      <c r="AD27" s="10"/>
      <c r="AE27" s="10"/>
      <c r="AF27" s="10"/>
      <c r="AG27" s="10"/>
      <c r="AH27" s="10"/>
      <c r="AI27" s="10"/>
    </row>
    <row r="28" spans="1:35" ht="13.5" thickTop="1">
      <c r="B28" s="68" t="s">
        <v>24</v>
      </c>
      <c r="C28" s="43">
        <v>2009</v>
      </c>
      <c r="D28" s="15">
        <v>0.38557900000000001</v>
      </c>
      <c r="E28" s="15">
        <v>0.43803199999999998</v>
      </c>
      <c r="F28" s="68">
        <v>0.28023408214135226</v>
      </c>
      <c r="G28" s="68">
        <v>0.65284374176951321</v>
      </c>
      <c r="X28" s="10"/>
      <c r="Y28" s="10"/>
      <c r="Z28" s="15"/>
      <c r="AA28" s="15"/>
      <c r="AB28" s="15"/>
      <c r="AC28" s="10"/>
      <c r="AD28" s="10"/>
      <c r="AE28" s="10"/>
      <c r="AF28" s="10"/>
      <c r="AG28" s="10"/>
      <c r="AH28" s="10"/>
      <c r="AI28" s="10"/>
    </row>
    <row r="29" spans="1:35">
      <c r="B29" s="68" t="s">
        <v>38</v>
      </c>
      <c r="C29" s="43">
        <v>2010</v>
      </c>
      <c r="D29" s="15">
        <v>0.46498299999999998</v>
      </c>
      <c r="E29" s="15">
        <v>0.444104</v>
      </c>
      <c r="F29" s="68">
        <v>0.28023408214135226</v>
      </c>
      <c r="G29" s="68">
        <v>0.65284374176951321</v>
      </c>
    </row>
    <row r="30" spans="1:35">
      <c r="B30" s="68" t="s">
        <v>293</v>
      </c>
      <c r="C30" s="43">
        <v>2010</v>
      </c>
      <c r="D30" s="15">
        <v>0.42622399999999999</v>
      </c>
      <c r="E30" s="15">
        <v>0.46164100000000002</v>
      </c>
      <c r="F30" s="68">
        <v>0.28023408214135226</v>
      </c>
      <c r="G30" s="68">
        <v>0.65284374176951321</v>
      </c>
    </row>
    <row r="31" spans="1:35">
      <c r="B31" s="68" t="s">
        <v>29</v>
      </c>
      <c r="C31" s="43">
        <v>2010</v>
      </c>
      <c r="D31" s="15">
        <v>0.359879</v>
      </c>
      <c r="E31" s="15">
        <v>0.46733000000000002</v>
      </c>
      <c r="F31" s="68">
        <v>0.28023408214135226</v>
      </c>
      <c r="G31" s="68">
        <v>0.65284374176951321</v>
      </c>
    </row>
    <row r="32" spans="1:35">
      <c r="B32" s="43" t="s">
        <v>25</v>
      </c>
      <c r="C32" s="43">
        <v>2010</v>
      </c>
      <c r="D32" s="15">
        <v>0.398142</v>
      </c>
      <c r="E32" s="15">
        <v>0.47899399999999998</v>
      </c>
      <c r="F32" s="68">
        <v>0.28023408214135226</v>
      </c>
      <c r="G32" s="68">
        <v>0.65284374176951321</v>
      </c>
    </row>
    <row r="33" spans="2:10">
      <c r="B33" s="68" t="s">
        <v>180</v>
      </c>
      <c r="C33" s="43">
        <v>2010</v>
      </c>
      <c r="D33" s="15">
        <v>0.45834200000000003</v>
      </c>
      <c r="E33" s="15">
        <v>0.51883299999999999</v>
      </c>
      <c r="F33" s="68">
        <v>0.28023408214135226</v>
      </c>
      <c r="G33" s="68">
        <v>0.65284374176951321</v>
      </c>
    </row>
    <row r="34" spans="2:10">
      <c r="B34" s="43" t="s">
        <v>22</v>
      </c>
      <c r="C34" s="43">
        <v>2010</v>
      </c>
      <c r="D34" s="15">
        <v>0.37195899999999998</v>
      </c>
      <c r="E34" s="15">
        <v>0.54578099999999996</v>
      </c>
      <c r="F34" s="68">
        <v>0.28023408214135226</v>
      </c>
      <c r="G34" s="68">
        <v>0.65284374176951321</v>
      </c>
    </row>
    <row r="35" spans="2:10">
      <c r="B35" s="68" t="s">
        <v>294</v>
      </c>
      <c r="C35" s="43">
        <v>2010</v>
      </c>
      <c r="D35" s="15">
        <v>0.31892300000000001</v>
      </c>
      <c r="E35" s="15">
        <v>0.546678</v>
      </c>
      <c r="F35" s="68">
        <v>0.28023408214135226</v>
      </c>
      <c r="G35" s="68">
        <v>0.65284374176951321</v>
      </c>
    </row>
    <row r="36" spans="2:10">
      <c r="B36" s="43" t="s">
        <v>36</v>
      </c>
      <c r="C36" s="43">
        <v>2010</v>
      </c>
      <c r="D36" s="15">
        <v>0.32549099999999997</v>
      </c>
      <c r="E36" s="15">
        <v>0.55769800000000003</v>
      </c>
      <c r="F36" s="68">
        <v>0.28023408214135226</v>
      </c>
      <c r="G36" s="68">
        <v>0.65284374176951321</v>
      </c>
    </row>
    <row r="37" spans="2:10">
      <c r="B37" s="43" t="s">
        <v>32</v>
      </c>
      <c r="C37" s="43">
        <v>2010</v>
      </c>
      <c r="D37" s="15">
        <v>0.34852899999999998</v>
      </c>
      <c r="E37" s="15">
        <v>0.58140099999999995</v>
      </c>
      <c r="F37" s="68">
        <v>0.28023408214135226</v>
      </c>
      <c r="G37" s="68">
        <v>0.65284374176951321</v>
      </c>
    </row>
    <row r="38" spans="2:10">
      <c r="B38" s="68" t="s">
        <v>34</v>
      </c>
      <c r="C38" s="43">
        <v>2010</v>
      </c>
      <c r="D38" s="15">
        <v>0.32084400000000002</v>
      </c>
      <c r="E38" s="15">
        <v>0.58275100000000002</v>
      </c>
      <c r="F38" s="68">
        <v>0.28023408214135226</v>
      </c>
      <c r="G38" s="68">
        <v>0.65284374176951321</v>
      </c>
    </row>
    <row r="39" spans="2:10">
      <c r="B39" s="68" t="s">
        <v>49</v>
      </c>
      <c r="C39" s="43">
        <v>2010</v>
      </c>
      <c r="D39" s="15">
        <v>0.38267299999999999</v>
      </c>
      <c r="E39" s="15">
        <v>0.60407</v>
      </c>
      <c r="F39" s="68">
        <v>0.28023408214135226</v>
      </c>
      <c r="G39" s="68">
        <v>0.65284374176951321</v>
      </c>
    </row>
    <row r="40" spans="2:10">
      <c r="B40" s="43" t="s">
        <v>41</v>
      </c>
      <c r="C40" s="43">
        <v>2010</v>
      </c>
      <c r="D40" s="15">
        <v>0.27399299999999999</v>
      </c>
      <c r="E40" s="15">
        <v>0.68139499999999997</v>
      </c>
      <c r="F40" s="68">
        <v>0.28023408214135226</v>
      </c>
      <c r="G40" s="68">
        <v>0.65284374176951321</v>
      </c>
    </row>
    <row r="41" spans="2:10">
      <c r="B41" s="68" t="s">
        <v>42</v>
      </c>
      <c r="C41" s="43">
        <v>2011</v>
      </c>
      <c r="D41" s="15">
        <v>0.23749600000000001</v>
      </c>
      <c r="E41" s="15">
        <v>0.70020899999999997</v>
      </c>
      <c r="F41" s="68">
        <v>0.28023408214135226</v>
      </c>
      <c r="G41" s="68">
        <v>0.65284374176951321</v>
      </c>
    </row>
    <row r="42" spans="2:10">
      <c r="B42" s="43" t="s">
        <v>48</v>
      </c>
      <c r="C42" s="43">
        <v>2010</v>
      </c>
      <c r="D42" s="15">
        <v>0.25433699999999998</v>
      </c>
      <c r="E42" s="15">
        <v>0.73304599999999998</v>
      </c>
      <c r="F42" s="68">
        <v>0.28023408214135226</v>
      </c>
      <c r="G42" s="68">
        <v>0.65284374176951321</v>
      </c>
    </row>
    <row r="43" spans="2:10">
      <c r="B43" s="68" t="s">
        <v>30</v>
      </c>
      <c r="C43" s="43">
        <v>2010</v>
      </c>
      <c r="D43" s="15">
        <v>0.204233</v>
      </c>
      <c r="E43" s="15">
        <v>0.75135799999999997</v>
      </c>
      <c r="F43" s="68">
        <v>0.28023408214135226</v>
      </c>
      <c r="G43" s="68">
        <v>0.65284374176951321</v>
      </c>
    </row>
    <row r="44" spans="2:10">
      <c r="B44" s="68" t="s">
        <v>46</v>
      </c>
      <c r="C44" s="43">
        <v>2010</v>
      </c>
      <c r="D44" s="15">
        <v>0.215918</v>
      </c>
      <c r="E44" s="15">
        <v>0.77237</v>
      </c>
      <c r="F44" s="68">
        <v>0.28023408214135226</v>
      </c>
      <c r="G44" s="68">
        <v>0.65284374176951321</v>
      </c>
    </row>
    <row r="45" spans="2:10">
      <c r="B45" s="68" t="s">
        <v>40</v>
      </c>
      <c r="C45" s="43">
        <v>2010</v>
      </c>
      <c r="D45" s="15">
        <v>0.21337900000000001</v>
      </c>
      <c r="E45" s="15">
        <v>0.77915999999999996</v>
      </c>
      <c r="F45" s="68">
        <v>0.28023408214135226</v>
      </c>
      <c r="G45" s="68">
        <v>0.65284374176951321</v>
      </c>
    </row>
    <row r="46" spans="2:10">
      <c r="B46" s="97" t="s">
        <v>44</v>
      </c>
      <c r="C46" s="98">
        <v>2011</v>
      </c>
      <c r="D46" s="18">
        <v>0.207757</v>
      </c>
      <c r="E46" s="18">
        <v>0.78837599999999997</v>
      </c>
      <c r="F46" s="97">
        <v>0.28023408214135226</v>
      </c>
      <c r="G46" s="97">
        <v>0.65284374176951321</v>
      </c>
    </row>
    <row r="47" spans="2:10">
      <c r="B47" s="43" t="s">
        <v>385</v>
      </c>
      <c r="D47" s="15">
        <v>0.28023408214135226</v>
      </c>
      <c r="E47" s="15">
        <v>0.65284374176951321</v>
      </c>
      <c r="F47" s="95"/>
      <c r="G47" s="95"/>
      <c r="H47" s="95"/>
      <c r="I47" s="68"/>
      <c r="J47" s="68"/>
    </row>
    <row r="49" spans="2:19">
      <c r="J49" s="68"/>
      <c r="K49" s="68"/>
      <c r="L49" s="68"/>
    </row>
    <row r="50" spans="2:19">
      <c r="D50" s="43" t="s">
        <v>241</v>
      </c>
      <c r="J50" s="68"/>
      <c r="K50" s="68"/>
      <c r="L50" s="68"/>
    </row>
    <row r="51" spans="2:19" ht="13.5" thickBot="1">
      <c r="B51" s="100"/>
      <c r="C51" s="100"/>
      <c r="D51" s="100" t="s">
        <v>381</v>
      </c>
      <c r="E51" s="100" t="s">
        <v>382</v>
      </c>
      <c r="F51" s="100" t="s">
        <v>383</v>
      </c>
      <c r="G51" s="100" t="s">
        <v>380</v>
      </c>
      <c r="L51" s="68"/>
    </row>
    <row r="52" spans="2:19" ht="13.5" thickTop="1">
      <c r="B52" s="43" t="s">
        <v>22</v>
      </c>
      <c r="C52" s="43">
        <v>2010</v>
      </c>
      <c r="D52" s="15">
        <v>5.8200000000000005E-4</v>
      </c>
      <c r="E52" s="15">
        <v>0.32654300000000003</v>
      </c>
      <c r="F52" s="68">
        <v>0.1561814408640185</v>
      </c>
      <c r="G52" s="68">
        <v>0.62702624925421424</v>
      </c>
      <c r="L52" s="68"/>
      <c r="M52" s="68"/>
      <c r="N52" s="68"/>
    </row>
    <row r="53" spans="2:19">
      <c r="B53" s="68" t="s">
        <v>24</v>
      </c>
      <c r="C53" s="43">
        <v>2009</v>
      </c>
      <c r="D53" s="15">
        <v>2.5950999999999998E-2</v>
      </c>
      <c r="E53" s="15">
        <v>0.32972000000000001</v>
      </c>
      <c r="F53" s="68">
        <v>0.1561814408640185</v>
      </c>
      <c r="G53" s="68">
        <v>0.62702624925421424</v>
      </c>
      <c r="L53" s="68"/>
      <c r="M53" s="68"/>
      <c r="N53" s="68"/>
      <c r="R53" s="93"/>
      <c r="S53" s="93"/>
    </row>
    <row r="54" spans="2:19">
      <c r="B54" s="93" t="s">
        <v>294</v>
      </c>
      <c r="C54" s="43">
        <v>2010</v>
      </c>
      <c r="D54" s="15">
        <v>1.877E-3</v>
      </c>
      <c r="E54" s="15">
        <v>0.33600000000000002</v>
      </c>
      <c r="F54" s="68">
        <v>0.1561814408640185</v>
      </c>
      <c r="G54" s="68">
        <v>0.62702624925421424</v>
      </c>
      <c r="L54" s="68"/>
      <c r="M54" s="68"/>
      <c r="N54" s="68"/>
      <c r="R54" s="92"/>
    </row>
    <row r="55" spans="2:19">
      <c r="B55" s="43" t="s">
        <v>25</v>
      </c>
      <c r="C55" s="43">
        <v>2010</v>
      </c>
      <c r="D55" s="15"/>
      <c r="E55" s="15">
        <v>0.357881</v>
      </c>
      <c r="F55" s="68">
        <v>0.1561814408640185</v>
      </c>
      <c r="G55" s="68">
        <v>0.62702624925421424</v>
      </c>
      <c r="L55" s="68"/>
      <c r="M55" s="68"/>
      <c r="N55" s="68"/>
      <c r="S55" s="93"/>
    </row>
    <row r="56" spans="2:19">
      <c r="B56" s="93" t="s">
        <v>293</v>
      </c>
      <c r="C56" s="43">
        <v>2010</v>
      </c>
      <c r="D56" s="15">
        <v>9.1889999999999993E-3</v>
      </c>
      <c r="E56" s="15">
        <v>0.39466000000000001</v>
      </c>
      <c r="F56" s="68">
        <v>0.1561814408640185</v>
      </c>
      <c r="G56" s="68">
        <v>0.62702624925421424</v>
      </c>
      <c r="L56" s="68"/>
      <c r="M56" s="68"/>
      <c r="N56" s="68"/>
      <c r="S56" s="93"/>
    </row>
    <row r="57" spans="2:19">
      <c r="B57" s="93" t="s">
        <v>29</v>
      </c>
      <c r="C57" s="43">
        <v>2010</v>
      </c>
      <c r="D57" s="15">
        <v>1.341E-3</v>
      </c>
      <c r="E57" s="15">
        <v>0.40000799999999997</v>
      </c>
      <c r="F57" s="68">
        <v>0.1561814408640185</v>
      </c>
      <c r="G57" s="68">
        <v>0.62702624925421424</v>
      </c>
      <c r="L57" s="68"/>
      <c r="M57" s="68"/>
      <c r="N57" s="68"/>
      <c r="S57" s="93"/>
    </row>
    <row r="58" spans="2:19">
      <c r="B58" s="68" t="s">
        <v>34</v>
      </c>
      <c r="C58" s="43">
        <v>2010</v>
      </c>
      <c r="D58" s="15"/>
      <c r="E58" s="15">
        <v>0.45528800000000003</v>
      </c>
      <c r="F58" s="68">
        <v>0.1561814408640185</v>
      </c>
      <c r="G58" s="68">
        <v>0.62702624925421424</v>
      </c>
      <c r="L58" s="68"/>
      <c r="M58" s="68"/>
      <c r="N58" s="68"/>
    </row>
    <row r="59" spans="2:19">
      <c r="B59" s="93" t="s">
        <v>30</v>
      </c>
      <c r="C59" s="43">
        <v>2010</v>
      </c>
      <c r="D59" s="15">
        <v>1.5491E-2</v>
      </c>
      <c r="E59" s="15">
        <v>0.45686100000000002</v>
      </c>
      <c r="F59" s="68">
        <v>0.1561814408640185</v>
      </c>
      <c r="G59" s="68">
        <v>0.62702624925421424</v>
      </c>
      <c r="L59" s="68"/>
      <c r="M59" s="68"/>
      <c r="N59" s="68"/>
    </row>
    <row r="60" spans="2:19">
      <c r="B60" s="43" t="s">
        <v>36</v>
      </c>
      <c r="C60" s="43">
        <v>2010</v>
      </c>
      <c r="D60" s="15">
        <v>2.9191999999999999E-2</v>
      </c>
      <c r="E60" s="15">
        <v>0.50877499999999998</v>
      </c>
      <c r="F60" s="68">
        <v>0.1561814408640185</v>
      </c>
      <c r="G60" s="68">
        <v>0.62702624925421424</v>
      </c>
      <c r="L60" s="68"/>
      <c r="M60" s="68"/>
      <c r="N60" s="68"/>
      <c r="R60" s="93"/>
      <c r="S60" s="93"/>
    </row>
    <row r="61" spans="2:19">
      <c r="B61" s="68" t="s">
        <v>38</v>
      </c>
      <c r="C61" s="43">
        <v>2010</v>
      </c>
      <c r="D61" s="15">
        <v>8.9802000000000007E-2</v>
      </c>
      <c r="E61" s="15">
        <v>0.60193399999999997</v>
      </c>
      <c r="F61" s="68">
        <v>0.1561814408640185</v>
      </c>
      <c r="G61" s="68">
        <v>0.62702624925421424</v>
      </c>
      <c r="L61" s="68"/>
      <c r="M61" s="68"/>
      <c r="N61" s="68"/>
      <c r="R61" s="93"/>
      <c r="S61" s="93"/>
    </row>
    <row r="62" spans="2:19">
      <c r="B62" s="68" t="s">
        <v>49</v>
      </c>
      <c r="C62" s="43">
        <v>2012</v>
      </c>
      <c r="D62" s="15">
        <v>5.7844113352281026E-2</v>
      </c>
      <c r="E62" s="15">
        <v>0.62729943962282564</v>
      </c>
      <c r="F62" s="68">
        <v>0.1561814408640185</v>
      </c>
      <c r="G62" s="68">
        <v>0.62702624925421424</v>
      </c>
      <c r="L62" s="68"/>
      <c r="M62" s="68"/>
      <c r="N62" s="68"/>
      <c r="R62" s="92"/>
      <c r="S62" s="93"/>
    </row>
    <row r="63" spans="2:19">
      <c r="B63" s="68" t="s">
        <v>40</v>
      </c>
      <c r="C63" s="43">
        <v>2010</v>
      </c>
      <c r="D63" s="15"/>
      <c r="E63" s="15">
        <v>0.65574299999999996</v>
      </c>
      <c r="F63" s="68">
        <v>0.1561814408640185</v>
      </c>
      <c r="G63" s="68">
        <v>0.62702624925421424</v>
      </c>
      <c r="L63" s="68"/>
      <c r="M63" s="68"/>
      <c r="N63" s="68"/>
      <c r="R63" s="93"/>
      <c r="S63" s="93"/>
    </row>
    <row r="64" spans="2:19">
      <c r="B64" s="94" t="s">
        <v>180</v>
      </c>
      <c r="C64" s="43">
        <v>2010</v>
      </c>
      <c r="D64" s="15"/>
      <c r="E64" s="15">
        <v>0.66773199999999999</v>
      </c>
      <c r="F64" s="68">
        <v>0.1561814408640185</v>
      </c>
      <c r="G64" s="68">
        <v>0.62702624925421424</v>
      </c>
      <c r="L64" s="68"/>
      <c r="M64" s="68"/>
      <c r="N64" s="68"/>
      <c r="Q64" s="93"/>
      <c r="R64" s="93"/>
      <c r="S64" s="93"/>
    </row>
    <row r="65" spans="2:19">
      <c r="B65" s="43" t="s">
        <v>32</v>
      </c>
      <c r="C65" s="43">
        <v>2010</v>
      </c>
      <c r="D65" s="15"/>
      <c r="E65" s="15">
        <v>0.70782699999999998</v>
      </c>
      <c r="F65" s="68">
        <v>0.1561814408640185</v>
      </c>
      <c r="G65" s="68">
        <v>0.62702624925421424</v>
      </c>
      <c r="L65" s="68"/>
      <c r="M65" s="68"/>
      <c r="N65" s="68"/>
      <c r="S65" s="93"/>
    </row>
    <row r="66" spans="2:19">
      <c r="B66" s="93" t="s">
        <v>41</v>
      </c>
      <c r="C66" s="43">
        <v>2010</v>
      </c>
      <c r="D66" s="15">
        <v>8.0451999999999996E-2</v>
      </c>
      <c r="E66" s="15">
        <v>0.74320299999999995</v>
      </c>
      <c r="F66" s="68">
        <v>0.1561814408640185</v>
      </c>
      <c r="G66" s="68">
        <v>0.62702624925421424</v>
      </c>
      <c r="L66" s="68"/>
      <c r="M66" s="68"/>
      <c r="N66" s="68"/>
      <c r="Q66" s="93"/>
      <c r="R66" s="93"/>
    </row>
    <row r="67" spans="2:19">
      <c r="B67" s="68" t="s">
        <v>42</v>
      </c>
      <c r="C67" s="43">
        <v>2011</v>
      </c>
      <c r="D67" s="15">
        <v>0.30799900000000002</v>
      </c>
      <c r="E67" s="15">
        <v>0.76093100000000002</v>
      </c>
      <c r="F67" s="68">
        <v>0.1561814408640185</v>
      </c>
      <c r="G67" s="68">
        <v>0.62702624925421424</v>
      </c>
      <c r="L67" s="68"/>
      <c r="M67" s="68"/>
      <c r="N67" s="68"/>
      <c r="Q67" s="93"/>
      <c r="R67" s="93"/>
      <c r="S67" s="93"/>
    </row>
    <row r="68" spans="2:19">
      <c r="B68" s="68" t="s">
        <v>46</v>
      </c>
      <c r="C68" s="43">
        <v>2010</v>
      </c>
      <c r="D68" s="15">
        <v>0.48224899999999998</v>
      </c>
      <c r="E68" s="15">
        <v>0.78095400000000004</v>
      </c>
      <c r="F68" s="68">
        <v>0.1561814408640185</v>
      </c>
      <c r="G68" s="68">
        <v>0.62702624925421424</v>
      </c>
      <c r="L68" s="68"/>
      <c r="M68" s="68"/>
      <c r="N68" s="68"/>
      <c r="Q68" s="93"/>
      <c r="R68" s="93"/>
      <c r="S68" s="93"/>
    </row>
    <row r="69" spans="2:19">
      <c r="B69" s="43" t="s">
        <v>48</v>
      </c>
      <c r="C69" s="43">
        <v>2010</v>
      </c>
      <c r="D69" s="15">
        <v>0.40344600000000003</v>
      </c>
      <c r="E69" s="15">
        <v>0.821689</v>
      </c>
      <c r="F69" s="68">
        <v>0.1561814408640185</v>
      </c>
      <c r="G69" s="68">
        <v>0.62702624925421424</v>
      </c>
      <c r="L69" s="68"/>
      <c r="M69" s="68"/>
      <c r="N69" s="68"/>
      <c r="Q69" s="93"/>
      <c r="R69" s="93"/>
      <c r="S69" s="93"/>
    </row>
    <row r="70" spans="2:19">
      <c r="B70" s="99" t="s">
        <v>44</v>
      </c>
      <c r="C70" s="98">
        <v>2011</v>
      </c>
      <c r="D70" s="18">
        <v>0.22284300000000001</v>
      </c>
      <c r="E70" s="18">
        <v>0.82481099999999996</v>
      </c>
      <c r="F70" s="97">
        <v>0.1561814408640185</v>
      </c>
      <c r="G70" s="97">
        <v>0.62702624925421424</v>
      </c>
      <c r="L70" s="68"/>
      <c r="M70" s="68"/>
      <c r="N70" s="68"/>
    </row>
    <row r="71" spans="2:19">
      <c r="B71" s="43" t="s">
        <v>384</v>
      </c>
      <c r="D71" s="15">
        <v>0.1561814408640185</v>
      </c>
      <c r="E71" s="15">
        <v>0.62702624925421424</v>
      </c>
      <c r="F71" s="68"/>
      <c r="G71" s="68"/>
    </row>
    <row r="77" spans="2:19">
      <c r="K77" s="93"/>
      <c r="L77" s="93"/>
    </row>
    <row r="78" spans="2:19">
      <c r="K78" s="92"/>
    </row>
    <row r="79" spans="2:19">
      <c r="L79" s="93"/>
    </row>
    <row r="80" spans="2:19">
      <c r="L80" s="93"/>
    </row>
    <row r="81" spans="11:12">
      <c r="L81" s="93"/>
    </row>
    <row r="84" spans="11:12">
      <c r="K84" s="93"/>
      <c r="L84" s="93"/>
    </row>
    <row r="85" spans="11:12">
      <c r="K85" s="93"/>
      <c r="L85" s="93"/>
    </row>
    <row r="86" spans="11:12">
      <c r="K86" s="92"/>
      <c r="L86" s="93"/>
    </row>
    <row r="87" spans="11:12">
      <c r="K87" s="93"/>
      <c r="L87" s="93"/>
    </row>
    <row r="88" spans="11:12">
      <c r="K88" s="93"/>
      <c r="L88" s="93"/>
    </row>
    <row r="89" spans="11:12">
      <c r="L89" s="93"/>
    </row>
    <row r="90" spans="11:12">
      <c r="K90" s="93"/>
    </row>
    <row r="91" spans="11:12">
      <c r="K91" s="92"/>
      <c r="L91" s="92"/>
    </row>
    <row r="92" spans="11:12">
      <c r="K92" s="93"/>
      <c r="L92" s="93"/>
    </row>
    <row r="93" spans="11:12">
      <c r="K93" s="92"/>
    </row>
    <row r="94" spans="11:12">
      <c r="K94" s="93"/>
    </row>
    <row r="99" spans="11:12">
      <c r="K99" s="93"/>
      <c r="L99" s="93"/>
    </row>
    <row r="100" spans="11:12">
      <c r="K100" s="92"/>
      <c r="L100" s="92"/>
    </row>
    <row r="102" spans="11:12">
      <c r="K102" s="93"/>
      <c r="L102" s="93"/>
    </row>
    <row r="105" spans="11:12">
      <c r="K105" s="93"/>
    </row>
    <row r="106" spans="11:12">
      <c r="K106" s="93"/>
    </row>
  </sheetData>
  <sortState ref="B31:K49">
    <sortCondition ref="E31:E49"/>
  </sortState>
  <pageMargins left="0.7" right="0.7" top="0.75" bottom="0.75" header="0.3" footer="0.3"/>
  <pageSetup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31"/>
  <sheetViews>
    <sheetView zoomScale="85" zoomScaleNormal="85" workbookViewId="0">
      <selection activeCell="R20" sqref="R20"/>
    </sheetView>
  </sheetViews>
  <sheetFormatPr defaultRowHeight="12.75"/>
  <cols>
    <col min="1" max="1" width="9" style="127"/>
    <col min="2" max="2" width="11" style="127" customWidth="1"/>
    <col min="3" max="3" width="6.625" style="127" customWidth="1"/>
    <col min="4" max="4" width="9" style="127"/>
    <col min="5" max="5" width="9.625" style="127" customWidth="1"/>
    <col min="6" max="6" width="9" style="127" customWidth="1"/>
    <col min="7" max="14" width="9" style="127"/>
    <col min="15" max="15" width="29" style="127" bestFit="1" customWidth="1"/>
    <col min="16" max="16384" width="9" style="127"/>
  </cols>
  <sheetData>
    <row r="2" spans="1:2">
      <c r="A2" s="127" t="s">
        <v>311</v>
      </c>
      <c r="B2" s="127" t="s">
        <v>344</v>
      </c>
    </row>
    <row r="20" spans="1:14">
      <c r="C20" s="128"/>
      <c r="D20" s="128"/>
      <c r="E20" s="128"/>
      <c r="F20" s="128"/>
      <c r="G20" s="128"/>
      <c r="H20" s="128"/>
      <c r="I20" s="128"/>
      <c r="J20" s="128"/>
      <c r="K20" s="128"/>
      <c r="L20" s="128"/>
    </row>
    <row r="21" spans="1:14">
      <c r="A21" s="127" t="s">
        <v>351</v>
      </c>
      <c r="B21" s="128" t="s">
        <v>430</v>
      </c>
      <c r="D21" s="128"/>
      <c r="E21" s="128"/>
      <c r="F21" s="128"/>
      <c r="G21" s="128"/>
      <c r="H21" s="128"/>
      <c r="I21" s="128"/>
      <c r="J21" s="128"/>
      <c r="K21" s="128"/>
      <c r="L21" s="128"/>
    </row>
    <row r="22" spans="1:14">
      <c r="D22" s="128"/>
      <c r="E22" s="128"/>
      <c r="F22" s="128"/>
      <c r="G22" s="128"/>
      <c r="H22" s="128"/>
      <c r="I22" s="128"/>
      <c r="J22" s="128"/>
      <c r="K22" s="128"/>
      <c r="L22" s="128"/>
    </row>
    <row r="25" spans="1:14">
      <c r="D25" s="127" t="s">
        <v>251</v>
      </c>
      <c r="E25" s="127" t="s">
        <v>252</v>
      </c>
      <c r="F25" s="127" t="s">
        <v>253</v>
      </c>
      <c r="G25" s="127" t="s">
        <v>254</v>
      </c>
      <c r="H25" s="127" t="s">
        <v>255</v>
      </c>
      <c r="I25" s="127" t="s">
        <v>256</v>
      </c>
      <c r="J25" s="127" t="s">
        <v>257</v>
      </c>
      <c r="K25" s="127" t="s">
        <v>258</v>
      </c>
      <c r="L25" s="127" t="s">
        <v>259</v>
      </c>
      <c r="M25" s="127" t="s">
        <v>260</v>
      </c>
    </row>
    <row r="26" spans="1:14">
      <c r="B26" s="184" t="s">
        <v>271</v>
      </c>
      <c r="C26" s="127" t="s">
        <v>386</v>
      </c>
      <c r="D26" s="129">
        <v>3.4452952991296415E-2</v>
      </c>
      <c r="E26" s="129">
        <v>6.3805049481592976E-2</v>
      </c>
      <c r="F26" s="129">
        <v>9.6666620404819631E-2</v>
      </c>
      <c r="G26" s="129">
        <v>0.1279464524234516</v>
      </c>
      <c r="H26" s="129">
        <v>0.15697553179288043</v>
      </c>
      <c r="I26" s="129">
        <v>0.25095675287628405</v>
      </c>
      <c r="J26" s="129">
        <v>0.27269601529713094</v>
      </c>
      <c r="K26" s="129">
        <v>0.33316988676747455</v>
      </c>
      <c r="L26" s="129">
        <v>0.47264791999247741</v>
      </c>
      <c r="M26" s="129">
        <v>0.59529780934864818</v>
      </c>
      <c r="N26" s="128">
        <v>0.18496584697727428</v>
      </c>
    </row>
    <row r="27" spans="1:14">
      <c r="B27" s="184"/>
      <c r="C27" s="127" t="s">
        <v>387</v>
      </c>
      <c r="D27" s="129">
        <v>0.14158507515612379</v>
      </c>
      <c r="E27" s="129">
        <v>0.26566481443879786</v>
      </c>
      <c r="F27" s="129">
        <v>0.32592998153485359</v>
      </c>
      <c r="G27" s="129">
        <v>0.40517304084674055</v>
      </c>
      <c r="H27" s="129">
        <v>0.48090350302453316</v>
      </c>
      <c r="I27" s="129">
        <v>0.58660635023807395</v>
      </c>
      <c r="J27" s="129">
        <v>0.63453238695031056</v>
      </c>
      <c r="K27" s="129">
        <v>0.72658696382380816</v>
      </c>
      <c r="L27" s="129">
        <v>0.77912665220144017</v>
      </c>
      <c r="M27" s="129">
        <v>0.8123437083726901</v>
      </c>
      <c r="N27" s="128">
        <v>0.57625369738080845</v>
      </c>
    </row>
    <row r="28" spans="1:14">
      <c r="B28" s="184"/>
      <c r="C28" s="127" t="s">
        <v>388</v>
      </c>
      <c r="D28" s="129">
        <v>0.30485122850748403</v>
      </c>
      <c r="E28" s="129">
        <v>0.47218905654334653</v>
      </c>
      <c r="F28" s="129">
        <v>0.57511514977612577</v>
      </c>
      <c r="G28" s="129">
        <v>0.64658980350466189</v>
      </c>
      <c r="H28" s="129">
        <v>0.73969021845239391</v>
      </c>
      <c r="I28" s="129">
        <v>0.85564736519819673</v>
      </c>
      <c r="J28" s="129">
        <v>0.85214654581539473</v>
      </c>
      <c r="K28" s="129">
        <v>0.89796971614719723</v>
      </c>
      <c r="L28" s="129">
        <v>0.91352038821364923</v>
      </c>
      <c r="M28" s="129">
        <v>0.92498342252087495</v>
      </c>
      <c r="N28" s="128">
        <v>0.82912335165369777</v>
      </c>
    </row>
    <row r="29" spans="1:14">
      <c r="B29" s="184"/>
      <c r="C29" s="127" t="s">
        <v>270</v>
      </c>
      <c r="D29" s="128">
        <v>5.2974890312835927E-2</v>
      </c>
      <c r="E29" s="128">
        <v>0.17155648684767072</v>
      </c>
      <c r="F29" s="128">
        <v>0.37205326249530063</v>
      </c>
      <c r="G29" s="128">
        <v>0.40178283982412594</v>
      </c>
      <c r="H29" s="128">
        <v>0.47578875325043751</v>
      </c>
      <c r="I29" s="128">
        <v>0.59849262058603847</v>
      </c>
      <c r="J29" s="128">
        <v>0.58536103178279231</v>
      </c>
      <c r="K29" s="128">
        <v>0.65466506453367768</v>
      </c>
      <c r="L29" s="128">
        <v>0.70349961768012703</v>
      </c>
      <c r="M29" s="128">
        <v>0.74155564982917332</v>
      </c>
      <c r="N29" s="128"/>
    </row>
    <row r="30" spans="1:14">
      <c r="B30" s="184"/>
      <c r="C30" s="127" t="s">
        <v>381</v>
      </c>
      <c r="D30" s="128">
        <v>3.5983936931837608E-2</v>
      </c>
      <c r="E30" s="128">
        <v>5.3902747213928064E-2</v>
      </c>
      <c r="F30" s="128">
        <v>6.8356063032237402E-2</v>
      </c>
      <c r="G30" s="128">
        <v>7.5226839986093474E-2</v>
      </c>
      <c r="H30" s="128">
        <v>8.948689517072303E-2</v>
      </c>
      <c r="I30" s="128">
        <v>0.11276914370405089</v>
      </c>
      <c r="J30" s="128">
        <v>0.19627598796284076</v>
      </c>
      <c r="K30" s="128">
        <v>0.23195758919226894</v>
      </c>
      <c r="L30" s="128">
        <v>0.32614324125729904</v>
      </c>
      <c r="M30" s="128">
        <v>0.48635139314435494</v>
      </c>
      <c r="N30" s="128"/>
    </row>
    <row r="31" spans="1:14">
      <c r="B31" s="184"/>
      <c r="C31" s="127" t="s">
        <v>382</v>
      </c>
      <c r="D31" s="128">
        <v>8.2330513966426808E-2</v>
      </c>
      <c r="E31" s="128">
        <v>0.26352250877779637</v>
      </c>
      <c r="F31" s="128">
        <v>0.49620704583807523</v>
      </c>
      <c r="G31" s="128">
        <v>0.52274586278454882</v>
      </c>
      <c r="H31" s="128">
        <v>0.6042157049209429</v>
      </c>
      <c r="I31" s="128">
        <v>0.69591563420647817</v>
      </c>
      <c r="J31" s="128">
        <v>0.72124839839949639</v>
      </c>
      <c r="K31" s="128">
        <v>0.79369406151805133</v>
      </c>
      <c r="L31" s="128">
        <v>0.85660414383663752</v>
      </c>
      <c r="M31" s="128">
        <v>0.89116512812691784</v>
      </c>
    </row>
  </sheetData>
  <mergeCells count="1">
    <mergeCell ref="B26:B31"/>
  </mergeCells>
  <pageMargins left="0.7" right="0.7" top="0.75" bottom="0.75" header="0.3" footer="0.3"/>
  <pageSetup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2:D144"/>
  <sheetViews>
    <sheetView zoomScaleNormal="100" workbookViewId="0">
      <selection activeCell="J33" sqref="J33"/>
    </sheetView>
  </sheetViews>
  <sheetFormatPr defaultRowHeight="12.75"/>
  <cols>
    <col min="1" max="1" width="10" style="10" customWidth="1"/>
    <col min="2" max="16384" width="9" style="10"/>
  </cols>
  <sheetData>
    <row r="2" spans="1:2">
      <c r="A2" s="10" t="s">
        <v>389</v>
      </c>
      <c r="B2" s="10" t="str">
        <f>Index!C25</f>
        <v>GDP per capita growth and percentage of contributors compared to the PEA of countries in Latin America and the Caribbean, 2000–10</v>
      </c>
    </row>
    <row r="25" spans="1:4">
      <c r="A25" s="10" t="s">
        <v>351</v>
      </c>
      <c r="B25" s="10" t="str">
        <f>Index!D25</f>
        <v>Authors' calculations based on Rofman and Oliveri (2011).</v>
      </c>
    </row>
    <row r="27" spans="1:4">
      <c r="A27" s="10" t="s">
        <v>390</v>
      </c>
      <c r="B27" s="10" t="s">
        <v>391</v>
      </c>
      <c r="C27" s="10" t="s">
        <v>175</v>
      </c>
      <c r="D27" s="10" t="s">
        <v>392</v>
      </c>
    </row>
    <row r="28" spans="1:4">
      <c r="A28" s="10">
        <v>8.1620790000000003</v>
      </c>
      <c r="B28" s="10">
        <v>23.545020000000001</v>
      </c>
      <c r="C28" s="10">
        <v>18.52</v>
      </c>
      <c r="D28" s="10">
        <v>6.796386</v>
      </c>
    </row>
    <row r="29" spans="1:4">
      <c r="A29" s="10">
        <v>8.2188429999999997</v>
      </c>
      <c r="B29" s="10">
        <v>23.56916</v>
      </c>
      <c r="C29" s="10">
        <v>10.71</v>
      </c>
      <c r="D29" s="10">
        <v>6.7993600000000001</v>
      </c>
    </row>
    <row r="30" spans="1:4">
      <c r="A30" s="10">
        <v>8.7202830000000002</v>
      </c>
      <c r="B30" s="10">
        <v>23.78237</v>
      </c>
      <c r="C30" s="10">
        <v>12.94</v>
      </c>
      <c r="D30" s="10">
        <v>6.8256360000000003</v>
      </c>
    </row>
    <row r="31" spans="1:4">
      <c r="A31" s="10">
        <v>9.2167980000000007</v>
      </c>
      <c r="B31" s="10">
        <v>23.993480000000002</v>
      </c>
      <c r="C31" s="10">
        <v>13.04</v>
      </c>
      <c r="D31" s="10">
        <v>6.8516539999999999</v>
      </c>
    </row>
    <row r="32" spans="1:4">
      <c r="A32" s="10">
        <v>9.4032619999999998</v>
      </c>
      <c r="B32" s="10">
        <v>24.072769999999998</v>
      </c>
      <c r="C32" s="10">
        <v>11.45</v>
      </c>
      <c r="D32" s="10">
        <v>6.8614240000000004</v>
      </c>
    </row>
    <row r="33" spans="1:4">
      <c r="A33" s="10">
        <v>10.07023</v>
      </c>
      <c r="B33" s="10">
        <v>24.356359999999999</v>
      </c>
      <c r="C33" s="10">
        <v>12.98</v>
      </c>
      <c r="D33" s="10">
        <v>6.8963739999999998</v>
      </c>
    </row>
    <row r="34" spans="1:4">
      <c r="A34" s="10">
        <v>10.582470000000001</v>
      </c>
      <c r="B34" s="10">
        <v>24.574159999999999</v>
      </c>
      <c r="C34" s="10">
        <v>12.5</v>
      </c>
      <c r="D34" s="10">
        <v>6.9232149999999999</v>
      </c>
    </row>
    <row r="35" spans="1:4">
      <c r="A35" s="10">
        <v>13.711869999999999</v>
      </c>
      <c r="B35" s="10">
        <v>25.904769999999999</v>
      </c>
      <c r="C35" s="10">
        <v>13.76</v>
      </c>
      <c r="D35" s="10">
        <v>7.0871979999999999</v>
      </c>
    </row>
    <row r="36" spans="1:4">
      <c r="A36" s="10">
        <v>14.01848</v>
      </c>
      <c r="B36" s="10">
        <v>26.035139999999998</v>
      </c>
      <c r="C36" s="10">
        <v>11.56</v>
      </c>
      <c r="D36" s="10">
        <v>7.1032640000000002</v>
      </c>
    </row>
    <row r="37" spans="1:4">
      <c r="A37" s="10">
        <v>15.18214</v>
      </c>
      <c r="B37" s="10">
        <v>26.52993</v>
      </c>
      <c r="C37" s="10">
        <v>15.01</v>
      </c>
      <c r="D37" s="10">
        <v>7.1642409999999996</v>
      </c>
    </row>
    <row r="38" spans="1:4">
      <c r="A38" s="10">
        <v>16.049589999999998</v>
      </c>
      <c r="B38" s="10">
        <v>26.898759999999999</v>
      </c>
      <c r="C38" s="10">
        <v>15</v>
      </c>
      <c r="D38" s="10">
        <v>7.209695</v>
      </c>
    </row>
    <row r="39" spans="1:4">
      <c r="A39" s="10">
        <v>17.727640000000001</v>
      </c>
      <c r="B39" s="10">
        <v>27.612259999999999</v>
      </c>
      <c r="C39" s="10">
        <v>20.16</v>
      </c>
      <c r="D39" s="10">
        <v>7.2976260000000002</v>
      </c>
    </row>
    <row r="40" spans="1:4">
      <c r="A40" s="10">
        <v>18.991810000000001</v>
      </c>
      <c r="B40" s="10">
        <v>28.14978</v>
      </c>
      <c r="C40" s="10">
        <v>12.76</v>
      </c>
      <c r="D40" s="10">
        <v>7.3638690000000002</v>
      </c>
    </row>
    <row r="41" spans="1:4">
      <c r="A41" s="10">
        <v>19.7104</v>
      </c>
      <c r="B41" s="10">
        <v>28.45533</v>
      </c>
      <c r="C41" s="10">
        <v>20.68</v>
      </c>
      <c r="D41" s="10">
        <v>7.4015240000000002</v>
      </c>
    </row>
    <row r="42" spans="1:4">
      <c r="A42" s="10">
        <v>19.739850000000001</v>
      </c>
      <c r="B42" s="10">
        <v>28.467849999999999</v>
      </c>
      <c r="C42" s="10">
        <v>26.61</v>
      </c>
      <c r="D42" s="10">
        <v>7.4030670000000001</v>
      </c>
    </row>
    <row r="43" spans="1:4">
      <c r="A43" s="10">
        <v>21.434729999999998</v>
      </c>
      <c r="B43" s="10">
        <v>29.188510000000001</v>
      </c>
      <c r="C43" s="10">
        <v>19.11</v>
      </c>
      <c r="D43" s="10">
        <v>7.4918800000000001</v>
      </c>
    </row>
    <row r="44" spans="1:4">
      <c r="A44" s="10">
        <v>23.91723</v>
      </c>
      <c r="B44" s="10">
        <v>30.244060000000001</v>
      </c>
      <c r="C44" s="10">
        <v>16.2</v>
      </c>
      <c r="D44" s="10">
        <v>7.6219640000000002</v>
      </c>
    </row>
    <row r="45" spans="1:4">
      <c r="A45" s="10">
        <v>24.510719999999999</v>
      </c>
      <c r="B45" s="10">
        <v>30.496410000000001</v>
      </c>
      <c r="C45" s="10">
        <v>13.7</v>
      </c>
      <c r="D45" s="10">
        <v>7.6530630000000004</v>
      </c>
    </row>
    <row r="46" spans="1:4">
      <c r="A46" s="10">
        <v>24.706880000000002</v>
      </c>
      <c r="B46" s="10">
        <v>30.579809999999998</v>
      </c>
      <c r="C46" s="10">
        <v>26.05</v>
      </c>
      <c r="D46" s="10">
        <v>7.6633420000000001</v>
      </c>
    </row>
    <row r="47" spans="1:4">
      <c r="A47" s="10">
        <v>25.19059</v>
      </c>
      <c r="B47" s="10">
        <v>30.785489999999999</v>
      </c>
      <c r="C47" s="10">
        <v>13.88</v>
      </c>
      <c r="D47" s="10">
        <v>7.6886890000000001</v>
      </c>
    </row>
    <row r="48" spans="1:4">
      <c r="A48" s="10">
        <v>25.87256</v>
      </c>
      <c r="B48" s="10">
        <v>31.07546</v>
      </c>
      <c r="C48" s="10">
        <v>25.22</v>
      </c>
      <c r="D48" s="10">
        <v>7.724424</v>
      </c>
    </row>
    <row r="49" spans="1:4">
      <c r="A49" s="10">
        <v>25.911149999999999</v>
      </c>
      <c r="B49" s="10">
        <v>31.09187</v>
      </c>
      <c r="C49" s="10">
        <v>16.93</v>
      </c>
      <c r="D49" s="10">
        <v>7.7264470000000003</v>
      </c>
    </row>
    <row r="50" spans="1:4">
      <c r="A50" s="10">
        <v>26.350180000000002</v>
      </c>
      <c r="B50" s="10">
        <v>31.27854</v>
      </c>
      <c r="C50" s="10">
        <v>26.78</v>
      </c>
      <c r="D50" s="10">
        <v>7.7494519999999998</v>
      </c>
    </row>
    <row r="51" spans="1:4">
      <c r="A51" s="10">
        <v>26.380590000000002</v>
      </c>
      <c r="B51" s="10">
        <v>31.29147</v>
      </c>
      <c r="C51" s="10">
        <v>14.83</v>
      </c>
      <c r="D51" s="10">
        <v>7.7510450000000004</v>
      </c>
    </row>
    <row r="52" spans="1:4">
      <c r="A52" s="10">
        <v>26.729649999999999</v>
      </c>
      <c r="B52" s="10">
        <v>31.439889999999998</v>
      </c>
      <c r="C52" s="10">
        <v>30.57</v>
      </c>
      <c r="D52" s="10">
        <v>7.769336</v>
      </c>
    </row>
    <row r="53" spans="1:4">
      <c r="A53" s="10">
        <v>27.047409999999999</v>
      </c>
      <c r="B53" s="10">
        <v>31.574999999999999</v>
      </c>
      <c r="C53" s="10">
        <v>25.15</v>
      </c>
      <c r="D53" s="10">
        <v>7.7859870000000004</v>
      </c>
    </row>
    <row r="54" spans="1:4">
      <c r="A54" s="10">
        <v>27.084479999999999</v>
      </c>
      <c r="B54" s="10">
        <v>31.59076</v>
      </c>
      <c r="C54" s="10">
        <v>26.28</v>
      </c>
      <c r="D54" s="10">
        <v>7.7879300000000002</v>
      </c>
    </row>
    <row r="55" spans="1:4">
      <c r="A55" s="10">
        <v>27.81992</v>
      </c>
      <c r="B55" s="10">
        <v>31.903469999999999</v>
      </c>
      <c r="C55" s="10">
        <v>29.69</v>
      </c>
      <c r="D55" s="10">
        <v>7.8264670000000001</v>
      </c>
    </row>
    <row r="56" spans="1:4">
      <c r="A56" s="10">
        <v>28.359210000000001</v>
      </c>
      <c r="B56" s="10">
        <v>32.132770000000001</v>
      </c>
      <c r="C56" s="10">
        <v>29.79</v>
      </c>
      <c r="D56" s="10">
        <v>7.8547260000000003</v>
      </c>
    </row>
    <row r="57" spans="1:4">
      <c r="A57" s="10">
        <v>28.52168</v>
      </c>
      <c r="B57" s="10">
        <v>32.20185</v>
      </c>
      <c r="C57" s="10">
        <v>14.68</v>
      </c>
      <c r="D57" s="10">
        <v>7.8632400000000002</v>
      </c>
    </row>
    <row r="58" spans="1:4">
      <c r="A58" s="10">
        <v>29.167349999999999</v>
      </c>
      <c r="B58" s="10">
        <v>32.476390000000002</v>
      </c>
      <c r="C58" s="10">
        <v>26.3</v>
      </c>
      <c r="D58" s="10">
        <v>7.8970729999999998</v>
      </c>
    </row>
    <row r="59" spans="1:4">
      <c r="A59" s="10">
        <v>29.190329999999999</v>
      </c>
      <c r="B59" s="10">
        <v>32.486159999999998</v>
      </c>
      <c r="C59" s="10">
        <v>29.76</v>
      </c>
      <c r="D59" s="10">
        <v>7.8982770000000002</v>
      </c>
    </row>
    <row r="60" spans="1:4">
      <c r="A60" s="10">
        <v>29.512270000000001</v>
      </c>
      <c r="B60" s="10">
        <v>32.623049999999999</v>
      </c>
      <c r="C60" s="10">
        <v>34.08</v>
      </c>
      <c r="D60" s="10">
        <v>7.9151470000000002</v>
      </c>
    </row>
    <row r="61" spans="1:4">
      <c r="A61" s="10">
        <v>29.658270000000002</v>
      </c>
      <c r="B61" s="10">
        <v>32.685130000000001</v>
      </c>
      <c r="C61" s="10">
        <v>16.88</v>
      </c>
      <c r="D61" s="10">
        <v>7.9227980000000002</v>
      </c>
    </row>
    <row r="62" spans="1:4">
      <c r="A62" s="10">
        <v>29.963360000000002</v>
      </c>
      <c r="B62" s="10">
        <v>32.81485</v>
      </c>
      <c r="D62" s="10">
        <v>7.9387850000000002</v>
      </c>
    </row>
    <row r="63" spans="1:4">
      <c r="A63" s="10">
        <v>29.989270000000001</v>
      </c>
      <c r="B63" s="10">
        <v>32.825870000000002</v>
      </c>
      <c r="C63" s="10">
        <v>28.8</v>
      </c>
      <c r="D63" s="10">
        <v>7.9401419999999998</v>
      </c>
    </row>
    <row r="64" spans="1:4">
      <c r="A64" s="10">
        <v>30.387730000000001</v>
      </c>
      <c r="B64" s="10">
        <v>32.995289999999997</v>
      </c>
      <c r="C64" s="10">
        <v>44.67</v>
      </c>
      <c r="D64" s="10">
        <v>7.9610209999999997</v>
      </c>
    </row>
    <row r="65" spans="1:4">
      <c r="A65" s="10">
        <v>30.710609999999999</v>
      </c>
      <c r="B65" s="10">
        <v>33.132579999999997</v>
      </c>
      <c r="C65" s="10">
        <v>12.42</v>
      </c>
      <c r="D65" s="10">
        <v>7.9779410000000004</v>
      </c>
    </row>
    <row r="66" spans="1:4">
      <c r="A66" s="10">
        <v>31.200800000000001</v>
      </c>
      <c r="B66" s="10">
        <v>33.341009999999997</v>
      </c>
      <c r="C66" s="10">
        <v>25.63</v>
      </c>
      <c r="D66" s="10">
        <v>8.0036269999999998</v>
      </c>
    </row>
    <row r="67" spans="1:4">
      <c r="A67" s="10">
        <v>31.362010000000001</v>
      </c>
      <c r="B67" s="10">
        <v>33.409550000000003</v>
      </c>
      <c r="C67" s="10">
        <v>29.11</v>
      </c>
      <c r="D67" s="10">
        <v>8.0120740000000001</v>
      </c>
    </row>
    <row r="68" spans="1:4">
      <c r="A68" s="10">
        <v>31.788699999999999</v>
      </c>
      <c r="B68" s="10">
        <v>33.590980000000002</v>
      </c>
      <c r="C68" s="10">
        <v>45.29</v>
      </c>
      <c r="D68" s="10">
        <v>8.0344329999999999</v>
      </c>
    </row>
    <row r="69" spans="1:4">
      <c r="A69" s="10">
        <v>32.422199999999997</v>
      </c>
      <c r="B69" s="10">
        <v>33.860340000000001</v>
      </c>
      <c r="C69" s="10">
        <v>45.06</v>
      </c>
      <c r="D69" s="10">
        <v>8.0676290000000002</v>
      </c>
    </row>
    <row r="70" spans="1:4">
      <c r="A70" s="10">
        <v>32.581699999999998</v>
      </c>
      <c r="B70" s="10">
        <v>33.928159999999998</v>
      </c>
      <c r="C70" s="10">
        <v>26.35</v>
      </c>
      <c r="D70" s="10">
        <v>8.0759869999999996</v>
      </c>
    </row>
    <row r="71" spans="1:4">
      <c r="A71" s="10">
        <v>32.791600000000003</v>
      </c>
      <c r="B71" s="10">
        <v>34.017409999999998</v>
      </c>
      <c r="C71" s="10">
        <v>30.13</v>
      </c>
      <c r="D71" s="10">
        <v>8.0869859999999996</v>
      </c>
    </row>
    <row r="72" spans="1:4">
      <c r="A72" s="10">
        <v>32.985790000000001</v>
      </c>
      <c r="B72" s="10">
        <v>34.099980000000002</v>
      </c>
      <c r="C72" s="10">
        <v>30.24</v>
      </c>
      <c r="D72" s="10">
        <v>8.0971609999999998</v>
      </c>
    </row>
    <row r="73" spans="1:4">
      <c r="A73" s="10">
        <v>33.298990000000003</v>
      </c>
      <c r="B73" s="10">
        <v>34.233150000000002</v>
      </c>
      <c r="C73" s="10">
        <v>13.96</v>
      </c>
      <c r="D73" s="10">
        <v>8.1135730000000006</v>
      </c>
    </row>
    <row r="74" spans="1:4">
      <c r="A74" s="10">
        <v>33.741439999999997</v>
      </c>
      <c r="B74" s="10">
        <v>34.421280000000003</v>
      </c>
      <c r="C74" s="10">
        <v>27.24</v>
      </c>
      <c r="D74" s="10">
        <v>8.1367580000000004</v>
      </c>
    </row>
    <row r="75" spans="1:4">
      <c r="A75" s="10">
        <v>33.757019999999997</v>
      </c>
      <c r="B75" s="10">
        <v>34.427900000000001</v>
      </c>
      <c r="C75" s="10">
        <v>33.4</v>
      </c>
      <c r="D75" s="10">
        <v>8.1375740000000008</v>
      </c>
    </row>
    <row r="76" spans="1:4">
      <c r="A76" s="10">
        <v>34.195740000000001</v>
      </c>
      <c r="B76" s="10">
        <v>34.614449999999998</v>
      </c>
      <c r="C76" s="10">
        <v>29.87</v>
      </c>
      <c r="D76" s="10">
        <v>8.1605629999999998</v>
      </c>
    </row>
    <row r="77" spans="1:4">
      <c r="A77" s="10">
        <v>34.453850000000003</v>
      </c>
      <c r="B77" s="10">
        <v>34.72419</v>
      </c>
      <c r="C77" s="10">
        <v>28.61</v>
      </c>
      <c r="D77" s="10">
        <v>8.1740879999999994</v>
      </c>
    </row>
    <row r="78" spans="1:4">
      <c r="A78" s="10">
        <v>34.571289999999998</v>
      </c>
      <c r="B78" s="10">
        <v>34.77413</v>
      </c>
      <c r="C78" s="10">
        <v>30.44</v>
      </c>
      <c r="D78" s="10">
        <v>8.1802430000000008</v>
      </c>
    </row>
    <row r="79" spans="1:4">
      <c r="A79" s="10">
        <v>35.01003</v>
      </c>
      <c r="B79" s="10">
        <v>34.960680000000004</v>
      </c>
      <c r="C79" s="10">
        <v>49.95</v>
      </c>
      <c r="D79" s="10">
        <v>8.2032330000000009</v>
      </c>
    </row>
    <row r="80" spans="1:4">
      <c r="A80" s="10">
        <v>35.017659999999999</v>
      </c>
      <c r="B80" s="10">
        <v>34.963920000000002</v>
      </c>
      <c r="C80" s="10">
        <v>45.82</v>
      </c>
      <c r="D80" s="10">
        <v>8.2036320000000007</v>
      </c>
    </row>
    <row r="81" spans="1:4">
      <c r="A81" s="10">
        <v>35.26614</v>
      </c>
      <c r="B81" s="10">
        <v>35.069580000000002</v>
      </c>
      <c r="C81" s="10">
        <v>28.33</v>
      </c>
      <c r="D81" s="10">
        <v>8.2166530000000009</v>
      </c>
    </row>
    <row r="82" spans="1:4">
      <c r="A82" s="10">
        <v>35.283389999999997</v>
      </c>
      <c r="B82" s="10">
        <v>35.076909999999998</v>
      </c>
      <c r="C82" s="10">
        <v>30.93</v>
      </c>
      <c r="D82" s="10">
        <v>8.2175569999999993</v>
      </c>
    </row>
    <row r="83" spans="1:4">
      <c r="A83" s="10">
        <v>35.319890000000001</v>
      </c>
      <c r="B83" s="10">
        <v>35.09243</v>
      </c>
      <c r="C83" s="10">
        <v>16.739999999999998</v>
      </c>
      <c r="D83" s="10">
        <v>8.2194690000000001</v>
      </c>
    </row>
    <row r="84" spans="1:4">
      <c r="A84" s="10">
        <v>35.404350000000001</v>
      </c>
      <c r="B84" s="10">
        <v>35.128340000000001</v>
      </c>
      <c r="C84" s="10">
        <v>32.43</v>
      </c>
      <c r="D84" s="10">
        <v>8.2238950000000006</v>
      </c>
    </row>
    <row r="85" spans="1:4">
      <c r="A85" s="10">
        <v>35.639629999999997</v>
      </c>
      <c r="B85" s="10">
        <v>35.228389999999997</v>
      </c>
      <c r="C85" s="10">
        <v>27.63</v>
      </c>
      <c r="D85" s="10">
        <v>8.236224</v>
      </c>
    </row>
    <row r="86" spans="1:4">
      <c r="A86" s="10">
        <v>35.763249999999999</v>
      </c>
      <c r="B86" s="10">
        <v>35.280940000000001</v>
      </c>
      <c r="C86" s="10">
        <v>15.96</v>
      </c>
      <c r="D86" s="10">
        <v>8.2427019999999995</v>
      </c>
    </row>
    <row r="87" spans="1:4">
      <c r="A87" s="10">
        <v>35.946869999999997</v>
      </c>
      <c r="B87" s="10">
        <v>35.359020000000001</v>
      </c>
      <c r="C87" s="10">
        <v>20.149999999999999</v>
      </c>
      <c r="D87" s="10">
        <v>8.2523230000000005</v>
      </c>
    </row>
    <row r="88" spans="1:4">
      <c r="A88" s="10">
        <v>36.757129999999997</v>
      </c>
      <c r="B88" s="10">
        <v>35.703539999999997</v>
      </c>
      <c r="C88" s="10">
        <v>35.21</v>
      </c>
      <c r="D88" s="10">
        <v>8.2947819999999997</v>
      </c>
    </row>
    <row r="89" spans="1:4">
      <c r="A89" s="10">
        <v>36.979059999999997</v>
      </c>
      <c r="B89" s="10">
        <v>35.797899999999998</v>
      </c>
      <c r="C89" s="10">
        <v>51.8</v>
      </c>
      <c r="D89" s="10">
        <v>8.3064110000000007</v>
      </c>
    </row>
    <row r="90" spans="1:4">
      <c r="A90" s="10">
        <v>37.498390000000001</v>
      </c>
      <c r="B90" s="10">
        <v>36.018720000000002</v>
      </c>
      <c r="C90" s="10">
        <v>51.43</v>
      </c>
      <c r="D90" s="10">
        <v>8.3336240000000004</v>
      </c>
    </row>
    <row r="91" spans="1:4">
      <c r="A91" s="10">
        <v>37.66872</v>
      </c>
      <c r="B91" s="10">
        <v>36.091140000000003</v>
      </c>
      <c r="C91" s="10">
        <v>62.02</v>
      </c>
      <c r="D91" s="10">
        <v>8.342549</v>
      </c>
    </row>
    <row r="92" spans="1:4">
      <c r="A92" s="10">
        <v>37.734819999999999</v>
      </c>
      <c r="B92" s="10">
        <v>36.119250000000001</v>
      </c>
      <c r="C92" s="10">
        <v>61.41</v>
      </c>
      <c r="D92" s="10">
        <v>8.3460129999999992</v>
      </c>
    </row>
    <row r="93" spans="1:4">
      <c r="A93" s="10">
        <v>38.053550000000001</v>
      </c>
      <c r="B93" s="10">
        <v>36.254779999999997</v>
      </c>
      <c r="C93" s="10">
        <v>60.93</v>
      </c>
      <c r="D93" s="10">
        <v>8.3627149999999997</v>
      </c>
    </row>
    <row r="94" spans="1:4">
      <c r="A94" s="10">
        <v>38.35942</v>
      </c>
      <c r="B94" s="10">
        <v>36.384830000000001</v>
      </c>
      <c r="C94" s="10">
        <v>31.86</v>
      </c>
      <c r="D94" s="10">
        <v>8.3787420000000008</v>
      </c>
    </row>
    <row r="95" spans="1:4">
      <c r="A95" s="10">
        <v>38.433399999999999</v>
      </c>
      <c r="B95" s="10">
        <v>36.41628</v>
      </c>
      <c r="C95" s="10">
        <v>18.329999999999998</v>
      </c>
      <c r="D95" s="10">
        <v>8.382619</v>
      </c>
    </row>
    <row r="96" spans="1:4">
      <c r="A96" s="10">
        <v>38.468960000000003</v>
      </c>
      <c r="B96" s="10">
        <v>36.431399999999996</v>
      </c>
      <c r="C96" s="10">
        <v>27.9</v>
      </c>
      <c r="D96" s="10">
        <v>8.3844820000000002</v>
      </c>
    </row>
    <row r="97" spans="1:4">
      <c r="A97" s="10">
        <v>38.576050000000002</v>
      </c>
      <c r="B97" s="10">
        <v>36.476939999999999</v>
      </c>
      <c r="C97" s="10">
        <v>16.82</v>
      </c>
      <c r="D97" s="10">
        <v>8.3900939999999995</v>
      </c>
    </row>
    <row r="98" spans="1:4">
      <c r="A98" s="10">
        <v>38.777549999999998</v>
      </c>
      <c r="B98" s="10">
        <v>36.562620000000003</v>
      </c>
      <c r="C98" s="10">
        <v>62</v>
      </c>
      <c r="D98" s="10">
        <v>8.4006530000000001</v>
      </c>
    </row>
    <row r="99" spans="1:4">
      <c r="A99" s="10">
        <v>38.861730000000001</v>
      </c>
      <c r="B99" s="10">
        <v>36.598410000000001</v>
      </c>
      <c r="C99" s="10">
        <v>39</v>
      </c>
      <c r="D99" s="10">
        <v>8.4050639999999994</v>
      </c>
    </row>
    <row r="100" spans="1:4">
      <c r="A100" s="10">
        <v>39.738610000000001</v>
      </c>
      <c r="B100" s="10">
        <v>36.971260000000001</v>
      </c>
      <c r="C100" s="10">
        <v>61.15</v>
      </c>
      <c r="D100" s="10">
        <v>8.4510129999999997</v>
      </c>
    </row>
    <row r="101" spans="1:4">
      <c r="A101" s="10">
        <v>39.989750000000001</v>
      </c>
      <c r="B101" s="10">
        <v>37.078040000000001</v>
      </c>
      <c r="C101" s="10">
        <v>37.799999999999997</v>
      </c>
      <c r="D101" s="10">
        <v>8.4641719999999996</v>
      </c>
    </row>
    <row r="102" spans="1:4">
      <c r="A102" s="10">
        <v>40.12961</v>
      </c>
      <c r="B102" s="10">
        <v>37.137509999999999</v>
      </c>
      <c r="C102" s="10">
        <v>23.87</v>
      </c>
      <c r="D102" s="10">
        <v>8.4715009999999999</v>
      </c>
    </row>
    <row r="103" spans="1:4">
      <c r="A103" s="10">
        <v>40.172179999999997</v>
      </c>
      <c r="B103" s="10">
        <v>37.155610000000003</v>
      </c>
      <c r="C103" s="10">
        <v>46.4</v>
      </c>
      <c r="D103" s="10">
        <v>8.473732</v>
      </c>
    </row>
    <row r="104" spans="1:4">
      <c r="A104" s="10">
        <v>40.18486</v>
      </c>
      <c r="B104" s="10">
        <v>37.161000000000001</v>
      </c>
      <c r="C104" s="10">
        <v>42.38</v>
      </c>
      <c r="D104" s="10">
        <v>8.4743969999999997</v>
      </c>
    </row>
    <row r="105" spans="1:4">
      <c r="A105" s="10">
        <v>40.197200000000002</v>
      </c>
      <c r="B105" s="10">
        <v>37.166249999999998</v>
      </c>
      <c r="C105" s="10">
        <v>31.52</v>
      </c>
      <c r="D105" s="10">
        <v>8.4750429999999994</v>
      </c>
    </row>
    <row r="106" spans="1:4">
      <c r="A106" s="10">
        <v>40.281379999999999</v>
      </c>
      <c r="B106" s="10">
        <v>37.202039999999997</v>
      </c>
      <c r="C106" s="10">
        <v>24.98</v>
      </c>
      <c r="D106" s="10">
        <v>8.4794540000000005</v>
      </c>
    </row>
    <row r="107" spans="1:4">
      <c r="A107" s="10">
        <v>40.360529999999997</v>
      </c>
      <c r="B107" s="10">
        <v>37.235689999999998</v>
      </c>
      <c r="C107" s="10">
        <v>58.74</v>
      </c>
      <c r="D107" s="10">
        <v>8.4836019999999994</v>
      </c>
    </row>
    <row r="108" spans="1:4">
      <c r="A108" s="10">
        <v>41.127740000000003</v>
      </c>
      <c r="B108" s="10">
        <v>37.561909999999997</v>
      </c>
      <c r="C108" s="10">
        <v>35.479999999999997</v>
      </c>
      <c r="D108" s="10">
        <v>8.5238040000000002</v>
      </c>
    </row>
    <row r="109" spans="1:4">
      <c r="A109" s="10">
        <v>41.654150000000001</v>
      </c>
      <c r="B109" s="10">
        <v>37.785739999999997</v>
      </c>
      <c r="C109" s="10">
        <v>62.67</v>
      </c>
      <c r="D109" s="10">
        <v>8.5513879999999993</v>
      </c>
    </row>
    <row r="110" spans="1:4">
      <c r="A110" s="10">
        <v>41.708869999999997</v>
      </c>
      <c r="B110" s="10">
        <v>37.809010000000001</v>
      </c>
      <c r="C110" s="10">
        <v>32.72</v>
      </c>
      <c r="D110" s="10">
        <v>8.5542549999999995</v>
      </c>
    </row>
    <row r="111" spans="1:4">
      <c r="A111" s="10">
        <v>41.770060000000001</v>
      </c>
      <c r="B111" s="10">
        <v>37.83502</v>
      </c>
      <c r="C111" s="10">
        <v>18.48</v>
      </c>
      <c r="D111" s="10">
        <v>8.5574619999999992</v>
      </c>
    </row>
    <row r="112" spans="1:4">
      <c r="A112" s="10">
        <v>41.81747</v>
      </c>
      <c r="B112" s="10">
        <v>37.855179999999997</v>
      </c>
      <c r="C112" s="10">
        <v>44.79</v>
      </c>
      <c r="D112" s="10">
        <v>8.5599460000000001</v>
      </c>
    </row>
    <row r="113" spans="1:4">
      <c r="A113" s="10">
        <v>42.06794</v>
      </c>
      <c r="B113" s="10">
        <v>37.961680000000001</v>
      </c>
      <c r="C113" s="10">
        <v>56.64</v>
      </c>
      <c r="D113" s="10">
        <v>8.5730710000000006</v>
      </c>
    </row>
    <row r="114" spans="1:4">
      <c r="A114" s="10">
        <v>42.12444</v>
      </c>
      <c r="B114" s="10">
        <v>37.985709999999997</v>
      </c>
      <c r="C114" s="10">
        <v>32.270000000000003</v>
      </c>
      <c r="D114" s="10">
        <v>8.5760319999999997</v>
      </c>
    </row>
    <row r="115" spans="1:4">
      <c r="A115" s="10">
        <v>42.657350000000001</v>
      </c>
      <c r="B115" s="10">
        <v>38.212299999999999</v>
      </c>
      <c r="C115" s="10">
        <v>32.64</v>
      </c>
      <c r="D115" s="10">
        <v>8.6039560000000002</v>
      </c>
    </row>
    <row r="116" spans="1:4">
      <c r="A116" s="10">
        <v>42.792920000000002</v>
      </c>
      <c r="B116" s="10">
        <v>38.269939999999998</v>
      </c>
      <c r="C116" s="10">
        <v>41.04</v>
      </c>
      <c r="D116" s="10">
        <v>8.6110600000000002</v>
      </c>
    </row>
    <row r="117" spans="1:4">
      <c r="A117" s="10">
        <v>44.06109</v>
      </c>
      <c r="B117" s="10">
        <v>38.809159999999999</v>
      </c>
      <c r="C117" s="10">
        <v>47.94</v>
      </c>
      <c r="D117" s="10">
        <v>8.6775129999999994</v>
      </c>
    </row>
    <row r="118" spans="1:4">
      <c r="A118" s="10">
        <v>44.191549999999999</v>
      </c>
      <c r="B118" s="10">
        <v>38.864629999999998</v>
      </c>
      <c r="C118" s="10">
        <v>61.13</v>
      </c>
      <c r="D118" s="10">
        <v>8.6843489999999992</v>
      </c>
    </row>
    <row r="119" spans="1:4">
      <c r="A119" s="10">
        <v>44.23847</v>
      </c>
      <c r="B119" s="10">
        <v>38.88458</v>
      </c>
      <c r="C119" s="10">
        <v>64.97</v>
      </c>
      <c r="D119" s="10">
        <v>8.6868079999999992</v>
      </c>
    </row>
    <row r="120" spans="1:4">
      <c r="A120" s="10">
        <v>45.463380000000001</v>
      </c>
      <c r="B120" s="10">
        <v>39.405410000000003</v>
      </c>
      <c r="C120" s="10">
        <v>52.64</v>
      </c>
      <c r="D120" s="10">
        <v>8.7509940000000004</v>
      </c>
    </row>
    <row r="121" spans="1:4">
      <c r="A121" s="10">
        <v>46.066119999999998</v>
      </c>
      <c r="B121" s="10">
        <v>39.66169</v>
      </c>
      <c r="C121" s="10">
        <v>66.5</v>
      </c>
      <c r="D121" s="10">
        <v>8.7825780000000009</v>
      </c>
    </row>
    <row r="122" spans="1:4">
      <c r="A122" s="10">
        <v>46.248130000000003</v>
      </c>
      <c r="B122" s="10">
        <v>39.739080000000001</v>
      </c>
      <c r="C122" s="10">
        <v>66.67</v>
      </c>
      <c r="D122" s="10">
        <v>8.7921150000000008</v>
      </c>
    </row>
    <row r="123" spans="1:4">
      <c r="A123" s="10">
        <v>46.47101</v>
      </c>
      <c r="B123" s="10">
        <v>39.833849999999998</v>
      </c>
      <c r="C123" s="10">
        <v>45.12</v>
      </c>
      <c r="D123" s="10">
        <v>8.8037939999999999</v>
      </c>
    </row>
    <row r="124" spans="1:4">
      <c r="A124" s="10">
        <v>46.858460000000001</v>
      </c>
      <c r="B124" s="10">
        <v>39.99859</v>
      </c>
      <c r="C124" s="10">
        <v>35.299999999999997</v>
      </c>
      <c r="D124" s="10">
        <v>8.8240970000000001</v>
      </c>
    </row>
    <row r="125" spans="1:4">
      <c r="A125" s="10">
        <v>47.352870000000003</v>
      </c>
      <c r="B125" s="10">
        <v>40.208820000000003</v>
      </c>
      <c r="C125" s="10">
        <v>49.06</v>
      </c>
      <c r="D125" s="10">
        <v>8.8500040000000002</v>
      </c>
    </row>
    <row r="126" spans="1:4">
      <c r="A126" s="10">
        <v>47.397480000000002</v>
      </c>
      <c r="B126" s="10">
        <v>40.227780000000003</v>
      </c>
      <c r="C126" s="10">
        <v>34.75</v>
      </c>
      <c r="D126" s="10">
        <v>8.8523420000000002</v>
      </c>
    </row>
    <row r="127" spans="1:4">
      <c r="A127" s="10">
        <v>47.540529999999997</v>
      </c>
      <c r="B127" s="10">
        <v>40.288609999999998</v>
      </c>
      <c r="C127" s="10">
        <v>62.52</v>
      </c>
      <c r="D127" s="10">
        <v>8.8598379999999999</v>
      </c>
    </row>
    <row r="128" spans="1:4">
      <c r="A128" s="10">
        <v>48.068899999999999</v>
      </c>
      <c r="B128" s="10">
        <v>40.513269999999999</v>
      </c>
      <c r="C128" s="10">
        <v>36.880000000000003</v>
      </c>
      <c r="D128" s="10">
        <v>8.8875250000000001</v>
      </c>
    </row>
    <row r="129" spans="1:4">
      <c r="A129" s="10">
        <v>48.173850000000002</v>
      </c>
      <c r="B129" s="10">
        <v>40.55789</v>
      </c>
      <c r="C129" s="10">
        <v>49.6</v>
      </c>
      <c r="D129" s="10">
        <v>8.8930229999999995</v>
      </c>
    </row>
    <row r="130" spans="1:4">
      <c r="A130" s="10">
        <v>48.416139999999999</v>
      </c>
      <c r="B130" s="10">
        <v>40.660910000000001</v>
      </c>
      <c r="C130" s="10">
        <v>35.950000000000003</v>
      </c>
      <c r="D130" s="10">
        <v>8.9057200000000005</v>
      </c>
    </row>
    <row r="131" spans="1:4">
      <c r="A131" s="10">
        <v>49.322740000000003</v>
      </c>
      <c r="B131" s="10">
        <v>41.046390000000002</v>
      </c>
      <c r="C131" s="10">
        <v>45.68</v>
      </c>
      <c r="D131" s="10">
        <v>8.9532260000000008</v>
      </c>
    </row>
    <row r="132" spans="1:4">
      <c r="A132" s="10">
        <v>50.356679999999997</v>
      </c>
      <c r="B132" s="10">
        <v>41.486020000000003</v>
      </c>
      <c r="C132" s="10">
        <v>35.43</v>
      </c>
      <c r="D132" s="10">
        <v>9.0074050000000003</v>
      </c>
    </row>
    <row r="133" spans="1:4">
      <c r="A133" s="10">
        <v>50.571750000000002</v>
      </c>
      <c r="B133" s="10">
        <v>41.577469999999998</v>
      </c>
      <c r="C133" s="10">
        <v>45.66</v>
      </c>
      <c r="D133" s="10">
        <v>9.018675</v>
      </c>
    </row>
    <row r="134" spans="1:4">
      <c r="A134" s="10">
        <v>51.066049999999997</v>
      </c>
      <c r="B134" s="10">
        <v>41.787649999999999</v>
      </c>
      <c r="C134" s="10">
        <v>51.96</v>
      </c>
      <c r="D134" s="10">
        <v>9.0445770000000003</v>
      </c>
    </row>
    <row r="135" spans="1:4">
      <c r="A135" s="10">
        <v>51.580590000000001</v>
      </c>
      <c r="B135" s="10">
        <v>42.006430000000002</v>
      </c>
      <c r="C135" s="10">
        <v>51.24</v>
      </c>
      <c r="D135" s="10">
        <v>9.0715389999999996</v>
      </c>
    </row>
    <row r="136" spans="1:4">
      <c r="A136" s="10">
        <v>52.289619999999999</v>
      </c>
      <c r="B136" s="10">
        <v>42.307899999999997</v>
      </c>
      <c r="C136" s="10">
        <v>35.89</v>
      </c>
      <c r="D136" s="10">
        <v>9.1086919999999996</v>
      </c>
    </row>
    <row r="137" spans="1:4">
      <c r="A137" s="10">
        <v>52.446190000000001</v>
      </c>
      <c r="B137" s="10">
        <v>42.374479999999998</v>
      </c>
      <c r="C137" s="10">
        <v>65.45</v>
      </c>
      <c r="D137" s="10">
        <v>9.1168969999999998</v>
      </c>
    </row>
    <row r="138" spans="1:4">
      <c r="A138" s="10">
        <v>52.466050000000003</v>
      </c>
      <c r="B138" s="10">
        <v>42.382919999999999</v>
      </c>
      <c r="C138" s="10">
        <v>65.87</v>
      </c>
      <c r="D138" s="10">
        <v>9.1179369999999995</v>
      </c>
    </row>
    <row r="139" spans="1:4">
      <c r="A139" s="10">
        <v>52.495240000000003</v>
      </c>
      <c r="B139" s="10">
        <v>42.395330000000001</v>
      </c>
      <c r="C139" s="10">
        <v>47.47</v>
      </c>
      <c r="D139" s="10">
        <v>9.1194670000000002</v>
      </c>
    </row>
    <row r="140" spans="1:4">
      <c r="A140" s="10">
        <v>52.676600000000001</v>
      </c>
      <c r="B140" s="10">
        <v>42.472450000000002</v>
      </c>
      <c r="C140" s="10">
        <v>36.979999999999997</v>
      </c>
      <c r="D140" s="10">
        <v>9.1289700000000007</v>
      </c>
    </row>
    <row r="141" spans="1:4">
      <c r="A141" s="10">
        <v>53.09281</v>
      </c>
      <c r="B141" s="10">
        <v>42.649419999999999</v>
      </c>
      <c r="C141" s="10">
        <v>62.92</v>
      </c>
      <c r="D141" s="10">
        <v>9.1507799999999992</v>
      </c>
    </row>
    <row r="142" spans="1:4">
      <c r="A142" s="10">
        <v>54.325580000000002</v>
      </c>
      <c r="B142" s="10">
        <v>43.173589999999997</v>
      </c>
      <c r="C142" s="10">
        <v>39.020000000000003</v>
      </c>
      <c r="D142" s="10">
        <v>9.2153779999999994</v>
      </c>
    </row>
    <row r="143" spans="1:4">
      <c r="A143" s="10">
        <v>54.549280000000003</v>
      </c>
      <c r="B143" s="10">
        <v>43.268700000000003</v>
      </c>
      <c r="C143" s="10">
        <v>73.12</v>
      </c>
      <c r="D143" s="10">
        <v>9.2270990000000008</v>
      </c>
    </row>
    <row r="144" spans="1:4">
      <c r="A144" s="10">
        <v>57.293579999999999</v>
      </c>
      <c r="B144" s="10">
        <v>44.435569999999998</v>
      </c>
      <c r="C144" s="10">
        <v>66.83</v>
      </c>
      <c r="D144" s="10">
        <v>9.3709019999999992</v>
      </c>
    </row>
  </sheetData>
  <pageMargins left="0.7" right="0.7" top="0.75" bottom="0.75" header="0.3" footer="0.3"/>
  <pageSetup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2:V84"/>
  <sheetViews>
    <sheetView tabSelected="1" zoomScale="85" zoomScaleNormal="85" workbookViewId="0">
      <selection activeCell="R44" sqref="R44"/>
    </sheetView>
  </sheetViews>
  <sheetFormatPr defaultRowHeight="12.75"/>
  <cols>
    <col min="1" max="16384" width="9" style="10"/>
  </cols>
  <sheetData>
    <row r="2" spans="1:10">
      <c r="A2" s="10" t="s">
        <v>312</v>
      </c>
      <c r="B2" s="10" t="str">
        <f>Index!C26</f>
        <v>Ranges of the percentage of adults 65+ without an adequate contributory pension in 2050</v>
      </c>
    </row>
    <row r="16" spans="1:10">
      <c r="B16" s="71"/>
      <c r="C16" s="72"/>
      <c r="D16" s="71"/>
      <c r="E16" s="71"/>
      <c r="F16" s="72"/>
      <c r="G16" s="71"/>
      <c r="H16" s="71"/>
      <c r="I16" s="72"/>
      <c r="J16" s="71"/>
    </row>
    <row r="17" spans="1:20">
      <c r="B17" s="68"/>
      <c r="C17" s="68"/>
      <c r="D17" s="68"/>
      <c r="E17" s="68"/>
      <c r="F17" s="68"/>
      <c r="G17" s="68"/>
      <c r="H17" s="68"/>
      <c r="I17" s="68"/>
      <c r="J17" s="68"/>
    </row>
    <row r="18" spans="1:20">
      <c r="B18" s="68"/>
      <c r="C18" s="68"/>
      <c r="D18" s="68"/>
      <c r="E18" s="68"/>
      <c r="F18" s="68"/>
      <c r="G18" s="68"/>
      <c r="H18" s="68"/>
      <c r="I18" s="68"/>
      <c r="J18" s="68"/>
    </row>
    <row r="19" spans="1:20">
      <c r="B19" s="68"/>
      <c r="C19" s="68"/>
      <c r="D19" s="68"/>
      <c r="E19" s="68"/>
      <c r="F19" s="68"/>
      <c r="G19" s="68"/>
      <c r="H19" s="68"/>
      <c r="I19" s="68"/>
      <c r="J19" s="68"/>
    </row>
    <row r="20" spans="1:20">
      <c r="B20" s="68"/>
      <c r="C20" s="68"/>
      <c r="D20" s="68"/>
      <c r="E20" s="68"/>
      <c r="F20" s="68"/>
      <c r="G20" s="68"/>
      <c r="H20" s="68"/>
      <c r="I20" s="68"/>
      <c r="J20" s="68"/>
    </row>
    <row r="21" spans="1:20">
      <c r="B21" s="68"/>
      <c r="C21" s="68"/>
      <c r="D21" s="68"/>
      <c r="E21" s="68"/>
      <c r="F21" s="68"/>
      <c r="G21" s="68"/>
      <c r="H21" s="68"/>
      <c r="I21" s="68"/>
      <c r="J21" s="68"/>
    </row>
    <row r="22" spans="1:20" ht="24.75" customHeight="1">
      <c r="A22" s="167" t="s">
        <v>351</v>
      </c>
      <c r="B22" s="185" t="str">
        <f>Index!D26</f>
        <v>Authors' calculations and outside estimates. Outside estimates: Argentina, MTSS (2003); Colombia, BBVA (2008); Mexico, BBVA (2007); Paraguay, ILO (undated) and Peru, MAPP2, BBVA (2008).</v>
      </c>
      <c r="C22" s="185"/>
      <c r="D22" s="185"/>
      <c r="E22" s="185"/>
      <c r="F22" s="185"/>
      <c r="G22" s="185"/>
      <c r="H22" s="185"/>
      <c r="I22" s="185"/>
      <c r="J22" s="68"/>
    </row>
    <row r="23" spans="1:20" ht="41.25" customHeight="1">
      <c r="A23" s="167" t="s">
        <v>353</v>
      </c>
      <c r="B23" s="185" t="str">
        <f>Index!E26</f>
        <v>See Box 2.5 for further details. The points represent estimates of pension coverage made by other institutions using different methodologies. For example, the estimate for Paraguay is based on the 60+ population.</v>
      </c>
      <c r="C23" s="185"/>
      <c r="D23" s="185"/>
      <c r="E23" s="185"/>
      <c r="F23" s="185"/>
      <c r="G23" s="185"/>
      <c r="H23" s="185"/>
      <c r="I23" s="185"/>
      <c r="J23" s="68"/>
    </row>
    <row r="24" spans="1:20">
      <c r="B24" s="68"/>
      <c r="C24" s="68"/>
      <c r="D24" s="68"/>
      <c r="E24" s="68"/>
      <c r="F24" s="68"/>
      <c r="G24" s="68"/>
      <c r="H24" s="68"/>
      <c r="I24" s="68"/>
      <c r="J24" s="68"/>
    </row>
    <row r="25" spans="1:20">
      <c r="A25" s="10">
        <v>0.7</v>
      </c>
      <c r="B25" s="10" t="s">
        <v>186</v>
      </c>
      <c r="E25" s="10" t="s">
        <v>187</v>
      </c>
      <c r="G25" s="10" t="s">
        <v>186</v>
      </c>
      <c r="J25" s="10" t="s">
        <v>187</v>
      </c>
      <c r="L25" s="10" t="s">
        <v>186</v>
      </c>
      <c r="O25" s="10" t="s">
        <v>187</v>
      </c>
      <c r="Q25" s="10" t="s">
        <v>187</v>
      </c>
      <c r="T25" s="10" t="s">
        <v>393</v>
      </c>
    </row>
    <row r="26" spans="1:20">
      <c r="B26" s="10">
        <v>1</v>
      </c>
      <c r="C26" s="10">
        <v>2</v>
      </c>
      <c r="D26" s="10">
        <v>3</v>
      </c>
      <c r="E26" s="10" t="s">
        <v>204</v>
      </c>
      <c r="F26" s="10" t="s">
        <v>205</v>
      </c>
      <c r="G26" s="10">
        <v>1</v>
      </c>
      <c r="H26" s="10">
        <v>2</v>
      </c>
      <c r="I26" s="10">
        <v>3</v>
      </c>
      <c r="J26" s="10" t="s">
        <v>204</v>
      </c>
      <c r="K26" s="10" t="s">
        <v>205</v>
      </c>
      <c r="L26" s="10">
        <v>1</v>
      </c>
      <c r="M26" s="10">
        <v>2</v>
      </c>
      <c r="N26" s="10">
        <v>3</v>
      </c>
      <c r="O26" s="10" t="s">
        <v>204</v>
      </c>
      <c r="P26" s="10" t="s">
        <v>205</v>
      </c>
      <c r="Q26" s="10" t="s">
        <v>204</v>
      </c>
      <c r="R26" s="10" t="s">
        <v>205</v>
      </c>
      <c r="S26" s="10" t="s">
        <v>211</v>
      </c>
    </row>
    <row r="27" spans="1:20">
      <c r="A27" s="10" t="s">
        <v>188</v>
      </c>
      <c r="B27" s="10" t="s">
        <v>188</v>
      </c>
      <c r="C27" s="10" t="s">
        <v>188</v>
      </c>
      <c r="D27" s="10" t="s">
        <v>188</v>
      </c>
      <c r="E27" s="10" t="s">
        <v>188</v>
      </c>
      <c r="F27" s="10" t="s">
        <v>188</v>
      </c>
      <c r="G27" s="10" t="s">
        <v>189</v>
      </c>
      <c r="H27" s="10" t="s">
        <v>189</v>
      </c>
      <c r="I27" s="10" t="s">
        <v>189</v>
      </c>
      <c r="J27" s="10" t="s">
        <v>189</v>
      </c>
      <c r="K27" s="10" t="s">
        <v>189</v>
      </c>
      <c r="L27" s="10" t="s">
        <v>190</v>
      </c>
      <c r="M27" s="10" t="s">
        <v>190</v>
      </c>
      <c r="N27" s="10" t="s">
        <v>190</v>
      </c>
      <c r="O27" s="10" t="s">
        <v>190</v>
      </c>
      <c r="P27" s="10" t="s">
        <v>190</v>
      </c>
      <c r="Q27" s="10" t="s">
        <v>191</v>
      </c>
      <c r="R27" s="10" t="s">
        <v>191</v>
      </c>
    </row>
    <row r="28" spans="1:20">
      <c r="A28" s="10" t="s">
        <v>48</v>
      </c>
      <c r="B28" s="69">
        <v>0.76072646114749998</v>
      </c>
      <c r="C28" s="69">
        <v>0.84339124999999993</v>
      </c>
      <c r="D28" s="69">
        <v>0.67439999999999989</v>
      </c>
      <c r="E28" s="69">
        <v>0.32560000000000011</v>
      </c>
      <c r="F28" s="69">
        <v>0.15660875000000007</v>
      </c>
      <c r="G28" s="69">
        <v>0.74749181517841667</v>
      </c>
      <c r="H28" s="69">
        <v>0.84339124999999993</v>
      </c>
      <c r="I28" s="69">
        <v>0.67439999999999989</v>
      </c>
      <c r="J28" s="69">
        <v>0.32560000000000011</v>
      </c>
      <c r="K28" s="69">
        <v>0.15660875000000007</v>
      </c>
      <c r="L28" s="69">
        <v>0.77554743887104172</v>
      </c>
      <c r="M28" s="69">
        <v>0.87251124999999996</v>
      </c>
      <c r="N28" s="69">
        <v>0.73704999999999998</v>
      </c>
      <c r="O28" s="69">
        <v>0.26295000000000002</v>
      </c>
      <c r="P28" s="69">
        <v>0.12748875000000004</v>
      </c>
      <c r="Q28" s="69">
        <f t="shared" ref="Q28:Q39" si="0">+MAX(O28,J28,E28)</f>
        <v>0.32560000000000011</v>
      </c>
      <c r="R28" s="69">
        <f t="shared" ref="R28:R39" si="1">+MIN(P28,K28,F28)</f>
        <v>0.12748875000000004</v>
      </c>
      <c r="S28" s="69">
        <v>0.19811125000000007</v>
      </c>
    </row>
    <row r="29" spans="1:20">
      <c r="A29" s="10" t="s">
        <v>44</v>
      </c>
      <c r="B29" s="69">
        <v>0.55917335597962503</v>
      </c>
      <c r="C29" s="69">
        <v>0.74822874999999989</v>
      </c>
      <c r="D29" s="69">
        <v>0.70849999999999991</v>
      </c>
      <c r="E29" s="69">
        <v>0.44082664402037497</v>
      </c>
      <c r="F29" s="69">
        <v>0.25177125000000011</v>
      </c>
      <c r="G29" s="69">
        <v>0.53956910597962504</v>
      </c>
      <c r="H29" s="69">
        <v>0.6903912499999999</v>
      </c>
      <c r="I29" s="69">
        <v>0.70849999999999991</v>
      </c>
      <c r="J29" s="69">
        <v>0.46043089402037496</v>
      </c>
      <c r="K29" s="69">
        <v>0.29150000000000009</v>
      </c>
      <c r="L29" s="69">
        <v>0.5918216505408751</v>
      </c>
      <c r="M29" s="69">
        <v>0.77075874999999994</v>
      </c>
      <c r="N29" s="69">
        <v>0.70849999999999991</v>
      </c>
      <c r="O29" s="69">
        <v>0.4081783494591249</v>
      </c>
      <c r="P29" s="69">
        <v>0.22924125000000006</v>
      </c>
      <c r="Q29" s="69">
        <f t="shared" si="0"/>
        <v>0.46043089402037496</v>
      </c>
      <c r="R29" s="69">
        <f t="shared" si="1"/>
        <v>0.22924125000000006</v>
      </c>
      <c r="S29" s="69">
        <v>0.2311896440203749</v>
      </c>
    </row>
    <row r="30" spans="1:20">
      <c r="A30" s="10" t="s">
        <v>42</v>
      </c>
      <c r="B30" s="69">
        <v>0.55918222510112492</v>
      </c>
      <c r="C30" s="69">
        <v>0.72310499999999989</v>
      </c>
      <c r="D30" s="69">
        <v>0.73468499999999981</v>
      </c>
      <c r="E30" s="69">
        <v>0.44081777489887508</v>
      </c>
      <c r="F30" s="69">
        <v>0.26531500000000019</v>
      </c>
      <c r="G30" s="69">
        <v>0.53828497510112494</v>
      </c>
      <c r="H30" s="69">
        <v>0.68981999999999988</v>
      </c>
      <c r="I30" s="69">
        <v>0.7013999999999998</v>
      </c>
      <c r="J30" s="69">
        <v>0.46171502489887506</v>
      </c>
      <c r="K30" s="69">
        <v>0.2986000000000002</v>
      </c>
      <c r="L30" s="69">
        <v>0.592729271776125</v>
      </c>
      <c r="M30" s="69">
        <v>0.72310499999999989</v>
      </c>
      <c r="N30" s="69">
        <v>0.73468499999999981</v>
      </c>
      <c r="O30" s="69">
        <v>0.407270728223875</v>
      </c>
      <c r="P30" s="69">
        <v>0.26531500000000019</v>
      </c>
      <c r="Q30" s="69">
        <f t="shared" si="0"/>
        <v>0.46171502489887506</v>
      </c>
      <c r="R30" s="69">
        <f t="shared" si="1"/>
        <v>0.26531500000000019</v>
      </c>
      <c r="S30" s="69">
        <v>0.19640002489887487</v>
      </c>
    </row>
    <row r="31" spans="1:20">
      <c r="A31" s="10" t="s">
        <v>46</v>
      </c>
      <c r="B31" s="69">
        <v>0.60458683526616652</v>
      </c>
      <c r="C31" s="69">
        <v>0.68872499999999981</v>
      </c>
      <c r="D31" s="69">
        <v>0.70694999999999975</v>
      </c>
      <c r="E31" s="69">
        <v>0.39541316473383348</v>
      </c>
      <c r="F31" s="69">
        <v>0.29305000000000025</v>
      </c>
      <c r="G31" s="69">
        <v>0.58769315105062492</v>
      </c>
      <c r="H31" s="69">
        <v>0.68872499999999981</v>
      </c>
      <c r="I31" s="69">
        <v>0.70694999999999975</v>
      </c>
      <c r="J31" s="69">
        <v>0.41230684894937508</v>
      </c>
      <c r="K31" s="69">
        <v>0.29305000000000025</v>
      </c>
      <c r="L31" s="69">
        <v>0.62736653190379155</v>
      </c>
      <c r="M31" s="69">
        <v>0.68872499999999981</v>
      </c>
      <c r="N31" s="69">
        <v>0.70694999999999975</v>
      </c>
      <c r="O31" s="69">
        <v>0.37263346809620845</v>
      </c>
      <c r="P31" s="69">
        <v>0.29305000000000025</v>
      </c>
      <c r="Q31" s="69">
        <f t="shared" si="0"/>
        <v>0.41230684894937508</v>
      </c>
      <c r="R31" s="69">
        <f t="shared" si="1"/>
        <v>0.29305000000000025</v>
      </c>
      <c r="S31" s="69">
        <v>0.11925684894937483</v>
      </c>
    </row>
    <row r="32" spans="1:20">
      <c r="A32" s="10" t="s">
        <v>41</v>
      </c>
      <c r="B32" s="69">
        <v>0.55627161505904166</v>
      </c>
      <c r="C32" s="69">
        <v>0.66652</v>
      </c>
      <c r="D32" s="69">
        <v>0.67079874999999989</v>
      </c>
      <c r="E32" s="69">
        <v>0.44372838494095834</v>
      </c>
      <c r="F32" s="69">
        <v>0.32920125000000011</v>
      </c>
      <c r="G32" s="69">
        <v>0.53643548065000002</v>
      </c>
      <c r="H32" s="69">
        <v>0.66652</v>
      </c>
      <c r="I32" s="69">
        <v>0.64466249999999992</v>
      </c>
      <c r="J32" s="69">
        <v>0.46356451934999998</v>
      </c>
      <c r="K32" s="69">
        <v>0.33348</v>
      </c>
      <c r="L32" s="69">
        <v>0.58504264479958334</v>
      </c>
      <c r="M32" s="69">
        <v>0.69265624999999997</v>
      </c>
      <c r="N32" s="69">
        <v>0.67079874999999989</v>
      </c>
      <c r="O32" s="69">
        <v>0.41495735520041666</v>
      </c>
      <c r="P32" s="69">
        <v>0.30734375000000003</v>
      </c>
      <c r="Q32" s="69">
        <f t="shared" si="0"/>
        <v>0.46356451934999998</v>
      </c>
      <c r="R32" s="69">
        <f t="shared" si="1"/>
        <v>0.30734375000000003</v>
      </c>
      <c r="S32" s="69">
        <v>0.15622076934999996</v>
      </c>
    </row>
    <row r="33" spans="1:22">
      <c r="A33" s="10" t="s">
        <v>40</v>
      </c>
      <c r="B33" s="69">
        <v>0.48636562117312498</v>
      </c>
      <c r="C33" s="69">
        <v>0.62622</v>
      </c>
      <c r="D33" s="69">
        <v>0.50533874999999995</v>
      </c>
      <c r="E33" s="69">
        <v>0.51363437882687502</v>
      </c>
      <c r="F33" s="69">
        <v>0.37378</v>
      </c>
      <c r="G33" s="69">
        <v>0.46577024617312512</v>
      </c>
      <c r="H33" s="69">
        <v>0.59311874999999992</v>
      </c>
      <c r="I33" s="69">
        <v>0.46044749999999995</v>
      </c>
      <c r="J33" s="69">
        <v>0.5395525000000001</v>
      </c>
      <c r="K33" s="69">
        <v>0.40688125000000008</v>
      </c>
      <c r="L33" s="69">
        <v>0.52056086803012502</v>
      </c>
      <c r="M33" s="69">
        <v>0.62622</v>
      </c>
      <c r="N33" s="69">
        <v>0.55262624999999999</v>
      </c>
      <c r="O33" s="69">
        <v>0.47943913196987498</v>
      </c>
      <c r="P33" s="69">
        <v>0.37378</v>
      </c>
      <c r="Q33" s="69">
        <f t="shared" si="0"/>
        <v>0.5395525000000001</v>
      </c>
      <c r="R33" s="69">
        <f t="shared" si="1"/>
        <v>0.37378</v>
      </c>
      <c r="S33" s="69">
        <v>0.1657725000000001</v>
      </c>
      <c r="T33" s="10">
        <v>0.61</v>
      </c>
      <c r="U33" s="10" t="s">
        <v>218</v>
      </c>
    </row>
    <row r="34" spans="1:22">
      <c r="A34" s="10" t="s">
        <v>34</v>
      </c>
      <c r="B34" s="69">
        <v>0.28991391900350005</v>
      </c>
      <c r="C34" s="69">
        <v>0.43116624999999997</v>
      </c>
      <c r="D34" s="69">
        <v>0.52463000000000004</v>
      </c>
      <c r="E34" s="69">
        <v>0.71008608099649995</v>
      </c>
      <c r="F34" s="69">
        <v>0.47536999999999996</v>
      </c>
      <c r="G34" s="69">
        <v>0.2698937940035</v>
      </c>
      <c r="H34" s="69">
        <v>0.39755749999999995</v>
      </c>
      <c r="I34" s="69">
        <v>0.4574125</v>
      </c>
      <c r="J34" s="69">
        <v>0.7301062059965</v>
      </c>
      <c r="K34" s="69">
        <v>0.5425875</v>
      </c>
      <c r="L34" s="69">
        <v>0.32328079400350002</v>
      </c>
      <c r="M34" s="69">
        <v>0.49838375000000001</v>
      </c>
      <c r="N34" s="69">
        <v>0.55343750000000003</v>
      </c>
      <c r="O34" s="69">
        <v>0.67671920599649993</v>
      </c>
      <c r="P34" s="69">
        <v>0.44656249999999997</v>
      </c>
      <c r="Q34" s="69">
        <f t="shared" si="0"/>
        <v>0.7301062059965</v>
      </c>
      <c r="R34" s="69">
        <f t="shared" si="1"/>
        <v>0.44656249999999997</v>
      </c>
      <c r="S34" s="69">
        <v>0.28354370599650003</v>
      </c>
    </row>
    <row r="35" spans="1:22">
      <c r="A35" s="10" t="s">
        <v>36</v>
      </c>
      <c r="B35" s="69">
        <v>0.33090898265187496</v>
      </c>
      <c r="C35" s="69">
        <v>0.51126875000000005</v>
      </c>
      <c r="D35" s="69">
        <v>0.52047500000000002</v>
      </c>
      <c r="E35" s="69">
        <v>0.66909101734812504</v>
      </c>
      <c r="F35" s="69">
        <v>0.47952499999999998</v>
      </c>
      <c r="G35" s="69">
        <v>0.31069235765187497</v>
      </c>
      <c r="H35" s="69">
        <v>0.51126875000000005</v>
      </c>
      <c r="I35" s="69">
        <v>0.52047500000000002</v>
      </c>
      <c r="J35" s="69">
        <v>0.68930764234812503</v>
      </c>
      <c r="K35" s="69">
        <v>0.47952499999999998</v>
      </c>
      <c r="L35" s="69">
        <v>0.36460335765187496</v>
      </c>
      <c r="M35" s="69">
        <v>0.53735250000000001</v>
      </c>
      <c r="N35" s="69">
        <v>0.54655874999999998</v>
      </c>
      <c r="O35" s="69">
        <v>0.63539664234812498</v>
      </c>
      <c r="P35" s="69">
        <v>0.45344125000000002</v>
      </c>
      <c r="Q35" s="69">
        <f t="shared" si="0"/>
        <v>0.68930764234812503</v>
      </c>
      <c r="R35" s="69">
        <f t="shared" si="1"/>
        <v>0.45344125000000002</v>
      </c>
      <c r="S35" s="69">
        <v>0.23586639234812501</v>
      </c>
    </row>
    <row r="36" spans="1:22">
      <c r="A36" s="10" t="s">
        <v>180</v>
      </c>
      <c r="B36" s="69">
        <v>0.34948383530912497</v>
      </c>
      <c r="C36" s="69">
        <v>0.49142624999999995</v>
      </c>
      <c r="D36" s="69">
        <v>0.5015925</v>
      </c>
      <c r="E36" s="69">
        <v>0.65051616469087503</v>
      </c>
      <c r="F36" s="69">
        <v>0.4984075</v>
      </c>
      <c r="G36" s="69">
        <v>0.32902346030912499</v>
      </c>
      <c r="H36" s="69">
        <v>0.45833374999999998</v>
      </c>
      <c r="I36" s="69">
        <v>0.46850000000000003</v>
      </c>
      <c r="J36" s="69">
        <v>0.67097653969087501</v>
      </c>
      <c r="K36" s="69">
        <v>0.53149999999999997</v>
      </c>
      <c r="L36" s="69">
        <v>0.38358446030912502</v>
      </c>
      <c r="M36" s="69">
        <v>0.5185074999999999</v>
      </c>
      <c r="N36" s="69">
        <v>0.52867374999999994</v>
      </c>
      <c r="O36" s="69">
        <v>0.61641553969087504</v>
      </c>
      <c r="P36" s="69">
        <v>0.47132625000000006</v>
      </c>
      <c r="Q36" s="69">
        <f t="shared" si="0"/>
        <v>0.67097653969087501</v>
      </c>
      <c r="R36" s="69">
        <f t="shared" si="1"/>
        <v>0.47132625000000006</v>
      </c>
      <c r="S36" s="69">
        <v>0.19965028969087495</v>
      </c>
    </row>
    <row r="37" spans="1:22">
      <c r="A37" s="10" t="s">
        <v>38</v>
      </c>
      <c r="B37" s="69">
        <v>0.34662700786675005</v>
      </c>
      <c r="C37" s="69">
        <v>0.48304249999999999</v>
      </c>
      <c r="D37" s="69">
        <v>0.25069125000000003</v>
      </c>
      <c r="E37" s="69">
        <v>0.74930874999999997</v>
      </c>
      <c r="F37" s="69">
        <v>0.51695749999999996</v>
      </c>
      <c r="G37" s="69">
        <v>0.32555650786675</v>
      </c>
      <c r="H37" s="69">
        <v>0.46857874999999999</v>
      </c>
      <c r="I37" s="69">
        <v>0.21701250000000005</v>
      </c>
      <c r="J37" s="69">
        <v>0.78298749999999995</v>
      </c>
      <c r="K37" s="69">
        <v>0.53142124999999996</v>
      </c>
      <c r="L37" s="69">
        <v>0.38161350791783333</v>
      </c>
      <c r="M37" s="69">
        <v>0.48304249999999999</v>
      </c>
      <c r="N37" s="69">
        <v>0.31255375000000002</v>
      </c>
      <c r="O37" s="69">
        <v>0.68744625000000004</v>
      </c>
      <c r="P37" s="69">
        <v>0.51695749999999996</v>
      </c>
      <c r="Q37" s="69">
        <f t="shared" si="0"/>
        <v>0.78298749999999995</v>
      </c>
      <c r="R37" s="69">
        <f t="shared" si="1"/>
        <v>0.51695749999999996</v>
      </c>
      <c r="S37" s="69">
        <v>0.26602999999999999</v>
      </c>
      <c r="T37" s="70">
        <v>0.75</v>
      </c>
      <c r="U37" s="10" t="s">
        <v>192</v>
      </c>
      <c r="V37" s="10" t="s">
        <v>221</v>
      </c>
    </row>
    <row r="38" spans="1:22">
      <c r="A38" s="10" t="s">
        <v>32</v>
      </c>
      <c r="B38" s="69">
        <v>0.29809959716250001</v>
      </c>
      <c r="C38" s="69">
        <v>0.39295374999999999</v>
      </c>
      <c r="D38" s="69">
        <v>0.40878249999999999</v>
      </c>
      <c r="E38" s="69">
        <v>0.70190040283749999</v>
      </c>
      <c r="F38" s="69">
        <v>0.59121749999999995</v>
      </c>
      <c r="G38" s="69">
        <v>0.2786393471625</v>
      </c>
      <c r="H38" s="69">
        <v>0.32839625</v>
      </c>
      <c r="I38" s="69">
        <v>0.344225</v>
      </c>
      <c r="J38" s="69">
        <v>0.72136065283750006</v>
      </c>
      <c r="K38" s="69">
        <v>0.655775</v>
      </c>
      <c r="L38" s="69">
        <v>0.33010167368250004</v>
      </c>
      <c r="M38" s="69">
        <v>0.43877750000000004</v>
      </c>
      <c r="N38" s="69">
        <v>0.45489500000000005</v>
      </c>
      <c r="O38" s="69">
        <v>0.66989832631750001</v>
      </c>
      <c r="P38" s="69">
        <v>0.54510499999999995</v>
      </c>
      <c r="Q38" s="69">
        <f t="shared" si="0"/>
        <v>0.72136065283750006</v>
      </c>
      <c r="R38" s="69">
        <f t="shared" si="1"/>
        <v>0.54510499999999995</v>
      </c>
      <c r="S38" s="69">
        <v>0.17625565283750011</v>
      </c>
    </row>
    <row r="39" spans="1:22">
      <c r="A39" s="10" t="s">
        <v>22</v>
      </c>
      <c r="B39" s="69">
        <v>0.21574192591149999</v>
      </c>
      <c r="C39" s="69">
        <v>0.23278875000000004</v>
      </c>
      <c r="D39" s="69">
        <v>0.35082000000000002</v>
      </c>
      <c r="E39" s="69">
        <v>0.78425807408850001</v>
      </c>
      <c r="F39" s="69">
        <v>0.64917999999999998</v>
      </c>
      <c r="G39" s="69">
        <v>0.19577842591149999</v>
      </c>
      <c r="H39" s="69">
        <v>7.2978750000000009E-2</v>
      </c>
      <c r="I39" s="69">
        <v>0.32514750000000003</v>
      </c>
      <c r="J39" s="69">
        <v>0.92702125000000002</v>
      </c>
      <c r="K39" s="69">
        <v>0.67485249999999997</v>
      </c>
      <c r="L39" s="69">
        <v>0.24901442591150003</v>
      </c>
      <c r="M39" s="69">
        <v>0.33044625</v>
      </c>
      <c r="N39" s="69">
        <v>0.43165125000000004</v>
      </c>
      <c r="O39" s="69">
        <v>0.75098557408849997</v>
      </c>
      <c r="P39" s="69">
        <v>0.56834874999999996</v>
      </c>
      <c r="Q39" s="69">
        <f t="shared" si="0"/>
        <v>0.92702125000000002</v>
      </c>
      <c r="R39" s="69">
        <f t="shared" si="1"/>
        <v>0.56834874999999996</v>
      </c>
      <c r="S39" s="69">
        <v>0.35867250000000006</v>
      </c>
      <c r="T39" s="10">
        <v>0.93</v>
      </c>
      <c r="U39" s="10" t="s">
        <v>206</v>
      </c>
      <c r="V39" s="10" t="s">
        <v>219</v>
      </c>
    </row>
    <row r="40" spans="1:22">
      <c r="A40" s="10" t="s">
        <v>49</v>
      </c>
      <c r="Q40" s="10">
        <v>0.72</v>
      </c>
      <c r="R40" s="10">
        <v>0.57999999999999996</v>
      </c>
      <c r="S40" s="69">
        <v>0.14000000000000001</v>
      </c>
    </row>
    <row r="41" spans="1:22">
      <c r="A41" s="10" t="s">
        <v>29</v>
      </c>
      <c r="B41" s="69">
        <v>0.27164535909337495</v>
      </c>
      <c r="C41" s="69">
        <v>0.37771375000000001</v>
      </c>
      <c r="D41" s="69">
        <v>0.38511249999999997</v>
      </c>
      <c r="E41" s="69">
        <v>0.72835464090662505</v>
      </c>
      <c r="F41" s="69">
        <v>0.61488750000000003</v>
      </c>
      <c r="G41" s="69">
        <v>0.25161698409337502</v>
      </c>
      <c r="H41" s="69">
        <v>0.37771375000000001</v>
      </c>
      <c r="I41" s="69">
        <v>0.38511249999999997</v>
      </c>
      <c r="J41" s="69">
        <v>0.74838301590662493</v>
      </c>
      <c r="K41" s="69">
        <v>0.61488750000000003</v>
      </c>
      <c r="L41" s="69">
        <v>0.305025984093375</v>
      </c>
      <c r="M41" s="69">
        <v>0.41146250000000001</v>
      </c>
      <c r="N41" s="69">
        <v>0.41886124999999996</v>
      </c>
      <c r="O41" s="69">
        <v>0.694974015906625</v>
      </c>
      <c r="P41" s="69">
        <v>0.58113875000000004</v>
      </c>
      <c r="Q41" s="69">
        <f t="shared" ref="Q41:Q46" si="2">+MAX(O41,J41,E41)</f>
        <v>0.74838301590662493</v>
      </c>
      <c r="R41" s="69">
        <f t="shared" ref="R41:R46" si="3">+MIN(P41,K41,F41)</f>
        <v>0.58113875000000004</v>
      </c>
      <c r="S41" s="69">
        <v>0.16724426590662489</v>
      </c>
    </row>
    <row r="42" spans="1:22">
      <c r="A42" s="10" t="s">
        <v>293</v>
      </c>
      <c r="B42" s="69">
        <v>0.24776304628925</v>
      </c>
      <c r="C42" s="69">
        <v>0.35768749999999999</v>
      </c>
      <c r="D42" s="69">
        <v>0.3681875</v>
      </c>
      <c r="E42" s="69">
        <v>0.75223695371075006</v>
      </c>
      <c r="F42" s="69">
        <v>0.6318125</v>
      </c>
      <c r="G42" s="69">
        <v>0.22877642128924999</v>
      </c>
      <c r="H42" s="69">
        <v>0.34351624999999997</v>
      </c>
      <c r="I42" s="69">
        <v>0.3681875</v>
      </c>
      <c r="J42" s="69">
        <v>0.77122357871074998</v>
      </c>
      <c r="K42" s="69">
        <v>0.6318125</v>
      </c>
      <c r="L42" s="69">
        <v>0.27940742128925</v>
      </c>
      <c r="M42" s="69">
        <v>0.35768749999999999</v>
      </c>
      <c r="N42" s="69">
        <v>0.39115625000000004</v>
      </c>
      <c r="O42" s="69">
        <v>0.72059257871075</v>
      </c>
      <c r="P42" s="69">
        <v>0.60884374999999991</v>
      </c>
      <c r="Q42" s="69">
        <f t="shared" si="2"/>
        <v>0.77122357871074998</v>
      </c>
      <c r="R42" s="69">
        <f t="shared" si="3"/>
        <v>0.60884374999999991</v>
      </c>
      <c r="S42" s="69">
        <v>0.16237982871075007</v>
      </c>
    </row>
    <row r="43" spans="1:22">
      <c r="A43" s="10" t="s">
        <v>30</v>
      </c>
      <c r="B43" s="69">
        <v>0.28646431029850006</v>
      </c>
      <c r="C43" s="69">
        <v>0.34110625</v>
      </c>
      <c r="D43" s="69">
        <v>0.35076625</v>
      </c>
      <c r="E43" s="69">
        <v>0.71353568970149994</v>
      </c>
      <c r="F43" s="69">
        <v>0.64923375000000005</v>
      </c>
      <c r="G43" s="69">
        <v>0.26709781029849999</v>
      </c>
      <c r="H43" s="69">
        <v>0.31713999999999998</v>
      </c>
      <c r="I43" s="69">
        <v>0.32679999999999998</v>
      </c>
      <c r="J43" s="69">
        <v>0.73290218970150001</v>
      </c>
      <c r="K43" s="69">
        <v>0.67320000000000002</v>
      </c>
      <c r="L43" s="69">
        <v>0.31874181029850002</v>
      </c>
      <c r="M43" s="69">
        <v>0.37433</v>
      </c>
      <c r="N43" s="69">
        <v>0.38399</v>
      </c>
      <c r="O43" s="69">
        <v>0.68125818970149998</v>
      </c>
      <c r="P43" s="69">
        <v>0.61600999999999995</v>
      </c>
      <c r="Q43" s="69">
        <f t="shared" si="2"/>
        <v>0.73290218970150001</v>
      </c>
      <c r="R43" s="69">
        <f t="shared" si="3"/>
        <v>0.61600999999999995</v>
      </c>
      <c r="S43" s="69">
        <v>0.11689218970150006</v>
      </c>
      <c r="T43" s="10">
        <v>0.64</v>
      </c>
      <c r="U43" s="10" t="s">
        <v>220</v>
      </c>
    </row>
    <row r="44" spans="1:22">
      <c r="A44" s="10" t="s">
        <v>25</v>
      </c>
      <c r="B44" s="69">
        <v>0.21757487974812506</v>
      </c>
      <c r="C44" s="69">
        <v>0.24350375000000005</v>
      </c>
      <c r="D44" s="69">
        <v>0.24490625000000005</v>
      </c>
      <c r="E44" s="69">
        <v>0.78242512025187494</v>
      </c>
      <c r="F44" s="69">
        <v>0.7550937499999999</v>
      </c>
      <c r="G44" s="69">
        <v>0.19655912974812501</v>
      </c>
      <c r="H44" s="69">
        <v>8.6747500000000005E-2</v>
      </c>
      <c r="I44" s="69">
        <v>8.8150000000000006E-2</v>
      </c>
      <c r="J44" s="69">
        <v>0.91325250000000002</v>
      </c>
      <c r="K44" s="69">
        <v>0.80344087025187494</v>
      </c>
      <c r="L44" s="69">
        <v>0.25260112974812504</v>
      </c>
      <c r="M44" s="69">
        <v>0.30025750000000001</v>
      </c>
      <c r="N44" s="69">
        <v>0.30184750000000005</v>
      </c>
      <c r="O44" s="69">
        <v>0.74739887025187501</v>
      </c>
      <c r="P44" s="69">
        <v>0.69815249999999995</v>
      </c>
      <c r="Q44" s="69">
        <f t="shared" si="2"/>
        <v>0.91325250000000002</v>
      </c>
      <c r="R44" s="69">
        <f t="shared" si="3"/>
        <v>0.69815249999999995</v>
      </c>
      <c r="S44" s="69">
        <v>0.21510000000000007</v>
      </c>
      <c r="T44" s="10">
        <v>0.75</v>
      </c>
      <c r="U44" s="10" t="s">
        <v>192</v>
      </c>
      <c r="V44" s="10" t="s">
        <v>193</v>
      </c>
    </row>
    <row r="45" spans="1:22">
      <c r="A45" s="10" t="s">
        <v>294</v>
      </c>
      <c r="B45" s="69">
        <v>0.212478426741875</v>
      </c>
      <c r="C45" s="69">
        <v>0.28337875000000001</v>
      </c>
      <c r="D45" s="69">
        <v>0.19730000000000003</v>
      </c>
      <c r="E45" s="69">
        <v>0.80269999999999997</v>
      </c>
      <c r="F45" s="69">
        <v>0.71662124999999999</v>
      </c>
      <c r="G45" s="69">
        <v>0.19319255174187502</v>
      </c>
      <c r="H45" s="69">
        <v>0.28337875000000001</v>
      </c>
      <c r="I45" s="69">
        <v>0.18311750000000002</v>
      </c>
      <c r="J45" s="69">
        <v>0.81688249999999996</v>
      </c>
      <c r="K45" s="69">
        <v>0.71662124999999999</v>
      </c>
      <c r="L45" s="69">
        <v>0.244621551741875</v>
      </c>
      <c r="M45" s="69">
        <v>0.28337875000000001</v>
      </c>
      <c r="N45" s="69">
        <v>0.26348499999999997</v>
      </c>
      <c r="O45" s="69">
        <v>0.75537844825812495</v>
      </c>
      <c r="P45" s="69">
        <v>0.71662124999999999</v>
      </c>
      <c r="Q45" s="69">
        <f t="shared" si="2"/>
        <v>0.81688249999999996</v>
      </c>
      <c r="R45" s="69">
        <f t="shared" si="3"/>
        <v>0.71662124999999999</v>
      </c>
      <c r="S45" s="69">
        <v>0.10026124999999997</v>
      </c>
    </row>
    <row r="46" spans="1:22">
      <c r="A46" s="10" t="s">
        <v>24</v>
      </c>
      <c r="B46" s="69">
        <v>0.22143507188887498</v>
      </c>
      <c r="C46" s="69">
        <v>0.16727625000000002</v>
      </c>
      <c r="D46" s="69">
        <v>0.17066250000000002</v>
      </c>
      <c r="E46" s="69">
        <v>0.83272374999999998</v>
      </c>
      <c r="F46" s="69">
        <v>0.77856492811112499</v>
      </c>
      <c r="G46" s="69">
        <v>0.200169196888875</v>
      </c>
      <c r="H46" s="69">
        <v>0.16727625000000002</v>
      </c>
      <c r="I46" s="69">
        <v>0.17066250000000002</v>
      </c>
      <c r="J46" s="69">
        <v>0.83272374999999998</v>
      </c>
      <c r="K46" s="69">
        <v>0.79983080311112498</v>
      </c>
      <c r="L46" s="69">
        <v>0.25687819688887498</v>
      </c>
      <c r="M46" s="69">
        <v>0.20106000000000002</v>
      </c>
      <c r="N46" s="69">
        <v>0.20444625000000002</v>
      </c>
      <c r="O46" s="69">
        <v>0.79893999999999998</v>
      </c>
      <c r="P46" s="69">
        <v>0.74312180311112508</v>
      </c>
      <c r="Q46" s="69">
        <f t="shared" si="2"/>
        <v>0.83272374999999998</v>
      </c>
      <c r="R46" s="69">
        <f t="shared" si="3"/>
        <v>0.74312180311112508</v>
      </c>
      <c r="S46" s="69">
        <v>8.9601946888874906E-2</v>
      </c>
    </row>
    <row r="76" spans="2:10">
      <c r="B76" s="68"/>
      <c r="C76" s="68"/>
      <c r="D76" s="68"/>
      <c r="E76" s="68"/>
      <c r="F76" s="68"/>
      <c r="G76" s="68"/>
      <c r="H76" s="68"/>
      <c r="I76" s="68"/>
      <c r="J76" s="68"/>
    </row>
    <row r="77" spans="2:10">
      <c r="B77" s="68"/>
      <c r="C77" s="68"/>
      <c r="D77" s="68"/>
      <c r="E77" s="68"/>
      <c r="F77" s="68"/>
      <c r="G77" s="68"/>
      <c r="H77" s="68"/>
      <c r="I77" s="68"/>
      <c r="J77" s="68"/>
    </row>
    <row r="78" spans="2:10">
      <c r="B78" s="68"/>
      <c r="C78" s="68"/>
      <c r="D78" s="68"/>
      <c r="E78" s="68"/>
      <c r="F78" s="68"/>
      <c r="G78" s="68"/>
      <c r="H78" s="68"/>
      <c r="I78" s="68"/>
      <c r="J78" s="68"/>
    </row>
    <row r="79" spans="2:10">
      <c r="B79" s="68"/>
      <c r="C79" s="68"/>
      <c r="D79" s="68"/>
      <c r="E79" s="68"/>
      <c r="F79" s="68"/>
      <c r="G79" s="68"/>
      <c r="H79" s="68"/>
      <c r="I79" s="68"/>
      <c r="J79" s="68"/>
    </row>
    <row r="80" spans="2:10">
      <c r="B80" s="68"/>
      <c r="C80" s="68"/>
      <c r="D80" s="68"/>
      <c r="E80" s="68"/>
      <c r="F80" s="68"/>
      <c r="G80" s="68"/>
      <c r="H80" s="68"/>
      <c r="I80" s="68"/>
      <c r="J80" s="68"/>
    </row>
    <row r="81" spans="2:10">
      <c r="B81" s="68"/>
      <c r="C81" s="68"/>
      <c r="D81" s="68"/>
      <c r="E81" s="68"/>
      <c r="F81" s="68"/>
      <c r="G81" s="68"/>
      <c r="H81" s="68"/>
      <c r="I81" s="68"/>
      <c r="J81" s="68"/>
    </row>
    <row r="82" spans="2:10">
      <c r="B82" s="68"/>
      <c r="C82" s="68"/>
      <c r="D82" s="68"/>
      <c r="E82" s="68"/>
      <c r="F82" s="68"/>
      <c r="G82" s="68"/>
      <c r="H82" s="68"/>
      <c r="I82" s="68"/>
      <c r="J82" s="68"/>
    </row>
    <row r="83" spans="2:10">
      <c r="B83" s="68"/>
      <c r="C83" s="68"/>
      <c r="D83" s="68"/>
      <c r="E83" s="68"/>
      <c r="F83" s="68"/>
      <c r="G83" s="68"/>
      <c r="H83" s="68"/>
      <c r="I83" s="68"/>
      <c r="J83" s="68"/>
    </row>
    <row r="84" spans="2:10">
      <c r="B84" s="68"/>
      <c r="C84" s="68"/>
      <c r="D84" s="68"/>
      <c r="E84" s="68"/>
      <c r="F84" s="68"/>
      <c r="G84" s="68"/>
      <c r="H84" s="68"/>
      <c r="I84" s="68"/>
      <c r="J84" s="68"/>
    </row>
  </sheetData>
  <sortState ref="A4:V22">
    <sortCondition ref="R4:R22"/>
  </sortState>
  <mergeCells count="2">
    <mergeCell ref="B22:I22"/>
    <mergeCell ref="B23:I23"/>
  </mergeCells>
  <pageMargins left="0.7" right="0.7" top="0.75" bottom="0.75" header="0.3" footer="0.3"/>
  <pageSetup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S34"/>
  <sheetViews>
    <sheetView zoomScale="85" zoomScaleNormal="85" workbookViewId="0">
      <selection activeCell="D46" sqref="D46"/>
    </sheetView>
  </sheetViews>
  <sheetFormatPr defaultRowHeight="12.75"/>
  <cols>
    <col min="1" max="1" width="9" style="86"/>
    <col min="2" max="16384" width="9" style="7"/>
  </cols>
  <sheetData>
    <row r="2" spans="1:2">
      <c r="A2" s="140" t="s">
        <v>352</v>
      </c>
      <c r="B2" s="7" t="str">
        <f>Index!C27</f>
        <v>Total average pension in Peru, according to the system: ONP and SPP, 2010–50</v>
      </c>
    </row>
    <row r="3" spans="1:2">
      <c r="A3" s="134"/>
    </row>
    <row r="4" spans="1:2">
      <c r="A4" s="134"/>
    </row>
    <row r="5" spans="1:2">
      <c r="A5" s="134"/>
    </row>
    <row r="6" spans="1:2">
      <c r="A6" s="134"/>
    </row>
    <row r="7" spans="1:2">
      <c r="A7" s="134"/>
    </row>
    <row r="8" spans="1:2">
      <c r="A8" s="134"/>
    </row>
    <row r="9" spans="1:2">
      <c r="A9" s="134"/>
    </row>
    <row r="10" spans="1:2">
      <c r="A10" s="134"/>
    </row>
    <row r="11" spans="1:2">
      <c r="A11" s="134"/>
    </row>
    <row r="12" spans="1:2">
      <c r="A12" s="134"/>
    </row>
    <row r="13" spans="1:2">
      <c r="A13" s="134"/>
    </row>
    <row r="14" spans="1:2">
      <c r="A14" s="134"/>
    </row>
    <row r="15" spans="1:2">
      <c r="A15" s="134"/>
    </row>
    <row r="16" spans="1:2">
      <c r="A16" s="134"/>
    </row>
    <row r="17" spans="1:45">
      <c r="A17" s="134"/>
    </row>
    <row r="18" spans="1:45">
      <c r="A18" s="134"/>
    </row>
    <row r="19" spans="1:45">
      <c r="A19" s="134"/>
    </row>
    <row r="20" spans="1:45">
      <c r="A20" s="134"/>
    </row>
    <row r="21" spans="1:45">
      <c r="A21" s="134"/>
    </row>
    <row r="22" spans="1:45">
      <c r="A22" s="140" t="s">
        <v>351</v>
      </c>
      <c r="B22" s="7" t="str">
        <f>+Index!D27</f>
        <v>MAPP2-BBVA Research.</v>
      </c>
    </row>
    <row r="23" spans="1:45">
      <c r="A23" s="140"/>
    </row>
    <row r="24" spans="1:45">
      <c r="A24" s="134"/>
    </row>
    <row r="25" spans="1:45">
      <c r="A25" s="7"/>
      <c r="F25" s="7">
        <v>2011</v>
      </c>
      <c r="G25" s="7">
        <v>2012</v>
      </c>
      <c r="H25" s="7">
        <v>2013</v>
      </c>
      <c r="I25" s="7">
        <v>2014</v>
      </c>
      <c r="J25" s="7">
        <v>2015</v>
      </c>
      <c r="K25" s="7">
        <v>2016</v>
      </c>
      <c r="L25" s="7">
        <v>2017</v>
      </c>
      <c r="M25" s="7">
        <v>2018</v>
      </c>
      <c r="N25" s="7">
        <v>2019</v>
      </c>
      <c r="O25" s="7">
        <v>2020</v>
      </c>
      <c r="P25" s="7">
        <v>2021</v>
      </c>
      <c r="Q25" s="7">
        <v>2022</v>
      </c>
      <c r="R25" s="7">
        <v>2023</v>
      </c>
      <c r="S25" s="7">
        <v>2024</v>
      </c>
      <c r="T25" s="7">
        <v>2025</v>
      </c>
      <c r="U25" s="7">
        <v>2026</v>
      </c>
      <c r="V25" s="7">
        <v>2027</v>
      </c>
      <c r="W25" s="7">
        <v>2028</v>
      </c>
      <c r="X25" s="7">
        <v>2029</v>
      </c>
      <c r="Y25" s="7">
        <v>2030</v>
      </c>
      <c r="Z25" s="7">
        <v>2031</v>
      </c>
      <c r="AA25" s="7">
        <v>2032</v>
      </c>
      <c r="AB25" s="7">
        <v>2033</v>
      </c>
      <c r="AC25" s="7">
        <v>2034</v>
      </c>
      <c r="AD25" s="7">
        <v>2035</v>
      </c>
      <c r="AE25" s="7">
        <v>2036</v>
      </c>
      <c r="AF25" s="7">
        <v>2037</v>
      </c>
      <c r="AG25" s="7">
        <v>2038</v>
      </c>
      <c r="AH25" s="7">
        <v>2039</v>
      </c>
      <c r="AI25" s="7">
        <v>2040</v>
      </c>
      <c r="AJ25" s="7">
        <v>2041</v>
      </c>
      <c r="AK25" s="7">
        <v>2042</v>
      </c>
      <c r="AL25" s="7">
        <v>2043</v>
      </c>
      <c r="AM25" s="7">
        <v>2044</v>
      </c>
      <c r="AN25" s="7">
        <v>2045</v>
      </c>
      <c r="AO25" s="7">
        <v>2046</v>
      </c>
      <c r="AP25" s="7">
        <v>2047</v>
      </c>
      <c r="AQ25" s="7">
        <v>2048</v>
      </c>
      <c r="AR25" s="7">
        <v>2049</v>
      </c>
    </row>
    <row r="26" spans="1:45">
      <c r="A26" s="7" t="s">
        <v>288</v>
      </c>
      <c r="B26" s="7" t="s">
        <v>289</v>
      </c>
      <c r="D26" s="7">
        <v>45</v>
      </c>
      <c r="F26" s="7">
        <v>305.22329999999999</v>
      </c>
      <c r="G26" s="7">
        <v>375.80619999999999</v>
      </c>
      <c r="H26" s="7">
        <v>375.80619999999999</v>
      </c>
      <c r="I26" s="7">
        <v>375.80619999999999</v>
      </c>
      <c r="J26" s="7">
        <v>395.55119999999999</v>
      </c>
      <c r="K26" s="7">
        <v>422.09480000000002</v>
      </c>
      <c r="L26" s="7">
        <v>449.74509999999998</v>
      </c>
      <c r="M26" s="7">
        <v>481.25259999999997</v>
      </c>
      <c r="N26" s="7">
        <v>510.66199999999998</v>
      </c>
      <c r="O26" s="7">
        <v>537.70910000000003</v>
      </c>
      <c r="P26" s="7">
        <v>575.37959999999998</v>
      </c>
      <c r="Q26" s="7">
        <v>608.21960000000001</v>
      </c>
      <c r="R26" s="7">
        <v>646.12909999999999</v>
      </c>
      <c r="S26" s="7">
        <v>688.12180000000001</v>
      </c>
      <c r="T26" s="7">
        <v>728.62940000000003</v>
      </c>
      <c r="U26" s="7">
        <v>771.35149999999999</v>
      </c>
      <c r="V26" s="7">
        <v>815.6943</v>
      </c>
      <c r="W26" s="7">
        <v>851.18</v>
      </c>
      <c r="X26" s="7">
        <v>892.09749999999997</v>
      </c>
      <c r="Y26" s="7">
        <v>931.34270000000004</v>
      </c>
      <c r="Z26" s="7">
        <v>972.24429999999995</v>
      </c>
      <c r="AA26" s="7">
        <v>1015.4411</v>
      </c>
      <c r="AB26" s="7">
        <v>1063.0835999999999</v>
      </c>
      <c r="AC26" s="7">
        <v>1113.8687</v>
      </c>
      <c r="AD26" s="7">
        <v>1158.9184</v>
      </c>
      <c r="AE26" s="7">
        <v>1211.9775999999999</v>
      </c>
      <c r="AF26" s="7">
        <v>1273.2511999999999</v>
      </c>
      <c r="AG26" s="7">
        <v>1307.8798999999999</v>
      </c>
      <c r="AH26" s="7">
        <v>1358.3010999999999</v>
      </c>
      <c r="AI26" s="7">
        <v>1413.337</v>
      </c>
      <c r="AJ26" s="7">
        <v>1465.1483000000001</v>
      </c>
      <c r="AK26" s="7">
        <v>1514.845</v>
      </c>
      <c r="AL26" s="7">
        <v>1573.9684999999999</v>
      </c>
      <c r="AM26" s="7">
        <v>1623.7924</v>
      </c>
      <c r="AN26" s="7">
        <v>1675.5672999999999</v>
      </c>
      <c r="AO26" s="7">
        <v>1728.1635000000001</v>
      </c>
      <c r="AP26" s="7">
        <v>1793.2750000000001</v>
      </c>
      <c r="AQ26" s="7">
        <v>1839.4381000000001</v>
      </c>
      <c r="AR26" s="7">
        <v>1902.1237000000001</v>
      </c>
      <c r="AS26" s="7">
        <v>0</v>
      </c>
    </row>
    <row r="27" spans="1:45">
      <c r="A27" s="7" t="s">
        <v>288</v>
      </c>
      <c r="B27" s="7" t="s">
        <v>290</v>
      </c>
      <c r="D27" s="7">
        <v>54</v>
      </c>
      <c r="F27" s="7">
        <v>652.8546</v>
      </c>
      <c r="G27" s="7">
        <v>675.86569999999995</v>
      </c>
      <c r="H27" s="7">
        <v>708.84180000000003</v>
      </c>
      <c r="I27" s="7">
        <v>743.77340000000004</v>
      </c>
      <c r="J27" s="7">
        <v>764.25</v>
      </c>
      <c r="K27" s="7">
        <v>798.59270000000004</v>
      </c>
      <c r="L27" s="7">
        <v>829.4248</v>
      </c>
      <c r="M27" s="7">
        <v>871.05780000000004</v>
      </c>
      <c r="N27" s="7">
        <v>895.79100000000005</v>
      </c>
      <c r="O27" s="7">
        <v>918.48860000000002</v>
      </c>
      <c r="P27" s="7">
        <v>965.24239999999998</v>
      </c>
      <c r="Q27" s="7">
        <v>1002.9927</v>
      </c>
      <c r="R27" s="7">
        <v>1039.6889000000001</v>
      </c>
      <c r="S27" s="7">
        <v>1082.9547</v>
      </c>
      <c r="T27" s="7">
        <v>1144.3458000000001</v>
      </c>
      <c r="U27" s="7">
        <v>1205.2136</v>
      </c>
      <c r="V27" s="7">
        <v>1263.6265000000001</v>
      </c>
      <c r="W27" s="7">
        <v>1318.1416999999999</v>
      </c>
      <c r="X27" s="7">
        <v>1387.4277</v>
      </c>
      <c r="Y27" s="7">
        <v>1451.5255999999999</v>
      </c>
      <c r="Z27" s="7">
        <v>1503.5663</v>
      </c>
      <c r="AA27" s="7">
        <v>1578.4512</v>
      </c>
      <c r="AB27" s="7">
        <v>1649.4793999999999</v>
      </c>
      <c r="AC27" s="7">
        <v>1669.7885000000001</v>
      </c>
      <c r="AD27" s="7">
        <v>1671.2609</v>
      </c>
      <c r="AE27" s="7">
        <v>1658.7724000000001</v>
      </c>
      <c r="AF27" s="7">
        <v>1670.0571</v>
      </c>
      <c r="AG27" s="7">
        <v>1598.1722</v>
      </c>
      <c r="AH27" s="7">
        <v>1570.0690999999999</v>
      </c>
      <c r="AI27" s="7">
        <v>1574.5563999999999</v>
      </c>
      <c r="AJ27" s="7">
        <v>1531.2388000000001</v>
      </c>
      <c r="AK27" s="7">
        <v>1532.7936</v>
      </c>
      <c r="AL27" s="7">
        <v>1506.7814000000001</v>
      </c>
      <c r="AM27" s="7">
        <v>1563.0740000000001</v>
      </c>
      <c r="AN27" s="7">
        <v>1542.5299</v>
      </c>
      <c r="AO27" s="7">
        <v>1614.4444000000001</v>
      </c>
      <c r="AP27" s="7">
        <v>1721.2338</v>
      </c>
      <c r="AQ27" s="7">
        <v>1797.3906999999999</v>
      </c>
      <c r="AR27" s="7">
        <v>1907.2556999999999</v>
      </c>
      <c r="AS27" s="7">
        <v>0</v>
      </c>
    </row>
    <row r="28" spans="1:45">
      <c r="A28" s="7"/>
    </row>
    <row r="29" spans="1:45">
      <c r="A29" s="7"/>
    </row>
    <row r="30" spans="1:45" ht="11.25" customHeight="1">
      <c r="A30" s="7" t="s">
        <v>291</v>
      </c>
      <c r="B30" s="7" t="s">
        <v>292</v>
      </c>
      <c r="D30" s="7">
        <v>45</v>
      </c>
      <c r="F30" s="7">
        <v>468.91140000000001</v>
      </c>
      <c r="G30" s="7">
        <v>492.08510000000001</v>
      </c>
      <c r="H30" s="7">
        <v>508.25909999999999</v>
      </c>
      <c r="I30" s="7">
        <v>530.85059999999999</v>
      </c>
      <c r="J30" s="7">
        <v>544.26589999999999</v>
      </c>
      <c r="K30" s="7">
        <v>566.2364</v>
      </c>
      <c r="L30" s="7">
        <v>584.30470000000003</v>
      </c>
      <c r="M30" s="7">
        <v>599.00909999999999</v>
      </c>
      <c r="N30" s="7">
        <v>603.0421</v>
      </c>
      <c r="O30" s="7">
        <v>610.67319999999995</v>
      </c>
      <c r="P30" s="7">
        <v>617.61090000000002</v>
      </c>
      <c r="Q30" s="7">
        <v>632.22950000000003</v>
      </c>
      <c r="R30" s="7">
        <v>647.12940000000003</v>
      </c>
      <c r="S30" s="7">
        <v>662.27869999999996</v>
      </c>
      <c r="T30" s="7">
        <v>678.95010000000002</v>
      </c>
      <c r="U30" s="7">
        <v>696.24940000000004</v>
      </c>
      <c r="V30" s="7">
        <v>710.92589999999996</v>
      </c>
      <c r="W30" s="7">
        <v>740.26059999999995</v>
      </c>
      <c r="X30" s="7">
        <v>760.28279999999995</v>
      </c>
      <c r="Y30" s="7">
        <v>760.03579999999999</v>
      </c>
      <c r="Z30" s="7">
        <v>772.65959999999995</v>
      </c>
      <c r="AA30" s="7">
        <v>782.64189999999996</v>
      </c>
      <c r="AB30" s="7">
        <v>806.79549999999995</v>
      </c>
      <c r="AC30" s="7">
        <v>826.81769999999995</v>
      </c>
      <c r="AD30" s="7">
        <v>846.33410000000003</v>
      </c>
      <c r="AE30" s="7">
        <v>861.12490000000003</v>
      </c>
      <c r="AF30" s="7">
        <v>876.50279999999998</v>
      </c>
      <c r="AG30" s="7">
        <v>876.18320000000006</v>
      </c>
      <c r="AH30" s="7">
        <v>878.52949999999998</v>
      </c>
      <c r="AI30" s="7">
        <v>906.50250000000005</v>
      </c>
      <c r="AJ30" s="7">
        <v>923.18299999999999</v>
      </c>
      <c r="AK30" s="7">
        <v>939.35979999999995</v>
      </c>
      <c r="AL30" s="7">
        <v>960.23649999999998</v>
      </c>
      <c r="AM30" s="7">
        <v>977.27419999999995</v>
      </c>
      <c r="AN30" s="7">
        <v>1000.2875</v>
      </c>
      <c r="AO30" s="7">
        <v>1002.0185</v>
      </c>
      <c r="AP30" s="7">
        <v>1045.1066000000001</v>
      </c>
      <c r="AQ30" s="7">
        <v>1063.7237</v>
      </c>
      <c r="AR30" s="7">
        <v>1096.5815</v>
      </c>
    </row>
    <row r="31" spans="1:45">
      <c r="A31" s="7"/>
    </row>
    <row r="32" spans="1:45">
      <c r="A32" s="140"/>
    </row>
    <row r="33" spans="1:1">
      <c r="A33" s="7"/>
    </row>
    <row r="34" spans="1:1">
      <c r="A34" s="7"/>
    </row>
  </sheetData>
  <pageMargins left="0.7" right="0.7" top="0.75" bottom="0.75" header="0.3" footer="0.3"/>
  <pageSetup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31"/>
  <sheetViews>
    <sheetView workbookViewId="0">
      <selection activeCell="C30" sqref="C30"/>
    </sheetView>
  </sheetViews>
  <sheetFormatPr defaultRowHeight="12.75"/>
  <cols>
    <col min="1" max="1" width="9" style="7"/>
    <col min="2" max="2" width="14.5" style="7" customWidth="1"/>
    <col min="3" max="4" width="10.625" style="7" customWidth="1"/>
    <col min="5" max="16384" width="9" style="7"/>
  </cols>
  <sheetData>
    <row r="2" spans="1:4">
      <c r="A2" s="131" t="s">
        <v>314</v>
      </c>
      <c r="B2" s="7" t="str">
        <f>Index!C30</f>
        <v>Contributory systems in select countries in Latin America and the Caribbean</v>
      </c>
    </row>
    <row r="3" spans="1:4" ht="15.75" customHeight="1">
      <c r="B3" s="187" t="s">
        <v>398</v>
      </c>
      <c r="C3" s="186" t="s">
        <v>399</v>
      </c>
      <c r="D3" s="186"/>
    </row>
    <row r="4" spans="1:4" ht="38.25">
      <c r="B4" s="188"/>
      <c r="C4" s="135" t="s">
        <v>400</v>
      </c>
      <c r="D4" s="135" t="s">
        <v>401</v>
      </c>
    </row>
    <row r="5" spans="1:4">
      <c r="B5" s="132" t="s">
        <v>39</v>
      </c>
      <c r="C5" s="133" t="s">
        <v>277</v>
      </c>
      <c r="D5" s="132"/>
    </row>
    <row r="6" spans="1:4">
      <c r="B6" s="132" t="s">
        <v>52</v>
      </c>
      <c r="C6" s="133" t="s">
        <v>277</v>
      </c>
      <c r="D6" s="132"/>
    </row>
    <row r="7" spans="1:4">
      <c r="B7" s="132" t="s">
        <v>53</v>
      </c>
      <c r="C7" s="133" t="s">
        <v>277</v>
      </c>
      <c r="D7" s="132"/>
    </row>
    <row r="8" spans="1:4">
      <c r="B8" s="132" t="s">
        <v>395</v>
      </c>
      <c r="C8" s="133" t="s">
        <v>277</v>
      </c>
      <c r="D8" s="132"/>
    </row>
    <row r="9" spans="1:4">
      <c r="B9" s="132" t="s">
        <v>23</v>
      </c>
      <c r="C9" s="133" t="s">
        <v>277</v>
      </c>
      <c r="D9" s="133"/>
    </row>
    <row r="10" spans="1:4">
      <c r="B10" s="132" t="s">
        <v>394</v>
      </c>
      <c r="C10" s="133" t="s">
        <v>277</v>
      </c>
      <c r="D10" s="132"/>
    </row>
    <row r="11" spans="1:4">
      <c r="B11" s="132" t="s">
        <v>43</v>
      </c>
      <c r="C11" s="133" t="s">
        <v>278</v>
      </c>
      <c r="D11" s="133" t="s">
        <v>277</v>
      </c>
    </row>
    <row r="12" spans="1:4">
      <c r="B12" s="132" t="s">
        <v>37</v>
      </c>
      <c r="C12" s="133" t="s">
        <v>279</v>
      </c>
      <c r="D12" s="133" t="s">
        <v>277</v>
      </c>
    </row>
    <row r="13" spans="1:4">
      <c r="B13" s="132" t="s">
        <v>45</v>
      </c>
      <c r="C13" s="133" t="s">
        <v>280</v>
      </c>
      <c r="D13" s="133" t="s">
        <v>277</v>
      </c>
    </row>
    <row r="14" spans="1:4">
      <c r="B14" s="132" t="s">
        <v>33</v>
      </c>
      <c r="C14" s="133" t="s">
        <v>277</v>
      </c>
      <c r="D14" s="132"/>
    </row>
    <row r="15" spans="1:4">
      <c r="B15" s="132" t="s">
        <v>35</v>
      </c>
      <c r="C15" s="133" t="s">
        <v>278</v>
      </c>
      <c r="D15" s="133" t="s">
        <v>277</v>
      </c>
    </row>
    <row r="16" spans="1:4">
      <c r="B16" s="132" t="s">
        <v>26</v>
      </c>
      <c r="C16" s="133" t="s">
        <v>277</v>
      </c>
      <c r="D16" s="132"/>
    </row>
    <row r="17" spans="1:4">
      <c r="B17" s="132" t="s">
        <v>51</v>
      </c>
      <c r="C17" s="133" t="s">
        <v>277</v>
      </c>
      <c r="D17" s="132"/>
    </row>
    <row r="18" spans="1:4">
      <c r="B18" s="132" t="s">
        <v>281</v>
      </c>
      <c r="C18" s="133" t="s">
        <v>277</v>
      </c>
      <c r="D18" s="132"/>
    </row>
    <row r="19" spans="1:4">
      <c r="B19" s="132" t="s">
        <v>27</v>
      </c>
      <c r="C19" s="133" t="s">
        <v>277</v>
      </c>
      <c r="D19" s="132"/>
    </row>
    <row r="20" spans="1:4">
      <c r="B20" s="132" t="s">
        <v>50</v>
      </c>
      <c r="C20" s="133" t="s">
        <v>277</v>
      </c>
      <c r="D20" s="132"/>
    </row>
    <row r="21" spans="1:4">
      <c r="B21" s="132" t="s">
        <v>375</v>
      </c>
      <c r="C21" s="133" t="s">
        <v>278</v>
      </c>
      <c r="D21" s="133" t="s">
        <v>277</v>
      </c>
    </row>
    <row r="22" spans="1:4">
      <c r="B22" s="132" t="s">
        <v>28</v>
      </c>
      <c r="C22" s="133" t="s">
        <v>277</v>
      </c>
      <c r="D22" s="132"/>
    </row>
    <row r="23" spans="1:4">
      <c r="B23" s="132" t="s">
        <v>396</v>
      </c>
      <c r="C23" s="133" t="s">
        <v>280</v>
      </c>
      <c r="D23" s="133" t="s">
        <v>277</v>
      </c>
    </row>
    <row r="24" spans="1:4">
      <c r="B24" s="132" t="s">
        <v>21</v>
      </c>
      <c r="C24" s="133" t="s">
        <v>277</v>
      </c>
      <c r="D24" s="132"/>
    </row>
    <row r="25" spans="1:4">
      <c r="B25" s="132" t="s">
        <v>376</v>
      </c>
      <c r="C25" s="133" t="s">
        <v>279</v>
      </c>
      <c r="D25" s="133" t="s">
        <v>277</v>
      </c>
    </row>
    <row r="26" spans="1:4">
      <c r="B26" s="132" t="s">
        <v>397</v>
      </c>
      <c r="C26" s="133" t="s">
        <v>278</v>
      </c>
      <c r="D26" s="133" t="s">
        <v>277</v>
      </c>
    </row>
    <row r="27" spans="1:4">
      <c r="B27" s="132" t="s">
        <v>55</v>
      </c>
      <c r="C27" s="133" t="s">
        <v>277</v>
      </c>
      <c r="D27" s="132"/>
    </row>
    <row r="28" spans="1:4">
      <c r="B28" s="132" t="s">
        <v>47</v>
      </c>
      <c r="C28" s="133" t="s">
        <v>280</v>
      </c>
      <c r="D28" s="133" t="s">
        <v>277</v>
      </c>
    </row>
    <row r="29" spans="1:4">
      <c r="B29" s="137" t="s">
        <v>31</v>
      </c>
      <c r="C29" s="136" t="s">
        <v>277</v>
      </c>
      <c r="D29" s="137"/>
    </row>
    <row r="30" spans="1:4">
      <c r="A30" s="7" t="s">
        <v>351</v>
      </c>
      <c r="B30" s="7" t="str">
        <f>Index!D30</f>
        <v>Prepared by the authors based on pension system information.</v>
      </c>
    </row>
    <row r="31" spans="1:4">
      <c r="A31" s="7" t="s">
        <v>353</v>
      </c>
      <c r="B31" s="140" t="str">
        <f>Index!E30</f>
        <v>T = transitory; P = parallel; I = integrated.</v>
      </c>
    </row>
  </sheetData>
  <mergeCells count="2">
    <mergeCell ref="C3:D3"/>
    <mergeCell ref="B3:B4"/>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J34"/>
  <sheetViews>
    <sheetView zoomScaleNormal="100" workbookViewId="0">
      <selection activeCell="B33" sqref="B33"/>
    </sheetView>
  </sheetViews>
  <sheetFormatPr defaultColWidth="11" defaultRowHeight="12.75"/>
  <cols>
    <col min="1" max="1" width="7.875" style="10" customWidth="1"/>
    <col min="2" max="2" width="25.125" style="10" customWidth="1"/>
    <col min="3" max="16384" width="11" style="10"/>
  </cols>
  <sheetData>
    <row r="2" spans="1:2">
      <c r="A2" s="10" t="s">
        <v>299</v>
      </c>
      <c r="B2" s="10" t="str">
        <f>Index!C11</f>
        <v>Population distribution as a %, by age group in Latin America and the Caribbean, 2010–2050</v>
      </c>
    </row>
    <row r="22" spans="1:10">
      <c r="A22" s="10" t="s">
        <v>351</v>
      </c>
      <c r="B22" s="10" t="str">
        <f>Index!D11</f>
        <v>Celade (2011) and United Nations (2010).</v>
      </c>
    </row>
    <row r="25" spans="1:10">
      <c r="B25" s="10">
        <v>2010</v>
      </c>
      <c r="C25" s="10">
        <v>2015</v>
      </c>
      <c r="D25" s="10">
        <v>2020</v>
      </c>
      <c r="E25" s="10">
        <v>2025</v>
      </c>
      <c r="F25" s="10">
        <v>2030</v>
      </c>
      <c r="G25" s="10">
        <v>2035</v>
      </c>
      <c r="H25" s="10">
        <v>2040</v>
      </c>
      <c r="I25" s="10">
        <v>2045</v>
      </c>
      <c r="J25" s="10">
        <v>2050</v>
      </c>
    </row>
    <row r="27" spans="1:10">
      <c r="A27" s="10" t="s">
        <v>212</v>
      </c>
      <c r="B27" s="10">
        <v>160.00587999999999</v>
      </c>
      <c r="C27" s="10">
        <v>155.55663000000001</v>
      </c>
      <c r="D27" s="10">
        <v>150.158669</v>
      </c>
      <c r="E27" s="10">
        <v>145.51487399999999</v>
      </c>
      <c r="F27" s="10">
        <v>140.81272200000001</v>
      </c>
      <c r="G27" s="10">
        <v>135.816215</v>
      </c>
      <c r="H27" s="10">
        <v>130.96016800000001</v>
      </c>
      <c r="I27" s="10">
        <v>126.03760699999999</v>
      </c>
      <c r="J27" s="10">
        <v>121.43964</v>
      </c>
    </row>
    <row r="28" spans="1:10">
      <c r="A28" s="10" t="s">
        <v>213</v>
      </c>
      <c r="B28" s="10">
        <v>377.87552199999999</v>
      </c>
      <c r="C28" s="10">
        <v>405.550971</v>
      </c>
      <c r="D28" s="10">
        <v>428.68093099999999</v>
      </c>
      <c r="E28" s="10">
        <v>446.07471700000002</v>
      </c>
      <c r="F28" s="10">
        <v>457.832245</v>
      </c>
      <c r="G28" s="10">
        <v>465.42087299999997</v>
      </c>
      <c r="H28" s="10">
        <v>468.20521300000001</v>
      </c>
      <c r="I28" s="10">
        <v>466.370543</v>
      </c>
      <c r="J28" s="10">
        <v>460.22813400000001</v>
      </c>
    </row>
    <row r="29" spans="1:10">
      <c r="A29" s="10" t="s">
        <v>214</v>
      </c>
      <c r="B29" s="10">
        <v>39.444637999999998</v>
      </c>
      <c r="C29" s="10">
        <v>46.874287000000002</v>
      </c>
      <c r="D29" s="10">
        <v>57.023904000000002</v>
      </c>
      <c r="E29" s="10">
        <v>68.926473000000001</v>
      </c>
      <c r="F29" s="10">
        <v>83.071901999999994</v>
      </c>
      <c r="G29" s="10">
        <v>97.632039000000006</v>
      </c>
      <c r="H29" s="10">
        <v>112.784949</v>
      </c>
      <c r="I29" s="10">
        <v>128.41119</v>
      </c>
      <c r="J29" s="10">
        <v>143.84604300000001</v>
      </c>
    </row>
    <row r="30" spans="1:10">
      <c r="B30" s="10">
        <f t="shared" ref="B30:J30" si="0">SUM(B27:B29)</f>
        <v>577.32603999999992</v>
      </c>
      <c r="C30" s="10">
        <f t="shared" si="0"/>
        <v>607.98188800000003</v>
      </c>
      <c r="D30" s="10">
        <f t="shared" si="0"/>
        <v>635.86350400000003</v>
      </c>
      <c r="E30" s="10">
        <f t="shared" si="0"/>
        <v>660.51606400000003</v>
      </c>
      <c r="F30" s="10">
        <f t="shared" si="0"/>
        <v>681.71686899999997</v>
      </c>
      <c r="G30" s="10">
        <f t="shared" si="0"/>
        <v>698.86912699999993</v>
      </c>
      <c r="H30" s="10">
        <f t="shared" si="0"/>
        <v>711.95033000000001</v>
      </c>
      <c r="I30" s="10">
        <f t="shared" si="0"/>
        <v>720.81934000000001</v>
      </c>
      <c r="J30" s="10">
        <f t="shared" si="0"/>
        <v>725.51381700000002</v>
      </c>
    </row>
    <row r="32" spans="1:10">
      <c r="A32" s="10" t="s">
        <v>215</v>
      </c>
      <c r="B32" s="10">
        <f t="shared" ref="B32:J32" si="1">+B28/$B28</f>
        <v>1</v>
      </c>
      <c r="C32" s="10">
        <f t="shared" si="1"/>
        <v>1.0732395918463329</v>
      </c>
      <c r="D32" s="10">
        <f t="shared" si="1"/>
        <v>1.1344501192644068</v>
      </c>
      <c r="E32" s="10">
        <f t="shared" si="1"/>
        <v>1.180480584291459</v>
      </c>
      <c r="F32" s="10">
        <f t="shared" si="1"/>
        <v>1.2115954020435333</v>
      </c>
      <c r="G32" s="10">
        <f t="shared" si="1"/>
        <v>1.2316777507488299</v>
      </c>
      <c r="H32" s="10">
        <f t="shared" si="1"/>
        <v>1.239046156051357</v>
      </c>
      <c r="I32" s="10">
        <f t="shared" si="1"/>
        <v>1.2341909328543383</v>
      </c>
      <c r="J32" s="10">
        <f t="shared" si="1"/>
        <v>1.2179358206748307</v>
      </c>
    </row>
    <row r="33" spans="1:10">
      <c r="A33" s="10" t="s">
        <v>216</v>
      </c>
      <c r="B33" s="10">
        <f t="shared" ref="B33:J33" si="2">+B29/$B29</f>
        <v>1</v>
      </c>
      <c r="C33" s="10">
        <f t="shared" si="2"/>
        <v>1.1883563743188619</v>
      </c>
      <c r="D33" s="10">
        <f t="shared" si="2"/>
        <v>1.445669345476057</v>
      </c>
      <c r="E33" s="10">
        <f t="shared" si="2"/>
        <v>1.747423135179996</v>
      </c>
      <c r="F33" s="10">
        <f t="shared" si="2"/>
        <v>2.106037885301419</v>
      </c>
      <c r="G33" s="10">
        <f t="shared" si="2"/>
        <v>2.4751663077754702</v>
      </c>
      <c r="H33" s="10">
        <f t="shared" si="2"/>
        <v>2.8593227043939407</v>
      </c>
      <c r="I33" s="10">
        <f t="shared" si="2"/>
        <v>3.2554789829735542</v>
      </c>
      <c r="J33" s="10">
        <f t="shared" si="2"/>
        <v>3.6467831952216172</v>
      </c>
    </row>
    <row r="34" spans="1:10">
      <c r="A34" s="10" t="s">
        <v>217</v>
      </c>
      <c r="B34" s="10">
        <f t="shared" ref="B34:J34" si="3">+B30/$B30</f>
        <v>1</v>
      </c>
      <c r="C34" s="10">
        <f t="shared" si="3"/>
        <v>1.053099714677689</v>
      </c>
      <c r="D34" s="10">
        <f t="shared" si="3"/>
        <v>1.101394116918752</v>
      </c>
      <c r="E34" s="10">
        <f t="shared" si="3"/>
        <v>1.1440953953852491</v>
      </c>
      <c r="F34" s="10">
        <f t="shared" si="3"/>
        <v>1.180817807906257</v>
      </c>
      <c r="G34" s="10">
        <f t="shared" si="3"/>
        <v>1.2105276370350453</v>
      </c>
      <c r="H34" s="10">
        <f t="shared" si="3"/>
        <v>1.2331858961359168</v>
      </c>
      <c r="I34" s="10">
        <f t="shared" si="3"/>
        <v>1.2485481167625838</v>
      </c>
      <c r="J34" s="10">
        <f t="shared" si="3"/>
        <v>1.2566795306859884</v>
      </c>
    </row>
  </sheetData>
  <pageMargins left="0.75" right="0.75" top="1" bottom="1" header="0.5" footer="0.5"/>
  <pageSetup orientation="portrait" horizontalDpi="4294967292" verticalDpi="4294967292"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2:E34"/>
  <sheetViews>
    <sheetView workbookViewId="0">
      <selection activeCell="B18" sqref="B18"/>
    </sheetView>
  </sheetViews>
  <sheetFormatPr defaultRowHeight="12.75"/>
  <cols>
    <col min="1" max="1" width="7.125" style="4" customWidth="1"/>
    <col min="2" max="2" width="25.25" style="3" customWidth="1"/>
    <col min="3" max="3" width="7.5" style="3" customWidth="1"/>
    <col min="4" max="4" width="28.5" style="3" customWidth="1"/>
    <col min="5" max="5" width="5.25" style="3" customWidth="1"/>
    <col min="6" max="6" width="9" style="4"/>
    <col min="7" max="7" width="12.125" style="4" customWidth="1"/>
    <col min="8" max="16384" width="9" style="4"/>
  </cols>
  <sheetData>
    <row r="2" spans="1:5" ht="13.5" thickBot="1">
      <c r="A2" s="1" t="s">
        <v>426</v>
      </c>
      <c r="B2" s="2" t="str">
        <f>Index!C29</f>
        <v>Minimum number of years required to receive a contributory pension</v>
      </c>
    </row>
    <row r="3" spans="1:5" ht="13.5" thickBot="1">
      <c r="B3" s="144" t="s">
        <v>398</v>
      </c>
      <c r="C3" s="145" t="s">
        <v>402</v>
      </c>
      <c r="D3" s="146" t="s">
        <v>398</v>
      </c>
      <c r="E3" s="145" t="s">
        <v>402</v>
      </c>
    </row>
    <row r="4" spans="1:5" ht="13.5" thickTop="1">
      <c r="B4" s="147" t="s">
        <v>39</v>
      </c>
      <c r="C4" s="148">
        <v>30</v>
      </c>
      <c r="D4" s="149" t="s">
        <v>51</v>
      </c>
      <c r="E4" s="148">
        <v>15</v>
      </c>
    </row>
    <row r="5" spans="1:5">
      <c r="B5" s="147" t="s">
        <v>53</v>
      </c>
      <c r="C5" s="148">
        <v>10</v>
      </c>
      <c r="D5" s="149" t="s">
        <v>27</v>
      </c>
      <c r="E5" s="148">
        <v>15</v>
      </c>
    </row>
    <row r="6" spans="1:5">
      <c r="B6" s="147" t="s">
        <v>395</v>
      </c>
      <c r="C6" s="148">
        <v>10</v>
      </c>
      <c r="D6" s="149" t="s">
        <v>50</v>
      </c>
      <c r="E6" s="148">
        <v>29</v>
      </c>
    </row>
    <row r="7" spans="1:5">
      <c r="B7" s="147" t="s">
        <v>23</v>
      </c>
      <c r="C7" s="148" t="s">
        <v>183</v>
      </c>
      <c r="D7" s="149" t="s">
        <v>375</v>
      </c>
      <c r="E7" s="148">
        <v>25</v>
      </c>
    </row>
    <row r="8" spans="1:5">
      <c r="B8" s="147" t="s">
        <v>394</v>
      </c>
      <c r="C8" s="148" t="s">
        <v>184</v>
      </c>
      <c r="D8" s="149" t="s">
        <v>28</v>
      </c>
      <c r="E8" s="148">
        <v>15</v>
      </c>
    </row>
    <row r="9" spans="1:5">
      <c r="B9" s="147" t="s">
        <v>43</v>
      </c>
      <c r="C9" s="148" t="s">
        <v>183</v>
      </c>
      <c r="D9" s="149" t="s">
        <v>396</v>
      </c>
      <c r="E9" s="148">
        <v>18</v>
      </c>
    </row>
    <row r="10" spans="1:5">
      <c r="B10" s="147" t="s">
        <v>37</v>
      </c>
      <c r="C10" s="148">
        <v>23.5</v>
      </c>
      <c r="D10" s="149" t="s">
        <v>21</v>
      </c>
      <c r="E10" s="148">
        <v>25</v>
      </c>
    </row>
    <row r="11" spans="1:5">
      <c r="B11" s="147" t="s">
        <v>45</v>
      </c>
      <c r="C11" s="148" t="s">
        <v>185</v>
      </c>
      <c r="D11" s="149" t="s">
        <v>376</v>
      </c>
      <c r="E11" s="148">
        <v>20</v>
      </c>
    </row>
    <row r="12" spans="1:5">
      <c r="B12" s="147" t="s">
        <v>154</v>
      </c>
      <c r="C12" s="148">
        <v>25</v>
      </c>
      <c r="D12" s="149" t="s">
        <v>403</v>
      </c>
      <c r="E12" s="148" t="s">
        <v>183</v>
      </c>
    </row>
    <row r="13" spans="1:5">
      <c r="B13" s="147" t="s">
        <v>156</v>
      </c>
      <c r="C13" s="148">
        <v>10</v>
      </c>
      <c r="D13" s="149" t="s">
        <v>55</v>
      </c>
      <c r="E13" s="148">
        <v>15</v>
      </c>
    </row>
    <row r="14" spans="1:5">
      <c r="B14" s="147" t="s">
        <v>33</v>
      </c>
      <c r="C14" s="148">
        <v>30</v>
      </c>
      <c r="D14" s="149" t="s">
        <v>47</v>
      </c>
      <c r="E14" s="148">
        <v>30</v>
      </c>
    </row>
    <row r="15" spans="1:5">
      <c r="B15" s="147" t="s">
        <v>35</v>
      </c>
      <c r="C15" s="148">
        <v>25</v>
      </c>
      <c r="D15" s="149" t="s">
        <v>31</v>
      </c>
      <c r="E15" s="148">
        <v>15</v>
      </c>
    </row>
    <row r="16" spans="1:5" ht="13.5" thickBot="1">
      <c r="B16" s="150" t="s">
        <v>26</v>
      </c>
      <c r="C16" s="151">
        <v>15</v>
      </c>
      <c r="D16" s="152"/>
      <c r="E16" s="150"/>
    </row>
    <row r="17" spans="1:5">
      <c r="A17" s="2" t="s">
        <v>351</v>
      </c>
      <c r="B17" s="3" t="str">
        <f>Index!D29</f>
        <v>Pallares-Millares, Romero, and Whitehouse (2012).</v>
      </c>
    </row>
    <row r="18" spans="1:5">
      <c r="A18" s="3" t="s">
        <v>353</v>
      </c>
      <c r="B18" s="3" t="str">
        <f>+Index!E29</f>
        <v>When the minimum number of years of contribution is different between men and women, they are presented in the table as W/M.</v>
      </c>
    </row>
    <row r="20" spans="1:5">
      <c r="B20" s="4"/>
      <c r="C20" s="4"/>
      <c r="D20" s="4"/>
      <c r="E20" s="4"/>
    </row>
    <row r="21" spans="1:5">
      <c r="B21" s="4"/>
      <c r="C21" s="4"/>
      <c r="D21" s="4"/>
      <c r="E21" s="4"/>
    </row>
    <row r="22" spans="1:5">
      <c r="B22" s="4"/>
      <c r="C22" s="4"/>
      <c r="D22" s="4"/>
      <c r="E22" s="4"/>
    </row>
    <row r="23" spans="1:5">
      <c r="B23" s="4"/>
      <c r="C23" s="4"/>
      <c r="D23" s="4"/>
      <c r="E23" s="4"/>
    </row>
    <row r="24" spans="1:5">
      <c r="B24" s="4"/>
      <c r="C24" s="4"/>
      <c r="D24" s="4"/>
      <c r="E24" s="4"/>
    </row>
    <row r="25" spans="1:5">
      <c r="B25" s="4"/>
      <c r="C25" s="4"/>
      <c r="D25" s="4"/>
      <c r="E25" s="4"/>
    </row>
    <row r="26" spans="1:5">
      <c r="B26" s="4"/>
      <c r="C26" s="4"/>
      <c r="D26" s="4"/>
      <c r="E26" s="4"/>
    </row>
    <row r="27" spans="1:5">
      <c r="B27" s="4"/>
      <c r="C27" s="4"/>
      <c r="D27" s="4"/>
      <c r="E27" s="4"/>
    </row>
    <row r="28" spans="1:5">
      <c r="B28" s="4"/>
      <c r="C28" s="4"/>
      <c r="D28" s="4"/>
      <c r="E28" s="4"/>
    </row>
    <row r="29" spans="1:5">
      <c r="B29" s="4"/>
      <c r="C29" s="4"/>
      <c r="D29" s="4"/>
      <c r="E29" s="4"/>
    </row>
    <row r="30" spans="1:5">
      <c r="B30" s="4"/>
      <c r="C30" s="4"/>
      <c r="D30" s="4"/>
      <c r="E30" s="4"/>
    </row>
    <row r="31" spans="1:5">
      <c r="B31" s="4"/>
      <c r="C31" s="4"/>
      <c r="D31" s="4"/>
      <c r="E31" s="4"/>
    </row>
    <row r="32" spans="1:5">
      <c r="B32" s="4"/>
      <c r="C32" s="4"/>
      <c r="D32" s="4"/>
      <c r="E32" s="4"/>
    </row>
    <row r="33" spans="2:5">
      <c r="B33" s="4"/>
      <c r="C33" s="4"/>
      <c r="D33" s="4"/>
      <c r="E33" s="4"/>
    </row>
    <row r="34" spans="2:5">
      <c r="B34" s="4"/>
      <c r="C34" s="4"/>
      <c r="D34" s="4"/>
      <c r="E34" s="4"/>
    </row>
  </sheetData>
  <pageMargins left="0.7" right="0.7" top="0.75" bottom="0.75" header="0.3" footer="0.3"/>
  <pageSetup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2:S55"/>
  <sheetViews>
    <sheetView workbookViewId="0">
      <selection activeCell="G33" sqref="G33"/>
    </sheetView>
  </sheetViews>
  <sheetFormatPr defaultColWidth="12" defaultRowHeight="12.75"/>
  <cols>
    <col min="1" max="1" width="7.25" style="24" bestFit="1" customWidth="1"/>
    <col min="2" max="2" width="9.5" style="19" customWidth="1"/>
    <col min="3" max="3" width="12" style="19"/>
    <col min="4" max="4" width="12" style="20" customWidth="1"/>
    <col min="5" max="5" width="12" style="20"/>
    <col min="6" max="6" width="17.875" style="36" customWidth="1"/>
    <col min="7" max="7" width="28.25" style="36" customWidth="1"/>
    <col min="8" max="11" width="12" style="21"/>
    <col min="12" max="12" width="12" style="22"/>
    <col min="13" max="16384" width="12" style="21"/>
  </cols>
  <sheetData>
    <row r="2" spans="1:14">
      <c r="A2" s="21" t="s">
        <v>355</v>
      </c>
      <c r="B2" s="21" t="str">
        <f>Index!C31</f>
        <v>Eligibility and generosity of non-contributory pensions in the region</v>
      </c>
      <c r="C2" s="21"/>
    </row>
    <row r="3" spans="1:14" s="39" customFormat="1" ht="26.25" thickBot="1">
      <c r="B3" s="73" t="s">
        <v>398</v>
      </c>
      <c r="C3" s="73" t="s">
        <v>407</v>
      </c>
      <c r="D3" s="74" t="s">
        <v>408</v>
      </c>
      <c r="E3" s="75" t="s">
        <v>409</v>
      </c>
      <c r="F3" s="76" t="s">
        <v>405</v>
      </c>
      <c r="G3" s="73" t="s">
        <v>406</v>
      </c>
      <c r="H3" s="25"/>
      <c r="K3" s="25"/>
      <c r="L3" s="26"/>
      <c r="M3" s="25"/>
      <c r="N3" s="25"/>
    </row>
    <row r="4" spans="1:14" ht="13.5" thickTop="1">
      <c r="B4" s="27" t="s">
        <v>40</v>
      </c>
      <c r="C4" s="153">
        <v>6.9963655244029068</v>
      </c>
      <c r="D4" s="153">
        <v>14.378858010110998</v>
      </c>
      <c r="E4" s="153">
        <f>+C4/(2.5)*100</f>
        <v>279.85462097611628</v>
      </c>
      <c r="F4" s="37">
        <v>70</v>
      </c>
      <c r="G4" s="38" t="s">
        <v>410</v>
      </c>
      <c r="H4" s="27"/>
      <c r="I4" s="33"/>
      <c r="J4" s="39"/>
      <c r="K4" s="29"/>
      <c r="L4" s="30"/>
      <c r="M4" s="27"/>
      <c r="N4" s="27"/>
    </row>
    <row r="5" spans="1:14">
      <c r="B5" s="27" t="s">
        <v>269</v>
      </c>
      <c r="C5" s="153">
        <v>10.518232518232518</v>
      </c>
      <c r="D5" s="153">
        <v>12.028790501386446</v>
      </c>
      <c r="E5" s="153">
        <f>+C5/(2.5)*100</f>
        <v>420.72930072930069</v>
      </c>
      <c r="F5" s="37">
        <v>65</v>
      </c>
      <c r="G5" s="38" t="s">
        <v>411</v>
      </c>
      <c r="H5" s="27"/>
      <c r="J5" s="39"/>
      <c r="K5" s="29"/>
      <c r="L5" s="30"/>
      <c r="M5" s="27"/>
      <c r="N5" s="27"/>
    </row>
    <row r="6" spans="1:14">
      <c r="B6" s="27" t="s">
        <v>295</v>
      </c>
      <c r="C6" s="153">
        <v>3.1655587211142771</v>
      </c>
      <c r="D6" s="153">
        <v>13.794807979146849</v>
      </c>
      <c r="E6" s="153">
        <f t="shared" ref="E6:E27" si="0">+C6/(2.5)*100</f>
        <v>126.62234884457109</v>
      </c>
      <c r="F6" s="37" t="s">
        <v>417</v>
      </c>
      <c r="G6" s="38" t="s">
        <v>410</v>
      </c>
      <c r="H6" s="27"/>
      <c r="J6" s="39"/>
      <c r="K6" s="29"/>
      <c r="L6" s="30"/>
      <c r="M6" s="27"/>
      <c r="N6" s="27"/>
    </row>
    <row r="7" spans="1:14">
      <c r="B7" s="27" t="s">
        <v>24</v>
      </c>
      <c r="C7" s="153">
        <v>1.9978024173409248</v>
      </c>
      <c r="D7" s="153">
        <v>15.015132438160334</v>
      </c>
      <c r="E7" s="153">
        <f t="shared" si="0"/>
        <v>79.912096693636997</v>
      </c>
      <c r="F7" s="37">
        <v>60</v>
      </c>
      <c r="G7" s="38" t="s">
        <v>56</v>
      </c>
      <c r="H7" s="27"/>
      <c r="I7" s="28"/>
      <c r="J7" s="39"/>
      <c r="K7" s="29"/>
      <c r="L7" s="30"/>
      <c r="M7" s="27"/>
      <c r="N7" s="27"/>
    </row>
    <row r="8" spans="1:14">
      <c r="B8" s="27" t="s">
        <v>296</v>
      </c>
      <c r="C8" s="153">
        <v>11.028368794326243</v>
      </c>
      <c r="D8" s="153">
        <v>32.587175496958793</v>
      </c>
      <c r="E8" s="153">
        <f t="shared" si="0"/>
        <v>441.13475177304969</v>
      </c>
      <c r="F8" s="37">
        <v>65</v>
      </c>
      <c r="G8" s="38" t="s">
        <v>410</v>
      </c>
      <c r="H8" s="27"/>
      <c r="I8" s="28"/>
      <c r="J8" s="39"/>
      <c r="K8" s="29"/>
      <c r="L8" s="30"/>
      <c r="M8" s="27"/>
      <c r="N8" s="27"/>
    </row>
    <row r="9" spans="1:14">
      <c r="B9" s="27" t="s">
        <v>297</v>
      </c>
      <c r="C9" s="153">
        <v>11.028368794326243</v>
      </c>
      <c r="D9" s="153">
        <v>32.587175496958793</v>
      </c>
      <c r="E9" s="153">
        <f t="shared" si="0"/>
        <v>441.13475177304969</v>
      </c>
      <c r="F9" s="37" t="s">
        <v>416</v>
      </c>
      <c r="G9" s="38" t="s">
        <v>413</v>
      </c>
      <c r="H9" s="27"/>
      <c r="J9" s="39"/>
      <c r="K9" s="29"/>
      <c r="L9" s="30"/>
      <c r="M9" s="27"/>
      <c r="N9" s="27"/>
    </row>
    <row r="10" spans="1:14">
      <c r="B10" s="27" t="s">
        <v>224</v>
      </c>
      <c r="C10" s="153">
        <v>14.03755868544601</v>
      </c>
      <c r="D10" s="153">
        <v>21.97477530975981</v>
      </c>
      <c r="E10" s="153">
        <f t="shared" si="0"/>
        <v>561.50234741784038</v>
      </c>
      <c r="F10" s="37" t="s">
        <v>415</v>
      </c>
      <c r="G10" s="38" t="s">
        <v>411</v>
      </c>
      <c r="H10" s="27"/>
      <c r="J10" s="39"/>
      <c r="K10" s="29"/>
      <c r="L10" s="30"/>
      <c r="M10" s="27"/>
      <c r="N10" s="27"/>
    </row>
    <row r="11" spans="1:14">
      <c r="B11" s="27" t="s">
        <v>44</v>
      </c>
      <c r="C11" s="153">
        <v>6.5201220429477482</v>
      </c>
      <c r="D11" s="153">
        <v>13.629576476424358</v>
      </c>
      <c r="E11" s="153">
        <f t="shared" si="0"/>
        <v>260.80488171790989</v>
      </c>
      <c r="F11" s="37">
        <v>65</v>
      </c>
      <c r="G11" s="38" t="s">
        <v>410</v>
      </c>
      <c r="H11" s="27"/>
      <c r="I11" s="28"/>
      <c r="J11" s="39"/>
      <c r="K11" s="29"/>
      <c r="L11" s="30"/>
      <c r="M11" s="27"/>
      <c r="N11" s="27"/>
    </row>
    <row r="12" spans="1:14">
      <c r="B12" s="27" t="s">
        <v>38</v>
      </c>
      <c r="C12" s="153">
        <v>1.5142945620925128</v>
      </c>
      <c r="D12" s="153">
        <v>5.1453174785808313</v>
      </c>
      <c r="E12" s="153">
        <f t="shared" si="0"/>
        <v>60.57178248370051</v>
      </c>
      <c r="F12" s="37" t="s">
        <v>414</v>
      </c>
      <c r="G12" s="38" t="s">
        <v>410</v>
      </c>
      <c r="H12" s="27"/>
      <c r="I12" s="25"/>
      <c r="J12" s="39"/>
      <c r="K12" s="29"/>
      <c r="L12" s="30"/>
      <c r="M12" s="27"/>
      <c r="N12" s="27"/>
    </row>
    <row r="13" spans="1:14">
      <c r="B13" s="27" t="s">
        <v>46</v>
      </c>
      <c r="C13" s="153">
        <v>6.3478485206457833</v>
      </c>
      <c r="D13" s="153">
        <v>20.153562935961624</v>
      </c>
      <c r="E13" s="153">
        <f t="shared" si="0"/>
        <v>253.91394082583133</v>
      </c>
      <c r="F13" s="37">
        <v>65</v>
      </c>
      <c r="G13" s="38" t="s">
        <v>410</v>
      </c>
      <c r="H13" s="27"/>
      <c r="I13" s="28"/>
      <c r="J13" s="39"/>
      <c r="K13" s="29"/>
      <c r="L13" s="30"/>
      <c r="M13" s="27"/>
      <c r="N13" s="27"/>
    </row>
    <row r="14" spans="1:14">
      <c r="B14" s="27" t="s">
        <v>180</v>
      </c>
      <c r="C14" s="153">
        <v>4.4345753899480069</v>
      </c>
      <c r="D14" s="153">
        <v>0.57302668495972664</v>
      </c>
      <c r="E14" s="153">
        <f t="shared" si="0"/>
        <v>177.38301559792026</v>
      </c>
      <c r="F14" s="37">
        <v>60</v>
      </c>
      <c r="G14" s="38" t="s">
        <v>410</v>
      </c>
      <c r="H14" s="27"/>
      <c r="I14" s="28"/>
      <c r="J14" s="39"/>
      <c r="K14" s="29"/>
      <c r="L14" s="30"/>
      <c r="M14" s="27"/>
      <c r="N14" s="27"/>
    </row>
    <row r="15" spans="1:14">
      <c r="B15" s="27" t="s">
        <v>34</v>
      </c>
      <c r="C15" s="153">
        <v>2.4769992922859165</v>
      </c>
      <c r="D15" s="153">
        <v>11.765635268668282</v>
      </c>
      <c r="E15" s="153">
        <f t="shared" si="0"/>
        <v>99.079971691436668</v>
      </c>
      <c r="F15" s="37">
        <v>65</v>
      </c>
      <c r="G15" s="38" t="s">
        <v>410</v>
      </c>
      <c r="H15" s="27"/>
      <c r="I15" s="28"/>
      <c r="J15" s="39"/>
      <c r="K15" s="29"/>
      <c r="L15" s="30"/>
      <c r="M15" s="27"/>
      <c r="N15" s="27"/>
    </row>
    <row r="16" spans="1:14">
      <c r="A16" s="31"/>
      <c r="B16" s="27" t="s">
        <v>294</v>
      </c>
      <c r="C16" s="153">
        <v>2.6919711959082036</v>
      </c>
      <c r="D16" s="153">
        <v>0.65061313985616676</v>
      </c>
      <c r="E16" s="153">
        <f t="shared" si="0"/>
        <v>107.67884783632815</v>
      </c>
      <c r="F16" s="37">
        <v>65</v>
      </c>
      <c r="G16" s="38" t="s">
        <v>410</v>
      </c>
      <c r="H16" s="27"/>
      <c r="I16" s="28"/>
      <c r="J16" s="39"/>
      <c r="K16" s="29"/>
      <c r="L16" s="30"/>
      <c r="M16" s="27"/>
      <c r="N16" s="27"/>
    </row>
    <row r="17" spans="1:19">
      <c r="B17" s="27" t="s">
        <v>249</v>
      </c>
      <c r="C17" s="153">
        <v>3.8021368008820957</v>
      </c>
      <c r="D17" s="153">
        <v>18.334451294326168</v>
      </c>
      <c r="E17" s="153">
        <f t="shared" si="0"/>
        <v>152.08547203528383</v>
      </c>
      <c r="F17" s="37">
        <v>65</v>
      </c>
      <c r="G17" s="38" t="s">
        <v>56</v>
      </c>
      <c r="H17" s="27"/>
      <c r="J17" s="39"/>
      <c r="K17" s="29"/>
      <c r="L17" s="30"/>
      <c r="M17" s="27"/>
      <c r="N17" s="27"/>
    </row>
    <row r="18" spans="1:19">
      <c r="A18" s="31"/>
      <c r="B18" s="27" t="s">
        <v>293</v>
      </c>
      <c r="C18" s="153">
        <f>600/12/12/30</f>
        <v>0.1388888888888889</v>
      </c>
      <c r="D18" s="153">
        <v>1.5</v>
      </c>
      <c r="E18" s="153">
        <f t="shared" si="0"/>
        <v>5.5555555555555562</v>
      </c>
      <c r="F18" s="37">
        <v>65</v>
      </c>
      <c r="G18" s="38" t="s">
        <v>410</v>
      </c>
      <c r="H18" s="27"/>
      <c r="I18" s="28"/>
      <c r="J18" s="39"/>
      <c r="K18" s="29"/>
      <c r="L18" s="30"/>
      <c r="M18" s="27"/>
      <c r="N18" s="27"/>
    </row>
    <row r="19" spans="1:19">
      <c r="B19" s="27" t="s">
        <v>49</v>
      </c>
      <c r="C19" s="153">
        <v>0.75367110765340861</v>
      </c>
      <c r="D19" s="153">
        <v>3.0057890608503381</v>
      </c>
      <c r="E19" s="153">
        <f t="shared" si="0"/>
        <v>30.146844306136344</v>
      </c>
      <c r="F19" s="37">
        <v>60</v>
      </c>
      <c r="G19" s="38" t="s">
        <v>410</v>
      </c>
      <c r="H19" s="27"/>
      <c r="I19" s="28"/>
      <c r="J19" s="39"/>
      <c r="K19" s="29"/>
      <c r="L19" s="30"/>
      <c r="M19" s="27"/>
      <c r="N19" s="27"/>
    </row>
    <row r="20" spans="1:19" s="23" customFormat="1" ht="14.25" customHeight="1">
      <c r="A20" s="24"/>
      <c r="B20" s="27" t="s">
        <v>30</v>
      </c>
      <c r="C20" s="153">
        <v>2.1233881553547986</v>
      </c>
      <c r="D20" s="153">
        <v>4.7567060219874451</v>
      </c>
      <c r="E20" s="153">
        <f t="shared" si="0"/>
        <v>84.935526214191952</v>
      </c>
      <c r="F20" s="37">
        <v>70</v>
      </c>
      <c r="G20" s="38" t="s">
        <v>411</v>
      </c>
      <c r="H20" s="27"/>
      <c r="I20" s="21"/>
      <c r="J20" s="39"/>
      <c r="K20" s="32"/>
      <c r="L20" s="33"/>
      <c r="M20" s="32"/>
      <c r="O20" s="34"/>
      <c r="P20" s="29">
        <v>675000</v>
      </c>
      <c r="Q20" s="35">
        <v>0.26923633805075287</v>
      </c>
      <c r="R20" s="30" t="s">
        <v>57</v>
      </c>
      <c r="S20" s="34" t="s">
        <v>54</v>
      </c>
    </row>
    <row r="21" spans="1:19" s="23" customFormat="1" ht="14.25" customHeight="1">
      <c r="A21" s="24"/>
      <c r="B21" s="27" t="s">
        <v>41</v>
      </c>
      <c r="C21" s="153">
        <v>5.5187637969094929</v>
      </c>
      <c r="D21" s="153">
        <v>0.46980255960179668</v>
      </c>
      <c r="E21" s="153">
        <f t="shared" si="0"/>
        <v>220.75055187637972</v>
      </c>
      <c r="F21" s="37">
        <v>70</v>
      </c>
      <c r="G21" s="38" t="s">
        <v>411</v>
      </c>
      <c r="H21" s="27"/>
      <c r="I21" s="21"/>
      <c r="J21" s="39"/>
      <c r="K21" s="32"/>
      <c r="L21" s="33"/>
      <c r="M21" s="32"/>
      <c r="O21" s="34"/>
      <c r="P21" s="29"/>
      <c r="Q21" s="35"/>
      <c r="R21" s="30"/>
      <c r="S21" s="34"/>
    </row>
    <row r="22" spans="1:19" s="23" customFormat="1" ht="14.25" customHeight="1">
      <c r="A22" s="31"/>
      <c r="B22" s="27" t="s">
        <v>25</v>
      </c>
      <c r="C22" s="153">
        <v>2.5863852679495141</v>
      </c>
      <c r="D22" s="153">
        <v>0.30844951804145898</v>
      </c>
      <c r="E22" s="153">
        <f t="shared" si="0"/>
        <v>103.45541071798057</v>
      </c>
      <c r="F22" s="37">
        <v>65</v>
      </c>
      <c r="G22" s="38" t="s">
        <v>412</v>
      </c>
      <c r="H22" s="27"/>
      <c r="I22" s="21"/>
      <c r="J22" s="39"/>
      <c r="K22" s="32"/>
      <c r="L22" s="33"/>
      <c r="M22" s="32"/>
      <c r="O22" s="34"/>
      <c r="P22" s="29"/>
      <c r="Q22" s="35"/>
      <c r="R22" s="30"/>
      <c r="S22" s="34"/>
    </row>
    <row r="23" spans="1:19" s="23" customFormat="1" ht="14.25" customHeight="1">
      <c r="A23" s="24"/>
      <c r="B23" s="27" t="s">
        <v>22</v>
      </c>
      <c r="C23" s="153">
        <v>4.6173800641668468</v>
      </c>
      <c r="D23" s="153">
        <v>1.0236769341808034</v>
      </c>
      <c r="E23" s="153">
        <f t="shared" si="0"/>
        <v>184.69520256667386</v>
      </c>
      <c r="F23" s="37"/>
      <c r="G23" s="38" t="s">
        <v>410</v>
      </c>
      <c r="H23" s="27"/>
      <c r="I23" s="21"/>
      <c r="J23" s="39"/>
      <c r="K23" s="32"/>
      <c r="L23" s="33"/>
      <c r="M23" s="32"/>
      <c r="O23" s="34"/>
      <c r="P23" s="29"/>
      <c r="Q23" s="35"/>
      <c r="R23" s="30"/>
      <c r="S23" s="34"/>
    </row>
    <row r="24" spans="1:19">
      <c r="B24" s="27" t="s">
        <v>36</v>
      </c>
      <c r="C24" s="153">
        <v>3.3875338753387534</v>
      </c>
      <c r="D24" s="153">
        <v>16.911808021665152</v>
      </c>
      <c r="E24" s="153">
        <f t="shared" si="0"/>
        <v>135.50135501355015</v>
      </c>
      <c r="F24" s="37">
        <v>70</v>
      </c>
      <c r="G24" s="38" t="s">
        <v>410</v>
      </c>
      <c r="H24" s="27"/>
      <c r="I24" s="28"/>
      <c r="J24" s="39"/>
    </row>
    <row r="25" spans="1:19">
      <c r="B25" s="27" t="s">
        <v>227</v>
      </c>
      <c r="C25" s="153">
        <v>19.801980198019802</v>
      </c>
      <c r="D25" s="153">
        <v>1.1892654050304965</v>
      </c>
      <c r="E25" s="153">
        <f t="shared" si="0"/>
        <v>792.0792079207921</v>
      </c>
      <c r="F25" s="37">
        <v>65</v>
      </c>
      <c r="G25" s="38" t="s">
        <v>410</v>
      </c>
      <c r="H25" s="27"/>
      <c r="I25" s="28"/>
      <c r="J25" s="39"/>
    </row>
    <row r="26" spans="1:19">
      <c r="B26" s="27" t="s">
        <v>48</v>
      </c>
      <c r="C26" s="153">
        <v>9.884299577009207</v>
      </c>
      <c r="D26" s="153">
        <v>27.801238292347861</v>
      </c>
      <c r="E26" s="153">
        <f t="shared" si="0"/>
        <v>395.3719830803683</v>
      </c>
      <c r="F26" s="37">
        <v>70</v>
      </c>
      <c r="G26" s="38" t="s">
        <v>410</v>
      </c>
      <c r="I26" s="28"/>
      <c r="J26" s="29"/>
    </row>
    <row r="27" spans="1:19">
      <c r="A27" s="31"/>
      <c r="B27" s="155" t="s">
        <v>32</v>
      </c>
      <c r="C27" s="156">
        <v>14.246272777471011</v>
      </c>
      <c r="D27" s="156">
        <v>40.809299194971985</v>
      </c>
      <c r="E27" s="156">
        <f t="shared" si="0"/>
        <v>569.85091109884047</v>
      </c>
      <c r="F27" s="157" t="s">
        <v>404</v>
      </c>
      <c r="G27" s="158" t="s">
        <v>410</v>
      </c>
    </row>
    <row r="28" spans="1:19">
      <c r="A28" s="21" t="s">
        <v>351</v>
      </c>
      <c r="B28" s="21" t="str">
        <f>Index!D31</f>
        <v>Authors' calculations based on Helpage (2012), PRAF, Honduras (2011) and World Bank World Development Indicators (2013).</v>
      </c>
      <c r="C28" s="21"/>
      <c r="I28" s="28"/>
      <c r="J28" s="39"/>
    </row>
    <row r="29" spans="1:19">
      <c r="A29" s="21" t="s">
        <v>353</v>
      </c>
      <c r="B29" s="21" t="str">
        <f>Index!E31</f>
        <v>M: men, W: women; PL= poverty line; PPP: purchasing power parity.</v>
      </c>
      <c r="C29" s="21"/>
      <c r="I29" s="28"/>
      <c r="J29" s="39"/>
    </row>
    <row r="31" spans="1:19">
      <c r="D31" s="166"/>
    </row>
    <row r="32" spans="1:19">
      <c r="D32" s="166"/>
    </row>
    <row r="33" spans="4:4">
      <c r="D33" s="166"/>
    </row>
    <row r="34" spans="4:4">
      <c r="D34" s="166"/>
    </row>
    <row r="35" spans="4:4">
      <c r="D35" s="166"/>
    </row>
    <row r="36" spans="4:4">
      <c r="D36" s="166"/>
    </row>
    <row r="37" spans="4:4">
      <c r="D37" s="166"/>
    </row>
    <row r="38" spans="4:4">
      <c r="D38" s="166"/>
    </row>
    <row r="39" spans="4:4">
      <c r="D39" s="166"/>
    </row>
    <row r="40" spans="4:4">
      <c r="D40" s="166"/>
    </row>
    <row r="41" spans="4:4">
      <c r="D41" s="166"/>
    </row>
    <row r="42" spans="4:4">
      <c r="D42" s="166"/>
    </row>
    <row r="43" spans="4:4">
      <c r="D43" s="166"/>
    </row>
    <row r="44" spans="4:4">
      <c r="D44" s="166"/>
    </row>
    <row r="45" spans="4:4">
      <c r="D45" s="166"/>
    </row>
    <row r="46" spans="4:4">
      <c r="D46" s="166"/>
    </row>
    <row r="47" spans="4:4">
      <c r="D47" s="166"/>
    </row>
    <row r="48" spans="4:4">
      <c r="D48" s="166"/>
    </row>
    <row r="49" spans="4:4">
      <c r="D49" s="166"/>
    </row>
    <row r="50" spans="4:4">
      <c r="D50" s="166"/>
    </row>
    <row r="51" spans="4:4">
      <c r="D51" s="166"/>
    </row>
    <row r="52" spans="4:4">
      <c r="D52" s="166"/>
    </row>
    <row r="53" spans="4:4">
      <c r="D53" s="166"/>
    </row>
    <row r="54" spans="4:4">
      <c r="D54" s="166"/>
    </row>
    <row r="55" spans="4:4">
      <c r="D55" s="166"/>
    </row>
  </sheetData>
  <sortState ref="A8:G31">
    <sortCondition ref="B8:B31"/>
  </sortState>
  <conditionalFormatting sqref="O20:IV23 K20:M23 I4:I9 I11:I25 I29 K24:IP31 B26:B27 D26:D27 H14:H25 J1:IP2 K3:IP19 B30:H31 D28:H29 A28:B29 B1:C1 A2:B2 B6:D13 E6:E27 B3:E5 F26:J27 F1:H13 B32:IP65446">
    <cfRule type="cellIs" dxfId="13" priority="30" stopIfTrue="1" operator="equal">
      <formula>"no data"</formula>
    </cfRule>
  </conditionalFormatting>
  <conditionalFormatting sqref="I28">
    <cfRule type="cellIs" dxfId="12" priority="28" stopIfTrue="1" operator="equal">
      <formula>"no data"</formula>
    </cfRule>
  </conditionalFormatting>
  <conditionalFormatting sqref="C26:C27">
    <cfRule type="cellIs" dxfId="11" priority="16" stopIfTrue="1" operator="equal">
      <formula>"no data"</formula>
    </cfRule>
  </conditionalFormatting>
  <conditionalFormatting sqref="B14:D25 F17:G17 F14:F16 F23:F25 F22:G22 F18:F21">
    <cfRule type="cellIs" dxfId="10" priority="11" stopIfTrue="1" operator="equal">
      <formula>"no data"</formula>
    </cfRule>
  </conditionalFormatting>
  <conditionalFormatting sqref="G14">
    <cfRule type="cellIs" dxfId="9" priority="10" stopIfTrue="1" operator="equal">
      <formula>"no data"</formula>
    </cfRule>
  </conditionalFormatting>
  <conditionalFormatting sqref="G15">
    <cfRule type="cellIs" dxfId="8" priority="9" stopIfTrue="1" operator="equal">
      <formula>"no data"</formula>
    </cfRule>
  </conditionalFormatting>
  <conditionalFormatting sqref="G16">
    <cfRule type="cellIs" dxfId="7" priority="8" stopIfTrue="1" operator="equal">
      <formula>"no data"</formula>
    </cfRule>
  </conditionalFormatting>
  <conditionalFormatting sqref="G18">
    <cfRule type="cellIs" dxfId="6" priority="7" stopIfTrue="1" operator="equal">
      <formula>"no data"</formula>
    </cfRule>
  </conditionalFormatting>
  <conditionalFormatting sqref="G19">
    <cfRule type="cellIs" dxfId="5" priority="6" stopIfTrue="1" operator="equal">
      <formula>"no data"</formula>
    </cfRule>
  </conditionalFormatting>
  <conditionalFormatting sqref="G23">
    <cfRule type="cellIs" dxfId="4" priority="5" stopIfTrue="1" operator="equal">
      <formula>"no data"</formula>
    </cfRule>
  </conditionalFormatting>
  <conditionalFormatting sqref="G24">
    <cfRule type="cellIs" dxfId="3" priority="4" stopIfTrue="1" operator="equal">
      <formula>"no data"</formula>
    </cfRule>
  </conditionalFormatting>
  <conditionalFormatting sqref="G25">
    <cfRule type="cellIs" dxfId="2" priority="3" stopIfTrue="1" operator="equal">
      <formula>"no data"</formula>
    </cfRule>
  </conditionalFormatting>
  <conditionalFormatting sqref="G21">
    <cfRule type="cellIs" dxfId="1" priority="2" stopIfTrue="1" operator="equal">
      <formula>"no data"</formula>
    </cfRule>
  </conditionalFormatting>
  <conditionalFormatting sqref="G20">
    <cfRule type="cellIs" dxfId="0" priority="1" stopIfTrue="1" operator="equal">
      <formula>"no data"</formula>
    </cfRule>
  </conditionalFormatting>
  <pageMargins left="0.7" right="0.7" top="0.75" bottom="0.75" header="0.3" footer="0.3"/>
  <pageSetup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2:G27"/>
  <sheetViews>
    <sheetView workbookViewId="0">
      <selection activeCell="F35" sqref="F35"/>
    </sheetView>
  </sheetViews>
  <sheetFormatPr defaultRowHeight="12.75"/>
  <cols>
    <col min="1" max="1" width="7.5" style="4" customWidth="1"/>
    <col min="2" max="2" width="14.25" style="3" customWidth="1"/>
    <col min="3" max="3" width="12.375" style="3" customWidth="1"/>
    <col min="4" max="7" width="12.375" style="4" customWidth="1"/>
    <col min="8" max="16384" width="9" style="4"/>
  </cols>
  <sheetData>
    <row r="2" spans="1:7">
      <c r="A2" s="1" t="s">
        <v>418</v>
      </c>
      <c r="B2" s="2" t="str">
        <f>Index!C32</f>
        <v>Where formal workers are one year later (as a percentage)</v>
      </c>
    </row>
    <row r="3" spans="1:7" ht="26.25" thickBot="1">
      <c r="B3" s="154" t="s">
        <v>398</v>
      </c>
      <c r="C3" s="77" t="s">
        <v>419</v>
      </c>
      <c r="D3" s="77" t="s">
        <v>420</v>
      </c>
      <c r="E3" s="77" t="s">
        <v>421</v>
      </c>
      <c r="F3" s="77" t="s">
        <v>422</v>
      </c>
      <c r="G3" s="77" t="s">
        <v>423</v>
      </c>
    </row>
    <row r="4" spans="1:7" ht="13.5" thickTop="1">
      <c r="B4" s="1" t="s">
        <v>40</v>
      </c>
      <c r="C4" s="5">
        <v>5</v>
      </c>
      <c r="D4" s="45">
        <v>3</v>
      </c>
      <c r="E4" s="45">
        <v>2</v>
      </c>
      <c r="F4" s="45">
        <v>7</v>
      </c>
      <c r="G4" s="45">
        <v>83</v>
      </c>
    </row>
    <row r="5" spans="1:7">
      <c r="B5" s="1" t="s">
        <v>38</v>
      </c>
      <c r="C5" s="5">
        <v>6</v>
      </c>
      <c r="D5" s="45">
        <v>7</v>
      </c>
      <c r="E5" s="45">
        <v>4</v>
      </c>
      <c r="F5" s="45">
        <v>9</v>
      </c>
      <c r="G5" s="45">
        <v>75</v>
      </c>
    </row>
    <row r="6" spans="1:7">
      <c r="B6" s="1" t="s">
        <v>34</v>
      </c>
      <c r="C6" s="5">
        <v>3</v>
      </c>
      <c r="D6" s="45">
        <v>1</v>
      </c>
      <c r="E6" s="45">
        <v>4</v>
      </c>
      <c r="F6" s="45">
        <v>7</v>
      </c>
      <c r="G6" s="45">
        <v>85</v>
      </c>
    </row>
    <row r="7" spans="1:7">
      <c r="B7" s="2" t="s">
        <v>30</v>
      </c>
      <c r="C7" s="6">
        <v>7</v>
      </c>
      <c r="D7" s="45">
        <v>2</v>
      </c>
      <c r="E7" s="45">
        <v>3</v>
      </c>
      <c r="F7" s="45">
        <v>13</v>
      </c>
      <c r="G7" s="45">
        <v>75</v>
      </c>
    </row>
    <row r="8" spans="1:7">
      <c r="B8" s="2" t="s">
        <v>25</v>
      </c>
      <c r="C8" s="6">
        <v>3</v>
      </c>
      <c r="D8" s="45">
        <v>3</v>
      </c>
      <c r="E8" s="45">
        <v>7</v>
      </c>
      <c r="F8" s="45">
        <v>8</v>
      </c>
      <c r="G8" s="45">
        <v>79</v>
      </c>
    </row>
    <row r="9" spans="1:7">
      <c r="B9" s="1" t="s">
        <v>32</v>
      </c>
      <c r="C9" s="5">
        <v>5</v>
      </c>
      <c r="D9" s="45">
        <v>3</v>
      </c>
      <c r="E9" s="45">
        <v>7</v>
      </c>
      <c r="F9" s="45">
        <v>7</v>
      </c>
      <c r="G9" s="45">
        <v>77</v>
      </c>
    </row>
    <row r="10" spans="1:7">
      <c r="B10" s="46" t="s">
        <v>424</v>
      </c>
      <c r="C10" s="130">
        <f>+AVERAGE(C4:C9)</f>
        <v>4.833333333333333</v>
      </c>
      <c r="D10" s="130">
        <f t="shared" ref="D10:G10" si="0">+AVERAGE(D4:D9)</f>
        <v>3.1666666666666665</v>
      </c>
      <c r="E10" s="130">
        <f t="shared" si="0"/>
        <v>4.5</v>
      </c>
      <c r="F10" s="130">
        <f t="shared" si="0"/>
        <v>8.5</v>
      </c>
      <c r="G10" s="130">
        <f t="shared" si="0"/>
        <v>79</v>
      </c>
    </row>
    <row r="11" spans="1:7">
      <c r="A11" s="3" t="s">
        <v>351</v>
      </c>
      <c r="B11" s="2" t="str">
        <f>Index!D32</f>
        <v>For Colombia, Bolivia, Ecuador, Peru and Venezuela: Goñi (2013), Mexico: Bosch and Maloney (2006), Argentina: Pagés and Stampini (2008).</v>
      </c>
    </row>
    <row r="12" spans="1:7">
      <c r="B12" s="4"/>
      <c r="C12" s="4"/>
    </row>
    <row r="27" spans="3:7" s="3" customFormat="1">
      <c r="C27" s="2"/>
      <c r="D27" s="4"/>
      <c r="E27" s="4"/>
      <c r="F27" s="4"/>
      <c r="G27" s="4"/>
    </row>
  </sheetData>
  <sortState ref="B5:G11">
    <sortCondition ref="B4"/>
  </sortState>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R98"/>
  <sheetViews>
    <sheetView topLeftCell="A37" workbookViewId="0">
      <selection activeCell="H52" sqref="H52"/>
    </sheetView>
  </sheetViews>
  <sheetFormatPr defaultRowHeight="12.75"/>
  <cols>
    <col min="1" max="1" width="2" style="7" customWidth="1"/>
    <col min="2" max="2" width="9" style="7"/>
    <col min="3" max="3" width="9.625" style="7" bestFit="1" customWidth="1"/>
    <col min="4" max="4" width="9.125" style="7" bestFit="1" customWidth="1"/>
    <col min="5" max="5" width="9" style="7"/>
    <col min="6" max="6" width="9.875" style="7" customWidth="1"/>
    <col min="7" max="7" width="7" style="7" customWidth="1"/>
    <col min="8" max="8" width="9.875" style="7" customWidth="1"/>
    <col min="9" max="9" width="11.125" style="7" customWidth="1"/>
    <col min="10" max="16" width="7" style="7" customWidth="1"/>
    <col min="17" max="17" width="9.625" style="7" bestFit="1" customWidth="1"/>
    <col min="18" max="18" width="9.125" style="7" bestFit="1" customWidth="1"/>
    <col min="19" max="16384" width="9" style="7"/>
  </cols>
  <sheetData>
    <row r="2" spans="2:12">
      <c r="B2" s="7" t="s">
        <v>300</v>
      </c>
      <c r="C2" s="7" t="str">
        <f>Index!C12</f>
        <v>Population pyramid in Latin America and the Caribbean and in developed countries, 2010–50</v>
      </c>
    </row>
    <row r="3" spans="2:12">
      <c r="E3" s="8" t="s">
        <v>356</v>
      </c>
      <c r="F3" s="8"/>
      <c r="G3" s="8"/>
      <c r="H3" s="8"/>
      <c r="I3" s="8"/>
      <c r="J3" s="8"/>
      <c r="K3" s="8"/>
      <c r="L3" s="8" t="s">
        <v>357</v>
      </c>
    </row>
    <row r="4" spans="2:12">
      <c r="E4" s="8"/>
      <c r="F4" s="8"/>
      <c r="G4" s="8"/>
      <c r="H4" s="8"/>
      <c r="I4" s="8"/>
      <c r="J4" s="8"/>
      <c r="K4" s="8"/>
      <c r="L4" s="8"/>
    </row>
    <row r="24" spans="5:13">
      <c r="E24" s="9" t="s">
        <v>358</v>
      </c>
      <c r="F24" s="9"/>
      <c r="G24" s="9"/>
      <c r="H24" s="9"/>
      <c r="I24" s="9"/>
      <c r="J24" s="9"/>
      <c r="K24" s="9"/>
      <c r="L24" s="9" t="s">
        <v>359</v>
      </c>
      <c r="M24" s="9"/>
    </row>
    <row r="47" spans="2:3">
      <c r="B47" s="7" t="s">
        <v>351</v>
      </c>
      <c r="C47" s="7" t="str">
        <f>Index!D12</f>
        <v>Celade (2011) and United Nations (2010).</v>
      </c>
    </row>
    <row r="48" spans="2:3">
      <c r="B48" s="7" t="s">
        <v>353</v>
      </c>
      <c r="C48" s="7" t="str">
        <f>Index!E12</f>
        <v xml:space="preserve">The more developed countries include European nations, North American countries (except Mexico), Australia, New Zealand, and Japan. </v>
      </c>
    </row>
    <row r="50" spans="2:18">
      <c r="C50" s="7" t="s">
        <v>210</v>
      </c>
      <c r="D50" s="7">
        <v>2010</v>
      </c>
      <c r="G50" s="7" t="s">
        <v>210</v>
      </c>
      <c r="I50" s="7">
        <v>2050</v>
      </c>
      <c r="M50" s="7" t="s">
        <v>210</v>
      </c>
      <c r="Q50" s="7" t="s">
        <v>210</v>
      </c>
    </row>
    <row r="51" spans="2:18">
      <c r="C51" s="7" t="s">
        <v>360</v>
      </c>
      <c r="D51" s="7" t="s">
        <v>361</v>
      </c>
      <c r="G51" s="7" t="s">
        <v>360</v>
      </c>
      <c r="H51" s="7" t="s">
        <v>361</v>
      </c>
      <c r="M51" s="7" t="s">
        <v>360</v>
      </c>
      <c r="N51" s="7" t="s">
        <v>361</v>
      </c>
      <c r="Q51" s="7" t="s">
        <v>360</v>
      </c>
      <c r="R51" s="7" t="s">
        <v>361</v>
      </c>
    </row>
    <row r="52" spans="2:18">
      <c r="B52" s="7" t="s">
        <v>0</v>
      </c>
      <c r="C52" s="7">
        <v>-27478000</v>
      </c>
      <c r="D52" s="7">
        <v>26357000</v>
      </c>
      <c r="F52" s="7" t="s">
        <v>0</v>
      </c>
      <c r="G52" s="7">
        <v>-21438000</v>
      </c>
      <c r="H52" s="7">
        <v>20500000</v>
      </c>
      <c r="L52" s="7" t="s">
        <v>0</v>
      </c>
      <c r="M52" s="7">
        <v>-36141000</v>
      </c>
      <c r="N52" s="7">
        <v>34270000</v>
      </c>
      <c r="P52" s="7" t="s">
        <v>0</v>
      </c>
      <c r="Q52" s="7">
        <v>-37538000</v>
      </c>
      <c r="R52" s="7">
        <v>35628000</v>
      </c>
    </row>
    <row r="53" spans="2:18">
      <c r="B53" s="7" t="s">
        <v>1</v>
      </c>
      <c r="C53" s="7">
        <v>-28294000</v>
      </c>
      <c r="D53" s="7">
        <v>27221000</v>
      </c>
      <c r="F53" s="7" t="s">
        <v>1</v>
      </c>
      <c r="G53" s="7">
        <v>-22000000</v>
      </c>
      <c r="H53" s="7">
        <v>21060000</v>
      </c>
      <c r="L53" s="7" t="s">
        <v>1</v>
      </c>
      <c r="M53" s="7">
        <v>-34287000</v>
      </c>
      <c r="N53" s="7">
        <v>32648000</v>
      </c>
      <c r="P53" s="7" t="s">
        <v>1</v>
      </c>
      <c r="Q53" s="7">
        <v>-37458000</v>
      </c>
      <c r="R53" s="7">
        <v>35544000</v>
      </c>
    </row>
    <row r="54" spans="2:18">
      <c r="B54" s="7" t="s">
        <v>2</v>
      </c>
      <c r="C54" s="7">
        <v>-28037000</v>
      </c>
      <c r="D54" s="7">
        <v>27086000</v>
      </c>
      <c r="F54" s="7" t="s">
        <v>2</v>
      </c>
      <c r="G54" s="7">
        <v>-22589000</v>
      </c>
      <c r="H54" s="7">
        <v>21669000</v>
      </c>
      <c r="L54" s="7" t="s">
        <v>2</v>
      </c>
      <c r="M54" s="7">
        <v>-34133000</v>
      </c>
      <c r="N54" s="7">
        <v>32467000</v>
      </c>
      <c r="P54" s="7" t="s">
        <v>2</v>
      </c>
      <c r="Q54" s="7">
        <v>-36950000</v>
      </c>
      <c r="R54" s="7">
        <v>35061000</v>
      </c>
    </row>
    <row r="55" spans="2:18">
      <c r="B55" s="7" t="s">
        <v>3</v>
      </c>
      <c r="C55" s="7">
        <v>-27384000</v>
      </c>
      <c r="D55" s="7">
        <v>26722000</v>
      </c>
      <c r="F55" s="7" t="s">
        <v>3</v>
      </c>
      <c r="G55" s="7">
        <v>-23186000</v>
      </c>
      <c r="H55" s="7">
        <v>22324000</v>
      </c>
      <c r="L55" s="7" t="s">
        <v>3</v>
      </c>
      <c r="M55" s="7">
        <v>-38075000</v>
      </c>
      <c r="N55" s="7">
        <v>36243000</v>
      </c>
      <c r="P55" s="7" t="s">
        <v>3</v>
      </c>
      <c r="Q55" s="7">
        <v>-36669000</v>
      </c>
      <c r="R55" s="7">
        <v>34720000</v>
      </c>
    </row>
    <row r="56" spans="2:18">
      <c r="B56" s="7" t="s">
        <v>4</v>
      </c>
      <c r="C56" s="7">
        <v>-26110000</v>
      </c>
      <c r="D56" s="7">
        <v>25970000</v>
      </c>
      <c r="F56" s="7" t="s">
        <v>4</v>
      </c>
      <c r="G56" s="7">
        <v>-23693000</v>
      </c>
      <c r="H56" s="7">
        <v>22953000</v>
      </c>
      <c r="L56" s="7" t="s">
        <v>4</v>
      </c>
      <c r="M56" s="7">
        <v>-42824000</v>
      </c>
      <c r="N56" s="7">
        <v>40991000</v>
      </c>
      <c r="P56" s="7" t="s">
        <v>4</v>
      </c>
      <c r="Q56" s="7">
        <v>-37207000</v>
      </c>
      <c r="R56" s="7">
        <v>35236000</v>
      </c>
    </row>
    <row r="57" spans="2:18">
      <c r="B57" s="7" t="s">
        <v>5</v>
      </c>
      <c r="C57" s="7">
        <v>-24629000</v>
      </c>
      <c r="D57" s="7">
        <v>24841000</v>
      </c>
      <c r="F57" s="7" t="s">
        <v>5</v>
      </c>
      <c r="G57" s="7">
        <v>-24153000</v>
      </c>
      <c r="H57" s="7">
        <v>23554000</v>
      </c>
      <c r="L57" s="7" t="s">
        <v>5</v>
      </c>
      <c r="M57" s="7">
        <v>-44357000</v>
      </c>
      <c r="N57" s="7">
        <v>42823000</v>
      </c>
      <c r="P57" s="7" t="s">
        <v>5</v>
      </c>
      <c r="Q57" s="7">
        <v>-38374000</v>
      </c>
      <c r="R57" s="7">
        <v>36429000</v>
      </c>
    </row>
    <row r="58" spans="2:18">
      <c r="B58" s="7" t="s">
        <v>6</v>
      </c>
      <c r="C58" s="7">
        <v>-22464000</v>
      </c>
      <c r="D58" s="7">
        <v>23060000</v>
      </c>
      <c r="F58" s="7" t="s">
        <v>6</v>
      </c>
      <c r="G58" s="7">
        <v>-24504000</v>
      </c>
      <c r="H58" s="7">
        <v>24047000</v>
      </c>
      <c r="L58" s="7" t="s">
        <v>6</v>
      </c>
      <c r="M58" s="7">
        <v>-43143000</v>
      </c>
      <c r="N58" s="7">
        <v>42162000</v>
      </c>
      <c r="P58" s="7" t="s">
        <v>6</v>
      </c>
      <c r="Q58" s="7">
        <v>-39491000</v>
      </c>
      <c r="R58" s="7">
        <v>37552000</v>
      </c>
    </row>
    <row r="59" spans="2:18">
      <c r="B59" s="7" t="s">
        <v>7</v>
      </c>
      <c r="C59" s="7">
        <v>-20282000</v>
      </c>
      <c r="D59" s="7">
        <v>21061000</v>
      </c>
      <c r="F59" s="7" t="s">
        <v>7</v>
      </c>
      <c r="G59" s="7">
        <v>-24718000</v>
      </c>
      <c r="H59" s="7">
        <v>24425000</v>
      </c>
      <c r="L59" s="7" t="s">
        <v>7</v>
      </c>
      <c r="M59" s="7">
        <v>-43912000</v>
      </c>
      <c r="N59" s="7">
        <v>43370000</v>
      </c>
      <c r="P59" s="7" t="s">
        <v>7</v>
      </c>
      <c r="Q59" s="7">
        <v>-39975000</v>
      </c>
      <c r="R59" s="7">
        <v>38087000</v>
      </c>
    </row>
    <row r="60" spans="2:18">
      <c r="B60" s="7" t="s">
        <v>8</v>
      </c>
      <c r="C60" s="7">
        <v>-18364000</v>
      </c>
      <c r="D60" s="7">
        <v>19271000</v>
      </c>
      <c r="F60" s="7" t="s">
        <v>8</v>
      </c>
      <c r="G60" s="7">
        <v>-24731000</v>
      </c>
      <c r="H60" s="7">
        <v>24634000</v>
      </c>
      <c r="L60" s="7" t="s">
        <v>8</v>
      </c>
      <c r="M60" s="7">
        <v>-43486000</v>
      </c>
      <c r="N60" s="7">
        <v>43479000</v>
      </c>
      <c r="P60" s="7" t="s">
        <v>8</v>
      </c>
      <c r="Q60" s="7">
        <v>-39813000</v>
      </c>
      <c r="R60" s="7">
        <v>38000000</v>
      </c>
    </row>
    <row r="61" spans="2:18">
      <c r="B61" s="7" t="s">
        <v>9</v>
      </c>
      <c r="C61" s="7">
        <v>-16682000</v>
      </c>
      <c r="D61" s="7">
        <v>17644000</v>
      </c>
      <c r="F61" s="7" t="s">
        <v>9</v>
      </c>
      <c r="G61" s="7">
        <v>-25107000</v>
      </c>
      <c r="H61" s="7">
        <v>25286000</v>
      </c>
      <c r="L61" s="7" t="s">
        <v>9</v>
      </c>
      <c r="M61" s="7">
        <v>-44851000</v>
      </c>
      <c r="N61" s="7">
        <v>45906000</v>
      </c>
      <c r="P61" s="7" t="s">
        <v>9</v>
      </c>
      <c r="Q61" s="7">
        <v>-37742000</v>
      </c>
      <c r="R61" s="7">
        <v>36291000</v>
      </c>
    </row>
    <row r="62" spans="2:18">
      <c r="B62" s="7" t="s">
        <v>10</v>
      </c>
      <c r="C62" s="7">
        <v>-13829000</v>
      </c>
      <c r="D62" s="7">
        <v>14851000</v>
      </c>
      <c r="F62" s="7" t="s">
        <v>10</v>
      </c>
      <c r="G62" s="7">
        <v>-24343000</v>
      </c>
      <c r="H62" s="7">
        <v>24856000</v>
      </c>
      <c r="L62" s="7" t="s">
        <v>10</v>
      </c>
      <c r="M62" s="7">
        <v>-42517000</v>
      </c>
      <c r="N62" s="7">
        <v>44821000</v>
      </c>
      <c r="P62" s="7" t="s">
        <v>10</v>
      </c>
      <c r="Q62" s="7">
        <v>-36914000</v>
      </c>
      <c r="R62" s="7">
        <v>35689000</v>
      </c>
    </row>
    <row r="63" spans="2:18">
      <c r="B63" s="7" t="s">
        <v>11</v>
      </c>
      <c r="C63" s="7">
        <v>-11357000</v>
      </c>
      <c r="D63" s="7">
        <v>12359000</v>
      </c>
      <c r="F63" s="7" t="s">
        <v>11</v>
      </c>
      <c r="G63" s="7">
        <v>-23168000</v>
      </c>
      <c r="H63" s="7">
        <v>24148000</v>
      </c>
      <c r="L63" s="7" t="s">
        <v>11</v>
      </c>
      <c r="M63" s="7">
        <v>-38446000</v>
      </c>
      <c r="N63" s="7">
        <v>41790000</v>
      </c>
      <c r="P63" s="7" t="s">
        <v>11</v>
      </c>
      <c r="Q63" s="7">
        <v>-38797000</v>
      </c>
      <c r="R63" s="7">
        <v>38240000</v>
      </c>
    </row>
    <row r="64" spans="2:18">
      <c r="B64" s="7" t="s">
        <v>12</v>
      </c>
      <c r="C64" s="7">
        <v>-8579000</v>
      </c>
      <c r="D64" s="7">
        <v>9491000</v>
      </c>
      <c r="F64" s="7" t="s">
        <v>12</v>
      </c>
      <c r="G64" s="7">
        <v>-21387000</v>
      </c>
      <c r="H64" s="7">
        <v>23037000</v>
      </c>
      <c r="L64" s="7" t="s">
        <v>12</v>
      </c>
      <c r="M64" s="7">
        <v>-33932000</v>
      </c>
      <c r="N64" s="7">
        <v>37784000</v>
      </c>
      <c r="P64" s="7" t="s">
        <v>12</v>
      </c>
      <c r="Q64" s="7">
        <v>-40111000</v>
      </c>
      <c r="R64" s="7">
        <v>41002000</v>
      </c>
    </row>
    <row r="65" spans="2:18">
      <c r="B65" s="7" t="s">
        <v>13</v>
      </c>
      <c r="C65" s="7">
        <v>-6484000</v>
      </c>
      <c r="D65" s="7">
        <v>7398000</v>
      </c>
      <c r="F65" s="7" t="s">
        <v>13</v>
      </c>
      <c r="G65" s="7">
        <v>-19084000</v>
      </c>
      <c r="H65" s="7">
        <v>21309000</v>
      </c>
      <c r="L65" s="7" t="s">
        <v>13</v>
      </c>
      <c r="M65" s="7">
        <v>-24980000</v>
      </c>
      <c r="N65" s="7">
        <v>29438000</v>
      </c>
      <c r="P65" s="7" t="s">
        <v>13</v>
      </c>
      <c r="Q65" s="7">
        <v>-38190000</v>
      </c>
      <c r="R65" s="7">
        <v>40830000</v>
      </c>
    </row>
    <row r="66" spans="2:18">
      <c r="B66" s="7" t="s">
        <v>14</v>
      </c>
      <c r="C66" s="7">
        <v>-4832000</v>
      </c>
      <c r="D66" s="7">
        <v>5831000</v>
      </c>
      <c r="F66" s="7" t="s">
        <v>14</v>
      </c>
      <c r="G66" s="7">
        <v>-15779000</v>
      </c>
      <c r="H66" s="7">
        <v>18566000</v>
      </c>
      <c r="L66" s="7" t="s">
        <v>14</v>
      </c>
      <c r="M66" s="7">
        <v>-21980000</v>
      </c>
      <c r="N66" s="7">
        <v>28807000</v>
      </c>
      <c r="P66" s="7" t="s">
        <v>14</v>
      </c>
      <c r="Q66" s="7">
        <v>-33465000</v>
      </c>
      <c r="R66" s="7">
        <v>37958000</v>
      </c>
    </row>
    <row r="67" spans="2:18">
      <c r="B67" s="7" t="s">
        <v>15</v>
      </c>
      <c r="C67" s="7">
        <v>-3259000</v>
      </c>
      <c r="D67" s="7">
        <v>4305000</v>
      </c>
      <c r="F67" s="7" t="s">
        <v>15</v>
      </c>
      <c r="G67" s="7">
        <v>-12127000</v>
      </c>
      <c r="H67" s="7">
        <v>15155000</v>
      </c>
      <c r="L67" s="7" t="s">
        <v>15</v>
      </c>
      <c r="M67" s="7">
        <v>-15915000</v>
      </c>
      <c r="N67" s="7">
        <v>22862000</v>
      </c>
      <c r="P67" s="7" t="s">
        <v>15</v>
      </c>
      <c r="Q67" s="7">
        <v>-29136000</v>
      </c>
      <c r="R67" s="7">
        <v>35582000</v>
      </c>
    </row>
    <row r="68" spans="2:18">
      <c r="B68" s="7" t="s">
        <v>16</v>
      </c>
      <c r="C68" s="7">
        <v>-1983000</v>
      </c>
      <c r="D68" s="7">
        <v>2887000</v>
      </c>
      <c r="F68" s="7" t="s">
        <v>16</v>
      </c>
      <c r="G68" s="7">
        <v>-8452000</v>
      </c>
      <c r="H68" s="7">
        <v>11454000</v>
      </c>
      <c r="L68" s="7" t="s">
        <v>16</v>
      </c>
      <c r="M68" s="7">
        <v>-10777000</v>
      </c>
      <c r="N68" s="7">
        <v>18649000</v>
      </c>
      <c r="P68" s="7" t="s">
        <v>16</v>
      </c>
      <c r="Q68" s="7">
        <v>-22557000</v>
      </c>
      <c r="R68" s="7">
        <v>30370000</v>
      </c>
    </row>
    <row r="69" spans="2:18">
      <c r="B69" s="7" t="s">
        <v>17</v>
      </c>
      <c r="C69" s="7">
        <v>-935000</v>
      </c>
      <c r="D69" s="7">
        <v>1526000</v>
      </c>
      <c r="F69" s="7" t="s">
        <v>17</v>
      </c>
      <c r="G69" s="7">
        <v>-5150000</v>
      </c>
      <c r="H69" s="7">
        <v>7708000</v>
      </c>
      <c r="L69" s="7" t="s">
        <v>17</v>
      </c>
      <c r="M69" s="7">
        <v>-5117000</v>
      </c>
      <c r="N69" s="7">
        <v>11232000</v>
      </c>
      <c r="P69" s="7" t="s">
        <v>17</v>
      </c>
      <c r="Q69" s="7">
        <v>-15064000</v>
      </c>
      <c r="R69" s="7">
        <v>23636000</v>
      </c>
    </row>
    <row r="70" spans="2:18">
      <c r="B70" s="7" t="s">
        <v>18</v>
      </c>
      <c r="C70" s="7">
        <v>-324000</v>
      </c>
      <c r="D70" s="7">
        <v>597000</v>
      </c>
      <c r="F70" s="7" t="s">
        <v>18</v>
      </c>
      <c r="G70" s="7">
        <v>-2246000</v>
      </c>
      <c r="H70" s="7">
        <v>3806000</v>
      </c>
      <c r="L70" s="7" t="s">
        <v>18</v>
      </c>
      <c r="M70" s="7">
        <v>-1471000</v>
      </c>
      <c r="N70" s="7">
        <v>4052000</v>
      </c>
      <c r="P70" s="7" t="s">
        <v>18</v>
      </c>
      <c r="Q70" s="7">
        <v>-7043000</v>
      </c>
      <c r="R70" s="7">
        <v>13665000</v>
      </c>
    </row>
    <row r="71" spans="2:18">
      <c r="B71" s="7" t="s">
        <v>19</v>
      </c>
      <c r="C71" s="7">
        <v>-83000</v>
      </c>
      <c r="D71" s="7">
        <v>170000</v>
      </c>
      <c r="F71" s="7" t="s">
        <v>19</v>
      </c>
      <c r="G71" s="7">
        <v>-709000</v>
      </c>
      <c r="H71" s="7">
        <v>1379000</v>
      </c>
      <c r="L71" s="7" t="s">
        <v>19</v>
      </c>
      <c r="M71" s="7">
        <v>-320000</v>
      </c>
      <c r="N71" s="7">
        <v>1244000</v>
      </c>
      <c r="P71" s="7" t="s">
        <v>19</v>
      </c>
      <c r="Q71" s="7">
        <v>-2168000</v>
      </c>
      <c r="R71" s="7">
        <v>5603000</v>
      </c>
    </row>
    <row r="72" spans="2:18">
      <c r="B72" s="7" t="s">
        <v>20</v>
      </c>
      <c r="C72" s="7">
        <v>-14000</v>
      </c>
      <c r="D72" s="7">
        <v>30000</v>
      </c>
      <c r="F72" s="7" t="s">
        <v>20</v>
      </c>
      <c r="G72" s="7">
        <v>-164000</v>
      </c>
      <c r="H72" s="7">
        <v>357000</v>
      </c>
      <c r="L72" s="7" t="s">
        <v>176</v>
      </c>
      <c r="M72" s="7">
        <v>-31000</v>
      </c>
      <c r="N72" s="7">
        <v>167000</v>
      </c>
      <c r="P72" s="7" t="s">
        <v>176</v>
      </c>
      <c r="Q72" s="7">
        <v>-412000</v>
      </c>
      <c r="R72" s="7">
        <v>1533000</v>
      </c>
    </row>
    <row r="77" spans="2:18">
      <c r="E77" s="8"/>
      <c r="F77" s="8"/>
      <c r="G77" s="8"/>
      <c r="H77" s="8"/>
      <c r="I77" s="8"/>
      <c r="J77" s="8"/>
      <c r="K77" s="8"/>
      <c r="L77" s="8"/>
    </row>
    <row r="78" spans="2:18">
      <c r="E78" s="8"/>
      <c r="F78" s="8"/>
      <c r="G78" s="8"/>
      <c r="H78" s="8"/>
      <c r="I78" s="8"/>
      <c r="J78" s="8"/>
      <c r="K78" s="8"/>
      <c r="L78" s="8"/>
    </row>
    <row r="98" spans="5:13">
      <c r="E98" s="9"/>
      <c r="F98" s="9"/>
      <c r="G98" s="9"/>
      <c r="H98" s="9"/>
      <c r="I98" s="9"/>
      <c r="J98" s="9"/>
      <c r="K98" s="9"/>
      <c r="L98" s="9"/>
      <c r="M98" s="9"/>
    </row>
  </sheetData>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E64"/>
  <sheetViews>
    <sheetView zoomScale="85" zoomScaleNormal="85" workbookViewId="0">
      <selection activeCell="A45" sqref="A45:D45"/>
    </sheetView>
  </sheetViews>
  <sheetFormatPr defaultRowHeight="12.75"/>
  <cols>
    <col min="1" max="16384" width="9" style="11"/>
  </cols>
  <sheetData>
    <row r="2" spans="1:2">
      <c r="A2" s="11" t="s">
        <v>301</v>
      </c>
      <c r="B2" s="11" t="str">
        <f>Index!C13</f>
        <v>Number of working-age persons per elderly adult, 2010–50</v>
      </c>
    </row>
    <row r="24" spans="1:5">
      <c r="A24" s="11" t="s">
        <v>351</v>
      </c>
      <c r="B24" s="11" t="str">
        <f>Index!D13</f>
        <v>Celade (2011).</v>
      </c>
    </row>
    <row r="27" spans="1:5">
      <c r="A27" s="171" t="s">
        <v>195</v>
      </c>
      <c r="B27" s="171" t="s">
        <v>209</v>
      </c>
      <c r="C27" s="171">
        <v>2000</v>
      </c>
      <c r="D27" s="171">
        <v>2050</v>
      </c>
      <c r="E27" s="172" t="s">
        <v>179</v>
      </c>
    </row>
    <row r="28" spans="1:5">
      <c r="A28" s="12" t="s">
        <v>40</v>
      </c>
      <c r="B28" s="11" t="s">
        <v>178</v>
      </c>
      <c r="C28" s="11">
        <v>6.25160012365893</v>
      </c>
      <c r="D28" s="11">
        <v>5.0651461466756409</v>
      </c>
      <c r="E28" s="172">
        <f t="shared" ref="E28:E45" si="0">+C28</f>
        <v>6.25160012365893</v>
      </c>
    </row>
    <row r="29" spans="1:5">
      <c r="A29" s="12" t="s">
        <v>24</v>
      </c>
      <c r="B29" s="11" t="s">
        <v>178</v>
      </c>
      <c r="C29" s="11">
        <v>13.275363920508482</v>
      </c>
      <c r="D29" s="11">
        <v>9.7512393614789925</v>
      </c>
      <c r="E29" s="172">
        <f t="shared" si="0"/>
        <v>13.275363920508482</v>
      </c>
    </row>
    <row r="30" spans="1:5">
      <c r="A30" s="12" t="s">
        <v>42</v>
      </c>
      <c r="B30" s="11" t="s">
        <v>178</v>
      </c>
      <c r="C30" s="11">
        <v>11.815871037907305</v>
      </c>
      <c r="D30" s="11">
        <v>6.0885841081466028</v>
      </c>
      <c r="E30" s="172">
        <f t="shared" si="0"/>
        <v>11.815871037907305</v>
      </c>
    </row>
    <row r="31" spans="1:5">
      <c r="A31" s="12" t="s">
        <v>44</v>
      </c>
      <c r="B31" s="11" t="s">
        <v>178</v>
      </c>
      <c r="C31" s="11">
        <v>8.9629777077170534</v>
      </c>
      <c r="D31" s="11">
        <v>4.6228683246022095</v>
      </c>
      <c r="E31" s="172">
        <f t="shared" si="0"/>
        <v>8.9629777077170534</v>
      </c>
    </row>
    <row r="32" spans="1:5">
      <c r="A32" s="12" t="s">
        <v>38</v>
      </c>
      <c r="B32" s="11" t="s">
        <v>178</v>
      </c>
      <c r="C32" s="11">
        <v>13.191455638385815</v>
      </c>
      <c r="D32" s="11">
        <v>6.891379412295314</v>
      </c>
      <c r="E32" s="172">
        <f t="shared" si="0"/>
        <v>13.191455638385815</v>
      </c>
    </row>
    <row r="33" spans="1:5">
      <c r="A33" s="12" t="s">
        <v>46</v>
      </c>
      <c r="B33" s="11" t="s">
        <v>178</v>
      </c>
      <c r="C33" s="11">
        <v>11.565878599018491</v>
      </c>
      <c r="D33" s="11">
        <v>6.194705136231959</v>
      </c>
      <c r="E33" s="172">
        <f t="shared" si="0"/>
        <v>11.565878599018491</v>
      </c>
    </row>
    <row r="34" spans="1:5">
      <c r="A34" s="12" t="s">
        <v>34</v>
      </c>
      <c r="B34" s="11" t="s">
        <v>178</v>
      </c>
      <c r="C34" s="11">
        <v>11.830365553736147</v>
      </c>
      <c r="D34" s="11">
        <v>6.8574384676218152</v>
      </c>
      <c r="E34" s="172">
        <f t="shared" si="0"/>
        <v>11.830365553736147</v>
      </c>
    </row>
    <row r="35" spans="1:5">
      <c r="A35" s="12" t="s">
        <v>36</v>
      </c>
      <c r="B35" s="11" t="s">
        <v>178</v>
      </c>
      <c r="C35" s="11">
        <v>10.126596105200731</v>
      </c>
      <c r="D35" s="11">
        <v>7.7364342674051798</v>
      </c>
      <c r="E35" s="172">
        <f t="shared" si="0"/>
        <v>10.126596105200731</v>
      </c>
    </row>
    <row r="36" spans="1:5">
      <c r="A36" s="12" t="s">
        <v>181</v>
      </c>
      <c r="B36" s="11" t="s">
        <v>178</v>
      </c>
      <c r="C36" s="11">
        <v>12.820677138578992</v>
      </c>
      <c r="D36" s="11">
        <v>11.451359136926358</v>
      </c>
      <c r="E36" s="172">
        <f t="shared" si="0"/>
        <v>12.820677138578992</v>
      </c>
    </row>
    <row r="37" spans="1:5">
      <c r="A37" s="12" t="s">
        <v>182</v>
      </c>
      <c r="B37" s="11" t="s">
        <v>178</v>
      </c>
      <c r="C37" s="11">
        <v>13.709449582980186</v>
      </c>
      <c r="D37" s="11">
        <v>10.801391077541705</v>
      </c>
      <c r="E37" s="172">
        <f t="shared" si="0"/>
        <v>13.709449582980186</v>
      </c>
    </row>
    <row r="38" spans="1:5">
      <c r="A38" s="12" t="s">
        <v>30</v>
      </c>
      <c r="B38" s="11" t="s">
        <v>178</v>
      </c>
      <c r="C38" s="11">
        <v>11.759959601031438</v>
      </c>
      <c r="D38" s="11">
        <v>6.7133133746679565</v>
      </c>
      <c r="E38" s="172">
        <f t="shared" si="0"/>
        <v>11.759959601031438</v>
      </c>
    </row>
    <row r="39" spans="1:5">
      <c r="A39" s="12" t="s">
        <v>29</v>
      </c>
      <c r="B39" s="11" t="s">
        <v>178</v>
      </c>
      <c r="C39" s="11">
        <v>15.000759107968511</v>
      </c>
      <c r="D39" s="11">
        <v>9.7915068745409659</v>
      </c>
      <c r="E39" s="172">
        <f t="shared" si="0"/>
        <v>15.000759107968511</v>
      </c>
    </row>
    <row r="40" spans="1:5">
      <c r="A40" s="12" t="s">
        <v>41</v>
      </c>
      <c r="B40" s="11" t="s">
        <v>178</v>
      </c>
      <c r="C40" s="11">
        <v>11.096152092364374</v>
      </c>
      <c r="D40" s="11">
        <v>6.4745874018718572</v>
      </c>
      <c r="E40" s="172">
        <f t="shared" si="0"/>
        <v>11.096152092364374</v>
      </c>
    </row>
    <row r="41" spans="1:5">
      <c r="A41" s="12" t="s">
        <v>22</v>
      </c>
      <c r="B41" s="11" t="s">
        <v>178</v>
      </c>
      <c r="C41" s="11">
        <v>13.002628782843912</v>
      </c>
      <c r="D41" s="11">
        <v>8.5958254049863037</v>
      </c>
      <c r="E41" s="172">
        <f t="shared" si="0"/>
        <v>13.002628782843912</v>
      </c>
    </row>
    <row r="42" spans="1:5">
      <c r="A42" s="12" t="s">
        <v>25</v>
      </c>
      <c r="B42" s="11" t="s">
        <v>178</v>
      </c>
      <c r="C42" s="11">
        <v>12.640642659526712</v>
      </c>
      <c r="D42" s="11">
        <v>7.6303565983752755</v>
      </c>
      <c r="E42" s="172">
        <f t="shared" si="0"/>
        <v>12.640642659526712</v>
      </c>
    </row>
    <row r="43" spans="1:5">
      <c r="A43" s="12" t="s">
        <v>180</v>
      </c>
      <c r="B43" s="11" t="s">
        <v>178</v>
      </c>
      <c r="C43" s="11">
        <v>11.585138103851932</v>
      </c>
      <c r="D43" s="11">
        <v>7.2928590993966145</v>
      </c>
      <c r="E43" s="172">
        <f t="shared" si="0"/>
        <v>11.585138103851932</v>
      </c>
    </row>
    <row r="44" spans="1:5">
      <c r="A44" s="12" t="s">
        <v>48</v>
      </c>
      <c r="B44" s="11" t="s">
        <v>178</v>
      </c>
      <c r="C44" s="11">
        <v>4.7627812519405603</v>
      </c>
      <c r="D44" s="11">
        <v>3.9887216660792535</v>
      </c>
      <c r="E44" s="172">
        <f t="shared" si="0"/>
        <v>4.7627812519405603</v>
      </c>
    </row>
    <row r="45" spans="1:5">
      <c r="A45" s="82" t="s">
        <v>32</v>
      </c>
      <c r="B45" s="171" t="s">
        <v>178</v>
      </c>
      <c r="C45" s="171">
        <v>13.504212500851825</v>
      </c>
      <c r="D45" s="171">
        <v>7.2606201900582432</v>
      </c>
      <c r="E45" s="172">
        <f t="shared" si="0"/>
        <v>13.504212500851825</v>
      </c>
    </row>
    <row r="46" spans="1:5">
      <c r="C46" s="172">
        <v>2</v>
      </c>
      <c r="E46" s="172">
        <v>2</v>
      </c>
    </row>
    <row r="47" spans="1:5">
      <c r="A47" s="12"/>
      <c r="C47" s="172">
        <v>16</v>
      </c>
      <c r="E47" s="172">
        <v>16</v>
      </c>
    </row>
    <row r="48" spans="1:5">
      <c r="C48" s="172"/>
      <c r="E48" s="172">
        <v>11.421052631578947</v>
      </c>
    </row>
    <row r="49" spans="1:5">
      <c r="E49" s="172">
        <v>5.5625</v>
      </c>
    </row>
    <row r="50" spans="1:5">
      <c r="A50" s="12"/>
      <c r="E50" s="172">
        <v>14.230088495575222</v>
      </c>
    </row>
    <row r="51" spans="1:5">
      <c r="A51" s="12"/>
      <c r="E51" s="172">
        <v>11.68</v>
      </c>
    </row>
    <row r="52" spans="1:5">
      <c r="A52" s="12"/>
    </row>
    <row r="53" spans="1:5">
      <c r="A53" s="12"/>
    </row>
    <row r="54" spans="1:5">
      <c r="A54" s="12"/>
    </row>
    <row r="55" spans="1:5">
      <c r="A55" s="12"/>
    </row>
    <row r="56" spans="1:5">
      <c r="A56" s="12"/>
    </row>
    <row r="57" spans="1:5">
      <c r="A57" s="12"/>
    </row>
    <row r="58" spans="1:5">
      <c r="A58" s="12"/>
    </row>
    <row r="59" spans="1:5">
      <c r="A59" s="12"/>
    </row>
    <row r="60" spans="1:5">
      <c r="A60" s="12"/>
    </row>
    <row r="61" spans="1:5">
      <c r="A61" s="12"/>
    </row>
    <row r="62" spans="1:5">
      <c r="A62" s="12"/>
    </row>
    <row r="63" spans="1:5">
      <c r="A63" s="12"/>
    </row>
    <row r="64" spans="1:5">
      <c r="A64" s="12"/>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2:N81"/>
  <sheetViews>
    <sheetView zoomScale="85" zoomScaleNormal="85" workbookViewId="0">
      <selection activeCell="B25" sqref="B25:H25"/>
    </sheetView>
  </sheetViews>
  <sheetFormatPr defaultRowHeight="12.75"/>
  <cols>
    <col min="1" max="1" width="7.75" style="12" customWidth="1"/>
    <col min="2" max="2" width="9" style="12"/>
    <col min="3" max="3" width="7.125" style="12" bestFit="1" customWidth="1"/>
    <col min="4" max="4" width="17.75" style="12" bestFit="1" customWidth="1"/>
    <col min="5" max="9" width="15.75" style="12" bestFit="1" customWidth="1"/>
    <col min="10" max="11" width="9.125" style="12" bestFit="1" customWidth="1"/>
    <col min="12" max="12" width="12.875" style="12" customWidth="1"/>
    <col min="13" max="13" width="9.125" style="12" bestFit="1" customWidth="1"/>
    <col min="14" max="14" width="15.125" style="12" customWidth="1"/>
    <col min="15" max="19" width="9.125" style="12" bestFit="1" customWidth="1"/>
    <col min="20" max="16384" width="9" style="12"/>
  </cols>
  <sheetData>
    <row r="2" spans="1:5">
      <c r="A2" s="12" t="s">
        <v>302</v>
      </c>
      <c r="B2" s="12" t="str">
        <f>Index!C14</f>
        <v>Percentage of elderly adults (65+) collecting a pension, contributory and non-contributory, 2010</v>
      </c>
      <c r="E2" s="13"/>
    </row>
    <row r="24" spans="1:10">
      <c r="A24" s="12" t="s">
        <v>351</v>
      </c>
      <c r="B24" s="12" t="str">
        <f>Index!D14</f>
        <v>Authors' calculations based on household surveys (circa 2010).</v>
      </c>
    </row>
    <row r="25" spans="1:10" ht="51" customHeight="1">
      <c r="A25" s="12" t="s">
        <v>353</v>
      </c>
      <c r="B25" s="180" t="str">
        <f>+Index!E14</f>
        <v>The division between contributory and non-contributory pensions in Argentina, Brazil, and Uruguay was obtained by divided the number of beneficiaries of these programs by the number of adults 65+. This could be an imperfect measure in countries where the beneficiary can begin drawing a pension at a younger age. The household surveys in Colombia, El Salvador, and Paraguay do not record who receives a non-contributory pension.</v>
      </c>
      <c r="C25" s="180"/>
      <c r="D25" s="180"/>
      <c r="E25" s="180"/>
      <c r="F25" s="180"/>
      <c r="G25" s="180"/>
      <c r="H25" s="180"/>
    </row>
    <row r="27" spans="1:10" ht="13.5" thickBot="1">
      <c r="B27" s="16" t="s">
        <v>195</v>
      </c>
      <c r="C27" s="16" t="s">
        <v>225</v>
      </c>
      <c r="D27" s="17" t="s">
        <v>284</v>
      </c>
      <c r="E27" s="17" t="s">
        <v>362</v>
      </c>
      <c r="F27" s="17" t="s">
        <v>363</v>
      </c>
      <c r="G27" s="17" t="s">
        <v>283</v>
      </c>
    </row>
    <row r="28" spans="1:10" ht="13.5" customHeight="1" thickTop="1">
      <c r="B28" s="12" t="s">
        <v>293</v>
      </c>
      <c r="C28" s="12">
        <v>2010</v>
      </c>
      <c r="D28" s="103">
        <v>40.965677641067323</v>
      </c>
      <c r="E28" s="103">
        <v>7.3423100000000003</v>
      </c>
      <c r="F28" s="103">
        <v>5.4669999999999719E-2</v>
      </c>
      <c r="G28" s="103">
        <v>62.50892306994281</v>
      </c>
      <c r="I28" s="78"/>
      <c r="J28" s="78"/>
    </row>
    <row r="29" spans="1:10">
      <c r="B29" s="12" t="s">
        <v>294</v>
      </c>
      <c r="C29" s="12">
        <v>2010</v>
      </c>
      <c r="D29" s="103">
        <v>40.965677641067323</v>
      </c>
      <c r="E29" s="103">
        <v>10.40981</v>
      </c>
      <c r="F29" s="103">
        <v>0</v>
      </c>
      <c r="G29" s="103">
        <v>62.50892306994281</v>
      </c>
      <c r="I29" s="78"/>
      <c r="J29" s="78"/>
    </row>
    <row r="30" spans="1:10">
      <c r="B30" s="12" t="s">
        <v>239</v>
      </c>
      <c r="C30" s="12">
        <v>2010</v>
      </c>
      <c r="D30" s="103">
        <v>40.965677641067323</v>
      </c>
      <c r="E30" s="103">
        <v>13.988670000000001</v>
      </c>
      <c r="F30" s="103">
        <v>0</v>
      </c>
      <c r="G30" s="103">
        <v>62.50892306994281</v>
      </c>
      <c r="I30" s="78"/>
      <c r="J30" s="78"/>
    </row>
    <row r="31" spans="1:10">
      <c r="B31" s="12" t="s">
        <v>232</v>
      </c>
      <c r="C31" s="12">
        <v>2010</v>
      </c>
      <c r="D31" s="103">
        <v>40.965677641067323</v>
      </c>
      <c r="E31" s="103">
        <v>15.25656</v>
      </c>
      <c r="F31" s="103">
        <v>0</v>
      </c>
      <c r="G31" s="103">
        <v>62.50892306994281</v>
      </c>
      <c r="I31" s="78"/>
      <c r="J31" s="78"/>
    </row>
    <row r="32" spans="1:10">
      <c r="B32" s="12" t="s">
        <v>238</v>
      </c>
      <c r="C32" s="12">
        <v>2010</v>
      </c>
      <c r="D32" s="103">
        <v>40.965677641067323</v>
      </c>
      <c r="E32" s="103">
        <v>15.934560000000001</v>
      </c>
      <c r="F32" s="103">
        <v>0</v>
      </c>
      <c r="G32" s="103">
        <v>62.50892306994281</v>
      </c>
      <c r="I32" s="78"/>
      <c r="J32" s="78"/>
    </row>
    <row r="33" spans="2:10">
      <c r="B33" s="12" t="s">
        <v>235</v>
      </c>
      <c r="C33" s="12">
        <v>2010</v>
      </c>
      <c r="D33" s="103">
        <v>40.965677641067323</v>
      </c>
      <c r="E33" s="103">
        <v>20.017440000000001</v>
      </c>
      <c r="F33" s="103">
        <v>0</v>
      </c>
      <c r="G33" s="103">
        <v>62.50892306994281</v>
      </c>
      <c r="I33" s="78"/>
      <c r="J33" s="78"/>
    </row>
    <row r="34" spans="2:10">
      <c r="B34" s="12" t="s">
        <v>230</v>
      </c>
      <c r="C34" s="12">
        <v>2010</v>
      </c>
      <c r="D34" s="103">
        <v>40.965677641067323</v>
      </c>
      <c r="E34" s="103">
        <v>22.494679999999999</v>
      </c>
      <c r="F34" s="103">
        <v>0</v>
      </c>
      <c r="G34" s="103">
        <v>62.50892306994281</v>
      </c>
      <c r="I34" s="78"/>
      <c r="J34" s="78"/>
    </row>
    <row r="35" spans="2:10">
      <c r="B35" s="12" t="s">
        <v>237</v>
      </c>
      <c r="C35" s="12">
        <v>2010</v>
      </c>
      <c r="D35" s="103">
        <v>40.965677641067323</v>
      </c>
      <c r="E35" s="103">
        <v>27.612130000000001</v>
      </c>
      <c r="F35" s="103">
        <v>-6.3390000000002056E-2</v>
      </c>
      <c r="G35" s="103">
        <v>62.50892306994281</v>
      </c>
      <c r="I35" s="78"/>
      <c r="J35" s="78"/>
    </row>
    <row r="36" spans="2:10">
      <c r="B36" s="12" t="s">
        <v>49</v>
      </c>
      <c r="C36" s="12">
        <v>2012</v>
      </c>
      <c r="D36" s="103">
        <v>40.965677641067323</v>
      </c>
      <c r="E36" s="103">
        <v>31.6</v>
      </c>
      <c r="F36" s="103"/>
      <c r="G36" s="103">
        <v>62.50892306994281</v>
      </c>
      <c r="I36" s="78"/>
      <c r="J36" s="78"/>
    </row>
    <row r="37" spans="2:10">
      <c r="B37" s="12" t="s">
        <v>240</v>
      </c>
      <c r="C37" s="12">
        <v>2010</v>
      </c>
      <c r="D37" s="103">
        <v>40.965677641067323</v>
      </c>
      <c r="E37" s="103">
        <v>41.547159999999998</v>
      </c>
      <c r="F37" s="103">
        <v>0</v>
      </c>
      <c r="G37" s="103">
        <v>62.50892306994281</v>
      </c>
      <c r="I37" s="78"/>
      <c r="J37" s="78"/>
    </row>
    <row r="38" spans="2:10">
      <c r="B38" s="12" t="s">
        <v>236</v>
      </c>
      <c r="C38" s="12">
        <v>2010</v>
      </c>
      <c r="D38" s="103">
        <v>40.965677641067323</v>
      </c>
      <c r="E38" s="103">
        <v>45.21425</v>
      </c>
      <c r="F38" s="103">
        <v>0</v>
      </c>
      <c r="G38" s="103">
        <v>62.50892306994281</v>
      </c>
      <c r="I38" s="78"/>
      <c r="J38" s="78"/>
    </row>
    <row r="39" spans="2:10">
      <c r="B39" s="12" t="s">
        <v>234</v>
      </c>
      <c r="C39" s="12">
        <v>2010</v>
      </c>
      <c r="D39" s="103">
        <v>40.965677641067323</v>
      </c>
      <c r="E39" s="103">
        <v>25.295590000000001</v>
      </c>
      <c r="F39" s="103">
        <v>27.351089999999999</v>
      </c>
      <c r="G39" s="103">
        <v>62.50892306994281</v>
      </c>
      <c r="I39" s="78"/>
      <c r="J39" s="78"/>
    </row>
    <row r="40" spans="2:10">
      <c r="B40" s="12" t="s">
        <v>233</v>
      </c>
      <c r="C40" s="12">
        <v>2010</v>
      </c>
      <c r="D40" s="103">
        <v>40.965677641067323</v>
      </c>
      <c r="E40" s="103">
        <v>22.425419999999999</v>
      </c>
      <c r="F40" s="103">
        <v>34.988810000000001</v>
      </c>
      <c r="G40" s="103">
        <v>62.50892306994281</v>
      </c>
      <c r="I40" s="78"/>
      <c r="J40" s="78"/>
    </row>
    <row r="41" spans="2:10">
      <c r="B41" s="12" t="s">
        <v>231</v>
      </c>
      <c r="C41" s="12">
        <v>2010</v>
      </c>
      <c r="D41" s="103">
        <v>40.965677641067323</v>
      </c>
      <c r="E41" s="103">
        <v>43.622100000000003</v>
      </c>
      <c r="F41" s="103">
        <v>17.358389999999996</v>
      </c>
      <c r="G41" s="103">
        <v>62.50892306994281</v>
      </c>
      <c r="I41" s="78"/>
      <c r="J41" s="78"/>
    </row>
    <row r="42" spans="2:10">
      <c r="B42" s="12" t="s">
        <v>229</v>
      </c>
      <c r="C42" s="12">
        <v>2011</v>
      </c>
      <c r="D42" s="103">
        <v>40.965677641067323</v>
      </c>
      <c r="E42" s="103">
        <v>60.718313922638444</v>
      </c>
      <c r="F42" s="103">
        <v>22.092995351352332</v>
      </c>
      <c r="G42" s="103">
        <v>62.50892306994281</v>
      </c>
      <c r="I42" s="78"/>
      <c r="J42" s="78"/>
    </row>
    <row r="43" spans="2:10">
      <c r="B43" s="12" t="s">
        <v>263</v>
      </c>
      <c r="C43" s="12">
        <v>2011</v>
      </c>
      <c r="D43" s="103">
        <v>40.965677641067323</v>
      </c>
      <c r="E43" s="103">
        <v>54.200686085749204</v>
      </c>
      <c r="F43" s="103">
        <v>30.487885923233932</v>
      </c>
      <c r="G43" s="103">
        <v>62.50892306994281</v>
      </c>
      <c r="I43" s="78"/>
      <c r="J43" s="78"/>
    </row>
    <row r="44" spans="2:10">
      <c r="B44" s="12" t="s">
        <v>264</v>
      </c>
      <c r="C44" s="12">
        <v>2010</v>
      </c>
      <c r="D44" s="103">
        <v>40.965677641067323</v>
      </c>
      <c r="E44" s="103">
        <v>76.749340117876969</v>
      </c>
      <c r="F44" s="103">
        <v>9.3633731233902857</v>
      </c>
      <c r="G44" s="103">
        <v>62.50892306994281</v>
      </c>
      <c r="I44" s="78"/>
      <c r="J44" s="78"/>
    </row>
    <row r="45" spans="2:10">
      <c r="B45" s="12" t="s">
        <v>265</v>
      </c>
      <c r="C45" s="12">
        <v>2010</v>
      </c>
      <c r="D45" s="103">
        <v>40.965677641067323</v>
      </c>
      <c r="E45" s="103">
        <v>67.81943983996716</v>
      </c>
      <c r="F45" s="103">
        <v>22.606479946655721</v>
      </c>
      <c r="G45" s="103">
        <v>62.50892306994281</v>
      </c>
      <c r="I45" s="78"/>
      <c r="J45" s="78"/>
    </row>
    <row r="46" spans="2:10">
      <c r="B46" s="82" t="s">
        <v>228</v>
      </c>
      <c r="C46" s="82">
        <v>2009</v>
      </c>
      <c r="D46" s="170">
        <v>40.965677641067323</v>
      </c>
      <c r="E46" s="170">
        <v>21.318570000000001</v>
      </c>
      <c r="F46" s="170">
        <v>75.385950000000008</v>
      </c>
      <c r="G46" s="170">
        <v>62.50892306994281</v>
      </c>
    </row>
    <row r="47" spans="2:10">
      <c r="D47" s="69"/>
      <c r="F47" s="69"/>
      <c r="H47" s="78"/>
      <c r="I47" s="78"/>
      <c r="J47" s="78"/>
    </row>
    <row r="48" spans="2:10">
      <c r="H48" s="15"/>
    </row>
    <row r="50" spans="5:13">
      <c r="L50" s="78"/>
      <c r="M50" s="81"/>
    </row>
    <row r="51" spans="5:13">
      <c r="L51" s="78"/>
    </row>
    <row r="52" spans="5:13">
      <c r="L52" s="78"/>
    </row>
    <row r="53" spans="5:13">
      <c r="I53" s="15"/>
      <c r="L53" s="78"/>
      <c r="M53" s="78"/>
    </row>
    <row r="54" spans="5:13">
      <c r="I54" s="15"/>
      <c r="L54" s="78"/>
      <c r="M54" s="78"/>
    </row>
    <row r="55" spans="5:13">
      <c r="I55" s="15"/>
      <c r="L55" s="78"/>
    </row>
    <row r="58" spans="5:13">
      <c r="E58" s="179"/>
      <c r="F58" s="179"/>
      <c r="G58" s="179"/>
      <c r="H58" s="179"/>
      <c r="I58" s="179"/>
      <c r="J58" s="179"/>
      <c r="K58" s="179"/>
      <c r="L58" s="179"/>
    </row>
    <row r="74" spans="5:14">
      <c r="E74" s="78"/>
      <c r="F74" s="78"/>
      <c r="M74" s="78"/>
    </row>
    <row r="75" spans="5:14">
      <c r="E75" s="78"/>
      <c r="F75" s="78"/>
      <c r="M75" s="78"/>
    </row>
    <row r="76" spans="5:14">
      <c r="E76" s="78"/>
      <c r="F76" s="78"/>
      <c r="L76" s="78"/>
      <c r="M76" s="78"/>
    </row>
    <row r="77" spans="5:14">
      <c r="E77" s="78"/>
      <c r="F77" s="78"/>
      <c r="L77" s="78"/>
      <c r="M77" s="78"/>
    </row>
    <row r="78" spans="5:14">
      <c r="M78" s="78"/>
    </row>
    <row r="79" spans="5:14">
      <c r="M79" s="78"/>
    </row>
    <row r="80" spans="5:14">
      <c r="M80" s="78"/>
      <c r="N80" s="78"/>
    </row>
    <row r="81" spans="13:13">
      <c r="M81" s="78"/>
    </row>
  </sheetData>
  <sortState ref="B3:K21">
    <sortCondition ref="D3:D21"/>
  </sortState>
  <mergeCells count="5">
    <mergeCell ref="K58:L58"/>
    <mergeCell ref="B25:H25"/>
    <mergeCell ref="E58:F58"/>
    <mergeCell ref="G58:H58"/>
    <mergeCell ref="I58:J58"/>
  </mergeCell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8"/>
  <sheetViews>
    <sheetView workbookViewId="0">
      <selection activeCell="A27" sqref="A27"/>
    </sheetView>
  </sheetViews>
  <sheetFormatPr defaultRowHeight="12.75"/>
  <cols>
    <col min="1" max="1" width="9" style="7"/>
    <col min="2" max="2" width="16.875" style="7" customWidth="1"/>
    <col min="3" max="3" width="13.875" style="7" customWidth="1"/>
    <col min="4" max="4" width="12.75" style="7" customWidth="1"/>
    <col min="5" max="5" width="13" style="7" customWidth="1"/>
    <col min="6" max="6" width="9" style="7"/>
    <col min="7" max="7" width="12.625" style="7" customWidth="1"/>
    <col min="8" max="16384" width="9" style="7"/>
  </cols>
  <sheetData>
    <row r="2" spans="1:2">
      <c r="A2" s="7" t="s">
        <v>427</v>
      </c>
      <c r="B2" s="7" t="str">
        <f>Index!C15</f>
        <v>Pension savings for employed workers in the Caribbean, circa 2010</v>
      </c>
    </row>
    <row r="18" spans="1:7">
      <c r="A18" s="7" t="s">
        <v>351</v>
      </c>
      <c r="B18" s="104" t="str">
        <f>+Index!D15</f>
        <v>Authors' calculations based on publications from Institutes for Statistics and Social Security Institutes.</v>
      </c>
    </row>
    <row r="19" spans="1:7">
      <c r="A19" s="111"/>
      <c r="B19" s="111"/>
      <c r="C19" s="111"/>
      <c r="D19" s="111"/>
      <c r="E19" s="111"/>
    </row>
    <row r="20" spans="1:7" ht="13.5" thickBot="1">
      <c r="A20" s="112" t="s">
        <v>195</v>
      </c>
      <c r="B20" s="113" t="s">
        <v>243</v>
      </c>
      <c r="C20" s="113" t="s">
        <v>442</v>
      </c>
      <c r="D20" s="113" t="s">
        <v>365</v>
      </c>
      <c r="E20" s="113" t="s">
        <v>194</v>
      </c>
    </row>
    <row r="21" spans="1:7" ht="13.5" thickTop="1">
      <c r="A21" s="114" t="s">
        <v>49</v>
      </c>
      <c r="B21" s="115">
        <v>2012</v>
      </c>
      <c r="C21" s="115">
        <v>39.615880025761342</v>
      </c>
      <c r="D21" s="115">
        <v>52.706283478948947</v>
      </c>
      <c r="E21" s="181" t="s">
        <v>268</v>
      </c>
      <c r="G21" s="85"/>
    </row>
    <row r="22" spans="1:7">
      <c r="A22" s="116" t="s">
        <v>227</v>
      </c>
      <c r="B22" s="117">
        <v>2011</v>
      </c>
      <c r="C22" s="117">
        <v>56.699178026820071</v>
      </c>
      <c r="D22" s="117">
        <v>52.706283478948947</v>
      </c>
      <c r="E22" s="182"/>
      <c r="G22" s="85"/>
    </row>
    <row r="23" spans="1:7">
      <c r="A23" s="116" t="s">
        <v>269</v>
      </c>
      <c r="B23" s="117">
        <v>2006</v>
      </c>
      <c r="C23" s="117">
        <v>80.545328969100026</v>
      </c>
      <c r="D23" s="117">
        <v>52.706283478948947</v>
      </c>
      <c r="E23" s="182"/>
      <c r="G23" s="85"/>
    </row>
    <row r="24" spans="1:7">
      <c r="A24" s="126" t="s">
        <v>224</v>
      </c>
      <c r="B24" s="118">
        <v>2010</v>
      </c>
      <c r="C24" s="118">
        <v>98.668503937007884</v>
      </c>
      <c r="D24" s="118">
        <v>52.706283478948947</v>
      </c>
      <c r="E24" s="183"/>
      <c r="G24" s="85"/>
    </row>
    <row r="25" spans="1:7">
      <c r="A25" s="119"/>
      <c r="B25" s="120"/>
      <c r="C25" s="121"/>
      <c r="D25" s="121"/>
      <c r="E25" s="122"/>
      <c r="F25" s="120"/>
    </row>
    <row r="26" spans="1:7">
      <c r="A26" s="125"/>
      <c r="B26" s="120"/>
      <c r="C26" s="123"/>
      <c r="D26" s="123"/>
      <c r="E26" s="124"/>
      <c r="G26" s="125"/>
    </row>
    <row r="27" spans="1:7">
      <c r="A27" s="125"/>
      <c r="B27" s="120"/>
      <c r="C27" s="123"/>
      <c r="D27" s="123"/>
      <c r="E27" s="124"/>
      <c r="G27" s="125"/>
    </row>
    <row r="28" spans="1:7">
      <c r="A28" s="125"/>
      <c r="B28" s="120"/>
      <c r="C28" s="123"/>
      <c r="D28" s="123"/>
      <c r="E28" s="124"/>
      <c r="G28" s="125"/>
    </row>
  </sheetData>
  <mergeCells count="1">
    <mergeCell ref="E21:E24"/>
  </mergeCells>
  <pageMargins left="0.7" right="0.7" top="0.75" bottom="0.75" header="0.3" footer="0.3"/>
  <pageSetup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5"/>
  <sheetViews>
    <sheetView workbookViewId="0">
      <selection activeCell="D55" sqref="D55"/>
    </sheetView>
  </sheetViews>
  <sheetFormatPr defaultRowHeight="12.75"/>
  <cols>
    <col min="1" max="1" width="7.125" style="7" customWidth="1"/>
    <col min="2" max="16384" width="9" style="7"/>
  </cols>
  <sheetData>
    <row r="2" spans="1:2">
      <c r="A2" s="7" t="s">
        <v>303</v>
      </c>
      <c r="B2" s="7" t="str">
        <f>Index!C16</f>
        <v>Increase in fiscal costs stemming from the demographic factor of granting non-contributory pensions. (1 = no variation)</v>
      </c>
    </row>
    <row r="23" spans="1:12">
      <c r="A23" s="7" t="s">
        <v>351</v>
      </c>
      <c r="B23" s="7" t="str">
        <f>Index!D16</f>
        <v>Authors' calculations based on household surveys (circa 2010).</v>
      </c>
    </row>
    <row r="25" spans="1:12">
      <c r="A25" s="7" t="s">
        <v>222</v>
      </c>
      <c r="B25" s="7">
        <v>2010</v>
      </c>
      <c r="C25" s="7">
        <v>2015</v>
      </c>
      <c r="D25" s="7">
        <v>2020</v>
      </c>
      <c r="E25" s="7">
        <v>2025</v>
      </c>
      <c r="F25" s="7">
        <v>2030</v>
      </c>
      <c r="G25" s="7">
        <v>2035</v>
      </c>
      <c r="H25" s="7">
        <v>2040</v>
      </c>
      <c r="I25" s="7">
        <v>2045</v>
      </c>
      <c r="J25" s="7">
        <v>2050</v>
      </c>
      <c r="K25" s="7" t="s">
        <v>223</v>
      </c>
      <c r="L25" s="7" t="s">
        <v>385</v>
      </c>
    </row>
    <row r="26" spans="1:12">
      <c r="A26" s="7" t="s">
        <v>48</v>
      </c>
      <c r="B26" s="7">
        <v>0.13954405300774358</v>
      </c>
      <c r="C26" s="7">
        <v>0.1443988342632388</v>
      </c>
      <c r="D26" s="7">
        <v>0.1506327871282864</v>
      </c>
      <c r="E26" s="7">
        <v>0.16073637545599287</v>
      </c>
      <c r="F26" s="7">
        <v>0.17175897171663718</v>
      </c>
      <c r="G26" s="7">
        <v>0.18079034219643403</v>
      </c>
      <c r="H26" s="7">
        <v>0.19403118601666711</v>
      </c>
      <c r="I26" s="7">
        <v>0.2088868419835577</v>
      </c>
      <c r="J26" s="7">
        <v>0.21885423402497151</v>
      </c>
      <c r="K26" s="7">
        <v>1.56835228236367</v>
      </c>
      <c r="L26" s="7">
        <v>2.7638109737589387</v>
      </c>
    </row>
    <row r="27" spans="1:12">
      <c r="A27" s="7" t="s">
        <v>40</v>
      </c>
      <c r="B27" s="7">
        <v>0.10607576809437629</v>
      </c>
      <c r="C27" s="7">
        <v>0.11216358518374377</v>
      </c>
      <c r="D27" s="7">
        <v>0.12036434296296478</v>
      </c>
      <c r="E27" s="7">
        <v>0.12871259709747021</v>
      </c>
      <c r="F27" s="7">
        <v>0.13747318443345211</v>
      </c>
      <c r="G27" s="7">
        <v>0.14649111029131739</v>
      </c>
      <c r="H27" s="7">
        <v>0.1591647934621678</v>
      </c>
      <c r="I27" s="7">
        <v>0.17865763870864779</v>
      </c>
      <c r="J27" s="7">
        <v>0.19460007018923012</v>
      </c>
      <c r="K27" s="7">
        <v>1.8345384029281144</v>
      </c>
      <c r="L27" s="7">
        <v>2.7638109737589387</v>
      </c>
    </row>
    <row r="28" spans="1:12">
      <c r="A28" s="7" t="s">
        <v>294</v>
      </c>
      <c r="B28" s="7">
        <v>4.4337461492974482E-2</v>
      </c>
      <c r="C28" s="7">
        <v>4.7171272133813842E-2</v>
      </c>
      <c r="D28" s="7">
        <v>5.0219368097383109E-2</v>
      </c>
      <c r="E28" s="7">
        <v>5.297508604965373E-2</v>
      </c>
      <c r="F28" s="7">
        <v>5.7163416208554071E-2</v>
      </c>
      <c r="G28" s="7">
        <v>6.3181854436578103E-2</v>
      </c>
      <c r="H28" s="7">
        <v>7.1874819788985425E-2</v>
      </c>
      <c r="I28" s="7">
        <v>8.3786953134107237E-2</v>
      </c>
      <c r="J28" s="7">
        <v>9.8932077414706374E-2</v>
      </c>
      <c r="K28" s="7">
        <v>2.2313428438022487</v>
      </c>
      <c r="L28" s="7">
        <v>2.7638109737589387</v>
      </c>
    </row>
    <row r="29" spans="1:12">
      <c r="A29" s="7" t="s">
        <v>36</v>
      </c>
      <c r="B29" s="7">
        <v>6.8561488594287484E-2</v>
      </c>
      <c r="C29" s="7">
        <v>7.3187449422485382E-2</v>
      </c>
      <c r="D29" s="7">
        <v>7.8837240886919721E-2</v>
      </c>
      <c r="E29" s="7">
        <v>8.5553145069977382E-2</v>
      </c>
      <c r="F29" s="7">
        <v>9.5832412695625799E-2</v>
      </c>
      <c r="G29" s="7">
        <v>0.10825900244006831</v>
      </c>
      <c r="H29" s="7">
        <v>0.12149548108749934</v>
      </c>
      <c r="I29" s="7">
        <v>0.13719086485433685</v>
      </c>
      <c r="J29" s="7">
        <v>0.1562116325584065</v>
      </c>
      <c r="K29" s="7">
        <v>2.278416582854387</v>
      </c>
      <c r="L29" s="7">
        <v>2.7638109737589387</v>
      </c>
    </row>
    <row r="30" spans="1:12">
      <c r="A30" s="7" t="s">
        <v>44</v>
      </c>
      <c r="B30" s="7">
        <v>9.1779815910309107E-2</v>
      </c>
      <c r="C30" s="7">
        <v>0.10491359992683673</v>
      </c>
      <c r="D30" s="7">
        <v>0.12151058925160843</v>
      </c>
      <c r="E30" s="7">
        <v>0.1448684641457082</v>
      </c>
      <c r="F30" s="7">
        <v>0.17157231341007503</v>
      </c>
      <c r="G30" s="7">
        <v>0.19279392130995779</v>
      </c>
      <c r="H30" s="7">
        <v>0.21031802753239329</v>
      </c>
      <c r="I30" s="7">
        <v>0.22127173301500605</v>
      </c>
      <c r="J30" s="7">
        <v>0.2363570621298185</v>
      </c>
      <c r="K30" s="7">
        <v>2.5752618893983841</v>
      </c>
      <c r="L30" s="7">
        <v>2.7638109737589387</v>
      </c>
    </row>
    <row r="31" spans="1:12">
      <c r="A31" s="7" t="s">
        <v>41</v>
      </c>
      <c r="B31" s="7">
        <v>6.7683444986654573E-2</v>
      </c>
      <c r="C31" s="7">
        <v>7.6350239461604338E-2</v>
      </c>
      <c r="D31" s="7">
        <v>8.7834293457555376E-2</v>
      </c>
      <c r="E31" s="7">
        <v>0.10121203278944316</v>
      </c>
      <c r="F31" s="7">
        <v>0.11595308666994585</v>
      </c>
      <c r="G31" s="7">
        <v>0.13205624142866521</v>
      </c>
      <c r="H31" s="7">
        <v>0.14860511551705743</v>
      </c>
      <c r="I31" s="7">
        <v>0.16317939554588787</v>
      </c>
      <c r="J31" s="7">
        <v>0.17629482421360773</v>
      </c>
      <c r="K31" s="7">
        <v>2.6046963810481061</v>
      </c>
      <c r="L31" s="7">
        <v>2.7638109737589387</v>
      </c>
    </row>
    <row r="32" spans="1:12">
      <c r="A32" s="7" t="s">
        <v>24</v>
      </c>
      <c r="B32" s="7">
        <v>4.7522513824067296E-2</v>
      </c>
      <c r="C32" s="7">
        <v>5.2619261554312194E-2</v>
      </c>
      <c r="D32" s="7">
        <v>5.8883925031521511E-2</v>
      </c>
      <c r="E32" s="7">
        <v>6.6529694233531708E-2</v>
      </c>
      <c r="F32" s="7">
        <v>7.5263797720608677E-2</v>
      </c>
      <c r="G32" s="7">
        <v>8.5811530318630716E-2</v>
      </c>
      <c r="H32" s="7">
        <v>9.9122791437216751E-2</v>
      </c>
      <c r="I32" s="7">
        <v>0.1127107476895875</v>
      </c>
      <c r="J32" s="7">
        <v>0.12822525752507291</v>
      </c>
      <c r="K32" s="7">
        <v>2.6982002256819699</v>
      </c>
      <c r="L32" s="7">
        <v>2.7638109737589387</v>
      </c>
    </row>
    <row r="33" spans="1:12">
      <c r="A33" s="7" t="s">
        <v>22</v>
      </c>
      <c r="B33" s="7">
        <v>5.1825060978857772E-2</v>
      </c>
      <c r="C33" s="7">
        <v>5.7828249569673681E-2</v>
      </c>
      <c r="D33" s="7">
        <v>6.669572862588305E-2</v>
      </c>
      <c r="E33" s="7">
        <v>7.6095349493118677E-2</v>
      </c>
      <c r="F33" s="7">
        <v>8.5923400722170321E-2</v>
      </c>
      <c r="G33" s="7">
        <v>9.5794722935079166E-2</v>
      </c>
      <c r="H33" s="7">
        <v>0.10529085022578195</v>
      </c>
      <c r="I33" s="7">
        <v>0.11954097170663042</v>
      </c>
      <c r="J33" s="7">
        <v>0.14047398650319484</v>
      </c>
      <c r="K33" s="7">
        <v>2.7105416539789839</v>
      </c>
      <c r="L33" s="7">
        <v>2.7638109737589387</v>
      </c>
    </row>
    <row r="34" spans="1:12">
      <c r="A34" s="7" t="s">
        <v>180</v>
      </c>
      <c r="B34" s="7">
        <v>6.0053069793197786E-2</v>
      </c>
      <c r="C34" s="7">
        <v>6.5772795498716799E-2</v>
      </c>
      <c r="D34" s="7">
        <v>7.5799544993285645E-2</v>
      </c>
      <c r="E34" s="7">
        <v>8.895130788920208E-2</v>
      </c>
      <c r="F34" s="7">
        <v>0.1038928968186577</v>
      </c>
      <c r="G34" s="7">
        <v>0.11903399550010005</v>
      </c>
      <c r="H34" s="7">
        <v>0.13376437607003669</v>
      </c>
      <c r="I34" s="7">
        <v>0.14823045770612059</v>
      </c>
      <c r="J34" s="7">
        <v>0.16441554440297887</v>
      </c>
      <c r="K34" s="7">
        <v>2.7378374655811886</v>
      </c>
      <c r="L34" s="7">
        <v>2.7638109737589387</v>
      </c>
    </row>
    <row r="35" spans="1:12">
      <c r="A35" s="7" t="s">
        <v>25</v>
      </c>
      <c r="B35" s="7">
        <v>6.0257013663204989E-2</v>
      </c>
      <c r="C35" s="7">
        <v>6.7405214759110155E-2</v>
      </c>
      <c r="D35" s="7">
        <v>7.6467157689957641E-2</v>
      </c>
      <c r="E35" s="7">
        <v>8.7588504514622287E-2</v>
      </c>
      <c r="F35" s="7">
        <v>0.10174905998384029</v>
      </c>
      <c r="G35" s="7">
        <v>0.1173261797353089</v>
      </c>
      <c r="H35" s="7">
        <v>0.13443110769991079</v>
      </c>
      <c r="I35" s="7">
        <v>0.15327000144276767</v>
      </c>
      <c r="J35" s="7">
        <v>0.17101863243365567</v>
      </c>
      <c r="K35" s="7">
        <v>2.8381531383140142</v>
      </c>
      <c r="L35" s="7">
        <v>2.7638109737589387</v>
      </c>
    </row>
    <row r="36" spans="1:12">
      <c r="A36" s="7" t="s">
        <v>49</v>
      </c>
      <c r="B36" s="7">
        <v>7.0409919766593707E-2</v>
      </c>
      <c r="C36" s="7">
        <v>8.1003584229390677E-2</v>
      </c>
      <c r="D36" s="7">
        <v>9.3064401981599432E-2</v>
      </c>
      <c r="E36" s="7">
        <v>0.1074438202247191</v>
      </c>
      <c r="F36" s="7">
        <v>0.13093980992608237</v>
      </c>
      <c r="G36" s="7">
        <v>0.15770736917052333</v>
      </c>
      <c r="H36" s="7">
        <v>0.17805232558139536</v>
      </c>
      <c r="I36" s="7">
        <v>0.19040479760119941</v>
      </c>
      <c r="J36" s="7">
        <v>0.2020241339042429</v>
      </c>
      <c r="K36" s="7">
        <f>+J36/B36</f>
        <v>2.8692566981178995</v>
      </c>
      <c r="L36" s="7">
        <v>2.7638109737589387</v>
      </c>
    </row>
    <row r="37" spans="1:12">
      <c r="A37" s="7" t="s">
        <v>34</v>
      </c>
      <c r="B37" s="7">
        <v>6.356620036578807E-2</v>
      </c>
      <c r="C37" s="7">
        <v>7.1280182820462307E-2</v>
      </c>
      <c r="D37" s="7">
        <v>8.3367370496539916E-2</v>
      </c>
      <c r="E37" s="7">
        <v>9.6584903076411752E-2</v>
      </c>
      <c r="F37" s="7">
        <v>0.11148198640080473</v>
      </c>
      <c r="G37" s="7">
        <v>0.12815358027980411</v>
      </c>
      <c r="H37" s="7">
        <v>0.14601298996160092</v>
      </c>
      <c r="I37" s="7">
        <v>0.16606365393073202</v>
      </c>
      <c r="J37" s="7">
        <v>0.18730180961917328</v>
      </c>
      <c r="K37" s="7">
        <v>2.9465629303207637</v>
      </c>
      <c r="L37" s="7">
        <v>2.7638109737589387</v>
      </c>
    </row>
    <row r="38" spans="1:12">
      <c r="A38" s="7" t="s">
        <v>32</v>
      </c>
      <c r="B38" s="7">
        <v>5.6455169329211671E-2</v>
      </c>
      <c r="C38" s="7">
        <v>6.6373529469991768E-2</v>
      </c>
      <c r="D38" s="7">
        <v>7.8397840177913972E-2</v>
      </c>
      <c r="E38" s="7">
        <v>9.1331673179254752E-2</v>
      </c>
      <c r="F38" s="7">
        <v>0.10719014750427229</v>
      </c>
      <c r="G38" s="7">
        <v>0.12209832441088199</v>
      </c>
      <c r="H38" s="7">
        <v>0.1352352621217057</v>
      </c>
      <c r="I38" s="7">
        <v>0.15124003903628822</v>
      </c>
      <c r="J38" s="7">
        <v>0.16835638860803473</v>
      </c>
      <c r="K38" s="7">
        <v>2.9821252970881069</v>
      </c>
      <c r="L38" s="7">
        <v>2.7638109737589387</v>
      </c>
    </row>
    <row r="39" spans="1:12">
      <c r="A39" s="7" t="s">
        <v>293</v>
      </c>
      <c r="B39" s="7">
        <v>4.3253977784961331E-2</v>
      </c>
      <c r="C39" s="7">
        <v>4.6391846711180518E-2</v>
      </c>
      <c r="D39" s="7">
        <v>5.25865239404835E-2</v>
      </c>
      <c r="E39" s="7">
        <v>6.0250329593742845E-2</v>
      </c>
      <c r="F39" s="7">
        <v>6.9602267663318784E-2</v>
      </c>
      <c r="G39" s="7">
        <v>8.1117018839696367E-2</v>
      </c>
      <c r="H39" s="7">
        <v>9.4305296773963279E-2</v>
      </c>
      <c r="I39" s="7">
        <v>0.11168523119330455</v>
      </c>
      <c r="J39" s="7">
        <v>0.13314939581777627</v>
      </c>
      <c r="K39" s="7">
        <v>3.0783156286742726</v>
      </c>
      <c r="L39" s="7">
        <v>2.7638109737589387</v>
      </c>
    </row>
    <row r="40" spans="1:12">
      <c r="A40" s="7" t="s">
        <v>38</v>
      </c>
      <c r="B40" s="7">
        <v>5.6277322364959928E-2</v>
      </c>
      <c r="C40" s="7">
        <v>6.6280665334197325E-2</v>
      </c>
      <c r="D40" s="7">
        <v>8.0088209318925088E-2</v>
      </c>
      <c r="E40" s="7">
        <v>9.5731607427609638E-2</v>
      </c>
      <c r="F40" s="7">
        <v>0.11367751268686561</v>
      </c>
      <c r="G40" s="7">
        <v>0.13174902240983322</v>
      </c>
      <c r="H40" s="7">
        <v>0.14530674481959988</v>
      </c>
      <c r="I40" s="7">
        <v>0.16010399773473519</v>
      </c>
      <c r="J40" s="7">
        <v>0.1746616425204868</v>
      </c>
      <c r="K40" s="7">
        <v>3.1035883581631944</v>
      </c>
      <c r="L40" s="7">
        <v>2.7638109737589387</v>
      </c>
    </row>
    <row r="41" spans="1:12">
      <c r="A41" s="7" t="s">
        <v>42</v>
      </c>
      <c r="B41" s="7">
        <v>6.8915180881859522E-2</v>
      </c>
      <c r="C41" s="7">
        <v>8.0132042912054377E-2</v>
      </c>
      <c r="D41" s="7">
        <v>9.5731734111776851E-2</v>
      </c>
      <c r="E41" s="7">
        <v>0.11463351202769397</v>
      </c>
      <c r="F41" s="7">
        <v>0.13701895379444837</v>
      </c>
      <c r="G41" s="7">
        <v>0.15765244935123185</v>
      </c>
      <c r="H41" s="7">
        <v>0.17813487597953584</v>
      </c>
      <c r="I41" s="7">
        <v>0.20207725666904336</v>
      </c>
      <c r="J41" s="7">
        <v>0.2286461857577696</v>
      </c>
      <c r="K41" s="7">
        <v>3.3177912737359718</v>
      </c>
      <c r="L41" s="7">
        <v>2.7638109737589387</v>
      </c>
    </row>
    <row r="42" spans="1:12">
      <c r="A42" s="7" t="s">
        <v>29</v>
      </c>
      <c r="B42" s="7">
        <v>4.5392763134466933E-2</v>
      </c>
      <c r="C42" s="7">
        <v>4.6881717809080757E-2</v>
      </c>
      <c r="D42" s="7">
        <v>5.5736098946899522E-2</v>
      </c>
      <c r="E42" s="7">
        <v>6.699786889584991E-2</v>
      </c>
      <c r="F42" s="7">
        <v>7.8506474683426641E-2</v>
      </c>
      <c r="G42" s="7">
        <v>9.1335283694633743E-2</v>
      </c>
      <c r="H42" s="7">
        <v>0.10713952359435418</v>
      </c>
      <c r="I42" s="7">
        <v>0.12713329491555478</v>
      </c>
      <c r="J42" s="7">
        <v>0.15228589601023862</v>
      </c>
      <c r="K42" s="7">
        <v>3.3548496609277181</v>
      </c>
      <c r="L42" s="7">
        <v>2.7638109737589387</v>
      </c>
    </row>
    <row r="43" spans="1:12">
      <c r="A43" s="7" t="s">
        <v>30</v>
      </c>
      <c r="B43" s="7">
        <v>6.4737545137248664E-2</v>
      </c>
      <c r="C43" s="7">
        <v>7.3068735755482811E-2</v>
      </c>
      <c r="D43" s="7">
        <v>8.6550090925160222E-2</v>
      </c>
      <c r="E43" s="7">
        <v>0.10186450203176704</v>
      </c>
      <c r="F43" s="7">
        <v>0.11961625766718709</v>
      </c>
      <c r="G43" s="7">
        <v>0.14234309508614557</v>
      </c>
      <c r="H43" s="7">
        <v>0.17135300248348381</v>
      </c>
      <c r="I43" s="7">
        <v>0.19674646684509811</v>
      </c>
      <c r="J43" s="7">
        <v>0.21791738814902023</v>
      </c>
      <c r="K43" s="7">
        <v>3.3661670007260596</v>
      </c>
      <c r="L43" s="7">
        <v>2.7638109737589387</v>
      </c>
    </row>
    <row r="44" spans="1:12">
      <c r="A44" s="7" t="s">
        <v>46</v>
      </c>
      <c r="B44" s="7">
        <v>6.4956031045476884E-2</v>
      </c>
      <c r="C44" s="7">
        <v>7.4870914294805552E-2</v>
      </c>
      <c r="D44" s="7">
        <v>9.1757319867856943E-2</v>
      </c>
      <c r="E44" s="7">
        <v>0.1128736758870703</v>
      </c>
      <c r="F44" s="7">
        <v>0.13772362285066181</v>
      </c>
      <c r="G44" s="7">
        <v>0.15920356766684238</v>
      </c>
      <c r="H44" s="7">
        <v>0.17651364447540904</v>
      </c>
      <c r="I44" s="7">
        <v>0.19715130416634513</v>
      </c>
      <c r="J44" s="7">
        <v>0.22191648519090351</v>
      </c>
      <c r="K44" s="7">
        <v>3.4164107877147818</v>
      </c>
      <c r="L44" s="7">
        <v>2.7638109737589387</v>
      </c>
    </row>
    <row r="45" spans="1:12">
      <c r="A45" s="7" t="s">
        <v>285</v>
      </c>
      <c r="B45" s="7">
        <v>6.5560819714317278E-2</v>
      </c>
      <c r="C45" s="7">
        <v>7.2301537196181653E-2</v>
      </c>
      <c r="D45" s="7">
        <v>8.2304247960696089E-2</v>
      </c>
      <c r="E45" s="7">
        <v>9.4356380865820808E-2</v>
      </c>
      <c r="F45" s="7">
        <v>0.10842367625154918</v>
      </c>
      <c r="G45" s="7">
        <v>0.12284374133502295</v>
      </c>
      <c r="H45" s="7">
        <v>0.13795040779375353</v>
      </c>
      <c r="I45" s="7">
        <v>0.15490466101992267</v>
      </c>
      <c r="J45" s="7">
        <v>0.17353889642516607</v>
      </c>
      <c r="K45" s="7">
        <v>2.7638109737589387</v>
      </c>
      <c r="L45" s="7">
        <v>2.7638109737589387</v>
      </c>
    </row>
  </sheetData>
  <pageMargins left="0.7" right="0.7" top="0.75" bottom="0.75" header="0.3" footer="0.3"/>
  <pageSetup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96"/>
  <sheetViews>
    <sheetView zoomScale="85" zoomScaleNormal="85" workbookViewId="0">
      <selection activeCell="A25" sqref="A25:XFD25"/>
    </sheetView>
  </sheetViews>
  <sheetFormatPr defaultRowHeight="12.75"/>
  <cols>
    <col min="1" max="1" width="9" style="12" customWidth="1"/>
    <col min="2" max="2" width="7.25" style="12" customWidth="1"/>
    <col min="3" max="3" width="8.25" style="12" customWidth="1"/>
    <col min="4" max="4" width="8.375" style="12" customWidth="1"/>
    <col min="5" max="5" width="8.625" style="12" customWidth="1"/>
    <col min="6" max="6" width="9" style="12" customWidth="1"/>
    <col min="7" max="7" width="9.875" style="12" customWidth="1"/>
    <col min="8" max="8" width="8.375" style="12" customWidth="1"/>
    <col min="9" max="9" width="9.75" style="12" customWidth="1"/>
    <col min="10" max="10" width="9" style="12" customWidth="1"/>
    <col min="11" max="11" width="9.625" style="12" customWidth="1"/>
    <col min="12" max="12" width="7.375" style="12" customWidth="1"/>
    <col min="13" max="13" width="11.5" style="12" customWidth="1"/>
    <col min="14" max="22" width="15.75" style="12" bestFit="1" customWidth="1"/>
    <col min="23" max="23" width="9.125" style="12" bestFit="1" customWidth="1"/>
    <col min="24" max="24" width="8.75" style="12" bestFit="1" customWidth="1"/>
    <col min="25" max="25" width="17.75" style="12" bestFit="1" customWidth="1"/>
    <col min="26" max="36" width="15.75" style="12" bestFit="1" customWidth="1"/>
    <col min="37" max="50" width="9.125" style="12" bestFit="1" customWidth="1"/>
    <col min="51" max="16384" width="9" style="12"/>
  </cols>
  <sheetData>
    <row r="2" spans="1:4">
      <c r="A2" s="12" t="s">
        <v>304</v>
      </c>
      <c r="B2" s="12" t="str">
        <f>Index!C17</f>
        <v>Percentage of elderly adults (65+) receiving a pension, by amount of pension</v>
      </c>
      <c r="D2" s="40"/>
    </row>
    <row r="23" spans="1:23">
      <c r="A23" s="12" t="s">
        <v>351</v>
      </c>
      <c r="B23" s="12" t="str">
        <f>Index!D17</f>
        <v>Authors' calculations based on household surveys (circa 2010).</v>
      </c>
    </row>
    <row r="26" spans="1:23" ht="30" customHeight="1" thickBot="1">
      <c r="A26" s="41"/>
      <c r="B26" s="41"/>
      <c r="C26" s="101" t="s">
        <v>272</v>
      </c>
      <c r="D26" s="101" t="s">
        <v>273</v>
      </c>
      <c r="E26" s="101" t="s">
        <v>274</v>
      </c>
      <c r="F26" s="101" t="s">
        <v>275</v>
      </c>
      <c r="G26" s="101" t="s">
        <v>242</v>
      </c>
      <c r="H26" s="101" t="s">
        <v>366</v>
      </c>
      <c r="I26" s="101" t="s">
        <v>367</v>
      </c>
      <c r="J26" s="101" t="s">
        <v>368</v>
      </c>
      <c r="K26" s="101" t="s">
        <v>369</v>
      </c>
      <c r="L26" s="101" t="s">
        <v>242</v>
      </c>
      <c r="M26" s="102"/>
      <c r="R26" s="78"/>
      <c r="S26" s="78"/>
      <c r="T26" s="78"/>
      <c r="V26" s="78"/>
    </row>
    <row r="27" spans="1:23" ht="13.5" thickTop="1">
      <c r="A27" s="12" t="s">
        <v>293</v>
      </c>
      <c r="B27" s="12">
        <v>2010</v>
      </c>
      <c r="C27" s="12">
        <v>1527</v>
      </c>
      <c r="D27" s="12">
        <v>4022</v>
      </c>
      <c r="E27" s="12">
        <v>7599</v>
      </c>
      <c r="F27" s="12">
        <v>8902</v>
      </c>
      <c r="G27" s="12">
        <v>22050</v>
      </c>
      <c r="H27" s="103">
        <v>0.6597540272108845</v>
      </c>
      <c r="I27" s="103">
        <v>1.7377411247165533</v>
      </c>
      <c r="J27" s="103">
        <v>3.2832160136054425</v>
      </c>
      <c r="K27" s="103">
        <v>3.84618883446712</v>
      </c>
      <c r="L27" s="15">
        <v>9.5269000000000006E-2</v>
      </c>
      <c r="M27" s="15"/>
      <c r="N27" s="15"/>
      <c r="O27" s="15"/>
      <c r="S27" s="78"/>
      <c r="U27" s="78"/>
      <c r="W27" s="78"/>
    </row>
    <row r="28" spans="1:23">
      <c r="A28" s="12" t="s">
        <v>294</v>
      </c>
      <c r="B28" s="12">
        <v>2010</v>
      </c>
      <c r="C28" s="12">
        <v>1162</v>
      </c>
      <c r="D28" s="12">
        <v>0</v>
      </c>
      <c r="E28" s="12">
        <v>12615</v>
      </c>
      <c r="F28" s="12">
        <v>33982</v>
      </c>
      <c r="G28" s="12">
        <v>47759</v>
      </c>
      <c r="H28" s="103">
        <v>0.31330716053518715</v>
      </c>
      <c r="I28" s="103">
        <v>0</v>
      </c>
      <c r="J28" s="103">
        <v>3.4013509725915534</v>
      </c>
      <c r="K28" s="103">
        <v>9.1624818668732591</v>
      </c>
      <c r="L28" s="15">
        <v>0.12877140000000001</v>
      </c>
      <c r="M28" s="15"/>
      <c r="N28" s="15"/>
      <c r="O28" s="15"/>
      <c r="S28" s="78"/>
      <c r="T28" s="78"/>
      <c r="U28" s="78"/>
    </row>
    <row r="29" spans="1:23">
      <c r="A29" s="12" t="s">
        <v>22</v>
      </c>
      <c r="B29" s="12">
        <v>2010</v>
      </c>
      <c r="C29" s="12">
        <v>65</v>
      </c>
      <c r="D29" s="12">
        <v>1108</v>
      </c>
      <c r="E29" s="12">
        <v>3908</v>
      </c>
      <c r="F29" s="12">
        <v>22117</v>
      </c>
      <c r="G29" s="12">
        <v>27198</v>
      </c>
      <c r="H29" s="103">
        <v>3.3287250900801528E-2</v>
      </c>
      <c r="I29" s="103">
        <v>0.56741959997058611</v>
      </c>
      <c r="J29" s="103">
        <v>2.0013319464666517</v>
      </c>
      <c r="K29" s="103">
        <v>11.32637120266196</v>
      </c>
      <c r="L29" s="15">
        <v>0.13928409999999999</v>
      </c>
      <c r="M29" s="15"/>
      <c r="N29" s="15"/>
      <c r="O29" s="15"/>
      <c r="T29" s="78"/>
      <c r="U29" s="78"/>
      <c r="W29" s="78"/>
    </row>
    <row r="30" spans="1:23">
      <c r="A30" s="12" t="s">
        <v>36</v>
      </c>
      <c r="B30" s="12">
        <v>2010</v>
      </c>
      <c r="C30" s="12">
        <v>581</v>
      </c>
      <c r="D30" s="12">
        <v>379</v>
      </c>
      <c r="E30" s="12">
        <v>16201</v>
      </c>
      <c r="F30" s="12">
        <v>23254</v>
      </c>
      <c r="G30" s="12">
        <v>40415</v>
      </c>
      <c r="H30" s="103">
        <v>0.27990557317827536</v>
      </c>
      <c r="I30" s="103">
        <v>0.18258900556723986</v>
      </c>
      <c r="J30" s="103">
        <v>7.8050777815167631</v>
      </c>
      <c r="K30" s="103">
        <v>11.202967639737722</v>
      </c>
      <c r="L30" s="15">
        <v>0.1947054</v>
      </c>
      <c r="M30" s="15"/>
      <c r="N30" s="15"/>
      <c r="O30" s="15"/>
      <c r="S30" s="78"/>
      <c r="U30" s="78"/>
      <c r="W30" s="78"/>
    </row>
    <row r="31" spans="1:23">
      <c r="A31" s="12" t="s">
        <v>180</v>
      </c>
      <c r="B31" s="12">
        <v>2010</v>
      </c>
      <c r="C31" s="12">
        <v>3503</v>
      </c>
      <c r="D31" s="12">
        <v>664</v>
      </c>
      <c r="E31" s="12">
        <v>44032</v>
      </c>
      <c r="F31" s="12">
        <v>27039</v>
      </c>
      <c r="G31" s="12">
        <v>75238</v>
      </c>
      <c r="H31" s="103">
        <v>0.97605979571493118</v>
      </c>
      <c r="I31" s="103">
        <v>0.18501390361253625</v>
      </c>
      <c r="J31" s="103">
        <v>12.268873801004812</v>
      </c>
      <c r="K31" s="103">
        <v>7.5340224996677208</v>
      </c>
      <c r="L31" s="15">
        <v>0.20963970000000001</v>
      </c>
      <c r="M31" s="15"/>
      <c r="N31" s="15"/>
      <c r="O31" s="15"/>
      <c r="T31" s="78"/>
      <c r="U31" s="78"/>
      <c r="W31" s="78"/>
    </row>
    <row r="32" spans="1:23">
      <c r="A32" s="12" t="s">
        <v>29</v>
      </c>
      <c r="B32" s="12">
        <v>2010</v>
      </c>
      <c r="C32" s="12">
        <v>210</v>
      </c>
      <c r="D32" s="12">
        <v>3002</v>
      </c>
      <c r="E32" s="12">
        <v>21393</v>
      </c>
      <c r="F32" s="12">
        <v>5032</v>
      </c>
      <c r="G32" s="12">
        <v>29637</v>
      </c>
      <c r="H32" s="103">
        <v>0.16258522117623242</v>
      </c>
      <c r="I32" s="103">
        <v>2.3241944474811889</v>
      </c>
      <c r="J32" s="103">
        <v>16.562788745824477</v>
      </c>
      <c r="K32" s="103">
        <v>3.8958515855181024</v>
      </c>
      <c r="L32" s="15">
        <v>0.2294542</v>
      </c>
      <c r="M32" s="15"/>
      <c r="N32" s="15"/>
      <c r="O32" s="15"/>
      <c r="S32" s="78"/>
      <c r="T32" s="78"/>
      <c r="U32" s="78"/>
      <c r="W32" s="78"/>
    </row>
    <row r="33" spans="1:23">
      <c r="A33" s="12" t="s">
        <v>38</v>
      </c>
      <c r="B33" s="12">
        <v>2010</v>
      </c>
      <c r="C33" s="12">
        <v>2974</v>
      </c>
      <c r="D33" s="12">
        <v>340</v>
      </c>
      <c r="E33" s="12">
        <v>2596</v>
      </c>
      <c r="F33" s="12">
        <v>372288</v>
      </c>
      <c r="G33" s="12">
        <v>378198</v>
      </c>
      <c r="H33" s="103">
        <v>0.2127292532482985</v>
      </c>
      <c r="I33" s="103">
        <v>2.4320089476940646E-2</v>
      </c>
      <c r="J33" s="103">
        <v>0.18569103612393506</v>
      </c>
      <c r="K33" s="103">
        <v>26.629639621150826</v>
      </c>
      <c r="L33" s="15">
        <v>0.27052379999999998</v>
      </c>
      <c r="M33" s="15"/>
      <c r="N33" s="15"/>
      <c r="O33" s="15"/>
      <c r="S33" s="78"/>
      <c r="T33" s="78"/>
      <c r="U33" s="78"/>
      <c r="W33" s="78"/>
    </row>
    <row r="34" spans="1:23">
      <c r="A34" s="12" t="s">
        <v>25</v>
      </c>
      <c r="B34" s="12">
        <v>2010</v>
      </c>
      <c r="C34" s="12">
        <v>1547</v>
      </c>
      <c r="D34" s="12">
        <v>6886</v>
      </c>
      <c r="E34" s="12">
        <v>178017</v>
      </c>
      <c r="F34" s="12">
        <v>228852</v>
      </c>
      <c r="G34" s="12">
        <v>415302</v>
      </c>
      <c r="H34" s="103">
        <v>0.13062558497189997</v>
      </c>
      <c r="I34" s="103">
        <v>0.58144006342372534</v>
      </c>
      <c r="J34" s="103">
        <v>15.031399327694064</v>
      </c>
      <c r="K34" s="103">
        <v>19.32380502391031</v>
      </c>
      <c r="L34" s="15">
        <v>0.3506727</v>
      </c>
      <c r="M34" s="15"/>
      <c r="N34" s="15"/>
      <c r="O34" s="15"/>
      <c r="S34" s="78"/>
      <c r="T34" s="78"/>
      <c r="U34" s="78"/>
      <c r="W34" s="78"/>
    </row>
    <row r="35" spans="1:23">
      <c r="A35" s="12" t="s">
        <v>32</v>
      </c>
      <c r="B35" s="12">
        <v>2010</v>
      </c>
      <c r="C35" s="12">
        <v>4219</v>
      </c>
      <c r="D35" s="12">
        <v>3145</v>
      </c>
      <c r="E35" s="12">
        <v>29018</v>
      </c>
      <c r="F35" s="12">
        <v>317814</v>
      </c>
      <c r="G35" s="12">
        <v>354196</v>
      </c>
      <c r="H35" s="103">
        <v>0.56948686066471665</v>
      </c>
      <c r="I35" s="103">
        <v>0.42451675202430295</v>
      </c>
      <c r="J35" s="103">
        <v>3.9168925628747928</v>
      </c>
      <c r="K35" s="103">
        <v>42.899003824436186</v>
      </c>
      <c r="L35" s="15">
        <v>0.478099</v>
      </c>
      <c r="M35" s="15"/>
      <c r="N35" s="15"/>
      <c r="O35" s="15"/>
      <c r="S35" s="78"/>
      <c r="T35" s="78"/>
      <c r="U35" s="78"/>
      <c r="W35" s="78"/>
    </row>
    <row r="36" spans="1:23">
      <c r="A36" s="12" t="s">
        <v>41</v>
      </c>
      <c r="B36" s="12">
        <v>2010</v>
      </c>
      <c r="C36" s="12">
        <v>272</v>
      </c>
      <c r="D36" s="12">
        <v>713</v>
      </c>
      <c r="E36" s="12">
        <v>13290</v>
      </c>
      <c r="F36" s="12">
        <v>54809</v>
      </c>
      <c r="G36" s="12">
        <v>69084</v>
      </c>
      <c r="H36" s="103">
        <v>0.20401582768803198</v>
      </c>
      <c r="I36" s="103">
        <v>0.53479148949105437</v>
      </c>
      <c r="J36" s="103">
        <v>9.9682733454924435</v>
      </c>
      <c r="K36" s="103">
        <v>41.10993933732847</v>
      </c>
      <c r="L36" s="15">
        <v>0.51817020000000003</v>
      </c>
      <c r="M36" s="15"/>
      <c r="N36" s="15"/>
      <c r="O36" s="15"/>
      <c r="S36" s="78"/>
      <c r="T36" s="78"/>
      <c r="U36" s="78"/>
      <c r="W36" s="78"/>
    </row>
    <row r="37" spans="1:23">
      <c r="A37" s="12" t="s">
        <v>30</v>
      </c>
      <c r="B37" s="12">
        <v>2010</v>
      </c>
      <c r="C37" s="12">
        <v>652952</v>
      </c>
      <c r="D37" s="12">
        <v>151160</v>
      </c>
      <c r="E37" s="12">
        <v>736148</v>
      </c>
      <c r="F37" s="12">
        <v>518977</v>
      </c>
      <c r="G37" s="12">
        <v>2059237</v>
      </c>
      <c r="H37" s="103">
        <v>17.91484249496294</v>
      </c>
      <c r="I37" s="103">
        <v>4.1473302655303881</v>
      </c>
      <c r="J37" s="103">
        <v>20.19746546910336</v>
      </c>
      <c r="K37" s="103">
        <v>14.239011770403309</v>
      </c>
      <c r="L37" s="15">
        <v>0.56498649999999995</v>
      </c>
      <c r="M37" s="15"/>
      <c r="N37" s="15"/>
      <c r="O37" s="15"/>
      <c r="S37" s="78"/>
      <c r="T37" s="78"/>
      <c r="U37" s="78"/>
      <c r="W37" s="78"/>
    </row>
    <row r="38" spans="1:23">
      <c r="A38" s="12" t="s">
        <v>34</v>
      </c>
      <c r="B38" s="12">
        <v>2010</v>
      </c>
      <c r="C38" s="12">
        <v>205932</v>
      </c>
      <c r="D38" s="12">
        <v>1300</v>
      </c>
      <c r="E38" s="12">
        <v>29035</v>
      </c>
      <c r="F38" s="12">
        <v>138725</v>
      </c>
      <c r="G38" s="12">
        <v>374992</v>
      </c>
      <c r="H38" s="103">
        <v>32.749334240303789</v>
      </c>
      <c r="I38" s="103">
        <v>0.20673879976106155</v>
      </c>
      <c r="J38" s="103">
        <v>4.6174315777403256</v>
      </c>
      <c r="K38" s="103">
        <v>22.06141538219482</v>
      </c>
      <c r="L38" s="15">
        <v>0.59634920000000002</v>
      </c>
      <c r="M38" s="15"/>
      <c r="N38" s="15"/>
      <c r="O38" s="15"/>
      <c r="S38" s="78"/>
      <c r="T38" s="78"/>
      <c r="U38" s="78"/>
      <c r="W38" s="78"/>
    </row>
    <row r="39" spans="1:23">
      <c r="A39" s="12" t="s">
        <v>46</v>
      </c>
      <c r="B39" s="12">
        <v>2010</v>
      </c>
      <c r="C39" s="12">
        <v>437</v>
      </c>
      <c r="D39" s="12">
        <v>0</v>
      </c>
      <c r="E39" s="12">
        <v>67927</v>
      </c>
      <c r="F39" s="12">
        <v>44139</v>
      </c>
      <c r="G39" s="12">
        <v>112503</v>
      </c>
      <c r="H39" s="103">
        <v>0.26647805765179594</v>
      </c>
      <c r="I39" s="103">
        <v>0</v>
      </c>
      <c r="J39" s="103">
        <v>41.42117854030559</v>
      </c>
      <c r="K39" s="103">
        <v>26.915503402042614</v>
      </c>
      <c r="L39" s="15">
        <v>0.68603159999999996</v>
      </c>
      <c r="M39" s="15"/>
      <c r="N39" s="15"/>
      <c r="O39" s="15"/>
      <c r="S39" s="78"/>
      <c r="T39" s="78"/>
      <c r="U39" s="78"/>
      <c r="W39" s="78"/>
    </row>
    <row r="40" spans="1:23">
      <c r="A40" s="12" t="s">
        <v>44</v>
      </c>
      <c r="B40" s="12">
        <v>2011</v>
      </c>
      <c r="C40" s="12">
        <v>2292</v>
      </c>
      <c r="D40" s="12">
        <v>2433</v>
      </c>
      <c r="E40" s="12">
        <v>267264</v>
      </c>
      <c r="F40" s="12">
        <v>386181</v>
      </c>
      <c r="G40" s="12">
        <v>658170</v>
      </c>
      <c r="H40" s="103">
        <v>0.29072865764164274</v>
      </c>
      <c r="I40" s="103">
        <v>0.30861379757509461</v>
      </c>
      <c r="J40" s="103">
        <v>33.901092476411868</v>
      </c>
      <c r="K40" s="103">
        <v>48.985115068371385</v>
      </c>
      <c r="L40" s="15">
        <v>0.83485549999999997</v>
      </c>
      <c r="M40" s="15"/>
      <c r="N40" s="15"/>
      <c r="O40" s="15"/>
      <c r="S40" s="78"/>
      <c r="T40" s="78"/>
      <c r="U40" s="78"/>
      <c r="W40" s="78"/>
    </row>
    <row r="41" spans="1:23">
      <c r="A41" s="12" t="s">
        <v>48</v>
      </c>
      <c r="B41" s="12">
        <v>2010</v>
      </c>
      <c r="C41" s="12">
        <v>28</v>
      </c>
      <c r="D41" s="12">
        <v>335</v>
      </c>
      <c r="E41" s="12">
        <v>60395</v>
      </c>
      <c r="F41" s="12">
        <v>114126</v>
      </c>
      <c r="G41" s="12">
        <v>174884</v>
      </c>
      <c r="H41" s="103">
        <v>1.3835359666979257E-2</v>
      </c>
      <c r="I41" s="103">
        <v>0.16553019601564467</v>
      </c>
      <c r="J41" s="103">
        <v>29.842376681686144</v>
      </c>
      <c r="K41" s="103">
        <v>56.39193776263123</v>
      </c>
      <c r="L41" s="15">
        <v>0.86413680000000004</v>
      </c>
      <c r="M41" s="15"/>
      <c r="N41" s="15"/>
      <c r="O41" s="15"/>
      <c r="T41" s="78"/>
      <c r="U41" s="78"/>
      <c r="W41" s="78"/>
    </row>
    <row r="42" spans="1:23">
      <c r="A42" s="12" t="s">
        <v>40</v>
      </c>
      <c r="B42" s="12">
        <v>2010</v>
      </c>
      <c r="C42" s="12">
        <v>0</v>
      </c>
      <c r="D42" s="12">
        <v>1504</v>
      </c>
      <c r="E42" s="12">
        <v>28495</v>
      </c>
      <c r="F42" s="12">
        <v>889795</v>
      </c>
      <c r="G42" s="12">
        <v>919794</v>
      </c>
      <c r="H42" s="103">
        <v>0</v>
      </c>
      <c r="I42" s="103">
        <v>0.14300546496280689</v>
      </c>
      <c r="J42" s="103">
        <v>2.7094020772042438</v>
      </c>
      <c r="K42" s="103">
        <v>84.604752457832959</v>
      </c>
      <c r="L42" s="15">
        <v>0.8745716</v>
      </c>
      <c r="M42" s="15"/>
      <c r="N42" s="15"/>
      <c r="O42" s="15"/>
      <c r="S42" s="78"/>
      <c r="T42" s="78"/>
      <c r="U42" s="78"/>
      <c r="W42" s="78"/>
    </row>
    <row r="43" spans="1:23">
      <c r="A43" s="12" t="s">
        <v>42</v>
      </c>
      <c r="B43" s="12">
        <v>2011</v>
      </c>
      <c r="C43" s="12">
        <v>0</v>
      </c>
      <c r="D43" s="12">
        <v>1324</v>
      </c>
      <c r="E43" s="12">
        <v>3480772</v>
      </c>
      <c r="F43" s="12">
        <v>2633023</v>
      </c>
      <c r="G43" s="12">
        <v>6115119</v>
      </c>
      <c r="H43" s="103">
        <v>0</v>
      </c>
      <c r="I43" s="103">
        <v>1.9062468449101314E-2</v>
      </c>
      <c r="J43" s="103">
        <v>50.114884009452631</v>
      </c>
      <c r="K43" s="103">
        <v>37.909303522098256</v>
      </c>
      <c r="L43" s="15">
        <v>0.88043249999999995</v>
      </c>
      <c r="M43" s="15"/>
      <c r="N43" s="15"/>
      <c r="O43" s="15"/>
      <c r="S43" s="78"/>
      <c r="T43" s="78"/>
      <c r="U43" s="78"/>
      <c r="W43" s="78"/>
    </row>
    <row r="44" spans="1:23">
      <c r="A44" s="82" t="s">
        <v>24</v>
      </c>
      <c r="B44" s="82">
        <v>2009</v>
      </c>
      <c r="C44" s="82">
        <v>191432</v>
      </c>
      <c r="D44" s="82">
        <v>0</v>
      </c>
      <c r="E44" s="82">
        <v>7038</v>
      </c>
      <c r="F44" s="82">
        <v>68726</v>
      </c>
      <c r="G44" s="82">
        <v>267196</v>
      </c>
      <c r="H44" s="170">
        <v>69.182454140331444</v>
      </c>
      <c r="I44" s="170">
        <v>0</v>
      </c>
      <c r="J44" s="170">
        <v>2.5434938371831919</v>
      </c>
      <c r="K44" s="170">
        <v>24.837192022485365</v>
      </c>
      <c r="L44" s="18">
        <v>0.96563140000000003</v>
      </c>
      <c r="M44" s="15"/>
      <c r="N44" s="15"/>
      <c r="O44" s="15"/>
    </row>
    <row r="45" spans="1:23">
      <c r="C45" s="78"/>
      <c r="D45" s="78"/>
      <c r="E45" s="78"/>
      <c r="F45" s="78"/>
      <c r="G45" s="78"/>
      <c r="L45" s="15"/>
      <c r="M45" s="15"/>
      <c r="N45" s="15"/>
      <c r="O45" s="80"/>
    </row>
    <row r="46" spans="1:23">
      <c r="A46" s="13"/>
      <c r="C46" s="15"/>
      <c r="D46" s="15"/>
      <c r="E46" s="15"/>
      <c r="F46" s="15"/>
      <c r="G46" s="78"/>
    </row>
    <row r="47" spans="1:23">
      <c r="A47" s="13"/>
      <c r="C47" s="15"/>
      <c r="D47" s="15"/>
      <c r="E47" s="15"/>
      <c r="F47" s="15"/>
    </row>
    <row r="48" spans="1:23">
      <c r="A48" s="13"/>
    </row>
    <row r="49" spans="1:13">
      <c r="A49" s="13"/>
    </row>
    <row r="50" spans="1:13">
      <c r="A50" s="13"/>
    </row>
    <row r="53" spans="1:13">
      <c r="L53" s="78"/>
      <c r="M53" s="78"/>
    </row>
    <row r="54" spans="1:13">
      <c r="L54" s="78"/>
      <c r="M54" s="78"/>
    </row>
    <row r="56" spans="1:13">
      <c r="L56" s="78"/>
      <c r="M56" s="78"/>
    </row>
    <row r="57" spans="1:13">
      <c r="L57" s="78"/>
      <c r="M57" s="78"/>
    </row>
    <row r="58" spans="1:13">
      <c r="L58" s="78"/>
      <c r="M58" s="78"/>
    </row>
    <row r="59" spans="1:13">
      <c r="L59" s="78"/>
      <c r="M59" s="78"/>
    </row>
    <row r="60" spans="1:13">
      <c r="L60" s="78"/>
      <c r="M60" s="78"/>
    </row>
    <row r="61" spans="1:13">
      <c r="L61" s="78"/>
      <c r="M61" s="78"/>
    </row>
    <row r="62" spans="1:13">
      <c r="L62" s="78"/>
      <c r="M62" s="78"/>
    </row>
    <row r="63" spans="1:13">
      <c r="L63" s="78"/>
      <c r="M63" s="78"/>
    </row>
    <row r="64" spans="1:13">
      <c r="L64" s="78"/>
      <c r="M64" s="78"/>
    </row>
    <row r="65" spans="5:15">
      <c r="L65" s="78"/>
      <c r="M65" s="78"/>
    </row>
    <row r="66" spans="5:15">
      <c r="L66" s="78"/>
      <c r="M66" s="78"/>
    </row>
    <row r="67" spans="5:15">
      <c r="L67" s="78"/>
      <c r="M67" s="78"/>
    </row>
    <row r="68" spans="5:15">
      <c r="L68" s="78"/>
      <c r="M68" s="78"/>
    </row>
    <row r="69" spans="5:15">
      <c r="L69" s="78"/>
      <c r="M69" s="78"/>
    </row>
    <row r="76" spans="5:15">
      <c r="E76" s="14"/>
      <c r="F76" s="15"/>
      <c r="G76" s="15"/>
      <c r="H76" s="15"/>
    </row>
    <row r="77" spans="5:15">
      <c r="E77" s="14"/>
      <c r="F77" s="15"/>
      <c r="G77" s="15"/>
      <c r="H77" s="15"/>
    </row>
    <row r="79" spans="5:15">
      <c r="O79" s="78"/>
    </row>
    <row r="80" spans="5:15">
      <c r="O80" s="78"/>
    </row>
    <row r="82" spans="15:15">
      <c r="O82" s="78"/>
    </row>
    <row r="83" spans="15:15">
      <c r="O83" s="78"/>
    </row>
    <row r="84" spans="15:15">
      <c r="O84" s="78"/>
    </row>
    <row r="85" spans="15:15">
      <c r="O85" s="78"/>
    </row>
    <row r="86" spans="15:15">
      <c r="O86" s="78"/>
    </row>
    <row r="87" spans="15:15">
      <c r="O87" s="78"/>
    </row>
    <row r="88" spans="15:15">
      <c r="O88" s="78"/>
    </row>
    <row r="89" spans="15:15">
      <c r="O89" s="78"/>
    </row>
    <row r="90" spans="15:15">
      <c r="O90" s="78"/>
    </row>
    <row r="91" spans="15:15">
      <c r="O91" s="78"/>
    </row>
    <row r="92" spans="15:15">
      <c r="O92" s="78"/>
    </row>
    <row r="93" spans="15:15">
      <c r="O93" s="78"/>
    </row>
    <row r="94" spans="15:15">
      <c r="O94" s="78"/>
    </row>
    <row r="95" spans="15:15">
      <c r="O95" s="78"/>
    </row>
    <row r="96" spans="15:15">
      <c r="O96" s="78"/>
    </row>
  </sheetData>
  <sortState ref="A3:L20">
    <sortCondition ref="L3:L20"/>
  </sortState>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71"/>
  <sheetViews>
    <sheetView zoomScale="70" zoomScaleNormal="70" workbookViewId="0">
      <selection activeCell="H29" sqref="H29:J59"/>
    </sheetView>
  </sheetViews>
  <sheetFormatPr defaultRowHeight="12.75"/>
  <cols>
    <col min="1" max="1" width="8.75" style="104" customWidth="1"/>
    <col min="2" max="10" width="15.75" style="104" bestFit="1" customWidth="1"/>
    <col min="11" max="11" width="15.75" style="104" customWidth="1"/>
    <col min="12" max="12" width="9.125" style="104" bestFit="1" customWidth="1"/>
    <col min="13" max="13" width="8.75" style="104" bestFit="1" customWidth="1"/>
    <col min="14" max="14" width="17.75" style="104" bestFit="1" customWidth="1"/>
    <col min="15" max="25" width="15.75" style="104" bestFit="1" customWidth="1"/>
    <col min="26" max="39" width="9.125" style="104" bestFit="1" customWidth="1"/>
    <col min="40" max="16384" width="9" style="104"/>
  </cols>
  <sheetData>
    <row r="2" spans="1:2">
      <c r="A2" s="104" t="s">
        <v>305</v>
      </c>
      <c r="B2" s="104" t="str">
        <f>+Index!C18</f>
        <v>Percentage of elderly adults (65+) receiving a contributory or non-contributory pension, disaggregated by sex.</v>
      </c>
    </row>
    <row r="27" spans="1:12">
      <c r="A27" s="104" t="s">
        <v>351</v>
      </c>
      <c r="B27" s="104" t="str">
        <f>+Index!D18</f>
        <v>Authors' calculations based on household surveys (circa 2010).</v>
      </c>
    </row>
    <row r="29" spans="1:12">
      <c r="D29" s="105" t="s">
        <v>241</v>
      </c>
      <c r="F29" s="106"/>
      <c r="G29" s="106"/>
      <c r="K29" s="106"/>
      <c r="L29" s="106"/>
    </row>
    <row r="30" spans="1:12" ht="13.5" thickBot="1">
      <c r="B30" s="107" t="s">
        <v>195</v>
      </c>
      <c r="C30" s="107" t="s">
        <v>243</v>
      </c>
      <c r="D30" s="107" t="s">
        <v>360</v>
      </c>
      <c r="E30" s="107" t="s">
        <v>361</v>
      </c>
      <c r="F30" s="107" t="s">
        <v>286</v>
      </c>
      <c r="G30" s="107" t="s">
        <v>287</v>
      </c>
    </row>
    <row r="31" spans="1:12" ht="13.5" thickTop="1">
      <c r="B31" s="104" t="s">
        <v>293</v>
      </c>
      <c r="C31" s="108">
        <v>2010</v>
      </c>
      <c r="D31" s="161">
        <v>9.5269000000000013</v>
      </c>
      <c r="E31" s="161">
        <v>5.4915899999999995</v>
      </c>
      <c r="F31" s="161">
        <v>64.855679976480346</v>
      </c>
      <c r="G31" s="161">
        <v>60.574947426009764</v>
      </c>
    </row>
    <row r="32" spans="1:12">
      <c r="B32" s="104" t="s">
        <v>294</v>
      </c>
      <c r="C32" s="108">
        <v>2010</v>
      </c>
      <c r="D32" s="161">
        <v>12.877140000000001</v>
      </c>
      <c r="E32" s="161">
        <v>7.9939200000000001</v>
      </c>
      <c r="F32" s="161">
        <v>64.855679976480346</v>
      </c>
      <c r="G32" s="161">
        <v>60.574947426009764</v>
      </c>
    </row>
    <row r="33" spans="2:7">
      <c r="B33" s="104" t="s">
        <v>180</v>
      </c>
      <c r="C33" s="108">
        <v>2010</v>
      </c>
      <c r="D33" s="161">
        <v>20.96397</v>
      </c>
      <c r="E33" s="161">
        <v>9.6766199999999998</v>
      </c>
      <c r="F33" s="161">
        <v>64.855679976480346</v>
      </c>
      <c r="G33" s="161">
        <v>60.574947426009764</v>
      </c>
    </row>
    <row r="34" spans="2:7">
      <c r="B34" s="104" t="s">
        <v>36</v>
      </c>
      <c r="C34" s="104">
        <v>2010</v>
      </c>
      <c r="D34" s="161">
        <v>19.47054</v>
      </c>
      <c r="E34" s="161">
        <v>9.7294900000000002</v>
      </c>
      <c r="F34" s="161">
        <v>64.855679976480346</v>
      </c>
      <c r="G34" s="161">
        <v>60.574947426009764</v>
      </c>
    </row>
    <row r="35" spans="2:7">
      <c r="B35" s="104" t="s">
        <v>22</v>
      </c>
      <c r="C35" s="108">
        <v>2010</v>
      </c>
      <c r="D35" s="161">
        <v>13.92841</v>
      </c>
      <c r="E35" s="161">
        <v>17.626149999999999</v>
      </c>
      <c r="F35" s="161">
        <v>64.855679976480346</v>
      </c>
      <c r="G35" s="161">
        <v>60.574947426009764</v>
      </c>
    </row>
    <row r="36" spans="2:7">
      <c r="B36" s="104" t="s">
        <v>29</v>
      </c>
      <c r="C36" s="108">
        <v>2010</v>
      </c>
      <c r="D36" s="161">
        <v>22.945419999999999</v>
      </c>
      <c r="E36" s="161">
        <v>17.635020000000001</v>
      </c>
      <c r="F36" s="161">
        <v>64.855679976480346</v>
      </c>
      <c r="G36" s="161">
        <v>60.574947426009764</v>
      </c>
    </row>
    <row r="37" spans="2:7">
      <c r="B37" s="104" t="s">
        <v>38</v>
      </c>
      <c r="C37" s="108">
        <v>2010</v>
      </c>
      <c r="D37" s="161">
        <v>27.052379999999999</v>
      </c>
      <c r="E37" s="161">
        <v>18.667059999999999</v>
      </c>
      <c r="F37" s="161">
        <v>64.855679976480346</v>
      </c>
      <c r="G37" s="161">
        <v>60.574947426009764</v>
      </c>
    </row>
    <row r="38" spans="2:7">
      <c r="B38" s="104" t="s">
        <v>25</v>
      </c>
      <c r="C38" s="108">
        <v>2010</v>
      </c>
      <c r="D38" s="161">
        <v>35.067270000000001</v>
      </c>
      <c r="E38" s="161">
        <v>21.04487</v>
      </c>
      <c r="F38" s="161">
        <v>64.855679976480346</v>
      </c>
      <c r="G38" s="161">
        <v>60.574947426009764</v>
      </c>
    </row>
    <row r="39" spans="2:7">
      <c r="B39" s="104" t="s">
        <v>49</v>
      </c>
      <c r="C39" s="108">
        <v>2012</v>
      </c>
      <c r="D39" s="161">
        <v>31.5</v>
      </c>
      <c r="E39" s="161">
        <v>24.9</v>
      </c>
      <c r="F39" s="161">
        <v>64.855679976480346</v>
      </c>
      <c r="G39" s="161">
        <v>60.574947426009764</v>
      </c>
    </row>
    <row r="40" spans="2:7">
      <c r="B40" s="104" t="s">
        <v>32</v>
      </c>
      <c r="C40" s="104">
        <v>2010</v>
      </c>
      <c r="D40" s="161">
        <v>47.809899999999999</v>
      </c>
      <c r="E40" s="161">
        <v>36.165089999999999</v>
      </c>
      <c r="F40" s="161">
        <v>64.855679976480346</v>
      </c>
      <c r="G40" s="161">
        <v>60.574947426009764</v>
      </c>
    </row>
    <row r="41" spans="2:7">
      <c r="B41" s="104" t="s">
        <v>41</v>
      </c>
      <c r="C41" s="108">
        <v>2010</v>
      </c>
      <c r="D41" s="161">
        <v>51.817019999999999</v>
      </c>
      <c r="E41" s="161">
        <v>39.451839999999997</v>
      </c>
      <c r="F41" s="161">
        <v>64.855679976480346</v>
      </c>
      <c r="G41" s="161">
        <v>60.574947426009764</v>
      </c>
    </row>
    <row r="42" spans="2:7">
      <c r="B42" s="104" t="s">
        <v>30</v>
      </c>
      <c r="C42" s="108">
        <v>2010</v>
      </c>
      <c r="D42" s="161">
        <v>56.498649999999998</v>
      </c>
      <c r="E42" s="161">
        <v>49.380780000000001</v>
      </c>
      <c r="F42" s="161">
        <v>64.855679976480346</v>
      </c>
      <c r="G42" s="161">
        <v>60.574947426009764</v>
      </c>
    </row>
    <row r="43" spans="2:7">
      <c r="B43" s="104" t="s">
        <v>46</v>
      </c>
      <c r="C43" s="108">
        <v>2010</v>
      </c>
      <c r="D43" s="161">
        <v>68.603160000000003</v>
      </c>
      <c r="E43" s="161">
        <v>54.486130000000003</v>
      </c>
      <c r="F43" s="161">
        <v>64.855679976480346</v>
      </c>
      <c r="G43" s="161">
        <v>60.574947426009764</v>
      </c>
    </row>
    <row r="44" spans="2:7">
      <c r="B44" s="104" t="s">
        <v>34</v>
      </c>
      <c r="C44" s="104">
        <v>2010</v>
      </c>
      <c r="D44" s="161">
        <v>59.634920000000001</v>
      </c>
      <c r="E44" s="161">
        <v>55.444710000000001</v>
      </c>
      <c r="F44" s="161">
        <v>64.855679976480346</v>
      </c>
      <c r="G44" s="161">
        <v>60.574947426009764</v>
      </c>
    </row>
    <row r="45" spans="2:7">
      <c r="B45" s="104" t="s">
        <v>42</v>
      </c>
      <c r="C45" s="104">
        <v>2011</v>
      </c>
      <c r="D45" s="161">
        <v>88.04325</v>
      </c>
      <c r="E45" s="161">
        <v>82.13561</v>
      </c>
      <c r="F45" s="161">
        <v>64.855679976480346</v>
      </c>
      <c r="G45" s="161">
        <v>60.574947426009764</v>
      </c>
    </row>
    <row r="46" spans="2:7">
      <c r="B46" s="104" t="s">
        <v>44</v>
      </c>
      <c r="C46" s="104">
        <v>2011</v>
      </c>
      <c r="D46" s="161">
        <v>83.485550000000003</v>
      </c>
      <c r="E46" s="161">
        <v>82.322220000000002</v>
      </c>
      <c r="F46" s="161">
        <v>64.855679976480346</v>
      </c>
      <c r="G46" s="161">
        <v>60.574947426009764</v>
      </c>
    </row>
    <row r="47" spans="2:7">
      <c r="B47" s="104" t="s">
        <v>48</v>
      </c>
      <c r="C47" s="104">
        <v>2010</v>
      </c>
      <c r="D47" s="161">
        <v>86.413679999999999</v>
      </c>
      <c r="E47" s="161">
        <v>85.902699999999996</v>
      </c>
      <c r="F47" s="161">
        <v>64.855679976480346</v>
      </c>
      <c r="G47" s="161">
        <v>60.574947426009764</v>
      </c>
    </row>
    <row r="48" spans="2:7">
      <c r="B48" s="104" t="s">
        <v>40</v>
      </c>
      <c r="C48" s="108">
        <v>2010</v>
      </c>
      <c r="D48" s="161">
        <v>87.457160000000002</v>
      </c>
      <c r="E48" s="161">
        <v>92.36672999999999</v>
      </c>
      <c r="F48" s="161">
        <v>64.855679976480346</v>
      </c>
      <c r="G48" s="161">
        <v>60.574947426009764</v>
      </c>
    </row>
    <row r="49" spans="2:16">
      <c r="B49" s="109" t="s">
        <v>24</v>
      </c>
      <c r="C49" s="110">
        <v>2009</v>
      </c>
      <c r="D49" s="162">
        <v>96.563140000000004</v>
      </c>
      <c r="E49" s="162">
        <v>96.833280000000002</v>
      </c>
      <c r="F49" s="162">
        <v>64.855679976480346</v>
      </c>
      <c r="G49" s="162">
        <v>60.574947426009764</v>
      </c>
    </row>
    <row r="50" spans="2:16">
      <c r="D50" s="161"/>
      <c r="E50" s="161"/>
      <c r="F50" s="108"/>
      <c r="G50" s="108"/>
    </row>
    <row r="51" spans="2:16">
      <c r="D51" s="160"/>
      <c r="E51" s="160"/>
    </row>
    <row r="53" spans="2:16">
      <c r="D53" s="160"/>
      <c r="E53" s="160"/>
    </row>
    <row r="54" spans="2:16">
      <c r="D54" s="160"/>
      <c r="E54" s="160"/>
      <c r="P54" s="108"/>
    </row>
    <row r="55" spans="2:16">
      <c r="D55" s="160"/>
      <c r="E55" s="160"/>
    </row>
    <row r="56" spans="2:16">
      <c r="D56" s="160"/>
      <c r="E56" s="160"/>
    </row>
    <row r="57" spans="2:16">
      <c r="D57" s="160"/>
      <c r="E57" s="160"/>
    </row>
    <row r="58" spans="2:16">
      <c r="D58" s="160"/>
      <c r="E58" s="160"/>
    </row>
    <row r="59" spans="2:16">
      <c r="D59" s="160"/>
      <c r="E59" s="160"/>
    </row>
    <row r="60" spans="2:16">
      <c r="D60" s="160"/>
      <c r="E60" s="160"/>
    </row>
    <row r="61" spans="2:16">
      <c r="D61" s="160"/>
      <c r="E61" s="160"/>
    </row>
    <row r="62" spans="2:16">
      <c r="D62" s="160"/>
      <c r="E62" s="160"/>
    </row>
    <row r="63" spans="2:16">
      <c r="D63" s="160"/>
      <c r="E63" s="160"/>
    </row>
    <row r="64" spans="2:16">
      <c r="D64" s="160"/>
      <c r="E64" s="160"/>
    </row>
    <row r="65" spans="4:5">
      <c r="D65" s="160"/>
      <c r="E65" s="160"/>
    </row>
    <row r="66" spans="4:5">
      <c r="D66" s="160"/>
      <c r="E66" s="160"/>
    </row>
    <row r="67" spans="4:5">
      <c r="D67" s="160"/>
      <c r="E67" s="160"/>
    </row>
    <row r="68" spans="4:5">
      <c r="D68" s="160"/>
      <c r="E68" s="160"/>
    </row>
    <row r="69" spans="4:5">
      <c r="D69" s="160"/>
      <c r="E69" s="160"/>
    </row>
    <row r="70" spans="4:5">
      <c r="D70" s="160"/>
      <c r="E70" s="160"/>
    </row>
    <row r="71" spans="4:5">
      <c r="D71" s="160"/>
      <c r="E71" s="160"/>
    </row>
  </sheetData>
  <sortState ref="B31:L49">
    <sortCondition ref="E4:E22"/>
  </sortState>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Index</vt:lpstr>
      <vt:lpstr>2.1</vt:lpstr>
      <vt:lpstr>2.2</vt:lpstr>
      <vt:lpstr>2.3</vt:lpstr>
      <vt:lpstr>2.4</vt:lpstr>
      <vt:lpstr>2.3.1</vt:lpstr>
      <vt:lpstr>2.5</vt:lpstr>
      <vt:lpstr>2.6</vt:lpstr>
      <vt:lpstr>2.7</vt:lpstr>
      <vt:lpstr>2.8</vt:lpstr>
      <vt:lpstr>2.9</vt:lpstr>
      <vt:lpstr>2.10</vt:lpstr>
      <vt:lpstr>2.11</vt:lpstr>
      <vt:lpstr>2.12</vt:lpstr>
      <vt:lpstr>2.13</vt:lpstr>
      <vt:lpstr>2.5.1</vt:lpstr>
      <vt:lpstr>2.14</vt:lpstr>
      <vt:lpstr>2.7.1</vt:lpstr>
      <vt:lpstr>T2.1.1</vt:lpstr>
      <vt:lpstr>T2.1</vt:lpstr>
      <vt:lpstr>T2.2</vt:lpstr>
      <vt:lpstr>T2.3</vt:lpstr>
    </vt:vector>
  </TitlesOfParts>
  <Company>Inter-American Development 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Inter-American Development Bank</dc:creator>
  <cp:lastModifiedBy>MLO</cp:lastModifiedBy>
  <dcterms:created xsi:type="dcterms:W3CDTF">2013-02-13T19:32:32Z</dcterms:created>
  <dcterms:modified xsi:type="dcterms:W3CDTF">2015-12-16T18:22:22Z</dcterms:modified>
</cp:coreProperties>
</file>