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https://idbg-my.sharepoint.com/personal/lauraguz_iadb_org/Documents/Documents/SCL_LMK General/metadata/Demanda/"/>
    </mc:Choice>
  </mc:AlternateContent>
  <xr:revisionPtr revIDLastSave="139" documentId="8_{A4ACB24C-E24F-4C9E-966E-5128A317BDC4}" xr6:coauthVersionLast="47" xr6:coauthVersionMax="47" xr10:uidLastSave="{4058C99C-74F2-40D2-887A-2A0C2700BB49}"/>
  <bookViews>
    <workbookView xWindow="-110" yWindow="-110" windowWidth="19420" windowHeight="10300" tabRatio="831" xr2:uid="{00000000-000D-0000-FFFF-FFFF00000000}"/>
  </bookViews>
  <sheets>
    <sheet name="ÍNDICE" sheetId="75" r:id="rId1"/>
    <sheet name="Demanda-Parte 1" sheetId="37" r:id="rId2"/>
    <sheet name="Demanda - T1" sheetId="2" r:id="rId3"/>
    <sheet name="Demanda - T2" sheetId="4" r:id="rId4"/>
    <sheet name="Demanda - T3" sheetId="5" r:id="rId5"/>
    <sheet name="Demanda - T4" sheetId="6" r:id="rId6"/>
    <sheet name="Demanda - T5" sheetId="7" r:id="rId7"/>
    <sheet name="Demanda - T6" sheetId="8" r:id="rId8"/>
    <sheet name="Demanda - T7" sheetId="9" r:id="rId9"/>
    <sheet name="Demanda - T8" sheetId="10" r:id="rId10"/>
    <sheet name="Demanda - T9" sheetId="11" r:id="rId11"/>
    <sheet name="Demanda   T10" sheetId="12" r:id="rId12"/>
    <sheet name="Demanda - T11" sheetId="13" r:id="rId13"/>
    <sheet name="Demanda - T12" sheetId="14" r:id="rId14"/>
    <sheet name="Demanda - T13" sheetId="15" r:id="rId15"/>
    <sheet name="Demanda - T14" sheetId="16" r:id="rId16"/>
    <sheet name="Demanda - T15 y T16" sheetId="17" r:id="rId17"/>
    <sheet name="Demanda Parte 2" sheetId="18" r:id="rId18"/>
    <sheet name="Demanda - T17" sheetId="19" r:id="rId19"/>
    <sheet name="Demanda - T18" sheetId="20" r:id="rId20"/>
    <sheet name="Demanda - T21" sheetId="23" r:id="rId21"/>
    <sheet name="Demanda - T19" sheetId="21" r:id="rId22"/>
    <sheet name="Demanda -T20" sheetId="53" r:id="rId23"/>
    <sheet name="Demanda - T22 " sheetId="68" r:id="rId24"/>
    <sheet name="Demanda - T23" sheetId="69" r:id="rId25"/>
    <sheet name="Demanda - T24 " sheetId="70" r:id="rId26"/>
    <sheet name="Demanda - T25" sheetId="71" r:id="rId27"/>
    <sheet name="Demanda Parte 3" sheetId="67" r:id="rId28"/>
    <sheet name="Demanda - T26" sheetId="24" r:id="rId29"/>
    <sheet name="Demanda - T27" sheetId="25" r:id="rId30"/>
    <sheet name="Demanda - T28" sheetId="26" r:id="rId31"/>
    <sheet name="Demanda - T29" sheetId="27" r:id="rId32"/>
    <sheet name="Demanda - T30" sheetId="28" r:id="rId33"/>
    <sheet name="Demanda - T31" sheetId="29" r:id="rId34"/>
    <sheet name="Demanda - T32" sheetId="30" r:id="rId35"/>
    <sheet name="Demanda-Parte 4" sheetId="32" r:id="rId36"/>
    <sheet name="Demanda - T33" sheetId="31" r:id="rId37"/>
    <sheet name="Demanda - T34" sheetId="65" r:id="rId38"/>
    <sheet name="Demanda - Parte 5" sheetId="34" r:id="rId39"/>
    <sheet name="Demanda - T35" sheetId="38" r:id="rId40"/>
    <sheet name="Demanda - T36" sheetId="39" r:id="rId41"/>
    <sheet name="Demanda - T37" sheetId="40" r:id="rId42"/>
    <sheet name="Demanda - T38" sheetId="41" r:id="rId43"/>
    <sheet name="Parte 6 - Indice de Desacople " sheetId="43" r:id="rId44"/>
    <sheet name="Demanda - T39" sheetId="42" r:id="rId45"/>
    <sheet name="Demanda - T40 y T41" sheetId="44" r:id="rId46"/>
    <sheet name="Demanda-Parte 7" sheetId="45" r:id="rId47"/>
    <sheet name="Demanda T42" sheetId="46" r:id="rId48"/>
    <sheet name="Demanda T43 y T44" sheetId="47" r:id="rId49"/>
    <sheet name="Demanda T45" sheetId="48" r:id="rId50"/>
    <sheet name="Demanda T46" sheetId="49" r:id="rId51"/>
    <sheet name="Demanda T47" sheetId="50" r:id="rId52"/>
    <sheet name="Demanda T48" sheetId="51" r:id="rId53"/>
    <sheet name="Demanda-Parte 8" sheetId="52" r:id="rId54"/>
    <sheet name="Demanda - T49" sheetId="54" r:id="rId55"/>
    <sheet name="Demanda - T50" sheetId="55" r:id="rId56"/>
    <sheet name="Demanda - T51" sheetId="56" r:id="rId57"/>
    <sheet name="Demanda - T52" sheetId="57" r:id="rId58"/>
    <sheet name="Demanda - T53" sheetId="58" r:id="rId59"/>
    <sheet name="Demanda - T54" sheetId="59" r:id="rId60"/>
    <sheet name="Demanda-Parte 9" sheetId="60" r:id="rId61"/>
    <sheet name="Demanda - T55" sheetId="61" r:id="rId6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 i="70" l="1"/>
  <c r="Q12" i="70"/>
  <c r="Q11" i="70"/>
  <c r="Q10" i="70"/>
  <c r="Q9" i="70"/>
  <c r="Q8" i="70"/>
  <c r="Q13" i="69"/>
  <c r="Q12" i="69"/>
  <c r="Q11" i="69"/>
  <c r="Q10" i="69"/>
  <c r="Q9" i="69"/>
  <c r="Q8" i="69"/>
  <c r="N100" i="68"/>
  <c r="N99" i="68"/>
  <c r="N98" i="68"/>
  <c r="N97" i="68"/>
  <c r="N53" i="68"/>
  <c r="N52" i="68"/>
  <c r="N51" i="68"/>
  <c r="N54" i="68"/>
  <c r="G6" i="29" l="1"/>
  <c r="F6" i="29"/>
  <c r="E6" i="29"/>
  <c r="D6" i="29"/>
  <c r="C6" i="29"/>
  <c r="R7" i="26"/>
  <c r="L6" i="26"/>
  <c r="K6" i="26"/>
  <c r="J6" i="26"/>
  <c r="I6" i="26"/>
  <c r="H6" i="26"/>
  <c r="G6" i="26"/>
  <c r="F6" i="26"/>
  <c r="E6" i="26"/>
  <c r="D6" i="26"/>
  <c r="C6" i="26"/>
  <c r="F6" i="17"/>
  <c r="J6" i="17" s="1"/>
  <c r="D6" i="17"/>
  <c r="I6" i="17" s="1"/>
  <c r="G6" i="16"/>
  <c r="F6" i="16"/>
  <c r="E6" i="16"/>
  <c r="D6" i="16"/>
  <c r="C6" i="16"/>
  <c r="C6" i="14"/>
  <c r="J7" i="13"/>
  <c r="I7" i="13"/>
  <c r="H7" i="13"/>
  <c r="G7" i="13"/>
  <c r="F7" i="13"/>
  <c r="E7" i="13"/>
  <c r="D7" i="13"/>
  <c r="C7" i="13"/>
  <c r="I27" i="58" l="1"/>
  <c r="G27" i="58"/>
  <c r="F27" i="58"/>
  <c r="E27" i="58"/>
  <c r="D27" i="58"/>
  <c r="C27" i="58"/>
  <c r="K6" i="57"/>
  <c r="J6" i="57"/>
  <c r="I6" i="57"/>
  <c r="H6" i="57"/>
  <c r="G6" i="57"/>
  <c r="F6" i="57"/>
  <c r="E6" i="57"/>
  <c r="D6" i="57"/>
  <c r="C6" i="57"/>
  <c r="O16" i="56"/>
  <c r="O15" i="56"/>
  <c r="O14" i="56"/>
  <c r="O13" i="56"/>
  <c r="P9" i="56"/>
  <c r="O9" i="56"/>
  <c r="P8" i="56"/>
  <c r="O8" i="56"/>
  <c r="P7" i="56"/>
  <c r="O7" i="56"/>
  <c r="C6" i="56"/>
  <c r="J16" i="55"/>
  <c r="I16" i="55"/>
  <c r="J15" i="55"/>
  <c r="I15" i="55"/>
  <c r="J14" i="55"/>
  <c r="I14" i="55"/>
  <c r="J13" i="55"/>
  <c r="I13" i="55"/>
  <c r="J12" i="55"/>
  <c r="I12" i="55"/>
  <c r="J11" i="55"/>
  <c r="I11" i="55"/>
  <c r="J10" i="55"/>
  <c r="I10" i="55"/>
  <c r="J9" i="55"/>
  <c r="I9" i="55"/>
  <c r="J8" i="55"/>
  <c r="I8" i="55"/>
  <c r="J7" i="55"/>
  <c r="I7" i="55"/>
  <c r="G6" i="55"/>
  <c r="E6" i="55"/>
  <c r="C6" i="55"/>
  <c r="G6" i="54"/>
  <c r="F6" i="54"/>
  <c r="E6" i="54"/>
  <c r="D6" i="54"/>
  <c r="C6" i="54"/>
  <c r="W14" i="47"/>
  <c r="V14" i="47"/>
  <c r="W13" i="47"/>
  <c r="V13" i="47"/>
  <c r="W12" i="47"/>
  <c r="V12" i="47"/>
  <c r="W11" i="47"/>
  <c r="V11" i="47"/>
  <c r="W10" i="47"/>
  <c r="V10" i="47"/>
  <c r="W9" i="47"/>
  <c r="V9" i="47"/>
  <c r="W8" i="47"/>
  <c r="V8" i="47"/>
  <c r="W7" i="47"/>
  <c r="V7" i="47"/>
  <c r="W6" i="47"/>
  <c r="V6" i="47"/>
  <c r="W5" i="47"/>
  <c r="V5" i="47"/>
  <c r="H6" i="46"/>
  <c r="G6" i="46"/>
  <c r="F6" i="46"/>
  <c r="E6" i="46"/>
  <c r="D6" i="46"/>
  <c r="L35" i="42"/>
  <c r="K35" i="42"/>
  <c r="L34" i="42"/>
  <c r="K34" i="42"/>
  <c r="L33" i="42"/>
  <c r="K33" i="42"/>
  <c r="L32" i="42"/>
  <c r="K32" i="42"/>
  <c r="L31" i="42"/>
  <c r="K31" i="42"/>
  <c r="L30" i="42"/>
  <c r="K30" i="42"/>
  <c r="L29" i="42"/>
  <c r="K29" i="42"/>
  <c r="L28" i="42"/>
  <c r="K28" i="42"/>
  <c r="L27" i="42"/>
  <c r="K27" i="42"/>
  <c r="L26" i="42"/>
  <c r="K26" i="42"/>
  <c r="L25" i="42"/>
  <c r="K25" i="42"/>
  <c r="L17" i="42"/>
  <c r="K17" i="42"/>
  <c r="L16" i="42"/>
  <c r="K16" i="42"/>
  <c r="L15" i="42"/>
  <c r="K15" i="42"/>
  <c r="L14" i="42"/>
  <c r="K14" i="42"/>
  <c r="L13" i="42"/>
  <c r="K13" i="42"/>
  <c r="L12" i="42"/>
  <c r="K12" i="42"/>
  <c r="L11" i="42"/>
  <c r="K11" i="42"/>
  <c r="L10" i="42"/>
  <c r="K10" i="42"/>
  <c r="L9" i="42"/>
  <c r="K9" i="42"/>
  <c r="L8" i="42"/>
  <c r="K8" i="42"/>
  <c r="G15" i="41"/>
  <c r="G14" i="41"/>
  <c r="G13" i="41"/>
  <c r="G12" i="41"/>
  <c r="G11" i="41"/>
  <c r="G10" i="41"/>
  <c r="G9" i="41"/>
  <c r="G8" i="41"/>
  <c r="G7" i="41"/>
  <c r="G6" i="41"/>
  <c r="G5" i="41"/>
  <c r="D16" i="40"/>
  <c r="D15" i="40"/>
  <c r="D14" i="40"/>
  <c r="D13" i="40"/>
  <c r="D12" i="40"/>
  <c r="D11" i="40"/>
  <c r="D10" i="40"/>
  <c r="D9" i="40"/>
  <c r="D8" i="40"/>
  <c r="H7" i="40"/>
  <c r="D7" i="40"/>
  <c r="D6" i="40"/>
  <c r="D52" i="39"/>
  <c r="D51" i="39"/>
  <c r="D50" i="39"/>
  <c r="D49" i="39"/>
  <c r="D48" i="39"/>
  <c r="D47" i="39"/>
  <c r="D46" i="39"/>
  <c r="D45" i="39"/>
  <c r="D44" i="39"/>
  <c r="D43" i="39"/>
  <c r="AU27" i="39"/>
  <c r="D42" i="39"/>
  <c r="P34" i="39"/>
  <c r="M34" i="39"/>
  <c r="J34" i="39"/>
  <c r="G34" i="39"/>
  <c r="D34" i="39"/>
  <c r="P33" i="39"/>
  <c r="M33" i="39"/>
  <c r="J33" i="39"/>
  <c r="G33" i="39"/>
  <c r="D33" i="39"/>
  <c r="P32" i="39"/>
  <c r="M32" i="39"/>
  <c r="J32" i="39"/>
  <c r="G32" i="39"/>
  <c r="D32" i="39"/>
  <c r="P31" i="39"/>
  <c r="M31" i="39"/>
  <c r="J31" i="39"/>
  <c r="G31" i="39"/>
  <c r="D31" i="39"/>
  <c r="P30" i="39"/>
  <c r="M30" i="39"/>
  <c r="J30" i="39"/>
  <c r="G30" i="39"/>
  <c r="D30" i="39"/>
  <c r="P29" i="39"/>
  <c r="M29" i="39"/>
  <c r="J29" i="39"/>
  <c r="G29" i="39"/>
  <c r="D29" i="39"/>
  <c r="Z28" i="39"/>
  <c r="P28" i="39"/>
  <c r="M28" i="39"/>
  <c r="J28" i="39"/>
  <c r="G28" i="39"/>
  <c r="D28" i="39"/>
  <c r="Z27" i="39"/>
  <c r="P27" i="39"/>
  <c r="M27" i="39"/>
  <c r="J27" i="39"/>
  <c r="G27" i="39"/>
  <c r="D27" i="39"/>
  <c r="Z26" i="39"/>
  <c r="P26" i="39"/>
  <c r="M26" i="39"/>
  <c r="J26" i="39"/>
  <c r="G26" i="39"/>
  <c r="D26" i="39"/>
  <c r="Z25" i="39"/>
  <c r="P25" i="39"/>
  <c r="M25" i="39"/>
  <c r="J25" i="39"/>
  <c r="G25" i="39"/>
  <c r="D25" i="39"/>
  <c r="Z24" i="39"/>
  <c r="P24" i="39"/>
  <c r="M24" i="39"/>
  <c r="J24" i="39"/>
  <c r="G24" i="39"/>
  <c r="D24" i="39"/>
  <c r="S16" i="39"/>
  <c r="P16" i="39"/>
  <c r="M16" i="39"/>
  <c r="J16" i="39"/>
  <c r="G16" i="39"/>
  <c r="D16" i="39"/>
  <c r="S15" i="39"/>
  <c r="P15" i="39"/>
  <c r="M15" i="39"/>
  <c r="J15" i="39"/>
  <c r="G15" i="39"/>
  <c r="D15" i="39"/>
  <c r="S14" i="39"/>
  <c r="P14" i="39"/>
  <c r="M14" i="39"/>
  <c r="J14" i="39"/>
  <c r="G14" i="39"/>
  <c r="D14" i="39"/>
  <c r="S13" i="39"/>
  <c r="P13" i="39"/>
  <c r="M13" i="39"/>
  <c r="J13" i="39"/>
  <c r="G13" i="39"/>
  <c r="D13" i="39"/>
  <c r="S12" i="39"/>
  <c r="P12" i="39"/>
  <c r="M12" i="39"/>
  <c r="J12" i="39"/>
  <c r="G12" i="39"/>
  <c r="D12" i="39"/>
  <c r="W11" i="39"/>
  <c r="S11" i="39"/>
  <c r="P11" i="39"/>
  <c r="M11" i="39"/>
  <c r="J11" i="39"/>
  <c r="G11" i="39"/>
  <c r="D11" i="39"/>
  <c r="W10" i="39"/>
  <c r="S10" i="39"/>
  <c r="P10" i="39"/>
  <c r="M10" i="39"/>
  <c r="J10" i="39"/>
  <c r="G10" i="39"/>
  <c r="D10" i="39"/>
  <c r="W9" i="39"/>
  <c r="S9" i="39"/>
  <c r="P9" i="39"/>
  <c r="M9" i="39"/>
  <c r="J9" i="39"/>
  <c r="G9" i="39"/>
  <c r="D9" i="39"/>
  <c r="W8" i="39"/>
  <c r="S8" i="39"/>
  <c r="P8" i="39"/>
  <c r="M8" i="39"/>
  <c r="J8" i="39"/>
  <c r="G8" i="39"/>
  <c r="D8" i="39"/>
  <c r="W7" i="39"/>
  <c r="S7" i="39"/>
  <c r="P7" i="39"/>
  <c r="M7" i="39"/>
  <c r="J7" i="39"/>
  <c r="G7" i="39"/>
  <c r="D7" i="39"/>
  <c r="W6" i="39"/>
  <c r="S6" i="39"/>
  <c r="P6" i="39"/>
  <c r="M6" i="39"/>
  <c r="J6" i="39"/>
  <c r="G6" i="39"/>
  <c r="D6" i="39"/>
  <c r="O16" i="38"/>
  <c r="P15" i="38"/>
  <c r="O15" i="38"/>
  <c r="P14" i="38"/>
  <c r="O14" i="38"/>
  <c r="P13" i="38"/>
  <c r="O13" i="38"/>
  <c r="P12" i="38"/>
  <c r="O12" i="38"/>
  <c r="P11" i="38"/>
  <c r="O11" i="38"/>
  <c r="P10" i="38"/>
  <c r="O10" i="38"/>
  <c r="P9" i="38"/>
  <c r="O9" i="38"/>
  <c r="P8" i="38"/>
  <c r="O8" i="38"/>
  <c r="P7" i="38"/>
  <c r="O7" i="38"/>
  <c r="P6" i="38"/>
  <c r="O6" i="38"/>
  <c r="J47" i="31"/>
  <c r="H47" i="31"/>
  <c r="F47" i="31"/>
  <c r="D47" i="31"/>
  <c r="G6" i="28"/>
  <c r="F6" i="28"/>
  <c r="E6" i="28"/>
  <c r="D6" i="28"/>
  <c r="C6" i="28"/>
  <c r="R16" i="26"/>
  <c r="R15" i="26"/>
  <c r="R14" i="26"/>
  <c r="R13" i="26"/>
  <c r="R12" i="26"/>
  <c r="R11" i="26"/>
  <c r="R10" i="26"/>
  <c r="R9" i="26"/>
  <c r="R8" i="26"/>
  <c r="M6" i="26"/>
  <c r="G6" i="24"/>
  <c r="F6" i="24"/>
  <c r="E6" i="24"/>
  <c r="D6" i="24"/>
  <c r="C6" i="24"/>
  <c r="C6" i="53"/>
  <c r="G6" i="21"/>
  <c r="F6" i="21"/>
  <c r="E6" i="21"/>
  <c r="D6" i="21"/>
  <c r="C6" i="21"/>
  <c r="M6" i="20"/>
  <c r="K6" i="20"/>
  <c r="I6" i="20"/>
  <c r="G6" i="20"/>
  <c r="E6" i="20"/>
  <c r="C6" i="20"/>
  <c r="G6" i="15"/>
  <c r="F6" i="15"/>
  <c r="E6" i="15"/>
  <c r="D6" i="15"/>
  <c r="C6" i="15"/>
  <c r="I16" i="14"/>
  <c r="I15" i="14"/>
  <c r="I14" i="14"/>
  <c r="I13" i="14"/>
  <c r="I9" i="14"/>
  <c r="I8" i="14"/>
  <c r="I7" i="14"/>
  <c r="G6" i="14"/>
  <c r="E6" i="14"/>
  <c r="K7" i="13"/>
  <c r="G6" i="9"/>
  <c r="F6" i="9"/>
  <c r="E6" i="9"/>
  <c r="D6" i="9"/>
  <c r="C6" i="9"/>
  <c r="G6" i="8"/>
  <c r="F6" i="8"/>
  <c r="E6" i="8"/>
  <c r="D6" i="8"/>
  <c r="C6" i="8"/>
  <c r="G6" i="7"/>
  <c r="F6" i="7"/>
  <c r="E6" i="7"/>
  <c r="C6" i="7"/>
  <c r="G6" i="6"/>
  <c r="F6" i="6"/>
  <c r="E6" i="6"/>
  <c r="D6" i="6"/>
  <c r="C6" i="6"/>
  <c r="G6" i="5"/>
  <c r="F6" i="5"/>
  <c r="E6" i="5"/>
  <c r="D6" i="5"/>
  <c r="C6" i="5"/>
  <c r="H6" i="4"/>
  <c r="G6" i="4"/>
  <c r="F6" i="4"/>
  <c r="E6" i="4"/>
  <c r="D6" i="4"/>
  <c r="J6" i="6" l="1"/>
  <c r="I6" i="6"/>
  <c r="J6" i="5"/>
  <c r="I6" i="5"/>
  <c r="J6" i="7"/>
  <c r="I6" i="7"/>
  <c r="J6" i="9"/>
  <c r="I6" i="9"/>
  <c r="I6" i="14"/>
  <c r="F6" i="14"/>
  <c r="H6" i="14"/>
  <c r="D6" i="14"/>
  <c r="I6" i="8"/>
  <c r="J6" i="8"/>
  <c r="J6" i="4"/>
  <c r="K6" i="4"/>
</calcChain>
</file>

<file path=xl/sharedStrings.xml><?xml version="1.0" encoding="utf-8"?>
<sst xmlns="http://schemas.openxmlformats.org/spreadsheetml/2006/main" count="2303" uniqueCount="492">
  <si>
    <t>Demanda T1</t>
  </si>
  <si>
    <t>Demanda T2</t>
  </si>
  <si>
    <t>Demanda T3</t>
  </si>
  <si>
    <t>Demanda T4</t>
  </si>
  <si>
    <t>Demanda T5</t>
  </si>
  <si>
    <t>Demanta T6</t>
  </si>
  <si>
    <t>Demanda T7</t>
  </si>
  <si>
    <t>Demanda T8</t>
  </si>
  <si>
    <t>Demanda T9</t>
  </si>
  <si>
    <t>Demanda T10</t>
  </si>
  <si>
    <t>Demanda T11</t>
  </si>
  <si>
    <t>Demanda T12</t>
  </si>
  <si>
    <t>Demanda T13</t>
  </si>
  <si>
    <t>Demanta T14</t>
  </si>
  <si>
    <t>Demanta T15</t>
  </si>
  <si>
    <t>Demanta T16</t>
  </si>
  <si>
    <t xml:space="preserve">Demanda T17 </t>
  </si>
  <si>
    <t>Demanda T18</t>
  </si>
  <si>
    <t>Demanda T19</t>
  </si>
  <si>
    <t>Demanda T20</t>
  </si>
  <si>
    <t>Demanda T21</t>
  </si>
  <si>
    <t>Demanda T22</t>
  </si>
  <si>
    <t>Demanda T23</t>
  </si>
  <si>
    <t>Demanda T24</t>
  </si>
  <si>
    <t>Demanda T25</t>
  </si>
  <si>
    <t>Demanda T26</t>
  </si>
  <si>
    <t>Demanda T27</t>
  </si>
  <si>
    <t>Demanda T28</t>
  </si>
  <si>
    <t>Demanda T29</t>
  </si>
  <si>
    <t>Demanda T30</t>
  </si>
  <si>
    <t>Demanda T31</t>
  </si>
  <si>
    <t>Demanda T32</t>
  </si>
  <si>
    <t>Demanda T33</t>
  </si>
  <si>
    <t>Demanda T35</t>
  </si>
  <si>
    <t>Demanda T36</t>
  </si>
  <si>
    <t>Demanda T37</t>
  </si>
  <si>
    <t>Demanda T38</t>
  </si>
  <si>
    <t>Demanda T39</t>
  </si>
  <si>
    <t>Demanda T40</t>
  </si>
  <si>
    <t>Demanda T41</t>
  </si>
  <si>
    <t>Demanda T42</t>
  </si>
  <si>
    <t>Demanda T43</t>
  </si>
  <si>
    <t>Demanda T44</t>
  </si>
  <si>
    <t>Demanda T45</t>
  </si>
  <si>
    <t>Demanda T46</t>
  </si>
  <si>
    <t>Demanda T47</t>
  </si>
  <si>
    <t>Demanda T48</t>
  </si>
  <si>
    <t>Demanda T49</t>
  </si>
  <si>
    <t>Demanda T50</t>
  </si>
  <si>
    <t>Demanda T51</t>
  </si>
  <si>
    <t>Demanda T52</t>
  </si>
  <si>
    <t>Demanda T53</t>
  </si>
  <si>
    <t>Demanda T54</t>
  </si>
  <si>
    <t>Demanda T55</t>
  </si>
  <si>
    <t>Edad</t>
  </si>
  <si>
    <t>Tipo de contrato</t>
  </si>
  <si>
    <t/>
  </si>
  <si>
    <t>Tiene teléfono</t>
  </si>
  <si>
    <t>No tiene teléfono</t>
  </si>
  <si>
    <t>Total</t>
  </si>
  <si>
    <t>Número</t>
  </si>
  <si>
    <t>Porcentaje</t>
  </si>
  <si>
    <t>Tamaño</t>
  </si>
  <si>
    <t>Pequeña</t>
  </si>
  <si>
    <t>Mediana</t>
  </si>
  <si>
    <t>Grande</t>
  </si>
  <si>
    <t>Ciudad</t>
  </si>
  <si>
    <t>La Paz</t>
  </si>
  <si>
    <t>Cochabamba</t>
  </si>
  <si>
    <t>Santa Cruz</t>
  </si>
  <si>
    <t>Actividad Económica</t>
  </si>
  <si>
    <t>Manufactura</t>
  </si>
  <si>
    <t>Comercio</t>
  </si>
  <si>
    <t>Servicios</t>
  </si>
  <si>
    <t>Otros</t>
  </si>
  <si>
    <t xml:space="preserve">Tabla 1. Número y porcentaje estimado de empresas en el año 2023 según tamaño, ciudad y actividad económica. </t>
  </si>
  <si>
    <t>Tiene celular</t>
  </si>
  <si>
    <t>No tiene celular</t>
  </si>
  <si>
    <t>Tiene correo</t>
  </si>
  <si>
    <t>No tiene correo</t>
  </si>
  <si>
    <t>Tiene internet</t>
  </si>
  <si>
    <t>No tiene internet</t>
  </si>
  <si>
    <t>Empresas que tienen página de internet</t>
  </si>
  <si>
    <t>Empresas que no tienen página de internet.</t>
  </si>
  <si>
    <t>Empresas que usan computadora</t>
  </si>
  <si>
    <t>Empresas que no usan computadora</t>
  </si>
  <si>
    <t>Tienen teléfono</t>
  </si>
  <si>
    <t>Tienen acceso a internet</t>
  </si>
  <si>
    <t>Tienen celular</t>
  </si>
  <si>
    <t>Tienen email</t>
  </si>
  <si>
    <t>Tienen página de internet</t>
  </si>
  <si>
    <t>Tienen computadora</t>
  </si>
  <si>
    <t>Número de empresas</t>
  </si>
  <si>
    <t>Antigüedad de la empresa</t>
  </si>
  <si>
    <t>Años promedio</t>
  </si>
  <si>
    <t>Desviación estándar</t>
  </si>
  <si>
    <t>Mínimo</t>
  </si>
  <si>
    <t>Máximo</t>
  </si>
  <si>
    <t>Trabajadores al final de primer año de operaciones</t>
  </si>
  <si>
    <t>Número promedio</t>
  </si>
  <si>
    <t>Desviación Estándar</t>
  </si>
  <si>
    <t>Empresa Unipersonal</t>
  </si>
  <si>
    <t>Otra*</t>
  </si>
  <si>
    <t>* Administración pública, fundaciones sin fines de lucro y ONGs</t>
  </si>
  <si>
    <t xml:space="preserve">Sociedad de Responsabilidad Limitada </t>
  </si>
  <si>
    <t>Sociedad Anónima</t>
  </si>
  <si>
    <t>Sector público</t>
  </si>
  <si>
    <t>Sector Privado</t>
  </si>
  <si>
    <t>Mixta</t>
  </si>
  <si>
    <t>Casa Matriz</t>
  </si>
  <si>
    <t>Cantidad</t>
  </si>
  <si>
    <t>Tiene sucursal</t>
  </si>
  <si>
    <t>No tiene sucursal</t>
  </si>
  <si>
    <t>Sucursales de las empresas</t>
  </si>
  <si>
    <t>Regional</t>
  </si>
  <si>
    <t>Destinan su producción al mercado externo</t>
  </si>
  <si>
    <t>No destinan su producción al mercado externo</t>
  </si>
  <si>
    <t>Porcentaje de producción destinada al mercado externo</t>
  </si>
  <si>
    <t xml:space="preserve">PARTE 2:  DETALLE DE LOS EMPLEADOS </t>
  </si>
  <si>
    <t>Total trabajadores</t>
  </si>
  <si>
    <t>Trabajadores en la empresa</t>
  </si>
  <si>
    <t>Gerentes</t>
  </si>
  <si>
    <t>Técnicos</t>
  </si>
  <si>
    <t>Administrativos</t>
  </si>
  <si>
    <t>Profesionales/Consultores</t>
  </si>
  <si>
    <t>Obreros Calificados</t>
  </si>
  <si>
    <t>Obreros No calificados</t>
  </si>
  <si>
    <t>Aplican un proceso de control de calidad</t>
  </si>
  <si>
    <t>Alto riesgo tecnológico (ataque cibernético, seguridad informática)</t>
  </si>
  <si>
    <t>Dificultades en acceder a fuentes de financiamiento adecuadas</t>
  </si>
  <si>
    <t>El personal de la empresa es resistente al cambio</t>
  </si>
  <si>
    <t>Falta de calificaciones/ experiencia en el personal de la empresa</t>
  </si>
  <si>
    <t>Falta de información sobre tecnología o mercados</t>
  </si>
  <si>
    <t>Pocas oportunidades para cooperar con otras empresas</t>
  </si>
  <si>
    <t>Es demasiado fácil imitar a la innovación</t>
  </si>
  <si>
    <t xml:space="preserve">Pequeña </t>
  </si>
  <si>
    <t>Existe un departamento de recursos humanos</t>
  </si>
  <si>
    <t>No existe un departamento de recursos humanos</t>
  </si>
  <si>
    <t>1 (Barato)</t>
  </si>
  <si>
    <t xml:space="preserve">Tiempo promedio </t>
  </si>
  <si>
    <t>Tiempo promedio que le toma a la empresa llenar un puesto vacante para Gerentes (en días)</t>
  </si>
  <si>
    <t>Tiempo promedio que le toma a la empresa llenar un puesto vacante para Administrativos (en días)</t>
  </si>
  <si>
    <t>Tabla 34b. Tiempo promedio que le toma a las empresas llenar un puesto vacante para Administrativos según tamaño, ciudad y actividad económica (de la empresa).</t>
  </si>
  <si>
    <t>Tabla 34c. Tiempo promedio que le toma a las empresas llenar un puesto vacante para Profesionales/Consultores según tamaño, ciudad y actividad económica (de la empresa).</t>
  </si>
  <si>
    <t>Tiempo promedio que le toma a la empresa llenar un puesto vacante para Profesionales/Consultores (en días)</t>
  </si>
  <si>
    <t>Tabla 34d. Tiempo promedio que le toma a las empresas llenar un puesto vacante para Técnicos según tamaño, ciudad y actividad económica (de la empresa).</t>
  </si>
  <si>
    <t>Tabla 34e. Tiempo promedio que le toma a las empresas llenar un puesto vacante para Obreros Calificados según tamaño, ciudad y actividad económica (de la empresa).</t>
  </si>
  <si>
    <t>Tabla 34f. Tiempo promedio que le toma a las empresas llenar un puesto vacante para Obreros no Calificados según tamaño, ciudad y actividad económica (de la empresa).</t>
  </si>
  <si>
    <t>Utilizó bolsas de trabajo de las universidades</t>
  </si>
  <si>
    <t>Contrató a pasantes o practicantes</t>
  </si>
  <si>
    <t>A través de los sindicatos de su empresa</t>
  </si>
  <si>
    <t>Periódicos, radio o televisión</t>
  </si>
  <si>
    <t>Acudió a los servicios de una agencia privada de empleo</t>
  </si>
  <si>
    <t>Consultó sus propias bases de datos</t>
  </si>
  <si>
    <t>Por redes familiares, de amigos o colegas</t>
  </si>
  <si>
    <t>Por redes sociales (Facebook, Instagram)</t>
  </si>
  <si>
    <t>Por redes sociales específicas de contratación (LinkedIn, Indeed)</t>
  </si>
  <si>
    <t>Por plataformas de búsqueda de empleo (Trabajopolis, Trabajando.com)</t>
  </si>
  <si>
    <t>Bolsas de trabajo del gobierno (Servicio Plurinacional de Empleo)</t>
  </si>
  <si>
    <t>Bolsas de trabajo de institutos técnicos</t>
  </si>
  <si>
    <t>Acudió al Servicio Plurinacional de Empleo</t>
  </si>
  <si>
    <t>No acudió al Servicio Plurinacional de Empleo</t>
  </si>
  <si>
    <t>Empresas que cuentan con un programa definido para pasantes/ practicantes</t>
  </si>
  <si>
    <t>El salario ofrecido era insuficiente</t>
  </si>
  <si>
    <t>Los candidatos eran sub calificados</t>
  </si>
  <si>
    <t>Los candidatos eran sobre calificados</t>
  </si>
  <si>
    <t>Los candidatos carecían de experiencia</t>
  </si>
  <si>
    <t>Falta de información fiable sobre las calificaciones y la experiencia de los candidatos</t>
  </si>
  <si>
    <t>Incompatibilidad de horarios</t>
  </si>
  <si>
    <t>La empresa no tenia expertiz  en temas de contratación</t>
  </si>
  <si>
    <t>Información obtenida de la encuesta 2023</t>
  </si>
  <si>
    <t>Información de trabajadores desvinculados el año 2021 y 2022</t>
  </si>
  <si>
    <t>Los candidatos carecían de habilidades blandas</t>
  </si>
  <si>
    <t>Los candidatos carecían de habilidades duras</t>
  </si>
  <si>
    <t>Pequeñas</t>
  </si>
  <si>
    <t>Renuncia</t>
  </si>
  <si>
    <t>Despidos</t>
  </si>
  <si>
    <t xml:space="preserve">Número de empresas </t>
  </si>
  <si>
    <t>Ascendidos</t>
  </si>
  <si>
    <t>Jubilados</t>
  </si>
  <si>
    <t>Baja productividad</t>
  </si>
  <si>
    <t>Bajo nivel de habilidades específicas</t>
  </si>
  <si>
    <t>Problemas de comportamiento o conducta</t>
  </si>
  <si>
    <t>Razones económicas de la empresa</t>
  </si>
  <si>
    <t>Ausentismo</t>
  </si>
  <si>
    <t>Falta grave (Robo o falta a la moral)</t>
  </si>
  <si>
    <t>Otras</t>
  </si>
  <si>
    <t>Término de contrato</t>
  </si>
  <si>
    <t>Cambios en las funciones y/o organización de la empresa</t>
  </si>
  <si>
    <t>Introducción de nuevas tecnologías</t>
  </si>
  <si>
    <t>Situación económica de la empresa inestable a causa de la COVID-19</t>
  </si>
  <si>
    <t>El empleado o su familia tenían COVID-19</t>
  </si>
  <si>
    <t>El empleado no cumplía con los protocolos de bioseguridad</t>
  </si>
  <si>
    <t xml:space="preserve">Información sobre las habilidades que la empresa requiere que tengan los trabajadores </t>
  </si>
  <si>
    <t>A partir de las tres ocupaciones esenciales dentro la línea directa de producción de la empresa  o su actividad principal</t>
  </si>
  <si>
    <t xml:space="preserve">Parte 5:  HABILIDADES </t>
  </si>
  <si>
    <t>Pensamiento Crítico en porcentaje</t>
  </si>
  <si>
    <t>Uso de equipos en porcentaje</t>
  </si>
  <si>
    <t>Si</t>
  </si>
  <si>
    <t>No</t>
  </si>
  <si>
    <t>Responsabilidad y compromiso en porcentaje</t>
  </si>
  <si>
    <t>Atención y servicio al cliente en porcentaje</t>
  </si>
  <si>
    <t>Cálculo y numérica en porcentaje</t>
  </si>
  <si>
    <t>Manejo de herramientas digitales</t>
  </si>
  <si>
    <t>Lectura y escritura (En Español) en porcentaje</t>
  </si>
  <si>
    <t>Comunicación verbal (En Español) en porcentaje</t>
  </si>
  <si>
    <t>Comunicación verbal, lectura y escritura en inglés en porcentaje</t>
  </si>
  <si>
    <t xml:space="preserve">PARTE 1:  INFORMACION GENERAL DE LA EMPRESA
</t>
  </si>
  <si>
    <t>Hoja</t>
  </si>
  <si>
    <t>Obreros No Calificados</t>
  </si>
  <si>
    <t>Habilidades de liderazgo</t>
  </si>
  <si>
    <t>Habilidades de trabajo en equipo</t>
  </si>
  <si>
    <t>Habilidades de resolución de problemas</t>
  </si>
  <si>
    <t>Habilidades de Conocimiento</t>
  </si>
  <si>
    <t>Habilidades Socioemocionales</t>
  </si>
  <si>
    <t>Habilidades Digitales</t>
  </si>
  <si>
    <t>Habilidades Especificas</t>
  </si>
  <si>
    <t>Se necesitan hablidades complejas de aprender</t>
  </si>
  <si>
    <t>Se necesitan habilidades que no son complejas de aprender</t>
  </si>
  <si>
    <t>Se necesitan las mismas habilidades</t>
  </si>
  <si>
    <t>No sabe/no responde</t>
  </si>
  <si>
    <t>Se necesitan hablidades más  complejas</t>
  </si>
  <si>
    <t>Se necesitan habilidades menos complejas</t>
  </si>
  <si>
    <t>Se necesitan habilidades diferentes</t>
  </si>
  <si>
    <t>Desacople</t>
  </si>
  <si>
    <t>Conocimiento</t>
  </si>
  <si>
    <t>Comportamiento</t>
  </si>
  <si>
    <t>Digital</t>
  </si>
  <si>
    <t>Específica</t>
  </si>
  <si>
    <t>Valoración</t>
  </si>
  <si>
    <t>Dificultad</t>
  </si>
  <si>
    <t>Socioemocionales</t>
  </si>
  <si>
    <t>Digitales</t>
  </si>
  <si>
    <t>Especificas</t>
  </si>
  <si>
    <t>Profesionales / Consultores</t>
  </si>
  <si>
    <t xml:space="preserve">Información sobre la capacitación de los trabajadores </t>
  </si>
  <si>
    <t>Empresas que capacitaron a alguno de sus trabajadores</t>
  </si>
  <si>
    <t>Empresas que no capacitaron a alguno de sus trabajadores</t>
  </si>
  <si>
    <t>Gasto en capacitación durante el 2022</t>
  </si>
  <si>
    <t>Número de empresas que capacitaron</t>
  </si>
  <si>
    <t>Gasto en capacitación durante el 2021</t>
  </si>
  <si>
    <t>Personas que las empresas capacitaron durante el 2021</t>
  </si>
  <si>
    <t>Otros fondos</t>
  </si>
  <si>
    <t>Fondos personales del trabajador</t>
  </si>
  <si>
    <t>La empresa misma</t>
  </si>
  <si>
    <t>Subsidio Público</t>
  </si>
  <si>
    <t>Departamento</t>
  </si>
  <si>
    <t>Agente externo virtual</t>
  </si>
  <si>
    <t>Agente interno presencial</t>
  </si>
  <si>
    <t>Agente interno virtual</t>
  </si>
  <si>
    <t>No sabe</t>
  </si>
  <si>
    <t>Todas por igual</t>
  </si>
  <si>
    <t>Habilidades específicas de la ocupación</t>
  </si>
  <si>
    <t>Habilidades digitales</t>
  </si>
  <si>
    <t>Habilidades de comportamiento</t>
  </si>
  <si>
    <t>Habilidades de conocimiento</t>
  </si>
  <si>
    <t>Porque no se puede medir el beneficio de la capacitación</t>
  </si>
  <si>
    <t>Porque es muy probable que el personal capacitado por la empresa se vaya luego a otra empresa</t>
  </si>
  <si>
    <t>La experiencia previa en temas de capacitación reveló que no es util</t>
  </si>
  <si>
    <t>No se conocen instituciones provedoras de capacitación</t>
  </si>
  <si>
    <t>La capacitación es una pérdida de tiempo</t>
  </si>
  <si>
    <t>No se pudo encontrar el tipo de capacitación requerida</t>
  </si>
  <si>
    <t>La capacitación es cara</t>
  </si>
  <si>
    <t>Porque los trabajadores ya son suficientemente capacitados</t>
  </si>
  <si>
    <t>- TÉCNICOS</t>
  </si>
  <si>
    <t>- CONSULTORES/PROFESIONALES EVENTUALES</t>
  </si>
  <si>
    <t xml:space="preserve">- ADMINISTRATIVOS/PROFESIONALES, </t>
  </si>
  <si>
    <t xml:space="preserve">- GERENTES/DIRECTORES, </t>
  </si>
  <si>
    <t>A continuación se presentan las características de 5 personas que se consideren RELEVANTES para la empresa en cada uno de los siguientes cargos:</t>
  </si>
  <si>
    <t>Tabla 53b. Gasto estimado en bolivianos realizado por las empresas en capacitación en 2022 según tamaño, ciudad y actividad económica. (*) Solo empresas que tuvieron gastos</t>
  </si>
  <si>
    <t xml:space="preserve">Santa Cruz </t>
  </si>
  <si>
    <t>Hombres</t>
  </si>
  <si>
    <t>Mujeres</t>
  </si>
  <si>
    <t>Menor a 25 años</t>
  </si>
  <si>
    <t>Entre 25 y 55 años</t>
  </si>
  <si>
    <t>Mayor a 55 años</t>
  </si>
  <si>
    <t xml:space="preserve">Porcentaje </t>
  </si>
  <si>
    <t>Ninguno</t>
  </si>
  <si>
    <t>Primaria completa</t>
  </si>
  <si>
    <t>Secundaria completa</t>
  </si>
  <si>
    <t>Título Técnico</t>
  </si>
  <si>
    <t>Título Universitario</t>
  </si>
  <si>
    <t>Postgrado</t>
  </si>
  <si>
    <t xml:space="preserve">Total </t>
  </si>
  <si>
    <t>Firmó contrato con fecha de vencimiento</t>
  </si>
  <si>
    <t>Compromiso por obra o trabajo terminado</t>
  </si>
  <si>
    <t>Personal de planta con item</t>
  </si>
  <si>
    <t>No firmó contrato / eventual</t>
  </si>
  <si>
    <t>Indemnización</t>
  </si>
  <si>
    <t>Quinquenio</t>
  </si>
  <si>
    <t>Aguinaldo</t>
  </si>
  <si>
    <t>Seguro médico</t>
  </si>
  <si>
    <t>Subsidio de maternidad</t>
  </si>
  <si>
    <t>Jubilación</t>
  </si>
  <si>
    <t>Un beneficio</t>
  </si>
  <si>
    <t>Mas de un beneficio</t>
  </si>
  <si>
    <t>Ningún beneficio</t>
  </si>
  <si>
    <t>Actividad Economica</t>
  </si>
  <si>
    <t>*Los beneficios sociales considerados son: indemnización, quinquenio, aguinaldo, seguro médico, subsidio de maternidad y jubilación</t>
  </si>
  <si>
    <t>Ingreso promedio mensual en Bs.</t>
  </si>
  <si>
    <t>Gerente</t>
  </si>
  <si>
    <t>Administrativo</t>
  </si>
  <si>
    <t>Técnico</t>
  </si>
  <si>
    <t>Actividad economica</t>
  </si>
  <si>
    <t xml:space="preserve">Considerando las proyecciones de crecimiento de la economía y de la empresa en el año , se pregunta a los responsables de Recursos Humanos de cada empresa ¿Cuántos trabajadores se contratará en este año?. Teniendo en cuenta el contexto de la pregunta, en esta sección se describen las características únicamente de los TRABAJADORES RELEVANTES para el desarrollo de las actividades de la empresa para la empresa en cada uno de los siguientes cargos: 
</t>
  </si>
  <si>
    <t>Sexo</t>
  </si>
  <si>
    <t xml:space="preserve">Nivel de educación </t>
  </si>
  <si>
    <t>Año</t>
  </si>
  <si>
    <t>Hombre</t>
  </si>
  <si>
    <t>Mujer</t>
  </si>
  <si>
    <t>Indiferente</t>
  </si>
  <si>
    <t>Mayor a 25</t>
  </si>
  <si>
    <t>Instituto técnico</t>
  </si>
  <si>
    <t>Universidad</t>
  </si>
  <si>
    <t>Firmo contrato con fecha de vencimiento</t>
  </si>
  <si>
    <t>Personal de planta o contrato indefinido</t>
  </si>
  <si>
    <t>Eventual</t>
  </si>
  <si>
    <t>Intención de realizar contrataciones de trabajadores hasta finales de 2023</t>
  </si>
  <si>
    <t>Características actuales de los trabajadores en la empresa</t>
  </si>
  <si>
    <t>-</t>
  </si>
  <si>
    <t>Profesional / Consultor</t>
  </si>
  <si>
    <t>Salario Mínimo  14/03/2023</t>
  </si>
  <si>
    <t>Ninguno / primaria</t>
  </si>
  <si>
    <t>Secundaria incompleta /  completa</t>
  </si>
  <si>
    <t>EMPLEO 2023</t>
  </si>
  <si>
    <t>Menor de 18</t>
  </si>
  <si>
    <t>18 a 25</t>
  </si>
  <si>
    <t>Tienen correo electrónico</t>
  </si>
  <si>
    <t>No tiene correo electrónico</t>
  </si>
  <si>
    <t>Tiene correo electónico</t>
  </si>
  <si>
    <t xml:space="preserve">Habilidad especifica </t>
  </si>
  <si>
    <t>.</t>
  </si>
  <si>
    <t>Porcentaje promedio de despidos</t>
  </si>
  <si>
    <t>Nota: Cada opción es una pregunta dicotómica independiente.</t>
  </si>
  <si>
    <t xml:space="preserve">Promedio de personal </t>
  </si>
  <si>
    <t>Promedio por empresa</t>
  </si>
  <si>
    <t>Promedio</t>
  </si>
  <si>
    <t>TIENE TELÉFONO</t>
  </si>
  <si>
    <t>NO TIENE TELÉFONO</t>
  </si>
  <si>
    <t>Tiene email</t>
  </si>
  <si>
    <t>NO tiene celular</t>
  </si>
  <si>
    <t>NO tiene email</t>
  </si>
  <si>
    <t>NO tiene acceso a Internet</t>
  </si>
  <si>
    <t>Tiene acceso a Internet</t>
  </si>
  <si>
    <t>Tiene página de Internet</t>
  </si>
  <si>
    <t>NO tiene página de Internet</t>
  </si>
  <si>
    <t>Usan computadoras</t>
  </si>
  <si>
    <t>NO Usan computadoras</t>
  </si>
  <si>
    <t>Sociedad de Responsabilidad Limitada</t>
  </si>
  <si>
    <t>NO tiene sucursal</t>
  </si>
  <si>
    <t>Aplican un proceso de calidad</t>
  </si>
  <si>
    <t>No aplican un proceso de calidad</t>
  </si>
  <si>
    <t>Calificado</t>
  </si>
  <si>
    <t>No Calificado</t>
  </si>
  <si>
    <t>C o MC</t>
  </si>
  <si>
    <t>Ocultar</t>
  </si>
  <si>
    <t>OCULTAR</t>
  </si>
  <si>
    <t>NO Aplican un proceso de control de calidad</t>
  </si>
  <si>
    <t>Acudió al Servicio</t>
  </si>
  <si>
    <t>NO Acudió al Servicio</t>
  </si>
  <si>
    <t>Cuentan con un programa definido para pasantes/ practicantes</t>
  </si>
  <si>
    <t>NO Cuentan con un programa definido para pasantes/ practicantes</t>
  </si>
  <si>
    <t>Renunciaron</t>
  </si>
  <si>
    <t>Despedidos</t>
  </si>
  <si>
    <t>Profesionales/Consultor</t>
  </si>
  <si>
    <t>SI</t>
  </si>
  <si>
    <t>NO</t>
  </si>
  <si>
    <t xml:space="preserve">(*) Encuesta realizada en 2023 y considera las dificultades observadas en los dos últimos años. </t>
  </si>
  <si>
    <t>Habilitad Específica</t>
  </si>
  <si>
    <t>PORCENTAJE</t>
  </si>
  <si>
    <t>Otros Fondos</t>
  </si>
  <si>
    <t>Agente interno</t>
  </si>
  <si>
    <t>Agente externo</t>
  </si>
  <si>
    <t>Tiene acceso Internet</t>
  </si>
  <si>
    <t>No tiene acceso a Internet</t>
  </si>
  <si>
    <t>Empresas que tiene página de internet</t>
  </si>
  <si>
    <t>Empresas que no tiene página de internet</t>
  </si>
  <si>
    <t>Tienen acceso a Internet</t>
  </si>
  <si>
    <t>Otro*</t>
  </si>
  <si>
    <t>Sector Publico</t>
  </si>
  <si>
    <t>Regional*</t>
  </si>
  <si>
    <t>Numero de empresas con sucursales</t>
  </si>
  <si>
    <t>Numero de empresas que destinan su producción al mercado externo</t>
  </si>
  <si>
    <t>NO aplican un proceso de control de calidad</t>
  </si>
  <si>
    <t>5 (Muy costoso)</t>
  </si>
  <si>
    <t>Empresas que NO cuentan con un programa definido para pasantes/ practicantes</t>
  </si>
  <si>
    <t xml:space="preserve"> (*) Encuesta realizada en 2023 y considera las dificultades observadas en los dos últimos años. </t>
  </si>
  <si>
    <t xml:space="preserve">(*) Encuesta realizada en 2023 y considera la capacitación realizada en los dos últimos años. </t>
  </si>
  <si>
    <t>Empresas que NO capacitaron a alguno de sus trabajadores</t>
  </si>
  <si>
    <t>Personas que las empresas capacitaron durante el 2022</t>
  </si>
  <si>
    <t>Tabla 53a. Gasto estimado en bolivianos realizado por las empresas en capacitación en 2021 según tamaño, ciudad y actividad económica.</t>
  </si>
  <si>
    <t xml:space="preserve"> (*) Solo empresas que tuvieron gastos.</t>
  </si>
  <si>
    <t>Tiempo promedio que le toma a la empresa llenar un puesto vacante para técnicos (en días)</t>
  </si>
  <si>
    <t>Agente externo presencial</t>
  </si>
  <si>
    <t>Artesanal/manual</t>
  </si>
  <si>
    <t>Mecanizada</t>
  </si>
  <si>
    <t>Automatizada</t>
  </si>
  <si>
    <t>Solo usa una tecnología</t>
  </si>
  <si>
    <t>No usa todas las tecnologías</t>
  </si>
  <si>
    <t>Herramientas manuales</t>
  </si>
  <si>
    <t>Herramientas eléctricas y motorizadas</t>
  </si>
  <si>
    <t>Máquinas automáticas de un ciclo</t>
  </si>
  <si>
    <t>Maquinaria de ciclo de repetición automática</t>
  </si>
  <si>
    <t>Máquina con retroalimentación propia</t>
  </si>
  <si>
    <t>Máquina con control informático</t>
  </si>
  <si>
    <t>Índice de automatización (0-10, donde valores bajos indican menor automatización y valores altos indican mayor automatización)</t>
  </si>
  <si>
    <t>Índice de automatización promedio</t>
  </si>
  <si>
    <t>Artesanal/Manual</t>
  </si>
  <si>
    <t>*Muestra de empresas de Manufactura</t>
  </si>
  <si>
    <t>Destinan su producción</t>
  </si>
  <si>
    <t>No destinan su producción</t>
  </si>
  <si>
    <t>Nota: Las categorías no son mutuamente excluyentes</t>
  </si>
  <si>
    <t>Tabla 2. Número y porcentaje estimado de empresas que tienen teléfono de línea fija según tamaño, ciudad y actividad económica.</t>
  </si>
  <si>
    <t xml:space="preserve">Tabla 3. Número y porcentaje estimado de empresas que tienen teléfono celular según tamaño, ciudad y actividad económica. </t>
  </si>
  <si>
    <t xml:space="preserve">Tabla 4. Número y porcentaje estimado de empresas que tienen correo electrónico (email) según tamaño, ciudad y actividad económica. </t>
  </si>
  <si>
    <t xml:space="preserve">Tabla 5. Número y porcentaje estimado de empresas que tienen acceso a Internet según tamaño, ciudad y actividad económica. </t>
  </si>
  <si>
    <t xml:space="preserve">Tabla 6. Número y porcentaje estimado de empresas que tienen página de Internet según tamaño, ciudad y actividad económica. </t>
  </si>
  <si>
    <t>Tabla 7. Número y porcentaje estimado de empresas en las que se usan computadoras según tamaño, ciudad y actividad económica.</t>
  </si>
  <si>
    <t>Tabla 8. Cuadro resumen del porcentaje de empresas que tienen acceso a las distintas herramientas de comunicación.</t>
  </si>
  <si>
    <t>Tabla 8a. Cuadro resumen del porcentaje de empresas que tienen acceso a las distintas herramientas de comunicación según tamaño.</t>
  </si>
  <si>
    <t>Tabla 8b. Cuadro resumen del porcentaje de empresas que tienen acceso a las distintas herramientas de comunicación según ciudad</t>
  </si>
  <si>
    <t xml:space="preserve">Tabla 9. Años de antigüedad de la empresa a partir del inicio de operaciones según tamaño, ciudad y actividad económica. </t>
  </si>
  <si>
    <t xml:space="preserve">Tabla 10. Número promedio de trabajadores en las empresas al final del primer año de operaciones según tamaño, ciudad y actividad económica (de la empresa). </t>
  </si>
  <si>
    <t>Tabla 11. Número y porcentaje estimado de empresas por forma jurídica según tamaño, ciudad y actividad económica.</t>
  </si>
  <si>
    <t>Tabla 12. Número y porcentaje estimado de empresas públicas, privadas y mixtas según tamaño, ciudad y actividad económica.</t>
  </si>
  <si>
    <t>Tabla 13. Número y porcentaje estimado de casas matrices y regionales de empresas que definieron la contratación de personal según tamaño, ciudad y actividad económica.</t>
  </si>
  <si>
    <t xml:space="preserve">Tabla 14. Número y porcentaje estimado de empresas que cuentan con sucursales según tamaño, ciudad y actividad económica. </t>
  </si>
  <si>
    <t xml:space="preserve">Tabla 14a. Número promedio de sucursales de las empresas según tamaño, ciudad y actividad económica. </t>
  </si>
  <si>
    <t>Tabla 15. Número y porcentaje estimado de empresas que destinan su producción al mercado externo.</t>
  </si>
  <si>
    <t>Tabla 16. Número estimado de empresas que destinan producción al mercado externo y porcentaje promedio destinado al mismo según tamaño, ciudad y actividad económica.</t>
  </si>
  <si>
    <t>Título tablas</t>
  </si>
  <si>
    <t>Tabla 17. Número estimado de trabajadores según tamaño, ciudad y actividad económica de la empresa.</t>
  </si>
  <si>
    <t>Tabla 18. Número estimado de trabajadores por cargo y/o función según tamaño, ciudad y actividad económica de la empresa.</t>
  </si>
  <si>
    <t xml:space="preserve">Tabla 19. Número y porcentaje estimado de empresas que aplican procesos de control de calidad según tamaño, ciudad y actividad económica. </t>
  </si>
  <si>
    <t>Tabla 20. Cuadro resumen del porcentaje de empresas que usan o tienen acceso a a procesos de control de calidad o innovación específicos por tipo.</t>
  </si>
  <si>
    <t>Tabla 20a. Cuadro resumen del porcentaje de empresas que usan o tienen acceso a a procesos de control de calidad o innovación específicos por tipo y tamaño.</t>
  </si>
  <si>
    <t>Tabla 21. Principales obstáculos o desincentivos al desarrollo tecnológico percibidos en Bolivia por responsables de responder la encuesta a nombre de la empresa según tamaño, ciudad y actividad económica.</t>
  </si>
  <si>
    <t>Tabla 22a. Primer tipo de tecnología más utilizado en los procesos de producción según tamaño y ciudad (de la empresa).*</t>
  </si>
  <si>
    <t>Tabla 22b. Segundo tipo de tecnología más utilizado en los procesos de producción según tamaño y ciudad (de la empresa).*</t>
  </si>
  <si>
    <t>Tabla 22c. Tercer tipo de tecnología más utilizado en los procesos de producción según tamaño y ciudad (de la empresa).*</t>
  </si>
  <si>
    <t>Tabla 23. Herramienta/maquinaria de producción más automática según tamaño y ciudad (de la empresa).*</t>
  </si>
  <si>
    <t>Tabla 24. Tipo de tecnología a la que corresponde la mayor parte de herramienta/maquinaria de producción según tamaño y ciudad (de la empresa)*.</t>
  </si>
  <si>
    <t>Tabla 25. Índice de automatización según tamaño y ciudad (de la empresa)*.</t>
  </si>
  <si>
    <t>PARTE 3:  CONTRATACION, DESVINCULACION Y ESTABILIDAD LABORAL</t>
  </si>
  <si>
    <t xml:space="preserve">Tabla 26. Número y porcentaje estimado de empresas que tienen departamento de recursos humanos según tamaño, ciudad y actividad económica. </t>
  </si>
  <si>
    <t>Tabla 28. Percepción del personal responsable de responder la encuesta a nombre de la empresa sobre el costo asociado a no lograr llenar una vacante por tamaño, ciudad y actividad económica.</t>
  </si>
  <si>
    <t>Tabla 29. Porcentaje de uso de las principales modalidades de búsqueda de personal utilizadas por empresas según tamaño, ciudad y actividad económica(*). (*) Encuesta realizada en 2023 e incluye las modalidades de búsqueda en los dos últimos años.</t>
  </si>
  <si>
    <t xml:space="preserve">Tabla 30. Número y porcentaje estimado de empresas que utilizaron el Servicio Plurinacional de Empleo según tamaño, ciudad y actividad económica. </t>
  </si>
  <si>
    <t xml:space="preserve">Tabla 31. Número y porcentaje estimado de empresas que cuentan con programas definidos para pasantes o practicantes según tamaño, ciudad y actividad económica. </t>
  </si>
  <si>
    <t>Tabla 32. Percepción de los responsables de responder la encuesta a nombre de la empresa sobre las principales dificultades enfrentadas al momento de contratar nuevo personal expresada en porcentaje según tamaño, ciudad y actividad económica.</t>
  </si>
  <si>
    <t>Tabla 27. Tiempo promedio que le toma a las empresas llenar un puesto vacante para Gerentes según tamaño, ciudad y actividad económica (de la empresa).</t>
  </si>
  <si>
    <t xml:space="preserve">PARTE  4:  CONTRATACION, DESVINCULACIÓN Y ESTABILIDAD LABORAL </t>
  </si>
  <si>
    <t>Tabla 33. Número estimado de empresas con rotación de personal y cantidad promedio de trabajadores (que rotaron) por tipo de rotación según tamaño, ciudad y actividad económica de la empresa. Información obtenida para 2021.</t>
  </si>
  <si>
    <t>Tabla 34a. Número estimado de empresas que desvinculó personal y cantidad promedio de desvinculaciones con respecto al total de trabajadores de la empresa al momento de la encuesta por motivo según tamaño, ciudad, actividad económica. Información obtenida para 2021</t>
  </si>
  <si>
    <t>Tabla 34b. Número estimado de empresas que desvinculó personal y por cantidad promedio de desvinculaciones con respecto al total de trabajadores de la empresa al momento de la encuesta por motivo según tamaño, ciudad, actividad económica. Información obtenida para 2022</t>
  </si>
  <si>
    <t xml:space="preserve">Tabla 35. Número y porcentaje de trabajadores en ocupaciones esenciales dentro de la línea directa de producción/servicio de la empresa según tamaño, ciudad y actividad económica. </t>
  </si>
  <si>
    <t xml:space="preserve">Tabla 36a. Porcentaje estimado de empresas que reportaron dificultades para encontrar habilidades de conocimiento para las ocupaciones esenciales dentro de la línea directa de producción/servicio de la empresa según tamaño, ciudad y actividad económica(*). </t>
  </si>
  <si>
    <t>Tabla 36b. Porcentaje estimado de empresas que reportaron dificultades para encontrar habilidades socioemocionales para las ocupaciones esenciales dentro de la línea directa de producción/servicio de la empresa según tamaño, ciudad y actividad económica(*).</t>
  </si>
  <si>
    <t xml:space="preserve">Tabla 36c. Porcentaje estimado de empresas que reportaron dificultades para encontrar habilidades digitales para las ocupaciones esenciales dentro de la línea directa de producción/servicio de la empresa según tamaño, ciudad y actividad económica(*). </t>
  </si>
  <si>
    <t xml:space="preserve">Tabla 37. Porcentaje estimado de empresas que reportaron tener dificultades para encontrar habilidades específicas para las ocupaciones esenciales dentro de la línea directa de producción/servicio de la empresa. </t>
  </si>
  <si>
    <t>Tabla 38. Valoración percibida por el responsable de responder la encuesta a nombre de la empresa sobre cada conjunto de habilidades para las ocupaciones esenciales dentro de la línea directa de producción/servicio de la empresa según tamaño, ciudad y actividad económica. (Porcentaje promedio)</t>
  </si>
  <si>
    <t>Tabla 39a. Percepción del responsable de responder la encuesta a nombre de la empresa acerca del cambio en las habilidades requeridas en los 5 años previos a la pandemia para las ocupaciones esenciales dentro de la línea directa de producción/servicio de la empresa según tamaño, ciudad y actividad económica.</t>
  </si>
  <si>
    <t>Tabla 39b. Percepción del responsable de responder la encuesta a nombre de la empresa acerca del cambio en las habilidades requeridas después la pandemia para las ocupaciones esenciales dentro de la línea directa de producción/servicio de la empresa según tamaño, ciudad y actividad económica.</t>
  </si>
  <si>
    <t xml:space="preserve">Tabla 40. Índice de desacople de habilidades. </t>
  </si>
  <si>
    <t>Tabla 41. Cuadro resumen sobre la valoración y dificultad percibidas por el responsable de responder la encuesta a nombre de la empresa y el índice de desacople de habilidades para las ocupaciones esenciales dentro de la línea directa de producción/servicio de la empresa.</t>
  </si>
  <si>
    <t xml:space="preserve">PARTE 6: ÍNDICE DE DESACOPLE </t>
  </si>
  <si>
    <t>Parte 7:  CAPACITACIÓN</t>
  </si>
  <si>
    <t xml:space="preserve">Tabla 42. Número y porcentaje estimado de empresas que capacitaron a algún trabajador según tamaño, ciudad y actividad económica(*). </t>
  </si>
  <si>
    <t xml:space="preserve">Tabla 44. Número estimado de empresas que capacitaron a algún trabajador en 2022 y promedio de trabadores capacitados por empresa según tamaño, ciudad y actividad económica. </t>
  </si>
  <si>
    <t xml:space="preserve">Tabla 43. Número estimado de empresas que capacitaron a algún trabajador en 2021 y promedio de trabajadores capacitados por empresa según tamaño, ciudad y actividad económica. </t>
  </si>
  <si>
    <t xml:space="preserve">Tabla 45. Empresas que capacitaron a su personal detallando la fuente de financiamiento para la capacitación según tamaño, ciudad y actividad económica. </t>
  </si>
  <si>
    <t>Tabla 46. Tipos de agentes de capacitación utilizados en las empresas según tamaño, ciudad y actividad económica.</t>
  </si>
  <si>
    <t>Tabla 47. Habilidades priorizadas durante la capacitación del personal según tamaño, ciudad y actividad económica de la empresa.</t>
  </si>
  <si>
    <t>Tabla 48. Motivos por los cuales la empresa decidió no capacitar expresado en porcentaje según tamaño, ciudad y actividad económica.</t>
  </si>
  <si>
    <t>Parte 8:  DETALLE DE LOS EMPLEADOS CONTRATADOS</t>
  </si>
  <si>
    <t>Tabla 49. Número y porcentaje de trabajadores percibidos como relevantes por el responsable de responder la encuesta a nombre de la empresa dentro de la línea directa de producción/servicio de la empresa por sexo según tamaño, ciudad y actividad económica.</t>
  </si>
  <si>
    <t>Tabla 50. Número y porcentaje de trabajadores percibidos como relevantes por el responsable de responder la encuesta a nombre de la empresa dentro de la línea directa de producción/servicio de la empresa por grupo etario según tamaño, ciudad y actividad económica.</t>
  </si>
  <si>
    <t xml:space="preserve">Tabla 51. Número y porcentaje de trabajadores percibidos como relevantes por el responsable de responder la encuesta a nombre de la empresa dentro de la línea directa de producción/servicio de la empresa por nivel de educación alcanzado según tamaño, ciudad y actividad económica. </t>
  </si>
  <si>
    <t xml:space="preserve">Tabla 52. Número y porcentaje de trabajadores percibidos como relevantes por el responsable de responder la encuesta a nombre de la empresa dentro de la línea directa de producción/servicio de la empresa por tipo de contrato del trabajador según tamaño, ciudad y actividad económica. </t>
  </si>
  <si>
    <t xml:space="preserve">Tabla 53a. Número y porcentaje de trabajadores percibidos como relevantes por el responsable de responder la encuesta a nombre de la empresa dentro de la línea directa de producción/servicio de la empresa por tipo de beneficio social al que tiene acceso el trabajador según tamaño, ciudad y actividad económica </t>
  </si>
  <si>
    <t>Tabla 53b. Número y porcentaje de trabajadores percibidos como relevantes por el responsable de responder la encuesta a nombre de la empresa dentro de la línea directa de producción/servicio de la empresa por acceso del trabajador a beneficios sociales según tamaño, ciudad y actividad económica.</t>
  </si>
  <si>
    <t>Tabla 54. Ingreso promedio mensual estimado por tipo de ocupación según tamaño, ciudad y actividad económica de la empresa.</t>
  </si>
  <si>
    <t>PARTE 9:  DETALLE DE LOS EMPLEADOS A CONTRATAR EN EL FUTURO</t>
  </si>
  <si>
    <t>Tabla 55. Características de los futuros trabajadores demandados en las empresas</t>
  </si>
  <si>
    <t>PARTE 8:  DETALLE DE LOS EMPLEADOS CONTRATADOS</t>
  </si>
  <si>
    <t xml:space="preserve">PARTE 5:  HABILIDADES </t>
  </si>
  <si>
    <t>Demanda T34</t>
  </si>
  <si>
    <t>PARTE 3:  CONTRATACIÓN, DESVINCULACIÓN Y ESTABILIDAD LABORAL</t>
  </si>
  <si>
    <t xml:space="preserve">PARTE 1:  INFORMACIÓN GENERAL DE LA EMPRESA
</t>
  </si>
  <si>
    <t>PARTE 7: CAPACITACIÓN</t>
  </si>
  <si>
    <t>Tabla 20b. Cuadro resumen del porcentaje de empresas que usan o tienen acceso a a procesos de control de calidad o innovación específicos por tipo y ciudad.</t>
  </si>
  <si>
    <t>Tabla 33a. Número estimado de empresas con rotación de personal y cantidad promedio de trabajadores (que rotaron) por tipo de rotación según tamaño, ciudad y actividad económica de la empresa. Información obtenida para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</si>
</sst>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_ * #,##0_ ;_ * \-#,##0_ ;_ * &quot;-&quot;??_ ;_ @_ "/>
    <numFmt numFmtId="167" formatCode="0.0"/>
    <numFmt numFmtId="168" formatCode="0.0%"/>
    <numFmt numFmtId="169" formatCode="0.00000%"/>
    <numFmt numFmtId="170" formatCode="0.000000000%"/>
    <numFmt numFmtId="171" formatCode="_-* #,##0_-;\-* #,##0_-;_-*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name val="Calibri"/>
      <family val="2"/>
    </font>
    <font>
      <sz val="11"/>
      <name val="Calibri"/>
      <family val="2"/>
      <scheme val="minor"/>
    </font>
    <font>
      <sz val="11"/>
      <name val="Calibri"/>
      <family val="2"/>
    </font>
    <font>
      <sz val="10"/>
      <color rgb="FF000000"/>
      <name val="Calibri"/>
      <family val="2"/>
      <scheme val="minor"/>
    </font>
    <font>
      <sz val="11"/>
      <color rgb="FF000000"/>
      <name val="Calibri"/>
      <family val="2"/>
      <scheme val="minor"/>
    </font>
    <font>
      <sz val="10"/>
      <color theme="1"/>
      <name val="Calibri"/>
      <family val="2"/>
      <scheme val="minor"/>
    </font>
    <font>
      <b/>
      <sz val="11"/>
      <color rgb="FF000000"/>
      <name val="Calibri"/>
      <family val="2"/>
      <scheme val="minor"/>
    </font>
    <font>
      <sz val="11"/>
      <color theme="1"/>
      <name val="Arial"/>
      <family val="2"/>
    </font>
    <font>
      <sz val="14"/>
      <color rgb="FF595959"/>
      <name val="Calibri"/>
      <family val="2"/>
      <scheme val="minor"/>
    </font>
    <font>
      <sz val="11"/>
      <color rgb="FF002060"/>
      <name val="Calibri"/>
      <family val="2"/>
      <scheme val="minor"/>
    </font>
    <font>
      <sz val="11"/>
      <color rgb="FF0070C0"/>
      <name val="Calibri"/>
      <family val="2"/>
      <scheme val="minor"/>
    </font>
    <font>
      <sz val="10"/>
      <color theme="1"/>
      <name val="Arial"/>
      <family val="2"/>
    </font>
    <font>
      <sz val="8"/>
      <color theme="1"/>
      <name val="Calibri"/>
      <family val="2"/>
      <scheme val="minor"/>
    </font>
    <font>
      <b/>
      <sz val="10"/>
      <color theme="1"/>
      <name val="Calibri"/>
      <family val="2"/>
      <scheme val="minor"/>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top style="thin">
        <color indexed="64"/>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style="thin">
        <color indexed="64"/>
      </right>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0" fontId="15" fillId="0" borderId="0"/>
    <xf numFmtId="9" fontId="15" fillId="0" borderId="0" applyFont="0" applyFill="0" applyBorder="0" applyAlignment="0" applyProtection="0"/>
  </cellStyleXfs>
  <cellXfs count="367">
    <xf numFmtId="0" fontId="0" fillId="0" borderId="0" xfId="0"/>
    <xf numFmtId="0" fontId="2" fillId="0" borderId="0" xfId="0" applyFont="1"/>
    <xf numFmtId="0" fontId="1" fillId="0" borderId="0" xfId="0" applyFont="1"/>
    <xf numFmtId="0" fontId="0" fillId="0" borderId="0" xfId="0" applyAlignment="1">
      <alignment horizontal="left"/>
    </xf>
    <xf numFmtId="0" fontId="0" fillId="0" borderId="0" xfId="0" applyAlignment="1">
      <alignment horizontal="left" wrapText="1"/>
    </xf>
    <xf numFmtId="165" fontId="0" fillId="0" borderId="1" xfId="1" applyNumberFormat="1" applyFont="1" applyBorder="1"/>
    <xf numFmtId="3" fontId="0" fillId="0" borderId="0" xfId="0" applyNumberFormat="1"/>
    <xf numFmtId="0" fontId="4" fillId="0" borderId="1" xfId="0" applyFont="1" applyBorder="1"/>
    <xf numFmtId="0" fontId="4" fillId="0" borderId="1" xfId="0" applyFont="1" applyBorder="1" applyAlignment="1">
      <alignment horizontal="center"/>
    </xf>
    <xf numFmtId="3" fontId="4" fillId="0" borderId="1" xfId="0" applyNumberFormat="1" applyFont="1" applyBorder="1" applyAlignment="1">
      <alignment horizontal="center"/>
    </xf>
    <xf numFmtId="9" fontId="4" fillId="0" borderId="1" xfId="2" applyFont="1" applyBorder="1" applyAlignment="1">
      <alignment horizontal="center"/>
    </xf>
    <xf numFmtId="9" fontId="0" fillId="0" borderId="0" xfId="2" applyFont="1"/>
    <xf numFmtId="164" fontId="0" fillId="0" borderId="0" xfId="1" applyFont="1" applyAlignment="1">
      <alignment wrapText="1"/>
    </xf>
    <xf numFmtId="9" fontId="0" fillId="0" borderId="1" xfId="2" applyFont="1" applyBorder="1" applyAlignment="1">
      <alignment horizontal="center"/>
    </xf>
    <xf numFmtId="0" fontId="5" fillId="0" borderId="0" xfId="0" applyFont="1"/>
    <xf numFmtId="0" fontId="5" fillId="0" borderId="1" xfId="0" applyFont="1" applyBorder="1"/>
    <xf numFmtId="0" fontId="4" fillId="0" borderId="4" xfId="0" applyFont="1" applyBorder="1" applyAlignment="1">
      <alignment horizontal="center"/>
    </xf>
    <xf numFmtId="0" fontId="0" fillId="0" borderId="1" xfId="0" applyBorder="1"/>
    <xf numFmtId="2" fontId="4" fillId="0" borderId="0" xfId="0" applyNumberFormat="1" applyFont="1" applyAlignment="1">
      <alignment horizontal="center"/>
    </xf>
    <xf numFmtId="3" fontId="6" fillId="0" borderId="1" xfId="0" applyNumberFormat="1" applyFont="1" applyBorder="1" applyAlignment="1">
      <alignment horizontal="center"/>
    </xf>
    <xf numFmtId="9" fontId="6" fillId="0" borderId="1" xfId="2" applyFont="1" applyBorder="1" applyAlignment="1">
      <alignment horizontal="center"/>
    </xf>
    <xf numFmtId="9" fontId="4" fillId="0" borderId="1" xfId="2" applyFont="1" applyFill="1" applyBorder="1" applyAlignment="1">
      <alignment horizontal="center"/>
    </xf>
    <xf numFmtId="165" fontId="0" fillId="0" borderId="1" xfId="1" applyNumberFormat="1" applyFont="1" applyBorder="1" applyAlignment="1">
      <alignment horizontal="center"/>
    </xf>
    <xf numFmtId="2" fontId="7" fillId="0" borderId="1" xfId="0" applyNumberFormat="1" applyFont="1" applyBorder="1" applyAlignment="1">
      <alignment horizontal="center"/>
    </xf>
    <xf numFmtId="165" fontId="1" fillId="0" borderId="1" xfId="1" applyNumberFormat="1" applyFont="1" applyBorder="1" applyAlignment="1">
      <alignment horizontal="center"/>
    </xf>
    <xf numFmtId="1" fontId="8" fillId="0" borderId="1" xfId="0" applyNumberFormat="1" applyFont="1" applyBorder="1" applyAlignment="1">
      <alignment horizontal="center"/>
    </xf>
    <xf numFmtId="2" fontId="8" fillId="0" borderId="1" xfId="0" applyNumberFormat="1" applyFont="1" applyBorder="1" applyAlignment="1">
      <alignment horizontal="center"/>
    </xf>
    <xf numFmtId="0" fontId="0" fillId="0" borderId="1" xfId="0" applyBorder="1" applyAlignment="1">
      <alignment horizontal="center"/>
    </xf>
    <xf numFmtId="164" fontId="0" fillId="0" borderId="1" xfId="1" applyFont="1" applyBorder="1" applyAlignment="1">
      <alignment horizontal="center"/>
    </xf>
    <xf numFmtId="165" fontId="0" fillId="0" borderId="1" xfId="1" applyNumberFormat="1" applyFont="1" applyBorder="1" applyAlignment="1">
      <alignment horizontal="center" vertical="center"/>
    </xf>
    <xf numFmtId="165" fontId="0" fillId="0" borderId="1" xfId="1" applyNumberFormat="1" applyFont="1" applyBorder="1" applyAlignment="1">
      <alignment horizontal="center" vertical="center" wrapText="1"/>
    </xf>
    <xf numFmtId="0" fontId="0" fillId="0" borderId="1" xfId="0" applyBorder="1" applyAlignment="1">
      <alignment horizontal="left"/>
    </xf>
    <xf numFmtId="3" fontId="4" fillId="0" borderId="0" xfId="0" applyNumberFormat="1" applyFont="1" applyAlignment="1">
      <alignment horizontal="center"/>
    </xf>
    <xf numFmtId="0" fontId="0" fillId="0" borderId="1" xfId="0" applyBorder="1" applyAlignment="1">
      <alignment horizontal="center" wrapText="1"/>
    </xf>
    <xf numFmtId="10" fontId="0" fillId="0" borderId="1" xfId="2" applyNumberFormat="1" applyFont="1" applyBorder="1" applyAlignment="1">
      <alignment horizontal="center"/>
    </xf>
    <xf numFmtId="165" fontId="0" fillId="0" borderId="1" xfId="2" applyNumberFormat="1" applyFont="1" applyBorder="1"/>
    <xf numFmtId="9" fontId="0" fillId="0" borderId="1" xfId="2" applyFont="1" applyBorder="1"/>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2" applyNumberFormat="1" applyFont="1" applyBorder="1" applyAlignment="1">
      <alignment horizontal="center" vertical="center" wrapText="1"/>
    </xf>
    <xf numFmtId="9" fontId="0" fillId="0" borderId="1" xfId="2" applyFont="1" applyBorder="1" applyAlignment="1">
      <alignment horizontal="center" vertical="center"/>
    </xf>
    <xf numFmtId="0" fontId="1" fillId="0" borderId="1" xfId="0" applyFont="1" applyBorder="1" applyAlignment="1">
      <alignment horizontal="left" wrapText="1"/>
    </xf>
    <xf numFmtId="43" fontId="0" fillId="0" borderId="1" xfId="1" applyNumberFormat="1" applyFont="1" applyBorder="1" applyAlignment="1">
      <alignment horizontal="center"/>
    </xf>
    <xf numFmtId="43" fontId="0" fillId="0" borderId="1" xfId="2" applyNumberFormat="1" applyFont="1" applyBorder="1"/>
    <xf numFmtId="9" fontId="0" fillId="0" borderId="1" xfId="0" applyNumberFormat="1" applyBorder="1" applyAlignment="1">
      <alignment horizontal="center"/>
    </xf>
    <xf numFmtId="0" fontId="0" fillId="0" borderId="0" xfId="2" applyNumberFormat="1" applyFont="1"/>
    <xf numFmtId="0" fontId="0" fillId="0" borderId="0" xfId="0" applyAlignment="1">
      <alignment vertical="center" wrapText="1"/>
    </xf>
    <xf numFmtId="165" fontId="0" fillId="0" borderId="0" xfId="1" applyNumberFormat="1" applyFont="1" applyFill="1" applyBorder="1"/>
    <xf numFmtId="9" fontId="0" fillId="0" borderId="0" xfId="2" applyFont="1" applyFill="1" applyBorder="1"/>
    <xf numFmtId="2" fontId="0" fillId="0" borderId="0" xfId="2" applyNumberFormat="1" applyFont="1" applyFill="1" applyBorder="1"/>
    <xf numFmtId="0" fontId="11" fillId="0" borderId="0" xfId="0" applyFont="1" applyAlignment="1">
      <alignment wrapText="1"/>
    </xf>
    <xf numFmtId="49" fontId="0" fillId="0" borderId="0" xfId="0" applyNumberFormat="1"/>
    <xf numFmtId="10" fontId="0" fillId="0" borderId="0" xfId="0" applyNumberFormat="1"/>
    <xf numFmtId="10" fontId="4" fillId="0" borderId="1" xfId="2" applyNumberFormat="1" applyFont="1" applyFill="1" applyBorder="1" applyAlignment="1">
      <alignment horizontal="center"/>
    </xf>
    <xf numFmtId="9" fontId="0" fillId="0" borderId="1" xfId="0" applyNumberFormat="1" applyBorder="1"/>
    <xf numFmtId="0" fontId="0" fillId="0" borderId="1" xfId="0" applyBorder="1" applyAlignment="1">
      <alignment wrapText="1"/>
    </xf>
    <xf numFmtId="166" fontId="0" fillId="0" borderId="1" xfId="1" applyNumberFormat="1" applyFont="1" applyBorder="1"/>
    <xf numFmtId="165" fontId="0" fillId="0" borderId="1" xfId="1" applyNumberFormat="1" applyFont="1" applyFill="1" applyBorder="1" applyAlignment="1">
      <alignment horizontal="center"/>
    </xf>
    <xf numFmtId="9" fontId="0" fillId="0" borderId="1" xfId="2" applyFont="1" applyBorder="1" applyAlignment="1">
      <alignment horizontal="center" vertical="center" wrapText="1"/>
    </xf>
    <xf numFmtId="10" fontId="0" fillId="0" borderId="1" xfId="0" applyNumberFormat="1" applyBorder="1" applyAlignment="1">
      <alignment horizontal="center" vertical="center"/>
    </xf>
    <xf numFmtId="168" fontId="0" fillId="0" borderId="0" xfId="2" applyNumberFormat="1" applyFont="1"/>
    <xf numFmtId="9" fontId="1" fillId="0" borderId="1" xfId="2" applyBorder="1" applyAlignment="1">
      <alignment horizontal="center" vertical="center" wrapText="1"/>
    </xf>
    <xf numFmtId="9" fontId="1" fillId="0" borderId="1" xfId="2" applyBorder="1" applyAlignment="1">
      <alignment horizontal="center" vertical="center"/>
    </xf>
    <xf numFmtId="0" fontId="1" fillId="2" borderId="0" xfId="0" applyFont="1" applyFill="1"/>
    <xf numFmtId="0" fontId="0" fillId="2" borderId="0" xfId="0" applyFill="1"/>
    <xf numFmtId="10" fontId="0" fillId="2" borderId="0" xfId="2" applyNumberFormat="1" applyFont="1" applyFill="1"/>
    <xf numFmtId="9" fontId="0" fillId="2" borderId="0" xfId="2" applyFont="1" applyFill="1"/>
    <xf numFmtId="0" fontId="0" fillId="2" borderId="1" xfId="0" applyFill="1" applyBorder="1"/>
    <xf numFmtId="10" fontId="0" fillId="2" borderId="1" xfId="2" applyNumberFormat="1" applyFont="1" applyFill="1" applyBorder="1" applyAlignment="1">
      <alignment horizontal="center" vertical="center" wrapText="1"/>
    </xf>
    <xf numFmtId="10" fontId="1" fillId="2" borderId="1" xfId="2" applyNumberFormat="1" applyFill="1" applyBorder="1" applyAlignment="1">
      <alignment horizontal="center" vertical="center" wrapText="1"/>
    </xf>
    <xf numFmtId="10" fontId="1" fillId="2" borderId="0" xfId="2" applyNumberFormat="1" applyFill="1" applyBorder="1"/>
    <xf numFmtId="10" fontId="0" fillId="2" borderId="1" xfId="2" applyNumberFormat="1" applyFont="1" applyFill="1" applyBorder="1" applyAlignment="1">
      <alignment horizontal="center"/>
    </xf>
    <xf numFmtId="3" fontId="4" fillId="2" borderId="1" xfId="0" applyNumberFormat="1" applyFont="1" applyFill="1" applyBorder="1" applyAlignment="1">
      <alignment horizontal="center"/>
    </xf>
    <xf numFmtId="9" fontId="0" fillId="2" borderId="1" xfId="2" applyFont="1" applyFill="1" applyBorder="1" applyAlignment="1">
      <alignment horizontal="center"/>
    </xf>
    <xf numFmtId="3" fontId="8" fillId="0" borderId="1" xfId="0" applyNumberFormat="1" applyFont="1" applyBorder="1" applyAlignment="1">
      <alignment horizontal="center"/>
    </xf>
    <xf numFmtId="169" fontId="0" fillId="0" borderId="0" xfId="0" applyNumberFormat="1"/>
    <xf numFmtId="10" fontId="4" fillId="0" borderId="1" xfId="2" applyNumberFormat="1" applyFont="1" applyBorder="1" applyAlignment="1">
      <alignment horizontal="center"/>
    </xf>
    <xf numFmtId="10" fontId="0" fillId="0" borderId="1" xfId="0" applyNumberFormat="1" applyBorder="1" applyAlignment="1">
      <alignment horizontal="center"/>
    </xf>
    <xf numFmtId="10" fontId="6" fillId="0" borderId="1" xfId="2" applyNumberFormat="1" applyFont="1" applyBorder="1" applyAlignment="1">
      <alignment horizontal="center"/>
    </xf>
    <xf numFmtId="10" fontId="0" fillId="0" borderId="1" xfId="0" applyNumberFormat="1" applyBorder="1"/>
    <xf numFmtId="10" fontId="0" fillId="0" borderId="1" xfId="2" applyNumberFormat="1" applyFont="1" applyFill="1" applyBorder="1" applyAlignment="1">
      <alignment horizontal="center"/>
    </xf>
    <xf numFmtId="10" fontId="0" fillId="2" borderId="0" xfId="0" applyNumberFormat="1" applyFill="1"/>
    <xf numFmtId="10" fontId="0" fillId="0" borderId="1" xfId="2" applyNumberFormat="1" applyFont="1" applyBorder="1" applyAlignment="1">
      <alignment horizontal="center" vertical="center" wrapText="1"/>
    </xf>
    <xf numFmtId="3" fontId="0" fillId="0" borderId="1" xfId="0" applyNumberFormat="1" applyBorder="1" applyAlignment="1">
      <alignment horizontal="center"/>
    </xf>
    <xf numFmtId="3" fontId="0" fillId="0" borderId="1" xfId="1" applyNumberFormat="1" applyFont="1" applyBorder="1" applyAlignment="1">
      <alignment horizontal="center"/>
    </xf>
    <xf numFmtId="3" fontId="0" fillId="2" borderId="0" xfId="0" applyNumberFormat="1" applyFill="1"/>
    <xf numFmtId="43" fontId="0" fillId="0" borderId="1" xfId="1" applyNumberFormat="1" applyFont="1" applyBorder="1"/>
    <xf numFmtId="0" fontId="0" fillId="0" borderId="0" xfId="0" applyAlignment="1">
      <alignment wrapText="1"/>
    </xf>
    <xf numFmtId="170" fontId="0" fillId="0" borderId="0" xfId="0" applyNumberFormat="1"/>
    <xf numFmtId="2" fontId="0" fillId="0" borderId="0" xfId="0" applyNumberFormat="1"/>
    <xf numFmtId="1" fontId="7" fillId="0" borderId="1" xfId="0" applyNumberFormat="1" applyFont="1" applyBorder="1" applyAlignment="1">
      <alignment horizontal="center"/>
    </xf>
    <xf numFmtId="0" fontId="0" fillId="2" borderId="1" xfId="0" applyFill="1" applyBorder="1" applyAlignment="1">
      <alignment horizontal="left"/>
    </xf>
    <xf numFmtId="0" fontId="0" fillId="2" borderId="1" xfId="0" applyFill="1" applyBorder="1" applyAlignment="1">
      <alignment horizontal="center"/>
    </xf>
    <xf numFmtId="0" fontId="3" fillId="2" borderId="0" xfId="0" applyFont="1" applyFill="1"/>
    <xf numFmtId="0" fontId="0" fillId="2" borderId="1" xfId="0" applyFill="1" applyBorder="1" applyAlignment="1">
      <alignment vertical="center" wrapText="1"/>
    </xf>
    <xf numFmtId="9" fontId="0" fillId="2" borderId="1" xfId="2" applyFont="1" applyFill="1" applyBorder="1" applyAlignment="1">
      <alignment vertical="center" wrapText="1"/>
    </xf>
    <xf numFmtId="2" fontId="0" fillId="2" borderId="1" xfId="0" applyNumberFormat="1" applyFill="1" applyBorder="1" applyAlignment="1">
      <alignment horizontal="center"/>
    </xf>
    <xf numFmtId="1" fontId="0" fillId="2" borderId="1" xfId="0" applyNumberFormat="1" applyFill="1" applyBorder="1" applyAlignment="1">
      <alignment horizontal="center"/>
    </xf>
    <xf numFmtId="167" fontId="0" fillId="2" borderId="1" xfId="0" applyNumberFormat="1" applyFill="1" applyBorder="1" applyAlignment="1">
      <alignment horizontal="center"/>
    </xf>
    <xf numFmtId="0" fontId="12" fillId="0" borderId="0" xfId="0" applyFont="1" applyAlignment="1">
      <alignment horizontal="center" vertical="center" readingOrder="1"/>
    </xf>
    <xf numFmtId="167" fontId="8" fillId="0" borderId="1" xfId="0" applyNumberFormat="1" applyFont="1" applyBorder="1" applyAlignment="1">
      <alignment horizontal="center"/>
    </xf>
    <xf numFmtId="9" fontId="0" fillId="0" borderId="0" xfId="0" applyNumberFormat="1"/>
    <xf numFmtId="10" fontId="0" fillId="0" borderId="0" xfId="2" applyNumberFormat="1" applyFont="1"/>
    <xf numFmtId="167" fontId="7" fillId="0" borderId="1" xfId="0" applyNumberFormat="1" applyFont="1" applyBorder="1" applyAlignment="1">
      <alignment horizontal="center"/>
    </xf>
    <xf numFmtId="1" fontId="0" fillId="0" borderId="0" xfId="0" applyNumberFormat="1"/>
    <xf numFmtId="0" fontId="10" fillId="0" borderId="0" xfId="0" applyFont="1" applyAlignment="1">
      <alignment vertical="center" readingOrder="1"/>
    </xf>
    <xf numFmtId="0" fontId="10" fillId="0" borderId="0" xfId="0" applyFont="1"/>
    <xf numFmtId="0" fontId="13" fillId="0" borderId="0" xfId="0" applyFont="1"/>
    <xf numFmtId="0" fontId="14" fillId="0" borderId="0" xfId="0" applyFont="1"/>
    <xf numFmtId="9" fontId="0" fillId="0" borderId="1" xfId="2" applyFont="1" applyFill="1" applyBorder="1" applyAlignment="1">
      <alignment horizontal="center"/>
    </xf>
    <xf numFmtId="0" fontId="2" fillId="0" borderId="0" xfId="0" applyFont="1" applyAlignment="1">
      <alignment horizontal="center"/>
    </xf>
    <xf numFmtId="0" fontId="10" fillId="0" borderId="0" xfId="0" applyFont="1" applyAlignment="1">
      <alignment vertical="center" wrapText="1" readingOrder="1"/>
    </xf>
    <xf numFmtId="0" fontId="2" fillId="0" borderId="0" xfId="0" applyFont="1" applyAlignment="1">
      <alignment horizontal="left" wrapText="1"/>
    </xf>
    <xf numFmtId="0" fontId="10" fillId="0" borderId="0" xfId="0" applyFont="1" applyAlignment="1">
      <alignment wrapText="1"/>
    </xf>
    <xf numFmtId="0" fontId="2" fillId="0" borderId="0" xfId="0" applyFont="1" applyAlignment="1">
      <alignment vertical="center" wrapText="1"/>
    </xf>
    <xf numFmtId="0" fontId="0" fillId="2" borderId="0" xfId="0" applyFill="1" applyAlignment="1">
      <alignment horizontal="left" vertical="center" wrapText="1"/>
    </xf>
    <xf numFmtId="167" fontId="0" fillId="2" borderId="0" xfId="0" applyNumberFormat="1" applyFill="1" applyAlignment="1">
      <alignment horizontal="center"/>
    </xf>
    <xf numFmtId="0" fontId="0" fillId="2" borderId="0" xfId="0" applyFill="1" applyAlignment="1">
      <alignment horizontal="center"/>
    </xf>
    <xf numFmtId="2" fontId="0" fillId="2" borderId="0" xfId="0" applyNumberFormat="1" applyFill="1" applyAlignment="1">
      <alignment horizontal="center"/>
    </xf>
    <xf numFmtId="0" fontId="2" fillId="2" borderId="0" xfId="0" applyFont="1" applyFill="1" applyAlignment="1">
      <alignment vertical="center" wrapText="1"/>
    </xf>
    <xf numFmtId="0" fontId="0" fillId="0" borderId="1" xfId="0" applyBorder="1" applyAlignment="1">
      <alignment horizontal="left" vertical="center" wrapText="1"/>
    </xf>
    <xf numFmtId="0" fontId="2" fillId="0" borderId="0" xfId="0" applyFont="1" applyAlignment="1">
      <alignment wrapText="1"/>
    </xf>
    <xf numFmtId="0" fontId="0" fillId="0" borderId="1" xfId="1" applyNumberFormat="1" applyFont="1" applyFill="1" applyBorder="1" applyAlignment="1">
      <alignment horizontal="center"/>
    </xf>
    <xf numFmtId="0" fontId="0" fillId="2" borderId="1" xfId="0" applyFill="1" applyBorder="1" applyAlignment="1">
      <alignment horizontal="center" vertical="center" wrapText="1"/>
    </xf>
    <xf numFmtId="0" fontId="5" fillId="0" borderId="1" xfId="0" applyFont="1" applyBorder="1" applyAlignment="1">
      <alignment horizontal="center" vertical="center" wrapText="1"/>
    </xf>
    <xf numFmtId="9" fontId="0" fillId="0" borderId="1" xfId="2" applyFont="1" applyBorder="1" applyAlignment="1">
      <alignment horizontal="center" wrapText="1"/>
    </xf>
    <xf numFmtId="3" fontId="0" fillId="0" borderId="1" xfId="0" applyNumberFormat="1" applyBorder="1" applyAlignment="1">
      <alignment horizontal="center" vertical="center"/>
    </xf>
    <xf numFmtId="0" fontId="0" fillId="0" borderId="0" xfId="0" applyAlignment="1">
      <alignment vertical="center"/>
    </xf>
    <xf numFmtId="0" fontId="4" fillId="0" borderId="1" xfId="0" applyFont="1" applyBorder="1" applyAlignment="1">
      <alignment horizontal="left"/>
    </xf>
    <xf numFmtId="0" fontId="5" fillId="0" borderId="1" xfId="0" applyFont="1" applyBorder="1" applyAlignment="1">
      <alignment horizontal="center" vertical="center"/>
    </xf>
    <xf numFmtId="9" fontId="5" fillId="0" borderId="1" xfId="2" applyFont="1" applyBorder="1" applyAlignment="1">
      <alignment horizontal="center" vertical="center"/>
    </xf>
    <xf numFmtId="0" fontId="0" fillId="0" borderId="0" xfId="0" applyAlignment="1">
      <alignment horizontal="left" vertical="center" wrapText="1"/>
    </xf>
    <xf numFmtId="9" fontId="0" fillId="0" borderId="0" xfId="2" applyFont="1" applyBorder="1" applyAlignment="1">
      <alignment horizontal="center"/>
    </xf>
    <xf numFmtId="10" fontId="0" fillId="0" borderId="0" xfId="2" applyNumberFormat="1" applyFont="1" applyBorder="1" applyAlignment="1">
      <alignment horizont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wrapText="1"/>
    </xf>
    <xf numFmtId="165" fontId="0" fillId="0" borderId="0" xfId="1" applyNumberFormat="1" applyFont="1" applyBorder="1" applyAlignment="1">
      <alignment horizontal="center"/>
    </xf>
    <xf numFmtId="0" fontId="0" fillId="0" borderId="2" xfId="0" applyBorder="1"/>
    <xf numFmtId="0" fontId="0" fillId="2" borderId="4" xfId="0" applyFill="1" applyBorder="1" applyAlignment="1">
      <alignment horizontal="center" vertical="center" wrapText="1"/>
    </xf>
    <xf numFmtId="9" fontId="0" fillId="2" borderId="1" xfId="2" applyFont="1" applyFill="1" applyBorder="1" applyAlignment="1">
      <alignment horizontal="center" vertical="center" wrapText="1"/>
    </xf>
    <xf numFmtId="0" fontId="4" fillId="0" borderId="0" xfId="0" applyFont="1" applyAlignment="1">
      <alignment horizontal="center"/>
    </xf>
    <xf numFmtId="0" fontId="0" fillId="0" borderId="0" xfId="2" applyNumberFormat="1" applyFont="1" applyFill="1" applyBorder="1" applyAlignment="1">
      <alignment horizontal="center"/>
    </xf>
    <xf numFmtId="0" fontId="0" fillId="0" borderId="1" xfId="1" applyNumberFormat="1" applyFont="1" applyBorder="1" applyAlignment="1">
      <alignment horizontal="center" vertical="center"/>
    </xf>
    <xf numFmtId="0" fontId="0" fillId="0" borderId="1" xfId="2" applyNumberFormat="1" applyFont="1" applyBorder="1" applyAlignment="1">
      <alignment horizontal="center" vertical="center"/>
    </xf>
    <xf numFmtId="2" fontId="0" fillId="0" borderId="1" xfId="2" applyNumberFormat="1" applyFont="1" applyBorder="1" applyAlignment="1">
      <alignment horizontal="center" vertical="center"/>
    </xf>
    <xf numFmtId="2" fontId="0" fillId="0" borderId="1" xfId="0" applyNumberFormat="1" applyBorder="1" applyAlignment="1">
      <alignment horizontal="center"/>
    </xf>
    <xf numFmtId="2" fontId="0" fillId="0" borderId="1" xfId="2" applyNumberFormat="1" applyFont="1" applyBorder="1" applyAlignment="1">
      <alignment horizontal="center"/>
    </xf>
    <xf numFmtId="10" fontId="0" fillId="0" borderId="1" xfId="2" applyNumberFormat="1" applyFont="1" applyBorder="1" applyAlignment="1">
      <alignment horizontal="center" vertical="center"/>
    </xf>
    <xf numFmtId="3" fontId="0" fillId="0" borderId="1" xfId="2" applyNumberFormat="1" applyFont="1" applyBorder="1" applyAlignment="1">
      <alignment horizontal="center" vertical="center"/>
    </xf>
    <xf numFmtId="9" fontId="0" fillId="0" borderId="1" xfId="0" applyNumberFormat="1" applyBorder="1" applyAlignment="1">
      <alignment horizontal="center" vertical="center"/>
    </xf>
    <xf numFmtId="0" fontId="0" fillId="0" borderId="1" xfId="1" applyNumberFormat="1" applyFont="1" applyBorder="1" applyAlignment="1">
      <alignment horizontal="center"/>
    </xf>
    <xf numFmtId="3" fontId="4" fillId="0" borderId="1" xfId="0" applyNumberFormat="1" applyFont="1" applyBorder="1" applyAlignment="1">
      <alignment horizontal="center" vertical="center"/>
    </xf>
    <xf numFmtId="9" fontId="4" fillId="0" borderId="1" xfId="2" applyFont="1" applyBorder="1" applyAlignment="1">
      <alignment horizontal="center" vertical="center"/>
    </xf>
    <xf numFmtId="0" fontId="0" fillId="0" borderId="1" xfId="2" applyNumberFormat="1" applyFont="1" applyBorder="1" applyAlignment="1">
      <alignment horizontal="center"/>
    </xf>
    <xf numFmtId="10" fontId="0" fillId="0" borderId="1" xfId="1" applyNumberFormat="1" applyFont="1" applyBorder="1" applyAlignment="1">
      <alignment horizontal="center"/>
    </xf>
    <xf numFmtId="168" fontId="1" fillId="0" borderId="1" xfId="2" applyNumberFormat="1" applyBorder="1" applyAlignment="1">
      <alignment horizontal="center" vertical="center" wrapText="1"/>
    </xf>
    <xf numFmtId="3" fontId="0" fillId="2" borderId="1" xfId="0" applyNumberFormat="1" applyFill="1" applyBorder="1" applyAlignment="1">
      <alignment horizontal="center"/>
    </xf>
    <xf numFmtId="10" fontId="1" fillId="2" borderId="1" xfId="2" applyNumberFormat="1" applyFill="1" applyBorder="1" applyAlignment="1">
      <alignment horizontal="center"/>
    </xf>
    <xf numFmtId="0" fontId="0" fillId="0" borderId="12" xfId="0" applyBorder="1" applyAlignment="1">
      <alignment horizontal="center" vertical="center" wrapText="1"/>
    </xf>
    <xf numFmtId="9" fontId="0" fillId="0" borderId="8" xfId="0" applyNumberFormat="1" applyBorder="1"/>
    <xf numFmtId="0" fontId="0" fillId="3" borderId="1" xfId="0" applyFill="1" applyBorder="1" applyAlignment="1">
      <alignment wrapText="1"/>
    </xf>
    <xf numFmtId="9" fontId="0" fillId="3" borderId="1" xfId="0" applyNumberFormat="1" applyFill="1" applyBorder="1"/>
    <xf numFmtId="0" fontId="0" fillId="3" borderId="1" xfId="0" applyFill="1" applyBorder="1"/>
    <xf numFmtId="0" fontId="9" fillId="0" borderId="0" xfId="4" applyFont="1"/>
    <xf numFmtId="3" fontId="9" fillId="0" borderId="0" xfId="4" applyNumberFormat="1" applyFont="1"/>
    <xf numFmtId="0" fontId="1" fillId="0" borderId="0" xfId="4" applyFont="1"/>
    <xf numFmtId="3" fontId="9" fillId="0" borderId="1" xfId="4" applyNumberFormat="1" applyFont="1" applyBorder="1" applyAlignment="1">
      <alignment horizontal="center"/>
    </xf>
    <xf numFmtId="10" fontId="9" fillId="0" borderId="1" xfId="5" applyNumberFormat="1" applyFont="1" applyBorder="1" applyAlignment="1">
      <alignment horizontal="center"/>
    </xf>
    <xf numFmtId="10" fontId="9" fillId="0" borderId="1" xfId="4" applyNumberFormat="1" applyFont="1" applyBorder="1" applyAlignment="1">
      <alignment horizontal="center"/>
    </xf>
    <xf numFmtId="0" fontId="9" fillId="0" borderId="1" xfId="4" applyFont="1" applyBorder="1" applyAlignment="1">
      <alignment horizontal="left"/>
    </xf>
    <xf numFmtId="0" fontId="9" fillId="0" borderId="1" xfId="4" applyFont="1" applyBorder="1"/>
    <xf numFmtId="0" fontId="15" fillId="0" borderId="0" xfId="4"/>
    <xf numFmtId="0" fontId="9" fillId="0" borderId="1" xfId="4" applyFont="1" applyBorder="1" applyAlignment="1">
      <alignment horizontal="center" vertical="center" wrapText="1"/>
    </xf>
    <xf numFmtId="9" fontId="9" fillId="0" borderId="1" xfId="5" applyFont="1" applyBorder="1" applyAlignment="1">
      <alignment horizontal="center" vertical="center" wrapText="1"/>
    </xf>
    <xf numFmtId="2" fontId="9" fillId="0" borderId="1" xfId="4" applyNumberFormat="1" applyFont="1" applyBorder="1" applyAlignment="1">
      <alignment horizontal="center"/>
    </xf>
    <xf numFmtId="0" fontId="9" fillId="0" borderId="1" xfId="4" applyFont="1" applyBorder="1" applyAlignment="1">
      <alignment horizontal="center"/>
    </xf>
    <xf numFmtId="9" fontId="9" fillId="0" borderId="1" xfId="5" applyFont="1" applyBorder="1" applyAlignment="1">
      <alignment horizontal="center"/>
    </xf>
    <xf numFmtId="0" fontId="0" fillId="0" borderId="0" xfId="4" applyFont="1"/>
    <xf numFmtId="9" fontId="9" fillId="0" borderId="1" xfId="4" applyNumberFormat="1" applyFont="1" applyBorder="1" applyAlignment="1">
      <alignment horizontal="center"/>
    </xf>
    <xf numFmtId="0" fontId="17" fillId="0" borderId="0" xfId="4" applyFont="1" applyAlignment="1">
      <alignment horizontal="left" vertical="center" wrapText="1"/>
    </xf>
    <xf numFmtId="9" fontId="0" fillId="0" borderId="0" xfId="2" applyFont="1" applyBorder="1"/>
    <xf numFmtId="10" fontId="0" fillId="0" borderId="1" xfId="2" applyNumberFormat="1" applyFont="1" applyFill="1" applyBorder="1"/>
    <xf numFmtId="166" fontId="0" fillId="0" borderId="0" xfId="1" applyNumberFormat="1" applyFont="1" applyBorder="1"/>
    <xf numFmtId="10" fontId="0" fillId="0" borderId="0" xfId="2" applyNumberFormat="1" applyFont="1" applyFill="1" applyBorder="1"/>
    <xf numFmtId="0" fontId="0" fillId="3" borderId="1" xfId="0" applyFill="1" applyBorder="1" applyAlignment="1">
      <alignment horizontal="center"/>
    </xf>
    <xf numFmtId="9" fontId="0" fillId="3" borderId="1" xfId="2" applyFont="1" applyFill="1" applyBorder="1" applyAlignment="1">
      <alignment horizontal="center"/>
    </xf>
    <xf numFmtId="9" fontId="0" fillId="3" borderId="1" xfId="2" applyFont="1" applyFill="1" applyBorder="1"/>
    <xf numFmtId="171" fontId="0" fillId="3" borderId="1" xfId="1" applyNumberFormat="1" applyFont="1" applyFill="1" applyBorder="1"/>
    <xf numFmtId="0" fontId="9" fillId="3" borderId="1" xfId="4" applyFont="1" applyFill="1" applyBorder="1"/>
    <xf numFmtId="9" fontId="9" fillId="3" borderId="1" xfId="5" applyFont="1" applyFill="1" applyBorder="1" applyAlignment="1">
      <alignment horizontal="center"/>
    </xf>
    <xf numFmtId="9" fontId="9" fillId="3" borderId="1" xfId="4" applyNumberFormat="1" applyFont="1" applyFill="1" applyBorder="1" applyAlignment="1">
      <alignment horizontal="center"/>
    </xf>
    <xf numFmtId="3" fontId="9" fillId="3" borderId="1" xfId="4" applyNumberFormat="1" applyFont="1" applyFill="1" applyBorder="1"/>
    <xf numFmtId="0" fontId="0" fillId="3" borderId="1" xfId="0" applyFill="1" applyBorder="1" applyAlignment="1">
      <alignment horizontal="center" vertical="center"/>
    </xf>
    <xf numFmtId="0" fontId="0" fillId="3" borderId="1" xfId="0" applyFill="1" applyBorder="1" applyAlignment="1">
      <alignment vertical="center" wrapText="1"/>
    </xf>
    <xf numFmtId="9" fontId="0" fillId="3" borderId="1" xfId="0" applyNumberFormat="1" applyFill="1" applyBorder="1" applyAlignment="1">
      <alignment horizontal="center"/>
    </xf>
    <xf numFmtId="165" fontId="0" fillId="3" borderId="1" xfId="2" applyNumberFormat="1" applyFont="1" applyFill="1" applyBorder="1"/>
    <xf numFmtId="0" fontId="0" fillId="3" borderId="1" xfId="0" applyFill="1" applyBorder="1" applyAlignment="1">
      <alignment horizontal="left"/>
    </xf>
    <xf numFmtId="0" fontId="0" fillId="3" borderId="1" xfId="0" applyFill="1" applyBorder="1" applyAlignment="1">
      <alignment horizontal="left" vertical="center" wrapText="1"/>
    </xf>
    <xf numFmtId="1" fontId="0" fillId="3" borderId="1" xfId="0" applyNumberFormat="1" applyFill="1" applyBorder="1"/>
    <xf numFmtId="10" fontId="0" fillId="3" borderId="1" xfId="0" applyNumberFormat="1" applyFill="1" applyBorder="1"/>
    <xf numFmtId="43" fontId="0" fillId="3" borderId="1" xfId="0" applyNumberFormat="1" applyFill="1" applyBorder="1"/>
    <xf numFmtId="2" fontId="0" fillId="0" borderId="0" xfId="0" applyNumberFormat="1" applyAlignment="1">
      <alignment horizontal="center"/>
    </xf>
    <xf numFmtId="9" fontId="0" fillId="3" borderId="1" xfId="1" applyNumberFormat="1" applyFont="1" applyFill="1" applyBorder="1"/>
    <xf numFmtId="9" fontId="4" fillId="3" borderId="1" xfId="2" applyFont="1" applyFill="1" applyBorder="1" applyAlignment="1">
      <alignment horizontal="center"/>
    </xf>
    <xf numFmtId="0" fontId="0" fillId="3" borderId="0" xfId="0" applyFill="1"/>
    <xf numFmtId="9" fontId="0" fillId="3" borderId="0" xfId="0" applyNumberFormat="1" applyFill="1"/>
    <xf numFmtId="10" fontId="0" fillId="3" borderId="0" xfId="0" applyNumberFormat="1" applyFill="1"/>
    <xf numFmtId="0" fontId="0" fillId="0" borderId="0" xfId="0" applyAlignment="1">
      <alignment horizontal="center"/>
    </xf>
    <xf numFmtId="0" fontId="0" fillId="0" borderId="0" xfId="0" applyAlignment="1">
      <alignment horizontal="center" wrapText="1"/>
    </xf>
    <xf numFmtId="0" fontId="2" fillId="0" borderId="1" xfId="0" applyFont="1" applyBorder="1" applyAlignment="1">
      <alignment horizontal="center" wrapText="1"/>
    </xf>
    <xf numFmtId="0" fontId="2" fillId="0" borderId="14" xfId="0" applyFont="1" applyBorder="1" applyAlignment="1">
      <alignment horizontal="center" wrapText="1"/>
    </xf>
    <xf numFmtId="0" fontId="1" fillId="0" borderId="1" xfId="0" applyFont="1" applyBorder="1"/>
    <xf numFmtId="0" fontId="0" fillId="0" borderId="1" xfId="4" applyFont="1" applyBorder="1"/>
    <xf numFmtId="0" fontId="0" fillId="0" borderId="13" xfId="4" applyFont="1" applyBorder="1"/>
    <xf numFmtId="0" fontId="0" fillId="0" borderId="13" xfId="0" applyBorder="1"/>
    <xf numFmtId="0" fontId="0" fillId="0" borderId="4" xfId="0" applyBorder="1"/>
    <xf numFmtId="0" fontId="1" fillId="2" borderId="1" xfId="0" applyFont="1" applyFill="1" applyBorder="1"/>
    <xf numFmtId="0" fontId="8" fillId="0" borderId="8" xfId="0" applyFont="1" applyBorder="1"/>
    <xf numFmtId="0" fontId="2" fillId="2" borderId="0" xfId="0" applyFont="1" applyFill="1" applyAlignment="1">
      <alignment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2" fillId="0" borderId="14" xfId="0" applyFont="1" applyBorder="1" applyAlignment="1">
      <alignment horizontal="center" wrapText="1"/>
    </xf>
    <xf numFmtId="0" fontId="0" fillId="0" borderId="2" xfId="0"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vertical="center" wrapText="1"/>
    </xf>
    <xf numFmtId="0" fontId="2" fillId="0" borderId="2" xfId="0" applyFont="1" applyBorder="1" applyAlignment="1">
      <alignment horizontal="center" vertical="center" wrapText="1"/>
    </xf>
    <xf numFmtId="0" fontId="0" fillId="0" borderId="4" xfId="0" applyBorder="1" applyAlignment="1">
      <alignment horizontal="center" vertical="center"/>
    </xf>
    <xf numFmtId="0" fontId="0" fillId="0" borderId="11" xfId="0" applyBorder="1" applyAlignment="1">
      <alignment horizontal="center"/>
    </xf>
    <xf numFmtId="0" fontId="0" fillId="0" borderId="7" xfId="0" applyBorder="1" applyAlignment="1">
      <alignment horizont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3" xfId="0" applyBorder="1" applyAlignment="1">
      <alignment horizontal="left" vertical="center"/>
    </xf>
    <xf numFmtId="0" fontId="0" fillId="0" borderId="7" xfId="0" applyBorder="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center" wrapText="1" readingOrder="1"/>
    </xf>
    <xf numFmtId="0" fontId="2" fillId="0" borderId="0" xfId="0" applyFont="1" applyAlignment="1">
      <alignment horizontal="center" wrapText="1"/>
    </xf>
    <xf numFmtId="0" fontId="4" fillId="0" borderId="1" xfId="0" applyFont="1" applyBorder="1" applyAlignment="1">
      <alignment vertical="center" wrapText="1"/>
    </xf>
    <xf numFmtId="0" fontId="4" fillId="0" borderId="0" xfId="0" applyFont="1"/>
    <xf numFmtId="0" fontId="4" fillId="0" borderId="13" xfId="0" applyFont="1" applyBorder="1"/>
    <xf numFmtId="0" fontId="4" fillId="0" borderId="11" xfId="0" applyFont="1" applyBorder="1"/>
    <xf numFmtId="0" fontId="4" fillId="0" borderId="7" xfId="0" applyFont="1" applyBorder="1"/>
    <xf numFmtId="0" fontId="4" fillId="0" borderId="1" xfId="0" applyFont="1" applyBorder="1" applyAlignment="1">
      <alignment horizontal="center"/>
    </xf>
    <xf numFmtId="0" fontId="4" fillId="0" borderId="2" xfId="0" applyFont="1" applyBorder="1" applyAlignment="1">
      <alignment horizontal="left"/>
    </xf>
    <xf numFmtId="0" fontId="0" fillId="3" borderId="1" xfId="0" applyFill="1" applyBorder="1" applyAlignment="1">
      <alignment horizontal="center"/>
    </xf>
    <xf numFmtId="0" fontId="4" fillId="0" borderId="12" xfId="0" applyFont="1" applyBorder="1" applyAlignment="1">
      <alignment horizontal="center"/>
    </xf>
    <xf numFmtId="0" fontId="4" fillId="0" borderId="4" xfId="0" applyFont="1" applyBorder="1" applyAlignment="1">
      <alignment horizontal="center"/>
    </xf>
    <xf numFmtId="0" fontId="4" fillId="0" borderId="8" xfId="0" applyFont="1" applyBorder="1" applyAlignment="1">
      <alignment horizontal="center"/>
    </xf>
    <xf numFmtId="0" fontId="4" fillId="0" borderId="1" xfId="0" applyFont="1" applyBorder="1" applyAlignment="1">
      <alignment horizontal="left" vertical="center" wrapText="1"/>
    </xf>
    <xf numFmtId="0" fontId="2" fillId="0" borderId="0" xfId="0" applyFont="1" applyAlignment="1">
      <alignment horizontal="left" wrapText="1"/>
    </xf>
    <xf numFmtId="0" fontId="10" fillId="0" borderId="0" xfId="0" applyFont="1" applyAlignment="1">
      <alignment horizontal="left" wrapText="1"/>
    </xf>
    <xf numFmtId="0" fontId="4" fillId="0" borderId="0" xfId="0" applyFont="1" applyAlignment="1">
      <alignment horizontal="center"/>
    </xf>
    <xf numFmtId="0" fontId="4" fillId="0" borderId="13" xfId="0" applyFont="1" applyBorder="1" applyAlignment="1">
      <alignment horizontal="center"/>
    </xf>
    <xf numFmtId="0" fontId="4" fillId="0" borderId="11" xfId="0" applyFont="1" applyBorder="1" applyAlignment="1">
      <alignment horizontal="center"/>
    </xf>
    <xf numFmtId="0" fontId="4" fillId="0" borderId="7" xfId="0" applyFont="1" applyBorder="1" applyAlignment="1">
      <alignment horizontal="center"/>
    </xf>
    <xf numFmtId="0" fontId="5" fillId="0" borderId="1" xfId="0" applyFont="1" applyBorder="1" applyAlignment="1">
      <alignment horizontal="left" vertical="center" wrapText="1"/>
    </xf>
    <xf numFmtId="0" fontId="5" fillId="0" borderId="0" xfId="0" applyFont="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center" vertical="center" wrapText="1"/>
    </xf>
    <xf numFmtId="0" fontId="5" fillId="0" borderId="1" xfId="0" applyFont="1" applyBorder="1" applyAlignment="1">
      <alignment horizontal="center" wrapText="1"/>
    </xf>
    <xf numFmtId="0" fontId="5" fillId="0" borderId="2" xfId="0" applyFont="1" applyBorder="1" applyAlignment="1">
      <alignment horizontal="left"/>
    </xf>
    <xf numFmtId="0" fontId="5" fillId="0" borderId="1" xfId="0" applyFont="1" applyBorder="1" applyAlignment="1">
      <alignment horizontal="left" vertical="center"/>
    </xf>
    <xf numFmtId="0" fontId="4" fillId="0" borderId="1" xfId="0" applyFont="1" applyBorder="1" applyAlignment="1">
      <alignment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3" borderId="1" xfId="0" applyFill="1" applyBorder="1" applyAlignment="1">
      <alignment horizontal="center" vertical="center" wrapText="1"/>
    </xf>
    <xf numFmtId="0" fontId="0" fillId="0" borderId="0" xfId="0" applyAlignment="1">
      <alignment horizontal="center"/>
    </xf>
    <xf numFmtId="0" fontId="0" fillId="0" borderId="13" xfId="0" applyBorder="1" applyAlignment="1">
      <alignment horizont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left"/>
    </xf>
    <xf numFmtId="0" fontId="0" fillId="0" borderId="4" xfId="0" applyBorder="1" applyAlignment="1">
      <alignment horizontal="center" wrapText="1"/>
    </xf>
    <xf numFmtId="0" fontId="0" fillId="0" borderId="1" xfId="0" applyBorder="1" applyAlignment="1">
      <alignment horizontal="center"/>
    </xf>
    <xf numFmtId="10" fontId="0" fillId="0" borderId="2" xfId="0" applyNumberFormat="1" applyBorder="1" applyAlignment="1">
      <alignment horizontal="left"/>
    </xf>
    <xf numFmtId="9" fontId="0" fillId="0" borderId="1" xfId="2" applyFont="1" applyBorder="1" applyAlignment="1">
      <alignment horizontal="center" vertical="center"/>
    </xf>
    <xf numFmtId="0" fontId="2" fillId="0" borderId="0" xfId="0" applyFont="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center"/>
    </xf>
    <xf numFmtId="0" fontId="0" fillId="0" borderId="3" xfId="0" applyBorder="1" applyAlignment="1">
      <alignment horizontal="center"/>
    </xf>
    <xf numFmtId="0" fontId="0" fillId="0" borderId="2" xfId="0" applyBorder="1" applyAlignment="1">
      <alignment horizontal="left" vertical="top"/>
    </xf>
    <xf numFmtId="0" fontId="0" fillId="0" borderId="4" xfId="0" applyBorder="1" applyAlignment="1">
      <alignment horizont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7" xfId="0" applyFill="1" applyBorder="1" applyAlignment="1">
      <alignment horizontal="center" vertical="center"/>
    </xf>
    <xf numFmtId="0" fontId="0" fillId="0" borderId="3" xfId="0" applyBorder="1" applyAlignment="1">
      <alignment horizontal="left"/>
    </xf>
    <xf numFmtId="0" fontId="0" fillId="0" borderId="7" xfId="0" applyBorder="1" applyAlignment="1">
      <alignment horizontal="left"/>
    </xf>
    <xf numFmtId="0" fontId="0" fillId="0" borderId="11" xfId="0" applyBorder="1" applyAlignment="1">
      <alignment horizontal="center" vertical="center"/>
    </xf>
    <xf numFmtId="0" fontId="0" fillId="0" borderId="7" xfId="0" applyBorder="1" applyAlignment="1">
      <alignment horizontal="center" vertical="center"/>
    </xf>
    <xf numFmtId="9" fontId="0" fillId="0" borderId="1" xfId="2" applyFont="1" applyBorder="1" applyAlignment="1">
      <alignment horizontal="center" vertical="center" wrapText="1"/>
    </xf>
    <xf numFmtId="0" fontId="0" fillId="0" borderId="0" xfId="0"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7" xfId="0" applyBorder="1" applyAlignment="1">
      <alignment horizontal="center" wrapText="1"/>
    </xf>
    <xf numFmtId="0" fontId="17" fillId="0" borderId="0" xfId="4" applyFont="1" applyAlignment="1">
      <alignment horizontal="left" vertical="center" wrapText="1"/>
    </xf>
    <xf numFmtId="0" fontId="9" fillId="3" borderId="1" xfId="4" applyFont="1" applyFill="1" applyBorder="1" applyAlignment="1">
      <alignment horizontal="center" vertical="center"/>
    </xf>
    <xf numFmtId="0" fontId="9" fillId="0" borderId="1" xfId="4" applyFont="1" applyBorder="1" applyAlignment="1">
      <alignment horizontal="center" vertical="center"/>
    </xf>
    <xf numFmtId="9" fontId="9" fillId="0" borderId="1" xfId="5" applyFont="1" applyBorder="1" applyAlignment="1">
      <alignment horizontal="center" vertical="center"/>
    </xf>
    <xf numFmtId="3" fontId="9" fillId="0" borderId="1" xfId="4" applyNumberFormat="1" applyFont="1" applyBorder="1" applyAlignment="1">
      <alignment horizontal="center" vertical="center"/>
    </xf>
    <xf numFmtId="3" fontId="9" fillId="0" borderId="1" xfId="4" applyNumberFormat="1" applyFont="1" applyBorder="1" applyAlignment="1">
      <alignment horizontal="center" vertical="center" wrapText="1"/>
    </xf>
    <xf numFmtId="0" fontId="9" fillId="0" borderId="1" xfId="4" applyFont="1" applyBorder="1" applyAlignment="1">
      <alignment horizontal="center"/>
    </xf>
    <xf numFmtId="0" fontId="9" fillId="0" borderId="1" xfId="4" applyFont="1" applyBorder="1" applyAlignment="1">
      <alignment horizontal="left" vertical="center"/>
    </xf>
    <xf numFmtId="0" fontId="9" fillId="3" borderId="1" xfId="4" applyFont="1" applyFill="1" applyBorder="1" applyAlignment="1">
      <alignment horizontal="center" vertical="center" wrapText="1"/>
    </xf>
    <xf numFmtId="0" fontId="18" fillId="0" borderId="0" xfId="4" applyFont="1" applyAlignment="1">
      <alignment horizontal="left" vertical="center" wrapText="1"/>
    </xf>
    <xf numFmtId="0" fontId="16" fillId="0" borderId="1" xfId="4" applyFont="1" applyBorder="1" applyAlignment="1">
      <alignment horizontal="center" vertical="center" wrapText="1"/>
    </xf>
    <xf numFmtId="0" fontId="9" fillId="0" borderId="1" xfId="4" applyFont="1" applyBorder="1" applyAlignment="1">
      <alignment horizontal="left"/>
    </xf>
    <xf numFmtId="0" fontId="0" fillId="3" borderId="1" xfId="0"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left"/>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2" borderId="0" xfId="0" applyFill="1" applyAlignment="1">
      <alignment horizontal="center"/>
    </xf>
    <xf numFmtId="0" fontId="0" fillId="2" borderId="13" xfId="0" applyFill="1" applyBorder="1" applyAlignment="1">
      <alignment horizontal="center"/>
    </xf>
    <xf numFmtId="0" fontId="0" fillId="2" borderId="11" xfId="0" applyFill="1" applyBorder="1" applyAlignment="1">
      <alignment horizontal="center"/>
    </xf>
    <xf numFmtId="0" fontId="0" fillId="2" borderId="7" xfId="0" applyFill="1" applyBorder="1" applyAlignment="1">
      <alignment horizontal="center"/>
    </xf>
    <xf numFmtId="0" fontId="0" fillId="2" borderId="4" xfId="0" applyFill="1" applyBorder="1" applyAlignment="1">
      <alignment horizontal="center" vertical="center" wrapText="1"/>
    </xf>
    <xf numFmtId="0" fontId="0" fillId="2" borderId="2" xfId="0" applyFill="1" applyBorder="1" applyAlignment="1">
      <alignment horizontal="left"/>
    </xf>
    <xf numFmtId="0" fontId="0" fillId="2" borderId="1" xfId="0" applyFill="1" applyBorder="1" applyAlignment="1">
      <alignment vertical="center"/>
    </xf>
    <xf numFmtId="0" fontId="0" fillId="2" borderId="1" xfId="0" applyFill="1" applyBorder="1" applyAlignment="1">
      <alignment vertical="center" wrapText="1"/>
    </xf>
    <xf numFmtId="0" fontId="0" fillId="0" borderId="1" xfId="2" applyNumberFormat="1" applyFont="1" applyBorder="1" applyAlignment="1">
      <alignment horizontal="center" vertical="center" wrapText="1"/>
    </xf>
    <xf numFmtId="0" fontId="0" fillId="0" borderId="8" xfId="0" applyBorder="1" applyAlignment="1">
      <alignment horizontal="left"/>
    </xf>
    <xf numFmtId="0" fontId="0" fillId="0" borderId="4" xfId="0" applyBorder="1" applyAlignment="1">
      <alignment horizontal="left"/>
    </xf>
    <xf numFmtId="0" fontId="0" fillId="0" borderId="8" xfId="0" applyBorder="1" applyAlignment="1">
      <alignment horizontal="center"/>
    </xf>
    <xf numFmtId="0" fontId="0" fillId="0" borderId="1" xfId="0" applyBorder="1" applyAlignment="1">
      <alignment horizontal="left"/>
    </xf>
    <xf numFmtId="0" fontId="5" fillId="0" borderId="1" xfId="0" applyFont="1" applyBorder="1" applyAlignment="1">
      <alignment horizontal="center" vertical="center" wrapText="1"/>
    </xf>
    <xf numFmtId="0" fontId="0" fillId="0" borderId="1" xfId="0" applyBorder="1" applyAlignment="1">
      <alignment horizontal="center" wrapText="1"/>
    </xf>
    <xf numFmtId="9" fontId="0" fillId="0" borderId="1" xfId="2" applyFont="1" applyBorder="1" applyAlignment="1">
      <alignment horizontal="center" wrapText="1"/>
    </xf>
    <xf numFmtId="10" fontId="9" fillId="0" borderId="1" xfId="0" applyNumberFormat="1" applyFont="1" applyBorder="1" applyAlignment="1">
      <alignment horizontal="center" vertical="center" wrapText="1"/>
    </xf>
    <xf numFmtId="10" fontId="9" fillId="0" borderId="1" xfId="0" applyNumberFormat="1" applyFont="1" applyBorder="1" applyAlignment="1">
      <alignment horizontal="center" wrapText="1"/>
    </xf>
    <xf numFmtId="0" fontId="9" fillId="0" borderId="1" xfId="0" applyFont="1" applyBorder="1" applyAlignment="1">
      <alignment horizontal="center" vertical="center" wrapText="1"/>
    </xf>
    <xf numFmtId="0" fontId="0" fillId="3" borderId="8" xfId="0" applyFill="1" applyBorder="1" applyAlignment="1">
      <alignment horizontal="center"/>
    </xf>
    <xf numFmtId="0" fontId="0" fillId="3" borderId="12" xfId="0" applyFill="1" applyBorder="1" applyAlignment="1">
      <alignment horizontal="center"/>
    </xf>
    <xf numFmtId="0" fontId="0" fillId="3" borderId="4" xfId="0" applyFill="1" applyBorder="1" applyAlignment="1">
      <alignment horizontal="center"/>
    </xf>
    <xf numFmtId="10" fontId="0" fillId="0" borderId="1" xfId="0" applyNumberFormat="1" applyBorder="1" applyAlignment="1">
      <alignment horizontal="center"/>
    </xf>
    <xf numFmtId="10" fontId="0" fillId="3" borderId="1" xfId="0" applyNumberFormat="1" applyFill="1" applyBorder="1" applyAlignment="1">
      <alignment horizontal="center"/>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0" fontId="0" fillId="3" borderId="1" xfId="0" applyFill="1" applyBorder="1" applyAlignment="1">
      <alignment horizontal="center" wrapText="1"/>
    </xf>
    <xf numFmtId="0" fontId="2" fillId="2" borderId="0" xfId="0" applyFont="1" applyFill="1" applyAlignment="1">
      <alignment horizontal="left" vertical="center" wrapText="1"/>
    </xf>
    <xf numFmtId="10" fontId="0" fillId="2" borderId="1" xfId="0" applyNumberFormat="1"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wrapText="1"/>
    </xf>
    <xf numFmtId="0" fontId="0" fillId="2" borderId="3" xfId="0" applyFill="1" applyBorder="1" applyAlignment="1">
      <alignment horizontal="center" vertical="center" wrapText="1"/>
    </xf>
    <xf numFmtId="0" fontId="0" fillId="2" borderId="7" xfId="0" applyFill="1" applyBorder="1" applyAlignment="1">
      <alignment horizontal="center" vertical="center" wrapText="1"/>
    </xf>
    <xf numFmtId="10" fontId="0" fillId="2" borderId="1" xfId="2" applyNumberFormat="1" applyFont="1" applyFill="1" applyBorder="1" applyAlignment="1">
      <alignment horizontal="center" wrapText="1"/>
    </xf>
    <xf numFmtId="10" fontId="0" fillId="2" borderId="1" xfId="2" applyNumberFormat="1" applyFont="1" applyFill="1" applyBorder="1" applyAlignment="1">
      <alignment horizontal="center"/>
    </xf>
    <xf numFmtId="0" fontId="0" fillId="3" borderId="9" xfId="0" applyFill="1" applyBorder="1" applyAlignment="1">
      <alignment horizontal="center" wrapText="1"/>
    </xf>
    <xf numFmtId="0" fontId="0" fillId="3" borderId="0" xfId="0" applyFill="1" applyAlignment="1">
      <alignment horizontal="center" wrapText="1"/>
    </xf>
    <xf numFmtId="165" fontId="0" fillId="0" borderId="1" xfId="1" applyNumberFormat="1" applyFont="1" applyBorder="1" applyAlignment="1">
      <alignment horizontal="center"/>
    </xf>
    <xf numFmtId="0" fontId="0" fillId="0" borderId="1" xfId="0" applyBorder="1" applyAlignment="1">
      <alignment horizontal="left" vertical="top"/>
    </xf>
    <xf numFmtId="0" fontId="2" fillId="0" borderId="6" xfId="0" applyFont="1" applyBorder="1" applyAlignment="1">
      <alignment horizontal="center"/>
    </xf>
    <xf numFmtId="0" fontId="2" fillId="0" borderId="5"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0" fillId="0" borderId="0" xfId="0" applyAlignment="1">
      <alignment horizontal="left" vertical="top" wrapText="1"/>
    </xf>
  </cellXfs>
  <cellStyles count="6">
    <cellStyle name="Comma" xfId="1" builtinId="3"/>
    <cellStyle name="Normal" xfId="0" builtinId="0"/>
    <cellStyle name="Normal 2" xfId="3" xr:uid="{00000000-0005-0000-0000-000002000000}"/>
    <cellStyle name="Normal 3" xfId="4" xr:uid="{00000000-0005-0000-0000-000003000000}"/>
    <cellStyle name="Percent" xfId="2" builtinId="5"/>
    <cellStyle name="Percent 2" xfId="5" xr:uid="{00000000-0005-0000-0000-000004000000}"/>
  </cellStyles>
  <dxfs count="0"/>
  <tableStyles count="0" defaultTableStyle="TableStyleMedium2" defaultPivotStyle="PivotStyleLight16"/>
  <colors>
    <mruColors>
      <color rgb="FF009999"/>
      <color rgb="FF66FFCC"/>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1</xdr:col>
      <xdr:colOff>762000</xdr:colOff>
      <xdr:row>5</xdr:row>
      <xdr:rowOff>83820</xdr:rowOff>
    </xdr:from>
    <xdr:to>
      <xdr:col>9</xdr:col>
      <xdr:colOff>839107</xdr:colOff>
      <xdr:row>32</xdr:row>
      <xdr:rowOff>113393</xdr:rowOff>
    </xdr:to>
    <xdr:sp macro="" textlink="">
      <xdr:nvSpPr>
        <xdr:cNvPr id="2" name="1 CuadroTexto">
          <a:extLst>
            <a:ext uri="{FF2B5EF4-FFF2-40B4-BE49-F238E27FC236}">
              <a16:creationId xmlns:a16="http://schemas.microsoft.com/office/drawing/2014/main" id="{00000000-0008-0000-2C00-000002000000}"/>
            </a:ext>
          </a:extLst>
        </xdr:cNvPr>
        <xdr:cNvSpPr txBox="1"/>
      </xdr:nvSpPr>
      <xdr:spPr>
        <a:xfrm>
          <a:off x="1635125" y="1047659"/>
          <a:ext cx="7062107" cy="52343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ES" sz="1100">
              <a:solidFill>
                <a:schemeClr val="dk1"/>
              </a:solidFill>
              <a:effectLst/>
              <a:latin typeface="+mn-lt"/>
              <a:ea typeface="+mn-ea"/>
              <a:cs typeface="+mn-cs"/>
            </a:rPr>
            <a:t>El presente estudio muestra una adaptación</a:t>
          </a:r>
          <a:r>
            <a:rPr lang="es-ES" sz="1100" baseline="0">
              <a:solidFill>
                <a:schemeClr val="dk1"/>
              </a:solidFill>
              <a:effectLst/>
              <a:latin typeface="+mn-lt"/>
              <a:ea typeface="+mn-ea"/>
              <a:cs typeface="+mn-cs"/>
            </a:rPr>
            <a:t> del </a:t>
          </a:r>
          <a:r>
            <a:rPr lang="es-ES" sz="1100">
              <a:solidFill>
                <a:schemeClr val="dk1"/>
              </a:solidFill>
              <a:effectLst/>
              <a:latin typeface="+mn-lt"/>
              <a:ea typeface="+mn-ea"/>
              <a:cs typeface="+mn-cs"/>
            </a:rPr>
            <a:t>índice de desacople utilizado en el libro Desconectados (p. 160 nota 15). Esta adaptación se construye a partir de: i) la valoración de la habilidad general y ii) la dificultad de encontrar dicha habilidad por parte de los empleadores.</a:t>
          </a:r>
        </a:p>
        <a:p>
          <a:pPr algn="l"/>
          <a:endParaRPr lang="es-ES" sz="1100">
            <a:solidFill>
              <a:schemeClr val="dk1"/>
            </a:solidFill>
            <a:effectLst/>
            <a:latin typeface="+mn-lt"/>
            <a:ea typeface="+mn-ea"/>
            <a:cs typeface="+mn-cs"/>
          </a:endParaRPr>
        </a:p>
        <a:p>
          <a:pPr algn="l"/>
          <a:r>
            <a:rPr lang="en-US" sz="1100" b="0" i="0" u="none" strike="noStrike" baseline="0">
              <a:solidFill>
                <a:schemeClr val="dk1"/>
              </a:solidFill>
              <a:effectLst/>
              <a:latin typeface="+mn-lt"/>
              <a:ea typeface="+mn-ea"/>
              <a:cs typeface="+mn-cs"/>
            </a:rPr>
            <a:t>F</a:t>
          </a:r>
          <a:r>
            <a:rPr lang="en-US" sz="1100" b="0" i="0" u="none" strike="noStrike" baseline="0">
              <a:solidFill>
                <a:schemeClr val="dk1"/>
              </a:solidFill>
              <a:latin typeface="+mn-lt"/>
              <a:ea typeface="+mn-ea"/>
              <a:cs typeface="+mn-cs"/>
            </a:rPr>
            <a:t>ormalmente, se define una variable binaria dificultad D</a:t>
          </a:r>
          <a:r>
            <a:rPr lang="en-US" sz="1100" b="0" i="0" u="none" strike="noStrike" baseline="-25000">
              <a:solidFill>
                <a:schemeClr val="dk1"/>
              </a:solidFill>
              <a:latin typeface="+mn-lt"/>
              <a:ea typeface="+mn-ea"/>
              <a:cs typeface="+mn-cs"/>
            </a:rPr>
            <a:t>H</a:t>
          </a:r>
          <a:r>
            <a:rPr lang="en-US" sz="1100" b="0" i="0" u="none" strike="noStrike" baseline="0">
              <a:solidFill>
                <a:schemeClr val="dk1"/>
              </a:solidFill>
              <a:latin typeface="+mn-lt"/>
              <a:ea typeface="+mn-ea"/>
              <a:cs typeface="+mn-cs"/>
            </a:rPr>
            <a:t> que toma el valor de 1 si la firma dice tener dificultades para encontrar candidatos que tengan alguna habilidad específica dentro del conjunto de la habilidad general H</a:t>
          </a:r>
          <a:r>
            <a:rPr lang="en-US" sz="1100" b="0" i="1" u="none" strike="noStrike" baseline="0">
              <a:solidFill>
                <a:schemeClr val="dk1"/>
              </a:solidFill>
              <a:latin typeface="+mn-lt"/>
              <a:ea typeface="+mn-ea"/>
              <a:cs typeface="+mn-cs"/>
            </a:rPr>
            <a:t> </a:t>
          </a:r>
          <a:r>
            <a:rPr lang="en-US" sz="1100" b="0" i="0" u="none" strike="noStrike" baseline="0">
              <a:solidFill>
                <a:schemeClr val="dk1"/>
              </a:solidFill>
              <a:latin typeface="+mn-lt"/>
              <a:ea typeface="+mn-ea"/>
              <a:cs typeface="+mn-cs"/>
            </a:rPr>
            <a:t>y toma el valor de 0 en caso contrario. Asimismo, se define la variable V</a:t>
          </a:r>
          <a:r>
            <a:rPr lang="en-US" sz="1100" b="0" i="0" u="none" strike="noStrike" baseline="-25000">
              <a:solidFill>
                <a:schemeClr val="dk1"/>
              </a:solidFill>
              <a:latin typeface="+mn-lt"/>
              <a:ea typeface="+mn-ea"/>
              <a:cs typeface="+mn-cs"/>
            </a:rPr>
            <a:t>H</a:t>
          </a:r>
          <a:r>
            <a:rPr lang="en-US" sz="1100" b="0" i="0" u="none" strike="noStrike" baseline="0">
              <a:solidFill>
                <a:schemeClr val="dk1"/>
              </a:solidFill>
              <a:latin typeface="+mn-lt"/>
              <a:ea typeface="+mn-ea"/>
              <a:cs typeface="+mn-cs"/>
            </a:rPr>
            <a:t> como el valor (relativo) que la firma asigna a cada habilidad general H, consideranco que la suma de la totalidad de valoraciones debe ser igual a 100. La medida de desacople ID</a:t>
          </a:r>
          <a:r>
            <a:rPr lang="en-US" sz="1100" b="0" i="0" u="none" strike="noStrike" baseline="-25000">
              <a:solidFill>
                <a:schemeClr val="dk1"/>
              </a:solidFill>
              <a:latin typeface="+mn-lt"/>
              <a:ea typeface="+mn-ea"/>
              <a:cs typeface="+mn-cs"/>
            </a:rPr>
            <a:t>H</a:t>
          </a:r>
          <a:r>
            <a:rPr lang="en-US" sz="1100" b="0" i="0" u="none" strike="noStrike" baseline="0">
              <a:solidFill>
                <a:schemeClr val="dk1"/>
              </a:solidFill>
              <a:latin typeface="+mn-lt"/>
              <a:ea typeface="+mn-ea"/>
              <a:cs typeface="+mn-cs"/>
            </a:rPr>
            <a:t> se construye como:</a:t>
          </a:r>
        </a:p>
        <a:p>
          <a:pPr algn="l"/>
          <a:endParaRPr lang="en-US" sz="1100" b="0" i="0" u="none" strike="noStrike" baseline="0">
            <a:solidFill>
              <a:schemeClr val="dk1"/>
            </a:solidFill>
            <a:latin typeface="+mn-lt"/>
            <a:ea typeface="+mn-ea"/>
            <a:cs typeface="+mn-cs"/>
          </a:endParaRPr>
        </a:p>
        <a:p>
          <a:pPr algn="ctr"/>
          <a:r>
            <a:rPr lang="en-US" sz="1100" b="0" i="0" baseline="0">
              <a:solidFill>
                <a:schemeClr val="dk1"/>
              </a:solidFill>
              <a:effectLst/>
              <a:latin typeface="+mn-lt"/>
              <a:ea typeface="+mn-ea"/>
              <a:cs typeface="+mn-cs"/>
            </a:rPr>
            <a:t>ID</a:t>
          </a:r>
          <a:r>
            <a:rPr lang="en-US" sz="1100" b="0" i="0" baseline="-25000">
              <a:solidFill>
                <a:schemeClr val="dk1"/>
              </a:solidFill>
              <a:effectLst/>
              <a:latin typeface="+mn-lt"/>
              <a:ea typeface="+mn-ea"/>
              <a:cs typeface="+mn-cs"/>
            </a:rPr>
            <a:t>H</a:t>
          </a:r>
          <a:r>
            <a:rPr lang="en-US" sz="1100" b="0" i="0" baseline="0">
              <a:solidFill>
                <a:schemeClr val="dk1"/>
              </a:solidFill>
              <a:effectLst/>
              <a:latin typeface="+mn-lt"/>
              <a:ea typeface="+mn-ea"/>
              <a:cs typeface="+mn-cs"/>
            </a:rPr>
            <a:t>=D</a:t>
          </a:r>
          <a:r>
            <a:rPr lang="en-US" sz="1100" b="0" i="0" baseline="-25000">
              <a:solidFill>
                <a:schemeClr val="dk1"/>
              </a:solidFill>
              <a:effectLst/>
              <a:latin typeface="+mn-lt"/>
              <a:ea typeface="+mn-ea"/>
              <a:cs typeface="+mn-cs"/>
            </a:rPr>
            <a:t>H</a:t>
          </a:r>
          <a:r>
            <a:rPr lang="en-US" sz="1100" b="0" i="0" baseline="0">
              <a:solidFill>
                <a:schemeClr val="dk1"/>
              </a:solidFill>
              <a:effectLst/>
              <a:latin typeface="+mn-lt"/>
              <a:ea typeface="+mn-ea"/>
              <a:cs typeface="+mn-cs"/>
            </a:rPr>
            <a:t>V</a:t>
          </a:r>
          <a:r>
            <a:rPr lang="en-US" sz="1100" b="0" i="0" baseline="-25000">
              <a:solidFill>
                <a:schemeClr val="dk1"/>
              </a:solidFill>
              <a:effectLst/>
              <a:latin typeface="+mn-lt"/>
              <a:ea typeface="+mn-ea"/>
              <a:cs typeface="+mn-cs"/>
            </a:rPr>
            <a:t>H</a:t>
          </a:r>
          <a:endParaRPr lang="en-US" sz="1100" b="0" i="0" u="none" strike="noStrike" baseline="0">
            <a:solidFill>
              <a:schemeClr val="dk1"/>
            </a:solidFill>
            <a:effectLst/>
            <a:latin typeface="+mn-lt"/>
            <a:ea typeface="+mn-ea"/>
            <a:cs typeface="+mn-cs"/>
          </a:endParaRPr>
        </a:p>
        <a:p>
          <a:pPr algn="l"/>
          <a:endParaRPr lang="en-US" sz="1100" b="0" i="0" baseline="0">
            <a:solidFill>
              <a:schemeClr val="dk1"/>
            </a:solidFill>
            <a:effectLst/>
            <a:latin typeface="+mn-lt"/>
            <a:ea typeface="+mn-ea"/>
            <a:cs typeface="+mn-cs"/>
          </a:endParaRPr>
        </a:p>
        <a:p>
          <a:pPr algn="l"/>
          <a:r>
            <a:rPr lang="en-US" sz="1100" b="0" i="0" baseline="0">
              <a:solidFill>
                <a:schemeClr val="dk1"/>
              </a:solidFill>
              <a:effectLst/>
              <a:latin typeface="+mn-lt"/>
              <a:ea typeface="+mn-ea"/>
              <a:cs typeface="+mn-cs"/>
            </a:rPr>
            <a:t>Intuitivamente, la medida de captura el valor total que la firma asigna a las habilidades que le resulta difícil de encontrar en el mercado. </a:t>
          </a:r>
          <a:endParaRPr lang="en-US">
            <a:effectLst/>
          </a:endParaRPr>
        </a:p>
        <a:p>
          <a:pPr algn="l"/>
          <a:endParaRPr lang="en-US" sz="1100" b="0" i="0" baseline="0">
            <a:solidFill>
              <a:schemeClr val="dk1"/>
            </a:solidFill>
            <a:effectLst/>
            <a:latin typeface="+mn-lt"/>
            <a:ea typeface="+mn-ea"/>
            <a:cs typeface="+mn-cs"/>
          </a:endParaRPr>
        </a:p>
        <a:p>
          <a:pPr algn="l"/>
          <a:r>
            <a:rPr lang="en-US" sz="1100" b="0" i="0" baseline="0">
              <a:solidFill>
                <a:schemeClr val="dk1"/>
              </a:solidFill>
              <a:effectLst/>
              <a:latin typeface="+mn-lt"/>
              <a:ea typeface="+mn-ea"/>
              <a:cs typeface="+mn-cs"/>
            </a:rPr>
            <a:t>A continuación, se presenta un ejemplo: Se consideran 4 habilidades generales: habilidades de conocimiento, habilidades de comportamiento, habilidades específicas y habilidades digitales. Siguiendo ese orden, la empresa de este ejemplo valora la importancia de cada una estas habilidades de la siguiente forma: 30, 40, 15 y 15 (nótese que la suma de estos valores da un total de 100). Tomando el caso particular de las habilidades de comportamiento, la misma incluye 5 habilidades específicas: </a:t>
          </a:r>
          <a:r>
            <a:rPr lang="es-BO" sz="1100">
              <a:solidFill>
                <a:schemeClr val="dk1"/>
              </a:solidFill>
              <a:effectLst/>
              <a:latin typeface="+mn-lt"/>
              <a:ea typeface="+mn-ea"/>
              <a:cs typeface="+mn-cs"/>
            </a:rPr>
            <a:t>responsabilidad, atención al cliente,</a:t>
          </a:r>
          <a:r>
            <a:rPr lang="es-BO" sz="1100" baseline="0">
              <a:solidFill>
                <a:schemeClr val="dk1"/>
              </a:solidFill>
              <a:effectLst/>
              <a:latin typeface="+mn-lt"/>
              <a:ea typeface="+mn-ea"/>
              <a:cs typeface="+mn-cs"/>
            </a:rPr>
            <a:t> </a:t>
          </a:r>
          <a:r>
            <a:rPr lang="es-BO" sz="1100">
              <a:solidFill>
                <a:schemeClr val="dk1"/>
              </a:solidFill>
              <a:effectLst/>
              <a:latin typeface="+mn-lt"/>
              <a:ea typeface="+mn-ea"/>
              <a:cs typeface="+mn-cs"/>
            </a:rPr>
            <a:t>liderazgo, trabajo en equipo</a:t>
          </a:r>
          <a:r>
            <a:rPr lang="es-BO" sz="1100" baseline="0">
              <a:solidFill>
                <a:schemeClr val="dk1"/>
              </a:solidFill>
              <a:effectLst/>
              <a:latin typeface="+mn-lt"/>
              <a:ea typeface="+mn-ea"/>
              <a:cs typeface="+mn-cs"/>
            </a:rPr>
            <a:t> y</a:t>
          </a:r>
          <a:r>
            <a:rPr lang="es-BO" sz="1100">
              <a:solidFill>
                <a:schemeClr val="dk1"/>
              </a:solidFill>
              <a:effectLst/>
              <a:latin typeface="+mn-lt"/>
              <a:ea typeface="+mn-ea"/>
              <a:cs typeface="+mn-cs"/>
            </a:rPr>
            <a:t> resolución de problemas. La</a:t>
          </a:r>
          <a:r>
            <a:rPr lang="es-BO" sz="1100" baseline="0">
              <a:solidFill>
                <a:schemeClr val="dk1"/>
              </a:solidFill>
              <a:effectLst/>
              <a:latin typeface="+mn-lt"/>
              <a:ea typeface="+mn-ea"/>
              <a:cs typeface="+mn-cs"/>
            </a:rPr>
            <a:t> empresa considera que es sencillo encontrar trabajadores con estas habilidades con dos excepciones: habilidades de liderazgo y de trabajo en equipo. Tomando en cuenta que existe dificultad en encontrar al menos una habilidad específica dentro de este conjunto de habilidades la variable </a:t>
          </a:r>
          <a:r>
            <a:rPr lang="en-US" sz="1100" b="0" i="0" baseline="0">
              <a:solidFill>
                <a:schemeClr val="dk1"/>
              </a:solidFill>
              <a:effectLst/>
              <a:latin typeface="+mn-lt"/>
              <a:ea typeface="+mn-ea"/>
              <a:cs typeface="+mn-cs"/>
            </a:rPr>
            <a:t>D</a:t>
          </a:r>
          <a:r>
            <a:rPr lang="en-US" sz="1100" b="0" i="0" baseline="-25000">
              <a:solidFill>
                <a:schemeClr val="dk1"/>
              </a:solidFill>
              <a:effectLst/>
              <a:latin typeface="+mn-lt"/>
              <a:ea typeface="+mn-ea"/>
              <a:cs typeface="+mn-cs"/>
            </a:rPr>
            <a:t>H</a:t>
          </a:r>
          <a:r>
            <a:rPr lang="es-BO" sz="1100" baseline="0">
              <a:solidFill>
                <a:schemeClr val="dk1"/>
              </a:solidFill>
              <a:effectLst/>
              <a:latin typeface="+mn-lt"/>
              <a:ea typeface="+mn-ea"/>
              <a:cs typeface="+mn-cs"/>
            </a:rPr>
            <a:t> toma el valor de 1. Al multiplicar la dificultad por la valoración, la empresa obtiene un índice de desacople de 40 para las habilidades de comportamiento:</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100" b="0" i="0" baseline="0">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ID</a:t>
          </a:r>
          <a:r>
            <a:rPr lang="en-US" sz="1100" b="0" i="0" baseline="-25000">
              <a:solidFill>
                <a:schemeClr val="dk1"/>
              </a:solidFill>
              <a:effectLst/>
              <a:latin typeface="+mn-lt"/>
              <a:ea typeface="+mn-ea"/>
              <a:cs typeface="+mn-cs"/>
            </a:rPr>
            <a:t>comportamiento</a:t>
          </a:r>
          <a:r>
            <a:rPr lang="en-US" sz="1100" b="0" i="0" baseline="0">
              <a:solidFill>
                <a:schemeClr val="dk1"/>
              </a:solidFill>
              <a:effectLst/>
              <a:latin typeface="+mn-lt"/>
              <a:ea typeface="+mn-ea"/>
              <a:cs typeface="+mn-cs"/>
            </a:rPr>
            <a:t>=D</a:t>
          </a:r>
          <a:r>
            <a:rPr lang="en-US" sz="1100" b="0" i="0" baseline="-25000">
              <a:solidFill>
                <a:schemeClr val="dk1"/>
              </a:solidFill>
              <a:effectLst/>
              <a:latin typeface="+mn-lt"/>
              <a:ea typeface="+mn-ea"/>
              <a:cs typeface="+mn-cs"/>
            </a:rPr>
            <a:t>comportamiento</a:t>
          </a:r>
          <a:r>
            <a:rPr lang="en-US" sz="1100" b="0" i="0" baseline="0">
              <a:solidFill>
                <a:schemeClr val="dk1"/>
              </a:solidFill>
              <a:effectLst/>
              <a:latin typeface="+mn-lt"/>
              <a:ea typeface="+mn-ea"/>
              <a:cs typeface="+mn-cs"/>
            </a:rPr>
            <a:t>V</a:t>
          </a:r>
          <a:r>
            <a:rPr lang="en-US" sz="1100" b="0" i="0" baseline="-25000">
              <a:solidFill>
                <a:schemeClr val="dk1"/>
              </a:solidFill>
              <a:effectLst/>
              <a:latin typeface="+mn-lt"/>
              <a:ea typeface="+mn-ea"/>
              <a:cs typeface="+mn-cs"/>
            </a:rPr>
            <a:t>comportamiento</a:t>
          </a:r>
          <a:r>
            <a:rPr lang="es-BO" sz="1100" baseline="0">
              <a:solidFill>
                <a:schemeClr val="dk1"/>
              </a:solidFill>
              <a:effectLst/>
              <a:latin typeface="+mn-lt"/>
              <a:ea typeface="+mn-ea"/>
              <a:cs typeface="+mn-cs"/>
            </a:rPr>
            <a:t>=1*80=80</a:t>
          </a:r>
        </a:p>
        <a:p>
          <a:pPr marL="0" marR="0" lvl="0" indent="0" algn="l" defTabSz="914400" eaLnBrk="1" fontAlgn="auto" latinLnBrk="0" hangingPunct="1">
            <a:lnSpc>
              <a:spcPct val="100000"/>
            </a:lnSpc>
            <a:spcBef>
              <a:spcPts val="0"/>
            </a:spcBef>
            <a:spcAft>
              <a:spcPts val="0"/>
            </a:spcAft>
            <a:buClrTx/>
            <a:buSzTx/>
            <a:buFontTx/>
            <a:buNone/>
            <a:tabLst/>
            <a:defRPr/>
          </a:pPr>
          <a:endParaRPr lang="es-BO" sz="1100" baseline="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s-BO" sz="1100" baseline="0">
              <a:solidFill>
                <a:schemeClr val="dk1"/>
              </a:solidFill>
              <a:effectLst/>
              <a:latin typeface="+mn-lt"/>
              <a:ea typeface="+mn-ea"/>
              <a:cs typeface="+mn-cs"/>
            </a:rPr>
            <a:t>A continuación se presentan los valores promedio del indice de desacople y sus componentes.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A7D4D-55C2-AF4E-99F7-B63CE3538EF9}">
  <dimension ref="A1:C93"/>
  <sheetViews>
    <sheetView showGridLines="0" tabSelected="1" zoomScaleNormal="100" workbookViewId="0"/>
  </sheetViews>
  <sheetFormatPr defaultColWidth="179.36328125" defaultRowHeight="14.5" zeroHeight="1" x14ac:dyDescent="0.35"/>
  <cols>
    <col min="1" max="1" width="9.36328125" style="3" customWidth="1"/>
    <col min="2" max="2" width="24.36328125" style="209" customWidth="1"/>
    <col min="3" max="3" width="255.81640625" style="4" bestFit="1" customWidth="1"/>
  </cols>
  <sheetData>
    <row r="1" spans="1:3" x14ac:dyDescent="0.35">
      <c r="A1" s="208"/>
      <c r="B1" s="210" t="s">
        <v>208</v>
      </c>
      <c r="C1" s="210" t="s">
        <v>430</v>
      </c>
    </row>
    <row r="2" spans="1:3" ht="51" customHeight="1" x14ac:dyDescent="0.35">
      <c r="B2" s="222" t="s">
        <v>488</v>
      </c>
      <c r="C2" s="222"/>
    </row>
    <row r="3" spans="1:3" ht="32" customHeight="1" x14ac:dyDescent="0.35">
      <c r="B3" s="210" t="s">
        <v>0</v>
      </c>
      <c r="C3" s="17" t="s">
        <v>75</v>
      </c>
    </row>
    <row r="4" spans="1:3" ht="30" customHeight="1" x14ac:dyDescent="0.35">
      <c r="B4" s="210" t="s">
        <v>1</v>
      </c>
      <c r="C4" s="17" t="s">
        <v>412</v>
      </c>
    </row>
    <row r="5" spans="1:3" x14ac:dyDescent="0.35">
      <c r="B5" s="210" t="s">
        <v>2</v>
      </c>
      <c r="C5" s="17" t="s">
        <v>413</v>
      </c>
    </row>
    <row r="6" spans="1:3" x14ac:dyDescent="0.35">
      <c r="B6" s="210" t="s">
        <v>3</v>
      </c>
      <c r="C6" s="17" t="s">
        <v>414</v>
      </c>
    </row>
    <row r="7" spans="1:3" x14ac:dyDescent="0.35">
      <c r="B7" s="210" t="s">
        <v>4</v>
      </c>
      <c r="C7" s="17" t="s">
        <v>415</v>
      </c>
    </row>
    <row r="8" spans="1:3" x14ac:dyDescent="0.35">
      <c r="B8" s="210" t="s">
        <v>5</v>
      </c>
      <c r="C8" s="17" t="s">
        <v>416</v>
      </c>
    </row>
    <row r="9" spans="1:3" x14ac:dyDescent="0.35">
      <c r="B9" s="210" t="s">
        <v>6</v>
      </c>
      <c r="C9" s="17" t="s">
        <v>417</v>
      </c>
    </row>
    <row r="10" spans="1:3" x14ac:dyDescent="0.35">
      <c r="B10" s="210" t="s">
        <v>7</v>
      </c>
      <c r="C10" s="17" t="s">
        <v>418</v>
      </c>
    </row>
    <row r="11" spans="1:3" x14ac:dyDescent="0.35">
      <c r="B11" s="210" t="s">
        <v>8</v>
      </c>
      <c r="C11" s="17" t="s">
        <v>421</v>
      </c>
    </row>
    <row r="12" spans="1:3" x14ac:dyDescent="0.35">
      <c r="B12" s="210" t="s">
        <v>9</v>
      </c>
      <c r="C12" s="17" t="s">
        <v>422</v>
      </c>
    </row>
    <row r="13" spans="1:3" x14ac:dyDescent="0.35">
      <c r="B13" s="210" t="s">
        <v>10</v>
      </c>
      <c r="C13" s="17" t="s">
        <v>423</v>
      </c>
    </row>
    <row r="14" spans="1:3" x14ac:dyDescent="0.35">
      <c r="B14" s="210" t="s">
        <v>11</v>
      </c>
      <c r="C14" s="17" t="s">
        <v>424</v>
      </c>
    </row>
    <row r="15" spans="1:3" x14ac:dyDescent="0.35">
      <c r="B15" s="210" t="s">
        <v>12</v>
      </c>
      <c r="C15" s="17" t="s">
        <v>425</v>
      </c>
    </row>
    <row r="16" spans="1:3" x14ac:dyDescent="0.35">
      <c r="B16" s="210" t="s">
        <v>13</v>
      </c>
      <c r="C16" s="17" t="s">
        <v>426</v>
      </c>
    </row>
    <row r="17" spans="2:3" x14ac:dyDescent="0.35">
      <c r="B17" s="210" t="s">
        <v>14</v>
      </c>
      <c r="C17" s="17" t="s">
        <v>428</v>
      </c>
    </row>
    <row r="18" spans="2:3" x14ac:dyDescent="0.35">
      <c r="B18" s="210" t="s">
        <v>15</v>
      </c>
      <c r="C18" s="17" t="s">
        <v>429</v>
      </c>
    </row>
    <row r="19" spans="2:3" ht="44" customHeight="1" x14ac:dyDescent="0.35">
      <c r="B19" s="220" t="s">
        <v>118</v>
      </c>
      <c r="C19" s="221"/>
    </row>
    <row r="20" spans="2:3" x14ac:dyDescent="0.35">
      <c r="B20" s="210" t="s">
        <v>16</v>
      </c>
      <c r="C20" s="17" t="s">
        <v>431</v>
      </c>
    </row>
    <row r="21" spans="2:3" x14ac:dyDescent="0.35">
      <c r="B21" s="210" t="s">
        <v>17</v>
      </c>
      <c r="C21" s="17" t="s">
        <v>432</v>
      </c>
    </row>
    <row r="22" spans="2:3" x14ac:dyDescent="0.35">
      <c r="B22" s="210" t="s">
        <v>18</v>
      </c>
      <c r="C22" s="17" t="s">
        <v>433</v>
      </c>
    </row>
    <row r="23" spans="2:3" x14ac:dyDescent="0.35">
      <c r="B23" s="223" t="s">
        <v>19</v>
      </c>
      <c r="C23" s="17" t="s">
        <v>434</v>
      </c>
    </row>
    <row r="24" spans="2:3" x14ac:dyDescent="0.35">
      <c r="B24" s="224"/>
      <c r="C24" s="17" t="s">
        <v>435</v>
      </c>
    </row>
    <row r="25" spans="2:3" x14ac:dyDescent="0.35">
      <c r="B25" s="225"/>
      <c r="C25" s="17" t="s">
        <v>490</v>
      </c>
    </row>
    <row r="26" spans="2:3" x14ac:dyDescent="0.35">
      <c r="B26" s="210" t="s">
        <v>20</v>
      </c>
      <c r="C26" s="212" t="s">
        <v>436</v>
      </c>
    </row>
    <row r="27" spans="2:3" x14ac:dyDescent="0.35">
      <c r="B27" s="223" t="s">
        <v>21</v>
      </c>
      <c r="C27" s="213" t="s">
        <v>437</v>
      </c>
    </row>
    <row r="28" spans="2:3" x14ac:dyDescent="0.35">
      <c r="B28" s="229"/>
      <c r="C28" s="213" t="s">
        <v>438</v>
      </c>
    </row>
    <row r="29" spans="2:3" x14ac:dyDescent="0.35">
      <c r="B29" s="230"/>
      <c r="C29" s="213" t="s">
        <v>439</v>
      </c>
    </row>
    <row r="30" spans="2:3" x14ac:dyDescent="0.35">
      <c r="B30" s="210" t="s">
        <v>22</v>
      </c>
      <c r="C30" s="214" t="s">
        <v>440</v>
      </c>
    </row>
    <row r="31" spans="2:3" x14ac:dyDescent="0.35">
      <c r="B31" s="210" t="s">
        <v>23</v>
      </c>
      <c r="C31" s="213" t="s">
        <v>441</v>
      </c>
    </row>
    <row r="32" spans="2:3" x14ac:dyDescent="0.35">
      <c r="B32" s="211" t="s">
        <v>24</v>
      </c>
      <c r="C32" s="213" t="s">
        <v>442</v>
      </c>
    </row>
    <row r="33" spans="2:3" ht="36" customHeight="1" x14ac:dyDescent="0.35">
      <c r="B33" s="220" t="s">
        <v>487</v>
      </c>
      <c r="C33" s="231"/>
    </row>
    <row r="34" spans="2:3" x14ac:dyDescent="0.35">
      <c r="B34" s="210" t="s">
        <v>25</v>
      </c>
      <c r="C34" s="212" t="s">
        <v>444</v>
      </c>
    </row>
    <row r="35" spans="2:3" x14ac:dyDescent="0.35">
      <c r="B35" s="210" t="s">
        <v>26</v>
      </c>
      <c r="C35" s="67" t="s">
        <v>450</v>
      </c>
    </row>
    <row r="36" spans="2:3" x14ac:dyDescent="0.35">
      <c r="B36" s="210" t="s">
        <v>27</v>
      </c>
      <c r="C36" s="17" t="s">
        <v>445</v>
      </c>
    </row>
    <row r="37" spans="2:3" hidden="1" x14ac:dyDescent="0.35">
      <c r="B37" s="210" t="s">
        <v>28</v>
      </c>
      <c r="C37" s="41"/>
    </row>
    <row r="38" spans="2:3" x14ac:dyDescent="0.35">
      <c r="B38" s="210" t="s">
        <v>28</v>
      </c>
      <c r="C38" s="17" t="s">
        <v>446</v>
      </c>
    </row>
    <row r="39" spans="2:3" x14ac:dyDescent="0.35">
      <c r="B39" s="210" t="s">
        <v>29</v>
      </c>
      <c r="C39" s="17" t="s">
        <v>447</v>
      </c>
    </row>
    <row r="40" spans="2:3" x14ac:dyDescent="0.35">
      <c r="B40" s="210" t="s">
        <v>30</v>
      </c>
      <c r="C40" s="17" t="s">
        <v>448</v>
      </c>
    </row>
    <row r="41" spans="2:3" x14ac:dyDescent="0.35">
      <c r="B41" s="210" t="s">
        <v>31</v>
      </c>
      <c r="C41" s="17" t="s">
        <v>449</v>
      </c>
    </row>
    <row r="42" spans="2:3" ht="48" customHeight="1" x14ac:dyDescent="0.35">
      <c r="B42" s="220" t="s">
        <v>451</v>
      </c>
      <c r="C42" s="231"/>
    </row>
    <row r="43" spans="2:3" x14ac:dyDescent="0.35">
      <c r="B43" s="226" t="s">
        <v>32</v>
      </c>
      <c r="C43" s="17" t="s">
        <v>452</v>
      </c>
    </row>
    <row r="44" spans="2:3" x14ac:dyDescent="0.35">
      <c r="B44" s="227"/>
      <c r="C44" s="218" t="s">
        <v>491</v>
      </c>
    </row>
    <row r="45" spans="2:3" x14ac:dyDescent="0.35">
      <c r="B45" s="223" t="s">
        <v>486</v>
      </c>
      <c r="C45" s="215" t="s">
        <v>453</v>
      </c>
    </row>
    <row r="46" spans="2:3" x14ac:dyDescent="0.35">
      <c r="B46" s="225"/>
      <c r="C46" s="17" t="s">
        <v>454</v>
      </c>
    </row>
    <row r="47" spans="2:3" ht="38" customHeight="1" x14ac:dyDescent="0.35">
      <c r="B47" s="220" t="s">
        <v>485</v>
      </c>
      <c r="C47" s="231"/>
    </row>
    <row r="48" spans="2:3" x14ac:dyDescent="0.35">
      <c r="B48" s="210" t="s">
        <v>33</v>
      </c>
      <c r="C48" s="17" t="s">
        <v>455</v>
      </c>
    </row>
    <row r="49" spans="2:3" x14ac:dyDescent="0.35">
      <c r="B49" s="223" t="s">
        <v>34</v>
      </c>
      <c r="C49" s="17" t="s">
        <v>456</v>
      </c>
    </row>
    <row r="50" spans="2:3" x14ac:dyDescent="0.35">
      <c r="B50" s="224"/>
      <c r="C50" s="17" t="s">
        <v>457</v>
      </c>
    </row>
    <row r="51" spans="2:3" x14ac:dyDescent="0.35">
      <c r="B51" s="225"/>
      <c r="C51" s="17" t="s">
        <v>458</v>
      </c>
    </row>
    <row r="52" spans="2:3" x14ac:dyDescent="0.35">
      <c r="B52" s="210" t="s">
        <v>35</v>
      </c>
      <c r="C52" s="17" t="s">
        <v>459</v>
      </c>
    </row>
    <row r="53" spans="2:3" x14ac:dyDescent="0.35">
      <c r="B53" s="210" t="s">
        <v>36</v>
      </c>
      <c r="C53" s="17" t="s">
        <v>460</v>
      </c>
    </row>
    <row r="54" spans="2:3" ht="38" customHeight="1" x14ac:dyDescent="0.35">
      <c r="B54" s="222" t="s">
        <v>465</v>
      </c>
      <c r="C54" s="222"/>
    </row>
    <row r="55" spans="2:3" x14ac:dyDescent="0.35">
      <c r="B55" s="223" t="s">
        <v>37</v>
      </c>
      <c r="C55" s="17" t="s">
        <v>461</v>
      </c>
    </row>
    <row r="56" spans="2:3" x14ac:dyDescent="0.35">
      <c r="B56" s="225"/>
      <c r="C56" s="17" t="s">
        <v>462</v>
      </c>
    </row>
    <row r="57" spans="2:3" x14ac:dyDescent="0.35">
      <c r="B57" s="210" t="s">
        <v>38</v>
      </c>
      <c r="C57" s="17" t="s">
        <v>463</v>
      </c>
    </row>
    <row r="58" spans="2:3" x14ac:dyDescent="0.35">
      <c r="B58" s="210" t="s">
        <v>39</v>
      </c>
      <c r="C58" s="17" t="s">
        <v>464</v>
      </c>
    </row>
    <row r="59" spans="2:3" x14ac:dyDescent="0.35">
      <c r="B59" s="222" t="s">
        <v>489</v>
      </c>
      <c r="C59" s="222"/>
    </row>
    <row r="60" spans="2:3" x14ac:dyDescent="0.35">
      <c r="B60" s="210" t="s">
        <v>40</v>
      </c>
      <c r="C60" s="17" t="s">
        <v>467</v>
      </c>
    </row>
    <row r="61" spans="2:3" x14ac:dyDescent="0.35">
      <c r="B61" s="210" t="s">
        <v>41</v>
      </c>
      <c r="C61" s="17" t="s">
        <v>469</v>
      </c>
    </row>
    <row r="62" spans="2:3" x14ac:dyDescent="0.35">
      <c r="B62" s="210" t="s">
        <v>42</v>
      </c>
      <c r="C62" s="212" t="s">
        <v>468</v>
      </c>
    </row>
    <row r="63" spans="2:3" x14ac:dyDescent="0.35">
      <c r="B63" s="210" t="s">
        <v>43</v>
      </c>
      <c r="C63" s="212" t="s">
        <v>470</v>
      </c>
    </row>
    <row r="64" spans="2:3" x14ac:dyDescent="0.35">
      <c r="B64" s="210" t="s">
        <v>44</v>
      </c>
      <c r="C64" s="212" t="s">
        <v>471</v>
      </c>
    </row>
    <row r="65" spans="2:3" x14ac:dyDescent="0.35">
      <c r="B65" s="210" t="s">
        <v>45</v>
      </c>
      <c r="C65" s="212" t="s">
        <v>472</v>
      </c>
    </row>
    <row r="66" spans="2:3" x14ac:dyDescent="0.35">
      <c r="B66" s="210" t="s">
        <v>46</v>
      </c>
      <c r="C66" s="17" t="s">
        <v>473</v>
      </c>
    </row>
    <row r="67" spans="2:3" ht="36" customHeight="1" x14ac:dyDescent="0.35">
      <c r="B67" s="222" t="s">
        <v>484</v>
      </c>
      <c r="C67" s="222"/>
    </row>
    <row r="68" spans="2:3" x14ac:dyDescent="0.35">
      <c r="B68" s="210" t="s">
        <v>47</v>
      </c>
      <c r="C68" s="17" t="s">
        <v>475</v>
      </c>
    </row>
    <row r="69" spans="2:3" hidden="1" x14ac:dyDescent="0.35">
      <c r="B69" s="33"/>
      <c r="C69" s="41"/>
    </row>
    <row r="70" spans="2:3" x14ac:dyDescent="0.35">
      <c r="B70" s="210" t="s">
        <v>48</v>
      </c>
      <c r="C70" s="17" t="s">
        <v>476</v>
      </c>
    </row>
    <row r="71" spans="2:3" x14ac:dyDescent="0.35">
      <c r="B71" s="210" t="s">
        <v>49</v>
      </c>
      <c r="C71" s="17" t="s">
        <v>477</v>
      </c>
    </row>
    <row r="72" spans="2:3" x14ac:dyDescent="0.35">
      <c r="B72" s="210" t="s">
        <v>50</v>
      </c>
      <c r="C72" s="17" t="s">
        <v>478</v>
      </c>
    </row>
    <row r="73" spans="2:3" x14ac:dyDescent="0.35">
      <c r="B73" s="226" t="s">
        <v>51</v>
      </c>
      <c r="C73" s="67" t="s">
        <v>479</v>
      </c>
    </row>
    <row r="74" spans="2:3" x14ac:dyDescent="0.35">
      <c r="B74" s="227"/>
      <c r="C74" s="217" t="s">
        <v>480</v>
      </c>
    </row>
    <row r="75" spans="2:3" x14ac:dyDescent="0.35">
      <c r="B75" s="210" t="s">
        <v>52</v>
      </c>
      <c r="C75" s="17" t="s">
        <v>481</v>
      </c>
    </row>
    <row r="76" spans="2:3" x14ac:dyDescent="0.35">
      <c r="B76" s="228" t="s">
        <v>482</v>
      </c>
      <c r="C76" s="228"/>
    </row>
    <row r="77" spans="2:3" x14ac:dyDescent="0.35">
      <c r="B77" s="210" t="s">
        <v>53</v>
      </c>
      <c r="C77" s="216" t="s">
        <v>483</v>
      </c>
    </row>
    <row r="78" spans="2:3" x14ac:dyDescent="0.35"/>
    <row r="80" spans="2:3" x14ac:dyDescent="0.35"/>
    <row r="81" x14ac:dyDescent="0.35"/>
    <row r="82" x14ac:dyDescent="0.35"/>
    <row r="83" x14ac:dyDescent="0.35"/>
    <row r="84" x14ac:dyDescent="0.35"/>
    <row r="86" x14ac:dyDescent="0.35"/>
    <row r="87" x14ac:dyDescent="0.35"/>
    <row r="88" x14ac:dyDescent="0.35"/>
    <row r="89" x14ac:dyDescent="0.35"/>
    <row r="90" x14ac:dyDescent="0.35"/>
    <row r="91" x14ac:dyDescent="0.35"/>
    <row r="92" x14ac:dyDescent="0.35"/>
    <row r="93" x14ac:dyDescent="0.35"/>
  </sheetData>
  <mergeCells count="16">
    <mergeCell ref="B59:C59"/>
    <mergeCell ref="B73:B74"/>
    <mergeCell ref="B67:C67"/>
    <mergeCell ref="B76:C76"/>
    <mergeCell ref="B27:B29"/>
    <mergeCell ref="B33:C33"/>
    <mergeCell ref="B42:C42"/>
    <mergeCell ref="B47:C47"/>
    <mergeCell ref="B55:B56"/>
    <mergeCell ref="B43:B44"/>
    <mergeCell ref="B19:C19"/>
    <mergeCell ref="B2:C2"/>
    <mergeCell ref="B54:C54"/>
    <mergeCell ref="B49:B51"/>
    <mergeCell ref="B45:B46"/>
    <mergeCell ref="B23:B2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A9"/>
  <sheetViews>
    <sheetView showGridLines="0" zoomScale="75" zoomScaleNormal="75" workbookViewId="0"/>
  </sheetViews>
  <sheetFormatPr defaultColWidth="10.90625" defaultRowHeight="14.5" x14ac:dyDescent="0.35"/>
  <cols>
    <col min="6" max="6" width="14.1796875" customWidth="1"/>
  </cols>
  <sheetData>
    <row r="1" spans="1:27" x14ac:dyDescent="0.35">
      <c r="A1" t="s">
        <v>418</v>
      </c>
      <c r="J1" s="2" t="s">
        <v>419</v>
      </c>
      <c r="U1" s="2" t="s">
        <v>420</v>
      </c>
    </row>
    <row r="3" spans="1:27" ht="43.5" x14ac:dyDescent="0.35">
      <c r="A3" s="37" t="s">
        <v>86</v>
      </c>
      <c r="B3" s="37" t="s">
        <v>87</v>
      </c>
      <c r="C3" s="37" t="s">
        <v>88</v>
      </c>
      <c r="D3" s="37" t="s">
        <v>327</v>
      </c>
      <c r="E3" s="37" t="s">
        <v>90</v>
      </c>
      <c r="F3" s="37" t="s">
        <v>91</v>
      </c>
      <c r="J3" s="17"/>
      <c r="K3" s="37" t="s">
        <v>86</v>
      </c>
      <c r="L3" s="37" t="s">
        <v>377</v>
      </c>
      <c r="M3" s="37" t="s">
        <v>88</v>
      </c>
      <c r="N3" s="37" t="s">
        <v>327</v>
      </c>
      <c r="O3" s="37" t="s">
        <v>90</v>
      </c>
      <c r="P3" s="37" t="s">
        <v>91</v>
      </c>
      <c r="U3" s="17"/>
      <c r="V3" s="37" t="s">
        <v>86</v>
      </c>
      <c r="W3" s="37" t="s">
        <v>87</v>
      </c>
      <c r="X3" s="37" t="s">
        <v>88</v>
      </c>
      <c r="Y3" s="37" t="s">
        <v>89</v>
      </c>
      <c r="Z3" s="37" t="s">
        <v>90</v>
      </c>
      <c r="AA3" s="37" t="s">
        <v>91</v>
      </c>
    </row>
    <row r="4" spans="1:27" x14ac:dyDescent="0.35">
      <c r="A4" s="44">
        <v>0.55159999999999998</v>
      </c>
      <c r="B4" s="44">
        <v>0.97109999999999996</v>
      </c>
      <c r="C4" s="44">
        <v>0.79310000000000003</v>
      </c>
      <c r="D4" s="44">
        <v>0.59760000000000002</v>
      </c>
      <c r="E4" s="44">
        <v>0.45240000000000002</v>
      </c>
      <c r="F4" s="44">
        <v>0.89029999999999998</v>
      </c>
      <c r="J4" s="17" t="s">
        <v>63</v>
      </c>
      <c r="K4" s="13">
        <v>0.51949735948698605</v>
      </c>
      <c r="L4" s="13">
        <v>0.96020369671821948</v>
      </c>
      <c r="M4" s="13">
        <v>0.81752168992832897</v>
      </c>
      <c r="N4" s="13">
        <v>0.57565541305167867</v>
      </c>
      <c r="O4" s="13">
        <v>0.39900037721614479</v>
      </c>
      <c r="P4" s="13">
        <v>0.84602508487363248</v>
      </c>
      <c r="U4" s="17" t="s">
        <v>67</v>
      </c>
      <c r="V4" s="21">
        <v>0.53045866726869095</v>
      </c>
      <c r="W4" s="21">
        <v>0.97215637581367342</v>
      </c>
      <c r="X4" s="21">
        <v>0.75738420438725218</v>
      </c>
      <c r="Y4" s="21">
        <v>0.56631674003837906</v>
      </c>
      <c r="Z4" s="21">
        <v>0.44241261240922602</v>
      </c>
      <c r="AA4" s="21">
        <v>0.94292057041803057</v>
      </c>
    </row>
    <row r="5" spans="1:27" x14ac:dyDescent="0.35">
      <c r="B5" s="12"/>
      <c r="C5" s="11"/>
      <c r="J5" s="17" t="s">
        <v>64</v>
      </c>
      <c r="K5" s="13">
        <v>0.58102479338842972</v>
      </c>
      <c r="L5" s="13">
        <v>0.99193388429752061</v>
      </c>
      <c r="M5" s="13">
        <v>0.73851239669421487</v>
      </c>
      <c r="N5" s="13">
        <v>0.60786776859504132</v>
      </c>
      <c r="O5" s="13">
        <v>0.53038016528925624</v>
      </c>
      <c r="P5" s="13">
        <v>0.98829752066115706</v>
      </c>
      <c r="U5" s="17" t="s">
        <v>68</v>
      </c>
      <c r="V5" s="21">
        <v>0.70615034168564916</v>
      </c>
      <c r="W5" s="21">
        <v>0.95899772209567202</v>
      </c>
      <c r="X5" s="21">
        <v>0.84738041002277908</v>
      </c>
      <c r="Y5" s="21">
        <v>0.71753986332574027</v>
      </c>
      <c r="Z5" s="21">
        <v>0.49430523917995445</v>
      </c>
      <c r="AA5" s="21">
        <v>0.89293849658314339</v>
      </c>
    </row>
    <row r="6" spans="1:27" x14ac:dyDescent="0.35">
      <c r="C6" s="11"/>
      <c r="J6" s="17" t="s">
        <v>65</v>
      </c>
      <c r="K6" s="13">
        <v>0.73029772329246934</v>
      </c>
      <c r="L6" s="13">
        <v>1</v>
      </c>
      <c r="M6" s="13">
        <v>0.75170266588830514</v>
      </c>
      <c r="N6" s="13">
        <v>0.74858921969254721</v>
      </c>
      <c r="O6" s="13">
        <v>0.66335863008367402</v>
      </c>
      <c r="P6" s="13">
        <v>0.96730881494454179</v>
      </c>
      <c r="U6" s="17" t="s">
        <v>69</v>
      </c>
      <c r="V6" s="21">
        <v>0.47409326424870474</v>
      </c>
      <c r="W6" s="21">
        <v>0.97797927461139911</v>
      </c>
      <c r="X6" s="21">
        <v>0.80051813471502586</v>
      </c>
      <c r="Y6" s="21">
        <v>0.55569948186528495</v>
      </c>
      <c r="Z6" s="21">
        <v>0.43652849740932642</v>
      </c>
      <c r="AA6" s="21">
        <v>0.82383419689119175</v>
      </c>
    </row>
    <row r="9" spans="1:27" x14ac:dyDescent="0.35">
      <c r="A9" s="106"/>
      <c r="J9" s="106"/>
      <c r="U9" s="106"/>
      <c r="W9" s="18"/>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B1:AC20"/>
  <sheetViews>
    <sheetView showGridLines="0" zoomScaleNormal="100" workbookViewId="0"/>
  </sheetViews>
  <sheetFormatPr defaultColWidth="10.90625" defaultRowHeight="14.5" x14ac:dyDescent="0.35"/>
  <sheetData>
    <row r="1" spans="2:29" x14ac:dyDescent="0.35">
      <c r="B1" s="14" t="s">
        <v>421</v>
      </c>
      <c r="N1" s="254"/>
      <c r="O1" s="254"/>
      <c r="P1" s="254"/>
      <c r="Q1" s="254"/>
      <c r="R1" s="254"/>
      <c r="S1" s="254"/>
      <c r="T1" s="254"/>
      <c r="W1" s="254"/>
      <c r="X1" s="254"/>
      <c r="Y1" s="254"/>
      <c r="Z1" s="254"/>
      <c r="AA1" s="254"/>
      <c r="AB1" s="254"/>
      <c r="AC1" s="254"/>
    </row>
    <row r="2" spans="2:29" x14ac:dyDescent="0.35">
      <c r="N2" s="254"/>
      <c r="O2" s="254"/>
      <c r="P2" s="254"/>
      <c r="Q2" s="254"/>
      <c r="R2" s="254"/>
      <c r="S2" s="254"/>
      <c r="T2" s="254"/>
      <c r="W2" s="254"/>
      <c r="X2" s="254"/>
      <c r="Y2" s="254"/>
      <c r="Z2" s="254"/>
      <c r="AA2" s="254"/>
      <c r="AB2" s="254"/>
      <c r="AC2" s="254"/>
    </row>
    <row r="3" spans="2:29" x14ac:dyDescent="0.35">
      <c r="N3" s="254"/>
      <c r="O3" s="254"/>
      <c r="P3" s="254"/>
      <c r="Q3" s="254"/>
      <c r="R3" s="254"/>
      <c r="S3" s="254"/>
      <c r="T3" s="254"/>
      <c r="W3" s="254"/>
      <c r="X3" s="254"/>
      <c r="Y3" s="254"/>
      <c r="Z3" s="254"/>
      <c r="AA3" s="254"/>
      <c r="AB3" s="254"/>
      <c r="AC3" s="254"/>
    </row>
    <row r="4" spans="2:29" x14ac:dyDescent="0.35">
      <c r="B4" s="260"/>
      <c r="C4" s="261"/>
      <c r="D4" s="264" t="s">
        <v>92</v>
      </c>
      <c r="E4" s="265" t="s">
        <v>93</v>
      </c>
      <c r="F4" s="265"/>
      <c r="G4" s="265"/>
      <c r="H4" s="265"/>
    </row>
    <row r="5" spans="2:29" ht="29" x14ac:dyDescent="0.35">
      <c r="B5" s="262"/>
      <c r="C5" s="263"/>
      <c r="D5" s="264"/>
      <c r="E5" s="124" t="s">
        <v>94</v>
      </c>
      <c r="F5" s="124" t="s">
        <v>95</v>
      </c>
      <c r="G5" s="129" t="s">
        <v>96</v>
      </c>
      <c r="H5" s="130" t="s">
        <v>97</v>
      </c>
    </row>
    <row r="6" spans="2:29" x14ac:dyDescent="0.35">
      <c r="B6" s="266" t="s">
        <v>59</v>
      </c>
      <c r="C6" s="266"/>
      <c r="D6" s="74">
        <v>57347</v>
      </c>
      <c r="E6" s="100">
        <v>17.103545085183182</v>
      </c>
      <c r="F6" s="26">
        <v>15.679148071720824</v>
      </c>
      <c r="G6" s="25">
        <v>1</v>
      </c>
      <c r="H6" s="25">
        <v>191</v>
      </c>
    </row>
    <row r="7" spans="2:29" x14ac:dyDescent="0.35">
      <c r="B7" s="267" t="s">
        <v>62</v>
      </c>
      <c r="C7" s="15" t="s">
        <v>63</v>
      </c>
      <c r="D7" s="74">
        <v>38852</v>
      </c>
      <c r="E7" s="100">
        <v>13.873236899001338</v>
      </c>
      <c r="F7" s="26">
        <v>12.317545604726885</v>
      </c>
      <c r="G7" s="25">
        <v>1</v>
      </c>
      <c r="H7" s="25">
        <v>96</v>
      </c>
    </row>
    <row r="8" spans="2:29" x14ac:dyDescent="0.35">
      <c r="B8" s="267"/>
      <c r="C8" s="15" t="s">
        <v>64</v>
      </c>
      <c r="D8" s="74">
        <v>13774</v>
      </c>
      <c r="E8" s="100">
        <v>23.727384928125453</v>
      </c>
      <c r="F8" s="26">
        <v>20.060210917006486</v>
      </c>
      <c r="G8" s="25">
        <v>2</v>
      </c>
      <c r="H8" s="25">
        <v>191</v>
      </c>
    </row>
    <row r="9" spans="2:29" x14ac:dyDescent="0.35">
      <c r="B9" s="267"/>
      <c r="C9" s="15" t="s">
        <v>65</v>
      </c>
      <c r="D9" s="74">
        <v>4721</v>
      </c>
      <c r="E9" s="100">
        <v>24.36199957636094</v>
      </c>
      <c r="F9" s="26">
        <v>17.23616088641964</v>
      </c>
      <c r="G9" s="25">
        <v>3</v>
      </c>
      <c r="H9" s="25">
        <v>110</v>
      </c>
    </row>
    <row r="10" spans="2:29" x14ac:dyDescent="0.35">
      <c r="B10" s="267" t="s">
        <v>66</v>
      </c>
      <c r="C10" s="15" t="s">
        <v>67</v>
      </c>
      <c r="D10" s="74">
        <v>24838</v>
      </c>
      <c r="E10" s="100">
        <v>16.435904662211129</v>
      </c>
      <c r="F10" s="26">
        <v>15.321111582679967</v>
      </c>
      <c r="G10" s="25">
        <v>1</v>
      </c>
      <c r="H10" s="25">
        <v>119</v>
      </c>
    </row>
    <row r="11" spans="2:29" x14ac:dyDescent="0.35">
      <c r="B11" s="267"/>
      <c r="C11" s="15" t="s">
        <v>68</v>
      </c>
      <c r="D11" s="74">
        <v>13497</v>
      </c>
      <c r="E11" s="100">
        <v>17.60880195599022</v>
      </c>
      <c r="F11" s="26">
        <v>15.423176335681875</v>
      </c>
      <c r="G11" s="25">
        <v>1</v>
      </c>
      <c r="H11" s="25">
        <v>123</v>
      </c>
    </row>
    <row r="12" spans="2:29" x14ac:dyDescent="0.35">
      <c r="B12" s="267"/>
      <c r="C12" s="15" t="s">
        <v>69</v>
      </c>
      <c r="D12" s="74">
        <v>19012</v>
      </c>
      <c r="E12" s="100">
        <v>17.617083946980856</v>
      </c>
      <c r="F12" s="26">
        <v>16.278409204680379</v>
      </c>
      <c r="G12" s="25">
        <v>2</v>
      </c>
      <c r="H12" s="25">
        <v>191</v>
      </c>
    </row>
    <row r="13" spans="2:29" x14ac:dyDescent="0.35">
      <c r="B13" s="259" t="s">
        <v>70</v>
      </c>
      <c r="C13" s="15" t="s">
        <v>71</v>
      </c>
      <c r="D13" s="74">
        <v>4253</v>
      </c>
      <c r="E13" s="100">
        <v>18.108864331060428</v>
      </c>
      <c r="F13" s="26">
        <v>14.286632008373781</v>
      </c>
      <c r="G13" s="25">
        <v>2</v>
      </c>
      <c r="H13" s="25">
        <v>73</v>
      </c>
    </row>
    <row r="14" spans="2:29" x14ac:dyDescent="0.35">
      <c r="B14" s="259"/>
      <c r="C14" s="15" t="s">
        <v>72</v>
      </c>
      <c r="D14" s="74">
        <v>14500</v>
      </c>
      <c r="E14" s="100">
        <v>16.202827586206897</v>
      </c>
      <c r="F14" s="26">
        <v>14.450398629722924</v>
      </c>
      <c r="G14" s="25">
        <v>1</v>
      </c>
      <c r="H14" s="25">
        <v>110</v>
      </c>
    </row>
    <row r="15" spans="2:29" x14ac:dyDescent="0.35">
      <c r="B15" s="259"/>
      <c r="C15" s="15" t="s">
        <v>73</v>
      </c>
      <c r="D15" s="74">
        <v>27723</v>
      </c>
      <c r="E15" s="100">
        <v>17.773437218194278</v>
      </c>
      <c r="F15" s="26">
        <v>17.288357592466241</v>
      </c>
      <c r="G15" s="25">
        <v>1</v>
      </c>
      <c r="H15" s="25">
        <v>191</v>
      </c>
    </row>
    <row r="16" spans="2:29" x14ac:dyDescent="0.35">
      <c r="B16" s="259"/>
      <c r="C16" s="15" t="s">
        <v>74</v>
      </c>
      <c r="D16" s="74">
        <v>10871</v>
      </c>
      <c r="E16" s="100">
        <v>16.203293165302181</v>
      </c>
      <c r="F16" s="26">
        <v>13.148240923562946</v>
      </c>
      <c r="G16" s="25">
        <v>2</v>
      </c>
      <c r="H16" s="25">
        <v>104</v>
      </c>
    </row>
    <row r="18" spans="14:20" x14ac:dyDescent="0.35">
      <c r="N18" s="254"/>
      <c r="O18" s="254"/>
      <c r="P18" s="254"/>
      <c r="Q18" s="254"/>
      <c r="R18" s="254"/>
      <c r="S18" s="254"/>
      <c r="T18" s="254"/>
    </row>
    <row r="19" spans="14:20" x14ac:dyDescent="0.35">
      <c r="N19" s="254"/>
      <c r="O19" s="254"/>
      <c r="P19" s="254"/>
      <c r="Q19" s="254"/>
      <c r="R19" s="254"/>
      <c r="S19" s="254"/>
      <c r="T19" s="254"/>
    </row>
    <row r="20" spans="14:20" x14ac:dyDescent="0.35">
      <c r="N20" s="254"/>
      <c r="O20" s="254"/>
      <c r="P20" s="254"/>
      <c r="Q20" s="254"/>
      <c r="R20" s="254"/>
      <c r="S20" s="254"/>
      <c r="T20" s="254"/>
    </row>
  </sheetData>
  <mergeCells count="10">
    <mergeCell ref="N1:T3"/>
    <mergeCell ref="W1:AC3"/>
    <mergeCell ref="N18:T20"/>
    <mergeCell ref="B13:B16"/>
    <mergeCell ref="B4:C5"/>
    <mergeCell ref="D4:D5"/>
    <mergeCell ref="E4:H4"/>
    <mergeCell ref="B6:C6"/>
    <mergeCell ref="B7:B9"/>
    <mergeCell ref="B10:B12"/>
  </mergeCells>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1:AD21"/>
  <sheetViews>
    <sheetView showGridLines="0" zoomScale="98" zoomScaleNormal="98" workbookViewId="0"/>
  </sheetViews>
  <sheetFormatPr defaultColWidth="10.90625" defaultRowHeight="14.5" x14ac:dyDescent="0.35"/>
  <cols>
    <col min="1" max="1" width="9.1796875" customWidth="1"/>
    <col min="10" max="12" width="0" hidden="1" customWidth="1"/>
  </cols>
  <sheetData>
    <row r="1" spans="2:30" x14ac:dyDescent="0.35">
      <c r="B1" s="14" t="s">
        <v>422</v>
      </c>
      <c r="O1" s="113"/>
      <c r="P1" s="113"/>
      <c r="Q1" s="113"/>
      <c r="R1" s="113"/>
      <c r="S1" s="113"/>
      <c r="T1" s="113"/>
      <c r="U1" s="113"/>
      <c r="X1" s="254"/>
      <c r="Y1" s="254"/>
      <c r="Z1" s="254"/>
      <c r="AA1" s="254"/>
      <c r="AB1" s="254"/>
      <c r="AC1" s="254"/>
      <c r="AD1" s="254"/>
    </row>
    <row r="2" spans="2:30" x14ac:dyDescent="0.35">
      <c r="O2" s="113"/>
      <c r="P2" s="113"/>
      <c r="Q2" s="113"/>
      <c r="R2" s="113"/>
      <c r="S2" s="113"/>
      <c r="T2" s="113"/>
      <c r="U2" s="113"/>
      <c r="X2" s="254"/>
      <c r="Y2" s="254"/>
      <c r="Z2" s="254"/>
      <c r="AA2" s="254"/>
      <c r="AB2" s="254"/>
      <c r="AC2" s="254"/>
      <c r="AD2" s="254"/>
    </row>
    <row r="3" spans="2:30" x14ac:dyDescent="0.35">
      <c r="O3" s="113"/>
      <c r="P3" s="113"/>
      <c r="Q3" s="113"/>
      <c r="R3" s="113"/>
      <c r="S3" s="113"/>
      <c r="T3" s="113"/>
      <c r="U3" s="113"/>
      <c r="X3" s="254"/>
      <c r="Y3" s="254"/>
      <c r="Z3" s="254"/>
      <c r="AA3" s="254"/>
      <c r="AB3" s="254"/>
      <c r="AC3" s="254"/>
      <c r="AD3" s="254"/>
    </row>
    <row r="4" spans="2:30" x14ac:dyDescent="0.35">
      <c r="B4" s="260"/>
      <c r="C4" s="261"/>
      <c r="D4" s="264" t="s">
        <v>92</v>
      </c>
      <c r="E4" s="265" t="s">
        <v>98</v>
      </c>
      <c r="F4" s="265"/>
      <c r="G4" s="265"/>
      <c r="H4" s="265"/>
    </row>
    <row r="5" spans="2:30" ht="29" x14ac:dyDescent="0.35">
      <c r="B5" s="262"/>
      <c r="C5" s="263"/>
      <c r="D5" s="264"/>
      <c r="E5" s="124" t="s">
        <v>99</v>
      </c>
      <c r="F5" s="124" t="s">
        <v>100</v>
      </c>
      <c r="G5" s="129" t="s">
        <v>96</v>
      </c>
      <c r="H5" s="130" t="s">
        <v>97</v>
      </c>
    </row>
    <row r="6" spans="2:30" x14ac:dyDescent="0.35">
      <c r="B6" s="266" t="s">
        <v>59</v>
      </c>
      <c r="C6" s="266"/>
      <c r="D6" s="74">
        <v>43094</v>
      </c>
      <c r="E6" s="26">
        <v>9.1005244349561423</v>
      </c>
      <c r="F6" s="26">
        <v>24.639415461523495</v>
      </c>
      <c r="G6" s="25">
        <v>1</v>
      </c>
      <c r="H6" s="25">
        <v>600</v>
      </c>
      <c r="AC6" s="106"/>
    </row>
    <row r="7" spans="2:30" x14ac:dyDescent="0.35">
      <c r="B7" s="267" t="s">
        <v>62</v>
      </c>
      <c r="C7" s="15" t="s">
        <v>63</v>
      </c>
      <c r="D7" s="74">
        <v>31439</v>
      </c>
      <c r="E7" s="26">
        <v>5.5536753713540508</v>
      </c>
      <c r="F7" s="26">
        <v>5.8387016928593267</v>
      </c>
      <c r="G7" s="25">
        <v>1</v>
      </c>
      <c r="H7" s="25">
        <v>101</v>
      </c>
    </row>
    <row r="8" spans="2:30" x14ac:dyDescent="0.35">
      <c r="B8" s="267"/>
      <c r="C8" s="15" t="s">
        <v>64</v>
      </c>
      <c r="D8" s="74">
        <v>8957</v>
      </c>
      <c r="E8" s="26">
        <v>11.167801719325666</v>
      </c>
      <c r="F8" s="26">
        <v>10.523654176790341</v>
      </c>
      <c r="G8" s="25">
        <v>1</v>
      </c>
      <c r="H8" s="25">
        <v>80</v>
      </c>
    </row>
    <row r="9" spans="2:30" x14ac:dyDescent="0.35">
      <c r="B9" s="267"/>
      <c r="C9" s="15" t="s">
        <v>65</v>
      </c>
      <c r="D9" s="74">
        <v>2698</v>
      </c>
      <c r="E9" s="26">
        <v>43.567828020756117</v>
      </c>
      <c r="F9" s="26">
        <v>87.097152714240735</v>
      </c>
      <c r="G9" s="25">
        <v>1</v>
      </c>
      <c r="H9" s="25">
        <v>600</v>
      </c>
    </row>
    <row r="10" spans="2:30" x14ac:dyDescent="0.35">
      <c r="B10" s="267" t="s">
        <v>66</v>
      </c>
      <c r="C10" s="15" t="s">
        <v>67</v>
      </c>
      <c r="D10" s="74">
        <v>19435</v>
      </c>
      <c r="E10" s="26">
        <v>8.8198096218163116</v>
      </c>
      <c r="F10" s="26">
        <v>28.392017669598758</v>
      </c>
      <c r="G10" s="25">
        <v>1</v>
      </c>
      <c r="H10" s="25">
        <v>600</v>
      </c>
    </row>
    <row r="11" spans="2:30" x14ac:dyDescent="0.35">
      <c r="B11" s="267"/>
      <c r="C11" s="15" t="s">
        <v>68</v>
      </c>
      <c r="D11" s="74">
        <v>9603</v>
      </c>
      <c r="E11" s="26">
        <v>8.1683848797250853</v>
      </c>
      <c r="F11" s="26">
        <v>20.205228848575722</v>
      </c>
      <c r="G11" s="25">
        <v>1</v>
      </c>
      <c r="H11" s="25">
        <v>294</v>
      </c>
    </row>
    <row r="12" spans="2:30" x14ac:dyDescent="0.35">
      <c r="B12" s="267"/>
      <c r="C12" s="15" t="s">
        <v>69</v>
      </c>
      <c r="D12" s="74">
        <v>14056</v>
      </c>
      <c r="E12" s="26">
        <v>10.125498007968128</v>
      </c>
      <c r="F12" s="26">
        <v>21.58969710525573</v>
      </c>
      <c r="G12" s="25">
        <v>1</v>
      </c>
      <c r="H12" s="25">
        <v>326</v>
      </c>
    </row>
    <row r="13" spans="2:30" x14ac:dyDescent="0.35">
      <c r="B13" s="259" t="s">
        <v>70</v>
      </c>
      <c r="C13" s="15" t="s">
        <v>71</v>
      </c>
      <c r="D13" s="74">
        <v>2977</v>
      </c>
      <c r="E13" s="26">
        <v>21.424588511924757</v>
      </c>
      <c r="F13" s="26">
        <v>73.669514401760324</v>
      </c>
      <c r="G13" s="25">
        <v>1</v>
      </c>
      <c r="H13" s="25">
        <v>600</v>
      </c>
    </row>
    <row r="14" spans="2:30" x14ac:dyDescent="0.35">
      <c r="B14" s="259"/>
      <c r="C14" s="15" t="s">
        <v>72</v>
      </c>
      <c r="D14" s="74">
        <v>10278</v>
      </c>
      <c r="E14" s="26">
        <v>6.7376921580073947</v>
      </c>
      <c r="F14" s="26">
        <v>8.8936108477085138</v>
      </c>
      <c r="G14" s="25">
        <v>1</v>
      </c>
      <c r="H14" s="25">
        <v>103</v>
      </c>
    </row>
    <row r="15" spans="2:30" x14ac:dyDescent="0.35">
      <c r="B15" s="259"/>
      <c r="C15" s="15" t="s">
        <v>73</v>
      </c>
      <c r="D15" s="74">
        <v>21063</v>
      </c>
      <c r="E15" s="26">
        <v>8.8584722024402982</v>
      </c>
      <c r="F15" s="26">
        <v>15.344363378640036</v>
      </c>
      <c r="G15" s="25">
        <v>1</v>
      </c>
      <c r="H15" s="25">
        <v>294</v>
      </c>
    </row>
    <row r="16" spans="2:30" x14ac:dyDescent="0.35">
      <c r="B16" s="259"/>
      <c r="C16" s="15" t="s">
        <v>74</v>
      </c>
      <c r="D16" s="74">
        <v>8776</v>
      </c>
      <c r="E16" s="26">
        <v>8.2681175934366458</v>
      </c>
      <c r="F16" s="26">
        <v>20.59428770218614</v>
      </c>
      <c r="G16" s="25">
        <v>1</v>
      </c>
      <c r="H16" s="25">
        <v>326</v>
      </c>
    </row>
    <row r="19" spans="15:21" x14ac:dyDescent="0.35">
      <c r="O19" s="254"/>
      <c r="P19" s="254"/>
      <c r="Q19" s="254"/>
      <c r="R19" s="254"/>
      <c r="S19" s="254"/>
      <c r="T19" s="254"/>
      <c r="U19" s="254"/>
    </row>
    <row r="20" spans="15:21" x14ac:dyDescent="0.35">
      <c r="O20" s="254"/>
      <c r="P20" s="254"/>
      <c r="Q20" s="254"/>
      <c r="R20" s="254"/>
      <c r="S20" s="254"/>
      <c r="T20" s="254"/>
      <c r="U20" s="254"/>
    </row>
    <row r="21" spans="15:21" x14ac:dyDescent="0.35">
      <c r="O21" s="254"/>
      <c r="P21" s="254"/>
      <c r="Q21" s="254"/>
      <c r="R21" s="254"/>
      <c r="S21" s="254"/>
      <c r="T21" s="254"/>
      <c r="U21" s="254"/>
    </row>
  </sheetData>
  <mergeCells count="9">
    <mergeCell ref="X1:AD3"/>
    <mergeCell ref="O19:U21"/>
    <mergeCell ref="B13:B16"/>
    <mergeCell ref="B4:C5"/>
    <mergeCell ref="D4:D5"/>
    <mergeCell ref="E4:H4"/>
    <mergeCell ref="B6:C6"/>
    <mergeCell ref="B7:B9"/>
    <mergeCell ref="B10:B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V26"/>
  <sheetViews>
    <sheetView showGridLines="0" zoomScale="108" zoomScaleNormal="108" workbookViewId="0"/>
  </sheetViews>
  <sheetFormatPr defaultColWidth="10.90625" defaultRowHeight="14.5" x14ac:dyDescent="0.35"/>
  <cols>
    <col min="4" max="4" width="13.453125" customWidth="1"/>
    <col min="13" max="13" width="35.36328125" hidden="1" customWidth="1"/>
    <col min="14" max="14" width="11.453125" hidden="1" customWidth="1"/>
  </cols>
  <sheetData>
    <row r="1" spans="1:22" x14ac:dyDescent="0.35">
      <c r="A1" s="14" t="s">
        <v>423</v>
      </c>
      <c r="P1" s="238"/>
      <c r="Q1" s="238"/>
      <c r="R1" s="238"/>
      <c r="S1" s="238"/>
      <c r="T1" s="238"/>
      <c r="U1" s="238"/>
      <c r="V1" s="238"/>
    </row>
    <row r="2" spans="1:22" x14ac:dyDescent="0.35">
      <c r="P2" s="238"/>
      <c r="Q2" s="238"/>
      <c r="R2" s="238"/>
      <c r="S2" s="238"/>
      <c r="T2" s="238"/>
      <c r="U2" s="238"/>
      <c r="V2" s="238"/>
    </row>
    <row r="3" spans="1:22" x14ac:dyDescent="0.35">
      <c r="P3" s="238"/>
      <c r="Q3" s="238"/>
      <c r="R3" s="238"/>
      <c r="S3" s="238"/>
      <c r="T3" s="238"/>
      <c r="U3" s="238"/>
      <c r="V3" s="238"/>
    </row>
    <row r="4" spans="1:22" x14ac:dyDescent="0.35">
      <c r="A4" s="255" t="s">
        <v>56</v>
      </c>
      <c r="B4" s="256"/>
      <c r="C4" s="269" t="s">
        <v>104</v>
      </c>
      <c r="D4" s="270"/>
      <c r="E4" s="271" t="s">
        <v>105</v>
      </c>
      <c r="F4" s="271"/>
      <c r="G4" s="271" t="s">
        <v>101</v>
      </c>
      <c r="H4" s="271"/>
      <c r="I4" s="271" t="s">
        <v>378</v>
      </c>
      <c r="J4" s="271"/>
      <c r="K4" s="271" t="s">
        <v>59</v>
      </c>
      <c r="L4" s="271"/>
      <c r="M4" s="272" t="s">
        <v>356</v>
      </c>
      <c r="N4" s="272"/>
    </row>
    <row r="5" spans="1:22" x14ac:dyDescent="0.35">
      <c r="A5" s="255"/>
      <c r="B5" s="256"/>
      <c r="C5" s="269"/>
      <c r="D5" s="270"/>
      <c r="E5" s="271"/>
      <c r="F5" s="271"/>
      <c r="G5" s="271"/>
      <c r="H5" s="271"/>
      <c r="I5" s="271"/>
      <c r="J5" s="271"/>
      <c r="K5" s="271"/>
      <c r="L5" s="271"/>
      <c r="M5" s="272"/>
      <c r="N5" s="272"/>
    </row>
    <row r="6" spans="1:22" x14ac:dyDescent="0.35">
      <c r="A6" s="257"/>
      <c r="B6" s="258"/>
      <c r="C6" s="16" t="s">
        <v>60</v>
      </c>
      <c r="D6" s="8" t="s">
        <v>61</v>
      </c>
      <c r="E6" s="8" t="s">
        <v>60</v>
      </c>
      <c r="F6" s="8" t="s">
        <v>61</v>
      </c>
      <c r="G6" s="8" t="s">
        <v>60</v>
      </c>
      <c r="H6" s="8" t="s">
        <v>61</v>
      </c>
      <c r="I6" s="8" t="s">
        <v>60</v>
      </c>
      <c r="J6" s="8" t="s">
        <v>61</v>
      </c>
      <c r="K6" s="8" t="s">
        <v>60</v>
      </c>
      <c r="L6" s="8" t="s">
        <v>61</v>
      </c>
      <c r="M6" s="163" t="s">
        <v>105</v>
      </c>
      <c r="N6" s="187">
        <v>7.2511167836630502E-2</v>
      </c>
    </row>
    <row r="7" spans="1:22" x14ac:dyDescent="0.35">
      <c r="A7" s="247" t="s">
        <v>59</v>
      </c>
      <c r="B7" s="247" t="s">
        <v>59</v>
      </c>
      <c r="C7" s="9">
        <f>SUM(C8:C10)</f>
        <v>26198</v>
      </c>
      <c r="D7" s="34">
        <f>(SUM(C8:C10)/SUM(K8:K10)*100)/100</f>
        <v>0.41796426292278244</v>
      </c>
      <c r="E7" s="9">
        <f>SUM(E8:E10)</f>
        <v>4545</v>
      </c>
      <c r="F7" s="34">
        <f>(SUM(E8:E10)/SUM(K8:K10)*100)/100</f>
        <v>7.2511167836630502E-2</v>
      </c>
      <c r="G7" s="9">
        <f>SUM(G8:G10)</f>
        <v>27005</v>
      </c>
      <c r="H7" s="34">
        <f>(SUM(G8:G10)/SUM(K8:K10)*100)/100</f>
        <v>0.43083918315252068</v>
      </c>
      <c r="I7" s="9">
        <f>SUM(I8:I10)</f>
        <v>4932</v>
      </c>
      <c r="J7" s="34">
        <f>(SUM(I8:I10)/SUM(K8:K10)*100)/100</f>
        <v>7.868538608806637E-2</v>
      </c>
      <c r="K7" s="9">
        <f>SUM(K8:K10)</f>
        <v>62680</v>
      </c>
      <c r="L7" s="13">
        <v>1</v>
      </c>
      <c r="M7" s="163" t="s">
        <v>102</v>
      </c>
      <c r="N7" s="187">
        <v>7.8685386088066397E-2</v>
      </c>
    </row>
    <row r="8" spans="1:22" x14ac:dyDescent="0.35">
      <c r="A8" s="268" t="s">
        <v>62</v>
      </c>
      <c r="B8" s="7" t="s">
        <v>63</v>
      </c>
      <c r="C8" s="9">
        <v>16633</v>
      </c>
      <c r="D8" s="34">
        <v>0.392139758581667</v>
      </c>
      <c r="E8" s="9">
        <v>1862</v>
      </c>
      <c r="F8" s="34">
        <v>4.3898528857035081E-2</v>
      </c>
      <c r="G8" s="9">
        <v>22278</v>
      </c>
      <c r="H8" s="34">
        <v>0.52522632968691063</v>
      </c>
      <c r="I8" s="9">
        <v>1643</v>
      </c>
      <c r="J8" s="34">
        <v>3.8735382874387027E-2</v>
      </c>
      <c r="K8" s="9">
        <v>42416</v>
      </c>
      <c r="L8" s="13">
        <v>1.0000000000000002</v>
      </c>
      <c r="M8" s="163" t="s">
        <v>348</v>
      </c>
      <c r="N8" s="187">
        <v>0.41796426292278244</v>
      </c>
    </row>
    <row r="9" spans="1:22" x14ac:dyDescent="0.35">
      <c r="A9" s="268" t="s">
        <v>62</v>
      </c>
      <c r="B9" s="7" t="s">
        <v>64</v>
      </c>
      <c r="C9" s="9">
        <v>6838</v>
      </c>
      <c r="D9" s="34">
        <v>0.45209917355371909</v>
      </c>
      <c r="E9" s="9">
        <v>1606</v>
      </c>
      <c r="F9" s="34">
        <v>0.1061818181818182</v>
      </c>
      <c r="G9" s="9">
        <v>3978</v>
      </c>
      <c r="H9" s="34">
        <v>0.26300826446280989</v>
      </c>
      <c r="I9" s="9">
        <v>2703</v>
      </c>
      <c r="J9" s="34">
        <v>0.17871074380165289</v>
      </c>
      <c r="K9" s="9">
        <v>15125</v>
      </c>
      <c r="L9" s="13">
        <v>1</v>
      </c>
      <c r="M9" s="163" t="s">
        <v>101</v>
      </c>
      <c r="N9" s="187">
        <v>0.43083918315252068</v>
      </c>
    </row>
    <row r="10" spans="1:22" x14ac:dyDescent="0.35">
      <c r="A10" s="268" t="s">
        <v>62</v>
      </c>
      <c r="B10" s="7" t="s">
        <v>65</v>
      </c>
      <c r="C10" s="9">
        <v>2727</v>
      </c>
      <c r="D10" s="34">
        <v>0.53064798598949214</v>
      </c>
      <c r="E10" s="9">
        <v>1077</v>
      </c>
      <c r="F10" s="34">
        <v>0.20957384705195564</v>
      </c>
      <c r="G10" s="9">
        <v>749</v>
      </c>
      <c r="H10" s="34">
        <v>0.14574820003891809</v>
      </c>
      <c r="I10" s="9">
        <v>586</v>
      </c>
      <c r="J10" s="34">
        <v>0.11402996691963416</v>
      </c>
      <c r="K10" s="9">
        <v>5139</v>
      </c>
      <c r="L10" s="13">
        <v>1</v>
      </c>
      <c r="M10" s="163"/>
      <c r="N10" s="163"/>
    </row>
    <row r="11" spans="1:22" x14ac:dyDescent="0.35">
      <c r="A11" s="268" t="s">
        <v>66</v>
      </c>
      <c r="B11" s="7" t="s">
        <v>67</v>
      </c>
      <c r="C11" s="19">
        <v>11841</v>
      </c>
      <c r="D11" s="78">
        <v>0.445535613500395</v>
      </c>
      <c r="E11" s="19">
        <v>2045</v>
      </c>
      <c r="F11" s="78">
        <v>7.6946231704105097E-2</v>
      </c>
      <c r="G11" s="19">
        <v>11026</v>
      </c>
      <c r="H11" s="78">
        <v>0.41487000037626498</v>
      </c>
      <c r="I11" s="19">
        <v>1665</v>
      </c>
      <c r="J11" s="78">
        <v>6.26481544192347E-2</v>
      </c>
      <c r="K11" s="19">
        <v>26577</v>
      </c>
      <c r="L11" s="20">
        <v>1</v>
      </c>
      <c r="M11" s="163"/>
      <c r="N11" s="163"/>
    </row>
    <row r="12" spans="1:22" x14ac:dyDescent="0.35">
      <c r="A12" s="268" t="s">
        <v>66</v>
      </c>
      <c r="B12" s="7" t="s">
        <v>68</v>
      </c>
      <c r="C12" s="19">
        <v>7161</v>
      </c>
      <c r="D12" s="78">
        <v>0.494305239179954</v>
      </c>
      <c r="E12" s="19">
        <v>792</v>
      </c>
      <c r="F12" s="78">
        <v>5.46697038724374E-2</v>
      </c>
      <c r="G12" s="19">
        <v>6039</v>
      </c>
      <c r="H12" s="78">
        <v>0.41685649202733499</v>
      </c>
      <c r="I12" s="19">
        <v>495</v>
      </c>
      <c r="J12" s="78">
        <v>3.4168564920273301E-2</v>
      </c>
      <c r="K12" s="19">
        <v>14487</v>
      </c>
      <c r="L12" s="20">
        <v>1</v>
      </c>
      <c r="M12" s="163"/>
      <c r="N12" s="163"/>
    </row>
    <row r="13" spans="1:22" x14ac:dyDescent="0.35">
      <c r="A13" s="268" t="s">
        <v>66</v>
      </c>
      <c r="B13" s="7" t="s">
        <v>69</v>
      </c>
      <c r="C13" s="19">
        <v>7196</v>
      </c>
      <c r="D13" s="78">
        <v>0.33290155440414498</v>
      </c>
      <c r="E13" s="19">
        <v>1708</v>
      </c>
      <c r="F13" s="78">
        <v>7.9015544041450794E-2</v>
      </c>
      <c r="G13" s="19">
        <v>9940</v>
      </c>
      <c r="H13" s="78">
        <v>0.45984455958549197</v>
      </c>
      <c r="I13" s="19">
        <v>2772</v>
      </c>
      <c r="J13" s="78">
        <v>0.12823834196891201</v>
      </c>
      <c r="K13" s="19">
        <v>21616</v>
      </c>
      <c r="L13" s="20">
        <v>1</v>
      </c>
      <c r="M13" s="163"/>
      <c r="N13" s="163"/>
    </row>
    <row r="14" spans="1:22" x14ac:dyDescent="0.35">
      <c r="A14" s="268" t="s">
        <v>70</v>
      </c>
      <c r="B14" s="7" t="s">
        <v>71</v>
      </c>
      <c r="C14" s="9">
        <v>1928</v>
      </c>
      <c r="D14" s="34">
        <v>0.41967784066173264</v>
      </c>
      <c r="E14" s="9">
        <v>458</v>
      </c>
      <c r="F14" s="34">
        <v>9.9695254680017414E-2</v>
      </c>
      <c r="G14" s="9">
        <v>2044</v>
      </c>
      <c r="H14" s="34">
        <v>0.44492816717457551</v>
      </c>
      <c r="I14" s="9">
        <v>164</v>
      </c>
      <c r="J14" s="34">
        <v>3.5698737483674359E-2</v>
      </c>
      <c r="K14" s="9">
        <v>4594</v>
      </c>
      <c r="L14" s="13">
        <v>1</v>
      </c>
      <c r="M14" s="163"/>
      <c r="N14" s="163"/>
    </row>
    <row r="15" spans="1:22" x14ac:dyDescent="0.35">
      <c r="A15" s="268" t="s">
        <v>70</v>
      </c>
      <c r="B15" s="7" t="s">
        <v>72</v>
      </c>
      <c r="C15" s="9">
        <v>8236</v>
      </c>
      <c r="D15" s="34">
        <v>0.51193436101442069</v>
      </c>
      <c r="E15" s="9">
        <v>1311</v>
      </c>
      <c r="F15" s="34">
        <v>8.1489308801591248E-2</v>
      </c>
      <c r="G15" s="9">
        <v>6335</v>
      </c>
      <c r="H15" s="34">
        <v>0.39377175534559927</v>
      </c>
      <c r="I15" s="9">
        <v>206</v>
      </c>
      <c r="J15" s="34">
        <v>1.2804574838388861E-2</v>
      </c>
      <c r="K15" s="9">
        <v>16088</v>
      </c>
      <c r="L15" s="13">
        <v>1</v>
      </c>
      <c r="M15" s="163"/>
      <c r="N15" s="163"/>
    </row>
    <row r="16" spans="1:22" x14ac:dyDescent="0.35">
      <c r="A16" s="268" t="s">
        <v>70</v>
      </c>
      <c r="B16" s="7" t="s">
        <v>73</v>
      </c>
      <c r="C16" s="9">
        <v>11281</v>
      </c>
      <c r="D16" s="34">
        <v>0.37446059881829646</v>
      </c>
      <c r="E16" s="9">
        <v>2300</v>
      </c>
      <c r="F16" s="34">
        <v>7.6346013410343222E-2</v>
      </c>
      <c r="G16" s="9">
        <v>12892</v>
      </c>
      <c r="H16" s="34">
        <v>0.4279360021244108</v>
      </c>
      <c r="I16" s="9">
        <v>3653</v>
      </c>
      <c r="J16" s="34">
        <v>0.12125738564694948</v>
      </c>
      <c r="K16" s="9">
        <v>30126</v>
      </c>
      <c r="L16" s="13">
        <v>0.99999999999999989</v>
      </c>
      <c r="M16" s="163"/>
      <c r="N16" s="163"/>
    </row>
    <row r="17" spans="1:14" x14ac:dyDescent="0.35">
      <c r="A17" s="268" t="s">
        <v>70</v>
      </c>
      <c r="B17" s="7" t="s">
        <v>74</v>
      </c>
      <c r="C17" s="9">
        <v>4753</v>
      </c>
      <c r="D17" s="34">
        <v>0.40035377358490565</v>
      </c>
      <c r="E17" s="9">
        <v>476</v>
      </c>
      <c r="F17" s="34">
        <v>4.0094339622641507E-2</v>
      </c>
      <c r="G17" s="9">
        <v>5734</v>
      </c>
      <c r="H17" s="34">
        <v>0.48298517520215634</v>
      </c>
      <c r="I17" s="9">
        <v>909</v>
      </c>
      <c r="J17" s="34">
        <v>7.6566711590296502E-2</v>
      </c>
      <c r="K17" s="9">
        <v>11872</v>
      </c>
      <c r="L17" s="13">
        <v>1</v>
      </c>
      <c r="M17" s="163"/>
      <c r="N17" s="163"/>
    </row>
    <row r="19" spans="1:14" x14ac:dyDescent="0.35">
      <c r="A19" s="14" t="s">
        <v>103</v>
      </c>
    </row>
    <row r="26" spans="1:14" x14ac:dyDescent="0.35">
      <c r="B26" s="52"/>
    </row>
  </sheetData>
  <sortState xmlns:xlrd2="http://schemas.microsoft.com/office/spreadsheetml/2017/richdata2" ref="M6:N9">
    <sortCondition ref="N6:N9"/>
  </sortState>
  <mergeCells count="12">
    <mergeCell ref="M4:N5"/>
    <mergeCell ref="P1:V3"/>
    <mergeCell ref="K4:L5"/>
    <mergeCell ref="A4:B6"/>
    <mergeCell ref="A7:B7"/>
    <mergeCell ref="G4:H5"/>
    <mergeCell ref="I4:J5"/>
    <mergeCell ref="A8:A10"/>
    <mergeCell ref="A11:A13"/>
    <mergeCell ref="A14:A17"/>
    <mergeCell ref="C4:D5"/>
    <mergeCell ref="E4:F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T27"/>
  <sheetViews>
    <sheetView showGridLines="0" zoomScaleNormal="100" workbookViewId="0"/>
  </sheetViews>
  <sheetFormatPr defaultColWidth="10.90625" defaultRowHeight="14.5" x14ac:dyDescent="0.35"/>
  <cols>
    <col min="11" max="11" width="13.6328125" hidden="1" customWidth="1"/>
    <col min="12" max="12" width="11.453125" hidden="1" customWidth="1"/>
  </cols>
  <sheetData>
    <row r="1" spans="1:20" x14ac:dyDescent="0.35">
      <c r="A1" t="s">
        <v>424</v>
      </c>
      <c r="N1" s="238"/>
      <c r="O1" s="238"/>
      <c r="P1" s="238"/>
      <c r="Q1" s="238"/>
      <c r="R1" s="238"/>
      <c r="S1" s="238"/>
      <c r="T1" s="238"/>
    </row>
    <row r="2" spans="1:20" x14ac:dyDescent="0.35">
      <c r="N2" s="238"/>
      <c r="O2" s="238"/>
      <c r="P2" s="238"/>
      <c r="Q2" s="238"/>
      <c r="R2" s="238"/>
      <c r="S2" s="238"/>
      <c r="T2" s="238"/>
    </row>
    <row r="3" spans="1:20" x14ac:dyDescent="0.35">
      <c r="N3" s="238"/>
      <c r="O3" s="238"/>
      <c r="P3" s="238"/>
      <c r="Q3" s="238"/>
      <c r="R3" s="238"/>
      <c r="S3" s="238"/>
      <c r="T3" s="238"/>
    </row>
    <row r="4" spans="1:20" x14ac:dyDescent="0.35">
      <c r="A4" s="273"/>
      <c r="B4" s="274"/>
      <c r="C4" s="275" t="s">
        <v>106</v>
      </c>
      <c r="D4" s="276"/>
      <c r="E4" s="276" t="s">
        <v>107</v>
      </c>
      <c r="F4" s="276"/>
      <c r="G4" s="276" t="s">
        <v>108</v>
      </c>
      <c r="H4" s="276"/>
      <c r="I4" s="276" t="s">
        <v>59</v>
      </c>
      <c r="J4" s="276"/>
      <c r="K4" s="248" t="s">
        <v>356</v>
      </c>
      <c r="L4" s="248"/>
    </row>
    <row r="5" spans="1:20" x14ac:dyDescent="0.35">
      <c r="A5" s="232"/>
      <c r="B5" s="233"/>
      <c r="C5" s="134" t="s">
        <v>60</v>
      </c>
      <c r="D5" s="37" t="s">
        <v>61</v>
      </c>
      <c r="E5" s="37" t="s">
        <v>60</v>
      </c>
      <c r="F5" s="37" t="s">
        <v>61</v>
      </c>
      <c r="G5" s="37" t="s">
        <v>60</v>
      </c>
      <c r="H5" s="37" t="s">
        <v>61</v>
      </c>
      <c r="I5" s="37" t="s">
        <v>60</v>
      </c>
      <c r="J5" s="37" t="s">
        <v>61</v>
      </c>
      <c r="K5" s="248"/>
      <c r="L5" s="248"/>
    </row>
    <row r="6" spans="1:20" ht="15" customHeight="1" x14ac:dyDescent="0.35">
      <c r="A6" s="277" t="s">
        <v>59</v>
      </c>
      <c r="B6" s="277"/>
      <c r="C6" s="9">
        <f>SUM(C7:C9)</f>
        <v>3863</v>
      </c>
      <c r="D6" s="34">
        <f>(SUM(C7:C9)/SUM(I7:I9)*100)/100</f>
        <v>6.1630504148053607E-2</v>
      </c>
      <c r="E6" s="9">
        <f>SUM(E7:E9)</f>
        <v>56525</v>
      </c>
      <c r="F6" s="34">
        <f>(SUM(E7:E9)/SUM(I7:I9)*100)/100</f>
        <v>0.90180280791320999</v>
      </c>
      <c r="G6" s="9">
        <f>SUM(G7:G9)</f>
        <v>2292</v>
      </c>
      <c r="H6" s="34">
        <f>(SUM(G7:G9)/SUM(I7:I9)*100)/100</f>
        <v>3.6566687938736436E-2</v>
      </c>
      <c r="I6" s="9">
        <f>SUM(G6,E6,C6)</f>
        <v>62680</v>
      </c>
      <c r="J6" s="10">
        <v>1</v>
      </c>
      <c r="K6" s="163" t="s">
        <v>108</v>
      </c>
      <c r="L6" s="187">
        <v>3.6566687938736402E-2</v>
      </c>
    </row>
    <row r="7" spans="1:20" x14ac:dyDescent="0.35">
      <c r="A7" s="234" t="s">
        <v>62</v>
      </c>
      <c r="B7" s="17" t="s">
        <v>63</v>
      </c>
      <c r="C7" s="9">
        <v>1110</v>
      </c>
      <c r="D7" s="34">
        <v>2.6169370049038097E-2</v>
      </c>
      <c r="E7" s="9">
        <v>40009</v>
      </c>
      <c r="F7" s="34">
        <v>0.94325254620897769</v>
      </c>
      <c r="G7" s="9">
        <v>1297</v>
      </c>
      <c r="H7" s="34">
        <v>3.0578083741984161E-2</v>
      </c>
      <c r="I7" s="9">
        <f t="shared" ref="I7:I16" si="0">SUM(G7,E7,C7)</f>
        <v>42416</v>
      </c>
      <c r="J7" s="10">
        <v>1</v>
      </c>
      <c r="K7" s="163" t="s">
        <v>379</v>
      </c>
      <c r="L7" s="187">
        <v>6.16305041480536E-2</v>
      </c>
    </row>
    <row r="8" spans="1:20" x14ac:dyDescent="0.35">
      <c r="A8" s="234"/>
      <c r="B8" s="17" t="s">
        <v>64</v>
      </c>
      <c r="C8" s="9">
        <v>2502</v>
      </c>
      <c r="D8" s="34">
        <v>0.16542148760330577</v>
      </c>
      <c r="E8" s="9">
        <v>12076</v>
      </c>
      <c r="F8" s="34">
        <v>0.7984132231404959</v>
      </c>
      <c r="G8" s="9">
        <v>547</v>
      </c>
      <c r="H8" s="34">
        <v>3.616528925619835E-2</v>
      </c>
      <c r="I8" s="9">
        <f t="shared" si="0"/>
        <v>15125</v>
      </c>
      <c r="J8" s="10">
        <v>1</v>
      </c>
      <c r="K8" s="163" t="s">
        <v>107</v>
      </c>
      <c r="L8" s="187">
        <v>0.90180280791320999</v>
      </c>
    </row>
    <row r="9" spans="1:20" x14ac:dyDescent="0.35">
      <c r="A9" s="234"/>
      <c r="B9" s="17" t="s">
        <v>65</v>
      </c>
      <c r="C9" s="9">
        <v>251</v>
      </c>
      <c r="D9" s="34">
        <v>4.8842187195952527E-2</v>
      </c>
      <c r="E9" s="9">
        <v>4440</v>
      </c>
      <c r="F9" s="34">
        <v>0.8639813193228254</v>
      </c>
      <c r="G9" s="9">
        <v>448</v>
      </c>
      <c r="H9" s="34">
        <v>8.7176493481222028E-2</v>
      </c>
      <c r="I9" s="9">
        <f t="shared" si="0"/>
        <v>5139</v>
      </c>
      <c r="J9" s="10">
        <v>1</v>
      </c>
      <c r="K9" s="163"/>
      <c r="L9" s="163"/>
    </row>
    <row r="10" spans="1:20" x14ac:dyDescent="0.35">
      <c r="A10" s="234" t="s">
        <v>66</v>
      </c>
      <c r="B10" s="17" t="s">
        <v>67</v>
      </c>
      <c r="C10" s="19">
        <v>1665</v>
      </c>
      <c r="D10" s="78">
        <v>6.26481544192347E-2</v>
      </c>
      <c r="E10" s="19">
        <v>24431</v>
      </c>
      <c r="F10" s="78">
        <v>0.91925348985965305</v>
      </c>
      <c r="G10" s="19">
        <v>481</v>
      </c>
      <c r="H10" s="78">
        <v>1.8098355721112201E-2</v>
      </c>
      <c r="I10" s="19">
        <v>26577</v>
      </c>
      <c r="J10" s="20">
        <v>1</v>
      </c>
      <c r="K10" s="163"/>
      <c r="L10" s="163"/>
    </row>
    <row r="11" spans="1:20" x14ac:dyDescent="0.35">
      <c r="A11" s="234"/>
      <c r="B11" s="17" t="s">
        <v>68</v>
      </c>
      <c r="C11" s="19">
        <v>462</v>
      </c>
      <c r="D11" s="78">
        <v>3.18906605922551E-2</v>
      </c>
      <c r="E11" s="19">
        <v>12606</v>
      </c>
      <c r="F11" s="78">
        <v>0.87015945330296096</v>
      </c>
      <c r="G11" s="19">
        <v>1419</v>
      </c>
      <c r="H11" s="78">
        <v>9.7949886104783598E-2</v>
      </c>
      <c r="I11" s="19">
        <v>14487</v>
      </c>
      <c r="J11" s="20">
        <v>1</v>
      </c>
      <c r="K11" s="163"/>
      <c r="L11" s="163"/>
    </row>
    <row r="12" spans="1:20" x14ac:dyDescent="0.35">
      <c r="A12" s="234"/>
      <c r="B12" s="17" t="s">
        <v>69</v>
      </c>
      <c r="C12" s="19">
        <v>1736</v>
      </c>
      <c r="D12" s="78">
        <v>8.0310880829015496E-2</v>
      </c>
      <c r="E12" s="19">
        <v>19488</v>
      </c>
      <c r="F12" s="78">
        <v>0.90155440414507804</v>
      </c>
      <c r="G12" s="19">
        <v>392</v>
      </c>
      <c r="H12" s="78">
        <v>1.81347150259067E-2</v>
      </c>
      <c r="I12" s="19">
        <v>21616</v>
      </c>
      <c r="J12" s="20">
        <v>1</v>
      </c>
      <c r="K12" s="163"/>
      <c r="L12" s="163"/>
    </row>
    <row r="13" spans="1:20" x14ac:dyDescent="0.35">
      <c r="A13" s="235" t="s">
        <v>70</v>
      </c>
      <c r="B13" s="17" t="s">
        <v>71</v>
      </c>
      <c r="C13" s="9">
        <v>102</v>
      </c>
      <c r="D13" s="34">
        <v>2.2202873313016978E-2</v>
      </c>
      <c r="E13" s="9">
        <v>4431</v>
      </c>
      <c r="F13" s="34">
        <v>0.96451893774488473</v>
      </c>
      <c r="G13" s="9">
        <v>61</v>
      </c>
      <c r="H13" s="34">
        <v>1.3278188942098389E-2</v>
      </c>
      <c r="I13" s="9">
        <f t="shared" si="0"/>
        <v>4594</v>
      </c>
      <c r="J13" s="10">
        <v>1</v>
      </c>
      <c r="K13" s="163"/>
      <c r="L13" s="163"/>
    </row>
    <row r="14" spans="1:20" x14ac:dyDescent="0.35">
      <c r="A14" s="235"/>
      <c r="B14" s="17" t="s">
        <v>72</v>
      </c>
      <c r="C14" s="9">
        <v>317</v>
      </c>
      <c r="D14" s="34">
        <v>1.970412729985082E-2</v>
      </c>
      <c r="E14" s="9">
        <v>15206</v>
      </c>
      <c r="F14" s="34">
        <v>0.94517652909000494</v>
      </c>
      <c r="G14" s="9">
        <v>565</v>
      </c>
      <c r="H14" s="34">
        <v>3.511934361014421E-2</v>
      </c>
      <c r="I14" s="9">
        <f t="shared" si="0"/>
        <v>16088</v>
      </c>
      <c r="J14" s="10">
        <v>1</v>
      </c>
      <c r="K14" s="163"/>
      <c r="L14" s="163"/>
    </row>
    <row r="15" spans="1:20" x14ac:dyDescent="0.35">
      <c r="A15" s="235"/>
      <c r="B15" s="17" t="s">
        <v>73</v>
      </c>
      <c r="C15" s="9">
        <v>2891</v>
      </c>
      <c r="D15" s="34">
        <v>9.5963619464914024E-2</v>
      </c>
      <c r="E15" s="9">
        <v>26013</v>
      </c>
      <c r="F15" s="34">
        <v>0.86347341167098191</v>
      </c>
      <c r="G15" s="9">
        <v>1222</v>
      </c>
      <c r="H15" s="34">
        <v>4.0562968864104099E-2</v>
      </c>
      <c r="I15" s="9">
        <f t="shared" si="0"/>
        <v>30126</v>
      </c>
      <c r="J15" s="10">
        <v>1</v>
      </c>
      <c r="K15" s="163"/>
      <c r="L15" s="163"/>
    </row>
    <row r="16" spans="1:20" x14ac:dyDescent="0.35">
      <c r="A16" s="235"/>
      <c r="B16" s="17" t="s">
        <v>74</v>
      </c>
      <c r="C16" s="9">
        <v>553</v>
      </c>
      <c r="D16" s="34">
        <v>4.658018867924528E-2</v>
      </c>
      <c r="E16" s="9">
        <v>10875</v>
      </c>
      <c r="F16" s="34">
        <v>0.91602088948787075</v>
      </c>
      <c r="G16" s="9">
        <v>444</v>
      </c>
      <c r="H16" s="34">
        <v>3.7398921832884097E-2</v>
      </c>
      <c r="I16" s="9">
        <f t="shared" si="0"/>
        <v>11872</v>
      </c>
      <c r="J16" s="10">
        <v>1</v>
      </c>
      <c r="K16" s="163"/>
      <c r="L16" s="163"/>
    </row>
    <row r="26" spans="2:5" x14ac:dyDescent="0.35">
      <c r="B26" s="52"/>
    </row>
    <row r="27" spans="2:5" x14ac:dyDescent="0.35">
      <c r="E27" s="2"/>
    </row>
  </sheetData>
  <sortState xmlns:xlrd2="http://schemas.microsoft.com/office/spreadsheetml/2017/richdata2" ref="K6:L8">
    <sortCondition ref="L6:L8"/>
  </sortState>
  <mergeCells count="11">
    <mergeCell ref="K4:L5"/>
    <mergeCell ref="N1:T3"/>
    <mergeCell ref="I4:J4"/>
    <mergeCell ref="A6:B6"/>
    <mergeCell ref="A7:A9"/>
    <mergeCell ref="G4:H4"/>
    <mergeCell ref="A10:A12"/>
    <mergeCell ref="A13:A16"/>
    <mergeCell ref="A4:B5"/>
    <mergeCell ref="C4:D4"/>
    <mergeCell ref="E4:F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AF27"/>
  <sheetViews>
    <sheetView showGridLines="0" zoomScale="98" zoomScaleNormal="98" workbookViewId="0"/>
  </sheetViews>
  <sheetFormatPr defaultColWidth="10.90625" defaultRowHeight="14.5" x14ac:dyDescent="0.35"/>
  <cols>
    <col min="9" max="10" width="0" hidden="1" customWidth="1"/>
  </cols>
  <sheetData>
    <row r="1" spans="1:32" x14ac:dyDescent="0.35">
      <c r="A1" t="s">
        <v>425</v>
      </c>
      <c r="Q1" s="254"/>
      <c r="R1" s="254"/>
      <c r="S1" s="254"/>
      <c r="T1" s="254"/>
      <c r="U1" s="254"/>
      <c r="V1" s="254"/>
      <c r="W1" s="254"/>
      <c r="Z1" s="254"/>
      <c r="AA1" s="254"/>
      <c r="AB1" s="254"/>
      <c r="AC1" s="254"/>
      <c r="AD1" s="254"/>
      <c r="AE1" s="254"/>
      <c r="AF1" s="254"/>
    </row>
    <row r="2" spans="1:32" x14ac:dyDescent="0.35">
      <c r="Q2" s="254"/>
      <c r="R2" s="254"/>
      <c r="S2" s="254"/>
      <c r="T2" s="254"/>
      <c r="U2" s="254"/>
      <c r="V2" s="254"/>
      <c r="W2" s="254"/>
      <c r="Z2" s="254"/>
      <c r="AA2" s="254"/>
      <c r="AB2" s="254"/>
      <c r="AC2" s="254"/>
      <c r="AD2" s="254"/>
      <c r="AE2" s="254"/>
      <c r="AF2" s="254"/>
    </row>
    <row r="3" spans="1:32" x14ac:dyDescent="0.35">
      <c r="Q3" s="254"/>
      <c r="R3" s="254"/>
      <c r="S3" s="254"/>
      <c r="T3" s="254"/>
      <c r="U3" s="254"/>
      <c r="V3" s="254"/>
      <c r="W3" s="254"/>
      <c r="Z3" s="254"/>
      <c r="AA3" s="254"/>
      <c r="AB3" s="254"/>
      <c r="AC3" s="254"/>
      <c r="AD3" s="254"/>
      <c r="AE3" s="254"/>
      <c r="AF3" s="254"/>
    </row>
    <row r="4" spans="1:32" x14ac:dyDescent="0.35">
      <c r="A4" s="273"/>
      <c r="B4" s="274"/>
      <c r="C4" s="275" t="s">
        <v>109</v>
      </c>
      <c r="D4" s="276"/>
      <c r="E4" s="276" t="s">
        <v>380</v>
      </c>
      <c r="F4" s="276"/>
      <c r="G4" s="276" t="s">
        <v>59</v>
      </c>
      <c r="H4" s="276"/>
      <c r="I4" s="248" t="s">
        <v>356</v>
      </c>
      <c r="J4" s="248"/>
    </row>
    <row r="5" spans="1:32" x14ac:dyDescent="0.35">
      <c r="A5" s="232"/>
      <c r="B5" s="233"/>
      <c r="C5" s="134" t="s">
        <v>60</v>
      </c>
      <c r="D5" s="33" t="s">
        <v>61</v>
      </c>
      <c r="E5" s="37" t="s">
        <v>60</v>
      </c>
      <c r="F5" s="125" t="s">
        <v>61</v>
      </c>
      <c r="G5" s="37" t="s">
        <v>60</v>
      </c>
      <c r="H5" s="27" t="s">
        <v>110</v>
      </c>
      <c r="I5" s="163" t="s">
        <v>109</v>
      </c>
      <c r="J5" s="163" t="s">
        <v>114</v>
      </c>
    </row>
    <row r="6" spans="1:32" x14ac:dyDescent="0.35">
      <c r="A6" s="277" t="s">
        <v>59</v>
      </c>
      <c r="B6" s="277"/>
      <c r="C6" s="9">
        <f>SUM(C7:C9)</f>
        <v>53699</v>
      </c>
      <c r="D6" s="13">
        <f>(SUM(C7:C9)/SUM(G7:G9)*100)/100</f>
        <v>0.85671665603063174</v>
      </c>
      <c r="E6" s="9">
        <f>SUM(E7:E9)</f>
        <v>8981</v>
      </c>
      <c r="F6" s="34">
        <f>(SUM(E7:E9)/SUM(G7:G9)*100)/100</f>
        <v>0.14328334396936823</v>
      </c>
      <c r="G6" s="9">
        <f>SUM(G7:G9)</f>
        <v>62680</v>
      </c>
      <c r="H6" s="13">
        <v>1</v>
      </c>
      <c r="I6" s="187">
        <v>0.85671665603063174</v>
      </c>
      <c r="J6" s="162">
        <v>0.14328334396936823</v>
      </c>
      <c r="K6" s="101"/>
      <c r="L6" s="101"/>
      <c r="M6" s="101"/>
      <c r="N6" s="101"/>
      <c r="O6" s="101"/>
      <c r="P6" s="101"/>
    </row>
    <row r="7" spans="1:32" x14ac:dyDescent="0.35">
      <c r="A7" s="234" t="s">
        <v>62</v>
      </c>
      <c r="B7" s="17" t="s">
        <v>63</v>
      </c>
      <c r="C7" s="9">
        <v>36798</v>
      </c>
      <c r="D7" s="13">
        <v>0.86754998113919291</v>
      </c>
      <c r="E7" s="9">
        <v>5618</v>
      </c>
      <c r="F7" s="34">
        <v>0.13245001886080723</v>
      </c>
      <c r="G7" s="9">
        <v>42416</v>
      </c>
      <c r="H7" s="13">
        <v>1.0000000000000002</v>
      </c>
      <c r="I7" s="163"/>
      <c r="J7" s="163"/>
    </row>
    <row r="8" spans="1:32" x14ac:dyDescent="0.35">
      <c r="A8" s="234"/>
      <c r="B8" s="17" t="s">
        <v>64</v>
      </c>
      <c r="C8" s="9">
        <v>12861</v>
      </c>
      <c r="D8" s="13">
        <v>0.85031404958677681</v>
      </c>
      <c r="E8" s="9">
        <v>2264</v>
      </c>
      <c r="F8" s="34">
        <v>0.14968595041322313</v>
      </c>
      <c r="G8" s="9">
        <v>15125</v>
      </c>
      <c r="H8" s="13">
        <v>1</v>
      </c>
      <c r="I8" s="163"/>
      <c r="J8" s="163"/>
    </row>
    <row r="9" spans="1:32" x14ac:dyDescent="0.35">
      <c r="A9" s="234"/>
      <c r="B9" s="17" t="s">
        <v>65</v>
      </c>
      <c r="C9" s="9">
        <v>4040</v>
      </c>
      <c r="D9" s="13">
        <v>0.78614516442887716</v>
      </c>
      <c r="E9" s="9">
        <v>1099</v>
      </c>
      <c r="F9" s="34">
        <v>0.21385483557112278</v>
      </c>
      <c r="G9" s="9">
        <v>5139</v>
      </c>
      <c r="H9" s="13">
        <v>1</v>
      </c>
      <c r="I9" s="163"/>
      <c r="J9" s="163"/>
    </row>
    <row r="10" spans="1:32" x14ac:dyDescent="0.35">
      <c r="A10" s="234" t="s">
        <v>66</v>
      </c>
      <c r="B10" s="17" t="s">
        <v>67</v>
      </c>
      <c r="C10" s="9">
        <v>22682</v>
      </c>
      <c r="D10" s="13">
        <v>0.85344470783007864</v>
      </c>
      <c r="E10" s="9">
        <v>3895</v>
      </c>
      <c r="F10" s="34">
        <v>0.14655529216992136</v>
      </c>
      <c r="G10" s="9">
        <v>26577</v>
      </c>
      <c r="H10" s="13">
        <v>1</v>
      </c>
      <c r="I10" s="163"/>
      <c r="J10" s="163"/>
    </row>
    <row r="11" spans="1:32" x14ac:dyDescent="0.35">
      <c r="A11" s="234"/>
      <c r="B11" s="17" t="s">
        <v>68</v>
      </c>
      <c r="C11" s="9">
        <v>12705</v>
      </c>
      <c r="D11" s="13">
        <v>0.87699316628701596</v>
      </c>
      <c r="E11" s="9">
        <v>1782</v>
      </c>
      <c r="F11" s="34">
        <v>0.12300683371298407</v>
      </c>
      <c r="G11" s="9">
        <v>14487</v>
      </c>
      <c r="H11" s="13">
        <v>1</v>
      </c>
      <c r="I11" s="163"/>
      <c r="J11" s="163"/>
    </row>
    <row r="12" spans="1:32" x14ac:dyDescent="0.35">
      <c r="A12" s="234"/>
      <c r="B12" s="17" t="s">
        <v>69</v>
      </c>
      <c r="C12" s="9">
        <v>18312</v>
      </c>
      <c r="D12" s="13">
        <v>0.84715025906735741</v>
      </c>
      <c r="E12" s="9">
        <v>3304</v>
      </c>
      <c r="F12" s="34">
        <v>0.15284974093264247</v>
      </c>
      <c r="G12" s="9">
        <v>21616</v>
      </c>
      <c r="H12" s="13">
        <v>1</v>
      </c>
      <c r="I12" s="163"/>
      <c r="J12" s="163"/>
    </row>
    <row r="13" spans="1:32" x14ac:dyDescent="0.35">
      <c r="A13" s="235" t="s">
        <v>70</v>
      </c>
      <c r="B13" s="17" t="s">
        <v>71</v>
      </c>
      <c r="C13" s="9">
        <v>3772</v>
      </c>
      <c r="D13" s="13">
        <v>0.82107096212451025</v>
      </c>
      <c r="E13" s="9">
        <v>822</v>
      </c>
      <c r="F13" s="34">
        <v>0.17892903787548978</v>
      </c>
      <c r="G13" s="9">
        <v>4594</v>
      </c>
      <c r="H13" s="13">
        <v>1</v>
      </c>
      <c r="I13" s="163"/>
      <c r="J13" s="163"/>
    </row>
    <row r="14" spans="1:32" x14ac:dyDescent="0.35">
      <c r="A14" s="235"/>
      <c r="B14" s="17" t="s">
        <v>72</v>
      </c>
      <c r="C14" s="9">
        <v>13308</v>
      </c>
      <c r="D14" s="13">
        <v>0.82720039781203381</v>
      </c>
      <c r="E14" s="9">
        <v>2780</v>
      </c>
      <c r="F14" s="34">
        <v>0.17279960218796619</v>
      </c>
      <c r="G14" s="9">
        <v>16088</v>
      </c>
      <c r="H14" s="13">
        <v>1</v>
      </c>
      <c r="I14" s="163"/>
      <c r="J14" s="163"/>
    </row>
    <row r="15" spans="1:32" x14ac:dyDescent="0.35">
      <c r="A15" s="235"/>
      <c r="B15" s="17" t="s">
        <v>73</v>
      </c>
      <c r="C15" s="9">
        <v>26625</v>
      </c>
      <c r="D15" s="13">
        <v>0.88378809002190795</v>
      </c>
      <c r="E15" s="9">
        <v>3501</v>
      </c>
      <c r="F15" s="34">
        <v>0.11621190997809201</v>
      </c>
      <c r="G15" s="9">
        <v>30126</v>
      </c>
      <c r="H15" s="13">
        <v>1</v>
      </c>
      <c r="I15" s="163"/>
      <c r="J15" s="163"/>
    </row>
    <row r="16" spans="1:32" x14ac:dyDescent="0.35">
      <c r="A16" s="235"/>
      <c r="B16" s="17" t="s">
        <v>74</v>
      </c>
      <c r="C16" s="9">
        <v>9994</v>
      </c>
      <c r="D16" s="13">
        <v>0.84181266846361202</v>
      </c>
      <c r="E16" s="9">
        <v>1878</v>
      </c>
      <c r="F16" s="34">
        <v>0.15818733153638814</v>
      </c>
      <c r="G16" s="9">
        <v>11872</v>
      </c>
      <c r="H16" s="13">
        <v>1.0000000000000002</v>
      </c>
      <c r="I16" s="163"/>
      <c r="J16" s="163"/>
    </row>
    <row r="17" spans="1:32" x14ac:dyDescent="0.35">
      <c r="A17" s="131"/>
      <c r="C17" s="32"/>
      <c r="D17" s="132"/>
      <c r="E17" s="32"/>
      <c r="F17" s="133"/>
      <c r="G17" s="32"/>
      <c r="H17" s="132"/>
    </row>
    <row r="25" spans="1:32" x14ac:dyDescent="0.35">
      <c r="Q25" s="254"/>
      <c r="R25" s="254"/>
      <c r="S25" s="254"/>
      <c r="T25" s="254"/>
      <c r="U25" s="254"/>
      <c r="V25" s="254"/>
      <c r="W25" s="254"/>
      <c r="Z25" s="238"/>
      <c r="AA25" s="238"/>
      <c r="AB25" s="238"/>
      <c r="AC25" s="238"/>
      <c r="AD25" s="238"/>
      <c r="AE25" s="238"/>
      <c r="AF25" s="238"/>
    </row>
    <row r="26" spans="1:32" x14ac:dyDescent="0.35">
      <c r="Q26" s="254"/>
      <c r="R26" s="254"/>
      <c r="S26" s="254"/>
      <c r="T26" s="254"/>
      <c r="U26" s="254"/>
      <c r="V26" s="254"/>
      <c r="W26" s="254"/>
      <c r="Z26" s="238"/>
      <c r="AA26" s="238"/>
      <c r="AB26" s="238"/>
      <c r="AC26" s="238"/>
      <c r="AD26" s="238"/>
      <c r="AE26" s="238"/>
      <c r="AF26" s="238"/>
    </row>
    <row r="27" spans="1:32" x14ac:dyDescent="0.35">
      <c r="Q27" s="254"/>
      <c r="R27" s="254"/>
      <c r="S27" s="254"/>
      <c r="T27" s="254"/>
      <c r="U27" s="254"/>
      <c r="V27" s="254"/>
      <c r="W27" s="254"/>
      <c r="Z27" s="238"/>
      <c r="AA27" s="238"/>
      <c r="AB27" s="238"/>
      <c r="AC27" s="238"/>
      <c r="AD27" s="238"/>
      <c r="AE27" s="238"/>
      <c r="AF27" s="238"/>
    </row>
  </sheetData>
  <mergeCells count="13">
    <mergeCell ref="Q1:W3"/>
    <mergeCell ref="Z1:AF3"/>
    <mergeCell ref="Q25:W27"/>
    <mergeCell ref="Z25:AF27"/>
    <mergeCell ref="I4:J4"/>
    <mergeCell ref="G4:H4"/>
    <mergeCell ref="A6:B6"/>
    <mergeCell ref="A7:A9"/>
    <mergeCell ref="A10:A12"/>
    <mergeCell ref="A13:A16"/>
    <mergeCell ref="A4:B5"/>
    <mergeCell ref="C4:D4"/>
    <mergeCell ref="E4:F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W36"/>
  <sheetViews>
    <sheetView showGridLines="0" zoomScaleNormal="100" workbookViewId="0"/>
  </sheetViews>
  <sheetFormatPr defaultColWidth="10.90625" defaultRowHeight="14.5" x14ac:dyDescent="0.35"/>
  <cols>
    <col min="9" max="9" width="11.453125" hidden="1" customWidth="1"/>
    <col min="10" max="10" width="17.36328125" hidden="1" customWidth="1"/>
  </cols>
  <sheetData>
    <row r="1" spans="1:22" x14ac:dyDescent="0.35">
      <c r="A1" t="s">
        <v>426</v>
      </c>
    </row>
    <row r="2" spans="1:22" x14ac:dyDescent="0.35">
      <c r="L2" s="106"/>
      <c r="V2" s="106"/>
    </row>
    <row r="4" spans="1:22" x14ac:dyDescent="0.35">
      <c r="A4" s="273"/>
      <c r="B4" s="274"/>
      <c r="C4" s="275" t="s">
        <v>111</v>
      </c>
      <c r="D4" s="276"/>
      <c r="E4" s="276" t="s">
        <v>112</v>
      </c>
      <c r="F4" s="276"/>
      <c r="G4" s="281" t="s">
        <v>59</v>
      </c>
      <c r="H4" s="281"/>
      <c r="I4" s="248" t="s">
        <v>356</v>
      </c>
      <c r="J4" s="248"/>
    </row>
    <row r="5" spans="1:22" x14ac:dyDescent="0.35">
      <c r="A5" s="232"/>
      <c r="B5" s="233"/>
      <c r="C5" s="134" t="s">
        <v>60</v>
      </c>
      <c r="D5" s="27" t="s">
        <v>61</v>
      </c>
      <c r="E5" s="37" t="s">
        <v>60</v>
      </c>
      <c r="F5" s="27" t="s">
        <v>61</v>
      </c>
      <c r="G5" s="37" t="s">
        <v>60</v>
      </c>
      <c r="H5" s="27" t="s">
        <v>61</v>
      </c>
      <c r="I5" s="163" t="s">
        <v>111</v>
      </c>
      <c r="J5" s="163" t="s">
        <v>349</v>
      </c>
    </row>
    <row r="6" spans="1:22" x14ac:dyDescent="0.35">
      <c r="A6" s="277" t="s">
        <v>59</v>
      </c>
      <c r="B6" s="277"/>
      <c r="C6" s="19">
        <f>SUM(C7:C9)</f>
        <v>38377</v>
      </c>
      <c r="D6" s="34">
        <f>(SUM(C7:C9)/SUM(G7:G9)*100)/100</f>
        <v>0.61226866624122522</v>
      </c>
      <c r="E6" s="19">
        <f>SUM(E7:E9)</f>
        <v>24303</v>
      </c>
      <c r="F6" s="34">
        <f>(SUM(E7:E9)/SUM(G7:G9)*100)/100</f>
        <v>0.38773133375877472</v>
      </c>
      <c r="G6" s="19">
        <f>SUM(G7:G9)</f>
        <v>62680</v>
      </c>
      <c r="H6" s="13">
        <v>1</v>
      </c>
      <c r="I6" s="162">
        <v>0.612268666241225</v>
      </c>
      <c r="J6" s="162">
        <v>0.38773133375877472</v>
      </c>
    </row>
    <row r="7" spans="1:22" x14ac:dyDescent="0.35">
      <c r="A7" s="234" t="s">
        <v>62</v>
      </c>
      <c r="B7" s="17" t="s">
        <v>63</v>
      </c>
      <c r="C7" s="19">
        <v>25324</v>
      </c>
      <c r="D7" s="34">
        <v>0.59703885326291961</v>
      </c>
      <c r="E7" s="19">
        <v>17092</v>
      </c>
      <c r="F7" s="34">
        <v>0.40296114673708033</v>
      </c>
      <c r="G7" s="19">
        <v>42416</v>
      </c>
      <c r="H7" s="13">
        <v>1</v>
      </c>
      <c r="I7" s="163"/>
      <c r="J7" s="163"/>
    </row>
    <row r="8" spans="1:22" x14ac:dyDescent="0.35">
      <c r="A8" s="234"/>
      <c r="B8" s="17" t="s">
        <v>64</v>
      </c>
      <c r="C8" s="19">
        <v>9436</v>
      </c>
      <c r="D8" s="34">
        <v>0.62386776859504134</v>
      </c>
      <c r="E8" s="19">
        <v>5689</v>
      </c>
      <c r="F8" s="34">
        <v>0.37613223140495866</v>
      </c>
      <c r="G8" s="19">
        <v>15125</v>
      </c>
      <c r="H8" s="13">
        <v>1</v>
      </c>
      <c r="I8" s="163"/>
      <c r="J8" s="163"/>
    </row>
    <row r="9" spans="1:22" x14ac:dyDescent="0.35">
      <c r="A9" s="234"/>
      <c r="B9" s="17" t="s">
        <v>65</v>
      </c>
      <c r="C9" s="19">
        <v>3617</v>
      </c>
      <c r="D9" s="34">
        <v>0.70383343062852699</v>
      </c>
      <c r="E9" s="19">
        <v>1522</v>
      </c>
      <c r="F9" s="34">
        <v>0.29616656937147307</v>
      </c>
      <c r="G9" s="19">
        <v>5139</v>
      </c>
      <c r="H9" s="13">
        <v>1.0000000000000002</v>
      </c>
      <c r="I9" s="163"/>
      <c r="J9" s="163"/>
    </row>
    <row r="10" spans="1:22" x14ac:dyDescent="0.35">
      <c r="A10" s="234" t="s">
        <v>66</v>
      </c>
      <c r="B10" s="17" t="s">
        <v>67</v>
      </c>
      <c r="C10" s="19">
        <v>18696</v>
      </c>
      <c r="D10" s="34">
        <v>0.7034654024156225</v>
      </c>
      <c r="E10" s="19">
        <v>7881</v>
      </c>
      <c r="F10" s="34">
        <v>0.29653459758437745</v>
      </c>
      <c r="G10" s="19">
        <v>26577</v>
      </c>
      <c r="H10" s="13">
        <v>1</v>
      </c>
      <c r="I10" s="163"/>
      <c r="J10" s="163"/>
    </row>
    <row r="11" spans="1:22" x14ac:dyDescent="0.35">
      <c r="A11" s="234"/>
      <c r="B11" s="17" t="s">
        <v>68</v>
      </c>
      <c r="C11" s="19">
        <v>6633</v>
      </c>
      <c r="D11" s="34">
        <v>0.45785876993166286</v>
      </c>
      <c r="E11" s="19">
        <v>7854</v>
      </c>
      <c r="F11" s="34">
        <v>0.54214123006833714</v>
      </c>
      <c r="G11" s="19">
        <v>14487</v>
      </c>
      <c r="H11" s="13">
        <v>1</v>
      </c>
      <c r="I11" s="163"/>
      <c r="J11" s="163"/>
    </row>
    <row r="12" spans="1:22" x14ac:dyDescent="0.35">
      <c r="A12" s="234"/>
      <c r="B12" s="17" t="s">
        <v>69</v>
      </c>
      <c r="C12" s="19">
        <v>13048</v>
      </c>
      <c r="D12" s="34">
        <v>0.60362694300518138</v>
      </c>
      <c r="E12" s="19">
        <v>8568</v>
      </c>
      <c r="F12" s="34">
        <v>0.39637305699481862</v>
      </c>
      <c r="G12" s="19">
        <v>21616</v>
      </c>
      <c r="H12" s="13">
        <v>1</v>
      </c>
      <c r="I12" s="163"/>
      <c r="J12" s="163"/>
    </row>
    <row r="13" spans="1:22" x14ac:dyDescent="0.35">
      <c r="A13" s="235" t="s">
        <v>70</v>
      </c>
      <c r="B13" s="17" t="s">
        <v>71</v>
      </c>
      <c r="C13" s="19">
        <v>2975</v>
      </c>
      <c r="D13" s="34">
        <v>0.64758380496299528</v>
      </c>
      <c r="E13" s="19">
        <v>1619</v>
      </c>
      <c r="F13" s="34">
        <v>0.35241619503700478</v>
      </c>
      <c r="G13" s="19">
        <v>4594</v>
      </c>
      <c r="H13" s="13">
        <v>1</v>
      </c>
      <c r="I13" s="163"/>
      <c r="J13" s="163"/>
    </row>
    <row r="14" spans="1:22" x14ac:dyDescent="0.35">
      <c r="A14" s="235"/>
      <c r="B14" s="17" t="s">
        <v>72</v>
      </c>
      <c r="C14" s="19">
        <v>10617</v>
      </c>
      <c r="D14" s="34">
        <v>0.65993286921929384</v>
      </c>
      <c r="E14" s="19">
        <v>5471</v>
      </c>
      <c r="F14" s="34">
        <v>0.34006713078070611</v>
      </c>
      <c r="G14" s="19">
        <v>16088</v>
      </c>
      <c r="H14" s="13">
        <v>1</v>
      </c>
      <c r="I14" s="163"/>
      <c r="J14" s="163"/>
    </row>
    <row r="15" spans="1:22" x14ac:dyDescent="0.35">
      <c r="A15" s="235"/>
      <c r="B15" s="17" t="s">
        <v>73</v>
      </c>
      <c r="C15" s="19">
        <v>17619</v>
      </c>
      <c r="D15" s="34">
        <v>0.58484365664210314</v>
      </c>
      <c r="E15" s="19">
        <v>12507</v>
      </c>
      <c r="F15" s="34">
        <v>0.41515634335789675</v>
      </c>
      <c r="G15" s="19">
        <v>30126</v>
      </c>
      <c r="H15" s="13">
        <v>1</v>
      </c>
      <c r="I15" s="163"/>
      <c r="J15" s="163"/>
    </row>
    <row r="16" spans="1:22" x14ac:dyDescent="0.35">
      <c r="A16" s="235"/>
      <c r="B16" s="17" t="s">
        <v>74</v>
      </c>
      <c r="C16" s="19">
        <v>7166</v>
      </c>
      <c r="D16" s="34">
        <v>0.60360512129380051</v>
      </c>
      <c r="E16" s="19">
        <v>4706</v>
      </c>
      <c r="F16" s="34">
        <v>0.39639487870619944</v>
      </c>
      <c r="G16" s="19">
        <v>11872</v>
      </c>
      <c r="H16" s="13">
        <v>1</v>
      </c>
      <c r="I16" s="163"/>
      <c r="J16" s="163"/>
    </row>
    <row r="21" spans="1:23" x14ac:dyDescent="0.35">
      <c r="A21" t="s">
        <v>427</v>
      </c>
    </row>
    <row r="22" spans="1:23" x14ac:dyDescent="0.35">
      <c r="L22" s="106"/>
      <c r="W22" s="106"/>
    </row>
    <row r="24" spans="1:23" x14ac:dyDescent="0.35">
      <c r="A24" s="273"/>
      <c r="B24" s="274"/>
      <c r="C24" s="278" t="s">
        <v>381</v>
      </c>
      <c r="D24" s="279" t="s">
        <v>113</v>
      </c>
      <c r="E24" s="279"/>
      <c r="F24" s="279"/>
      <c r="G24" s="279"/>
    </row>
    <row r="25" spans="1:23" ht="29" x14ac:dyDescent="0.35">
      <c r="A25" s="232"/>
      <c r="B25" s="233"/>
      <c r="C25" s="278"/>
      <c r="D25" s="38" t="s">
        <v>336</v>
      </c>
      <c r="E25" s="37" t="s">
        <v>100</v>
      </c>
      <c r="F25" s="38" t="s">
        <v>96</v>
      </c>
      <c r="G25" s="40" t="s">
        <v>97</v>
      </c>
    </row>
    <row r="26" spans="1:23" x14ac:dyDescent="0.35">
      <c r="A26" s="280" t="s">
        <v>59</v>
      </c>
      <c r="B26" s="280"/>
      <c r="C26" s="25">
        <v>62680</v>
      </c>
      <c r="D26" s="100">
        <v>1.673245054243778</v>
      </c>
      <c r="E26" s="26">
        <v>2.8502982304468318</v>
      </c>
      <c r="F26" s="25">
        <v>0</v>
      </c>
      <c r="G26" s="25">
        <v>20</v>
      </c>
    </row>
    <row r="27" spans="1:23" x14ac:dyDescent="0.35">
      <c r="A27" s="234" t="s">
        <v>62</v>
      </c>
      <c r="B27" s="17" t="s">
        <v>63</v>
      </c>
      <c r="C27" s="25">
        <v>42416</v>
      </c>
      <c r="D27" s="100">
        <v>1.3567521689928328</v>
      </c>
      <c r="E27" s="26">
        <v>2.2861211223669393</v>
      </c>
      <c r="F27" s="25">
        <v>0</v>
      </c>
      <c r="G27" s="25">
        <v>20</v>
      </c>
    </row>
    <row r="28" spans="1:23" x14ac:dyDescent="0.35">
      <c r="A28" s="234"/>
      <c r="B28" s="17" t="s">
        <v>64</v>
      </c>
      <c r="C28" s="25">
        <v>15125</v>
      </c>
      <c r="D28" s="100">
        <v>2.0092561983471073</v>
      </c>
      <c r="E28" s="26">
        <v>3.1913611585314987</v>
      </c>
      <c r="F28" s="25">
        <v>0</v>
      </c>
      <c r="G28" s="25">
        <v>20</v>
      </c>
    </row>
    <row r="29" spans="1:23" x14ac:dyDescent="0.35">
      <c r="A29" s="234"/>
      <c r="B29" s="17" t="s">
        <v>65</v>
      </c>
      <c r="C29" s="25">
        <v>5139</v>
      </c>
      <c r="D29" s="100">
        <v>3.2965557501459428</v>
      </c>
      <c r="E29" s="26">
        <v>4.7105401189975442</v>
      </c>
      <c r="F29" s="25">
        <v>0</v>
      </c>
      <c r="G29" s="25">
        <v>20</v>
      </c>
    </row>
    <row r="30" spans="1:23" x14ac:dyDescent="0.35">
      <c r="A30" s="234" t="s">
        <v>66</v>
      </c>
      <c r="B30" s="17" t="s">
        <v>67</v>
      </c>
      <c r="C30" s="25">
        <v>26577</v>
      </c>
      <c r="D30" s="100">
        <v>1.973134665312112</v>
      </c>
      <c r="E30" s="26">
        <v>3.0429695260860683</v>
      </c>
      <c r="F30" s="25">
        <v>0</v>
      </c>
      <c r="G30" s="25">
        <v>20</v>
      </c>
    </row>
    <row r="31" spans="1:23" x14ac:dyDescent="0.35">
      <c r="A31" s="234"/>
      <c r="B31" s="17" t="s">
        <v>68</v>
      </c>
      <c r="C31" s="25">
        <v>14487</v>
      </c>
      <c r="D31" s="100">
        <v>1.1457858769931664</v>
      </c>
      <c r="E31" s="26">
        <v>2.0632364508037702</v>
      </c>
      <c r="F31" s="25">
        <v>0</v>
      </c>
      <c r="G31" s="25">
        <v>20</v>
      </c>
    </row>
    <row r="32" spans="1:23" x14ac:dyDescent="0.35">
      <c r="A32" s="234"/>
      <c r="B32" s="17" t="s">
        <v>69</v>
      </c>
      <c r="C32" s="25">
        <v>21616</v>
      </c>
      <c r="D32" s="100">
        <v>1.6580310880829014</v>
      </c>
      <c r="E32" s="26">
        <v>3.0038926538386392</v>
      </c>
      <c r="F32" s="25">
        <v>0</v>
      </c>
      <c r="G32" s="25">
        <v>20</v>
      </c>
    </row>
    <row r="33" spans="1:7" x14ac:dyDescent="0.35">
      <c r="A33" s="235" t="s">
        <v>70</v>
      </c>
      <c r="B33" s="17" t="s">
        <v>71</v>
      </c>
      <c r="C33" s="25">
        <v>4594</v>
      </c>
      <c r="D33" s="100">
        <v>2.0126251632564216</v>
      </c>
      <c r="E33" s="26">
        <v>3.4916861145593234</v>
      </c>
      <c r="F33" s="25">
        <v>0</v>
      </c>
      <c r="G33" s="25">
        <v>20</v>
      </c>
    </row>
    <row r="34" spans="1:7" x14ac:dyDescent="0.35">
      <c r="A34" s="235"/>
      <c r="B34" s="17" t="s">
        <v>72</v>
      </c>
      <c r="C34" s="25">
        <v>16088</v>
      </c>
      <c r="D34" s="100">
        <v>2.0087021382396819</v>
      </c>
      <c r="E34" s="26">
        <v>3.0959940960971997</v>
      </c>
      <c r="F34" s="25">
        <v>0</v>
      </c>
      <c r="G34" s="25">
        <v>20</v>
      </c>
    </row>
    <row r="35" spans="1:7" x14ac:dyDescent="0.35">
      <c r="A35" s="235"/>
      <c r="B35" s="17" t="s">
        <v>73</v>
      </c>
      <c r="C35" s="25">
        <v>30126</v>
      </c>
      <c r="D35" s="100">
        <v>1.5204142601075501</v>
      </c>
      <c r="E35" s="26">
        <v>2.8059151818321197</v>
      </c>
      <c r="F35" s="25">
        <v>0</v>
      </c>
      <c r="G35" s="25">
        <v>20</v>
      </c>
    </row>
    <row r="36" spans="1:7" x14ac:dyDescent="0.35">
      <c r="A36" s="235"/>
      <c r="B36" s="17" t="s">
        <v>74</v>
      </c>
      <c r="C36" s="25">
        <v>11872</v>
      </c>
      <c r="D36" s="100">
        <v>1.47515161725067</v>
      </c>
      <c r="E36" s="26">
        <v>2.2167653233072619</v>
      </c>
      <c r="F36" s="25">
        <v>0</v>
      </c>
      <c r="G36" s="25">
        <v>14</v>
      </c>
    </row>
  </sheetData>
  <mergeCells count="16">
    <mergeCell ref="I4:J4"/>
    <mergeCell ref="C24:C25"/>
    <mergeCell ref="D24:G24"/>
    <mergeCell ref="A26:B26"/>
    <mergeCell ref="A4:B5"/>
    <mergeCell ref="C4:D4"/>
    <mergeCell ref="E4:F4"/>
    <mergeCell ref="G4:H4"/>
    <mergeCell ref="A6:B6"/>
    <mergeCell ref="A7:A9"/>
    <mergeCell ref="A27:A29"/>
    <mergeCell ref="A30:A32"/>
    <mergeCell ref="A33:A36"/>
    <mergeCell ref="A10:A12"/>
    <mergeCell ref="A13:A16"/>
    <mergeCell ref="A24:B2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AA39"/>
  <sheetViews>
    <sheetView showGridLines="0" zoomScaleNormal="100" workbookViewId="0"/>
  </sheetViews>
  <sheetFormatPr defaultColWidth="10.90625" defaultRowHeight="14.5" x14ac:dyDescent="0.35"/>
  <cols>
    <col min="3" max="3" width="11.6328125" customWidth="1"/>
    <col min="4" max="6" width="11.453125" customWidth="1"/>
    <col min="8" max="8" width="10.81640625" customWidth="1"/>
    <col min="9" max="9" width="0" hidden="1" customWidth="1"/>
    <col min="10" max="10" width="15.6328125" hidden="1" customWidth="1"/>
  </cols>
  <sheetData>
    <row r="1" spans="1:18" x14ac:dyDescent="0.35">
      <c r="A1" t="s">
        <v>428</v>
      </c>
      <c r="L1" s="282"/>
      <c r="M1" s="282"/>
      <c r="N1" s="282"/>
      <c r="O1" s="282"/>
      <c r="P1" s="282"/>
      <c r="Q1" s="282"/>
      <c r="R1" s="282"/>
    </row>
    <row r="2" spans="1:18" x14ac:dyDescent="0.35">
      <c r="L2" s="282"/>
      <c r="M2" s="282"/>
      <c r="N2" s="282"/>
      <c r="O2" s="282"/>
      <c r="P2" s="282"/>
      <c r="Q2" s="282"/>
      <c r="R2" s="282"/>
    </row>
    <row r="3" spans="1:18" x14ac:dyDescent="0.35">
      <c r="A3" s="284"/>
      <c r="B3" s="274"/>
      <c r="C3" s="275" t="s">
        <v>115</v>
      </c>
      <c r="D3" s="276"/>
      <c r="E3" s="276" t="s">
        <v>116</v>
      </c>
      <c r="F3" s="276"/>
      <c r="G3" s="281" t="s">
        <v>59</v>
      </c>
      <c r="H3" s="281"/>
      <c r="I3" s="272" t="s">
        <v>356</v>
      </c>
      <c r="J3" s="272"/>
      <c r="L3" s="282"/>
      <c r="M3" s="282"/>
      <c r="N3" s="282"/>
      <c r="O3" s="282"/>
      <c r="P3" s="282"/>
      <c r="Q3" s="282"/>
      <c r="R3" s="282"/>
    </row>
    <row r="4" spans="1:18" ht="14.5" customHeight="1" x14ac:dyDescent="0.35">
      <c r="A4" s="284"/>
      <c r="B4" s="274"/>
      <c r="C4" s="275"/>
      <c r="D4" s="276"/>
      <c r="E4" s="276"/>
      <c r="F4" s="276"/>
      <c r="G4" s="281"/>
      <c r="H4" s="281"/>
      <c r="I4" s="272"/>
      <c r="J4" s="272"/>
    </row>
    <row r="5" spans="1:18" x14ac:dyDescent="0.35">
      <c r="A5" s="285"/>
      <c r="B5" s="233"/>
      <c r="C5" s="134" t="s">
        <v>60</v>
      </c>
      <c r="D5" s="38" t="s">
        <v>61</v>
      </c>
      <c r="E5" s="37" t="s">
        <v>60</v>
      </c>
      <c r="F5" s="40" t="s">
        <v>61</v>
      </c>
      <c r="G5" s="37" t="s">
        <v>60</v>
      </c>
      <c r="H5" s="38" t="s">
        <v>61</v>
      </c>
      <c r="I5" s="163" t="s">
        <v>409</v>
      </c>
      <c r="J5" s="163" t="s">
        <v>410</v>
      </c>
    </row>
    <row r="6" spans="1:18" x14ac:dyDescent="0.35">
      <c r="A6" s="277" t="s">
        <v>59</v>
      </c>
      <c r="B6" s="277"/>
      <c r="C6" s="56">
        <v>3025</v>
      </c>
      <c r="D6" s="182">
        <f>C6/G6</f>
        <v>4.8261008296107209E-2</v>
      </c>
      <c r="E6" s="56">
        <v>59655</v>
      </c>
      <c r="F6" s="182">
        <f>E6/G6</f>
        <v>0.95173899170389276</v>
      </c>
      <c r="G6" s="56">
        <v>62680</v>
      </c>
      <c r="H6" s="54">
        <v>1</v>
      </c>
      <c r="I6" s="162">
        <f>D6</f>
        <v>4.8261008296107209E-2</v>
      </c>
      <c r="J6" s="187">
        <f>F6</f>
        <v>0.95173899170389276</v>
      </c>
    </row>
    <row r="7" spans="1:18" x14ac:dyDescent="0.35">
      <c r="A7" s="3"/>
      <c r="B7" s="3"/>
      <c r="C7" s="183"/>
      <c r="D7" s="184"/>
      <c r="E7" s="183"/>
      <c r="F7" s="184"/>
      <c r="G7" s="183"/>
      <c r="H7" s="101"/>
      <c r="I7" s="101"/>
      <c r="J7" s="181"/>
    </row>
    <row r="8" spans="1:18" x14ac:dyDescent="0.35">
      <c r="A8" s="3"/>
      <c r="B8" s="3"/>
      <c r="C8" s="183"/>
      <c r="D8" s="184"/>
      <c r="E8" s="183"/>
      <c r="F8" s="184"/>
      <c r="G8" s="183"/>
      <c r="H8" s="101"/>
      <c r="I8" s="101"/>
      <c r="J8" s="181"/>
    </row>
    <row r="9" spans="1:18" x14ac:dyDescent="0.35">
      <c r="A9" s="3"/>
      <c r="B9" s="3"/>
      <c r="C9" s="183"/>
      <c r="D9" s="184"/>
      <c r="E9" s="183"/>
      <c r="F9" s="184"/>
      <c r="G9" s="183"/>
      <c r="H9" s="101"/>
      <c r="I9" s="101"/>
      <c r="J9" s="181"/>
    </row>
    <row r="10" spans="1:18" x14ac:dyDescent="0.35">
      <c r="A10" s="3"/>
      <c r="B10" s="3"/>
      <c r="C10" s="183"/>
      <c r="D10" s="184"/>
      <c r="E10" s="183"/>
      <c r="F10" s="184"/>
      <c r="G10" s="183"/>
      <c r="H10" s="101"/>
      <c r="I10" s="101"/>
      <c r="J10" s="181"/>
    </row>
    <row r="11" spans="1:18" x14ac:dyDescent="0.35">
      <c r="A11" s="3"/>
      <c r="B11" s="3"/>
      <c r="C11" s="183"/>
      <c r="D11" s="184"/>
      <c r="E11" s="183"/>
      <c r="F11" s="184"/>
      <c r="G11" s="183"/>
      <c r="H11" s="101"/>
      <c r="I11" s="101"/>
      <c r="J11" s="181"/>
    </row>
    <row r="12" spans="1:18" x14ac:dyDescent="0.35">
      <c r="A12" s="3"/>
      <c r="B12" s="3"/>
      <c r="C12" s="183"/>
      <c r="D12" s="184"/>
      <c r="E12" s="183"/>
      <c r="F12" s="184"/>
      <c r="G12" s="183"/>
      <c r="H12" s="101"/>
      <c r="I12" s="101"/>
      <c r="J12" s="181"/>
    </row>
    <row r="13" spans="1:18" x14ac:dyDescent="0.35">
      <c r="A13" s="3"/>
      <c r="B13" s="3"/>
      <c r="C13" s="183"/>
      <c r="D13" s="184"/>
      <c r="E13" s="183"/>
      <c r="F13" s="184"/>
      <c r="G13" s="183"/>
      <c r="H13" s="101"/>
      <c r="I13" s="101"/>
      <c r="J13" s="181"/>
    </row>
    <row r="14" spans="1:18" x14ac:dyDescent="0.35">
      <c r="A14" s="3"/>
      <c r="B14" s="3"/>
      <c r="C14" s="183"/>
      <c r="D14" s="184"/>
      <c r="E14" s="183"/>
      <c r="F14" s="184"/>
      <c r="G14" s="183"/>
      <c r="H14" s="101"/>
      <c r="I14" s="101"/>
      <c r="J14" s="181"/>
    </row>
    <row r="15" spans="1:18" x14ac:dyDescent="0.35">
      <c r="A15" s="3"/>
      <c r="B15" s="3"/>
      <c r="C15" s="183"/>
      <c r="D15" s="184"/>
      <c r="E15" s="183"/>
      <c r="F15" s="184"/>
      <c r="G15" s="183"/>
      <c r="H15" s="101"/>
      <c r="I15" s="101"/>
      <c r="J15" s="181"/>
    </row>
    <row r="20" spans="1:27" x14ac:dyDescent="0.35">
      <c r="A20" s="2" t="s">
        <v>429</v>
      </c>
    </row>
    <row r="21" spans="1:27" x14ac:dyDescent="0.35">
      <c r="L21" s="238"/>
      <c r="M21" s="238"/>
      <c r="N21" s="238"/>
      <c r="O21" s="238"/>
      <c r="P21" s="238"/>
      <c r="Q21" s="238"/>
      <c r="R21" s="238"/>
      <c r="U21" s="238"/>
      <c r="V21" s="238"/>
      <c r="W21" s="238"/>
      <c r="X21" s="238"/>
      <c r="Y21" s="238"/>
      <c r="Z21" s="238"/>
      <c r="AA21" s="238"/>
    </row>
    <row r="22" spans="1:27" x14ac:dyDescent="0.35">
      <c r="L22" s="238"/>
      <c r="M22" s="238"/>
      <c r="N22" s="238"/>
      <c r="O22" s="238"/>
      <c r="P22" s="238"/>
      <c r="Q22" s="238"/>
      <c r="R22" s="238"/>
      <c r="U22" s="238"/>
      <c r="V22" s="238"/>
      <c r="W22" s="238"/>
      <c r="X22" s="238"/>
      <c r="Y22" s="238"/>
      <c r="Z22" s="238"/>
      <c r="AA22" s="238"/>
    </row>
    <row r="23" spans="1:27" ht="14.5" customHeight="1" x14ac:dyDescent="0.35">
      <c r="A23" s="273"/>
      <c r="B23" s="274"/>
      <c r="C23" s="275" t="s">
        <v>382</v>
      </c>
      <c r="D23" s="283" t="s">
        <v>117</v>
      </c>
      <c r="E23" s="283"/>
      <c r="F23" s="283"/>
      <c r="G23" s="283"/>
      <c r="L23" s="238"/>
      <c r="M23" s="238"/>
      <c r="N23" s="238"/>
      <c r="O23" s="238"/>
      <c r="P23" s="238"/>
      <c r="Q23" s="238"/>
      <c r="R23" s="238"/>
      <c r="U23" s="238"/>
      <c r="V23" s="238"/>
      <c r="W23" s="238"/>
      <c r="X23" s="238"/>
      <c r="Y23" s="238"/>
      <c r="Z23" s="238"/>
      <c r="AA23" s="238"/>
    </row>
    <row r="24" spans="1:27" ht="29" x14ac:dyDescent="0.35">
      <c r="A24" s="232"/>
      <c r="B24" s="233"/>
      <c r="C24" s="275"/>
      <c r="D24" s="37" t="s">
        <v>336</v>
      </c>
      <c r="E24" s="37" t="s">
        <v>100</v>
      </c>
      <c r="F24" s="38" t="s">
        <v>96</v>
      </c>
      <c r="G24" s="40" t="s">
        <v>97</v>
      </c>
      <c r="L24" s="106"/>
    </row>
    <row r="25" spans="1:27" x14ac:dyDescent="0.35">
      <c r="A25" s="277" t="s">
        <v>59</v>
      </c>
      <c r="B25" s="277"/>
      <c r="C25" s="74">
        <v>3025</v>
      </c>
      <c r="D25" s="26">
        <v>33.803640000000001</v>
      </c>
      <c r="E25" s="26">
        <v>10.151677446594579</v>
      </c>
      <c r="F25" s="25">
        <v>1</v>
      </c>
      <c r="G25" s="25">
        <v>100</v>
      </c>
    </row>
    <row r="26" spans="1:27" x14ac:dyDescent="0.35">
      <c r="A26" s="234" t="s">
        <v>62</v>
      </c>
      <c r="B26" s="17" t="s">
        <v>63</v>
      </c>
      <c r="C26" s="74">
        <v>1793</v>
      </c>
      <c r="D26" s="26">
        <v>34.286110000000001</v>
      </c>
      <c r="E26" s="26">
        <v>9.7021359611159106</v>
      </c>
      <c r="F26" s="25">
        <v>1</v>
      </c>
      <c r="G26" s="25">
        <v>100</v>
      </c>
      <c r="H26" s="102"/>
      <c r="I26" s="102"/>
    </row>
    <row r="27" spans="1:27" x14ac:dyDescent="0.35">
      <c r="A27" s="234"/>
      <c r="B27" s="17" t="s">
        <v>64</v>
      </c>
      <c r="C27" s="74">
        <v>812</v>
      </c>
      <c r="D27" s="26">
        <v>22.901479999999999</v>
      </c>
      <c r="E27" s="26">
        <v>7.6354490734222713</v>
      </c>
      <c r="F27" s="25">
        <v>1</v>
      </c>
      <c r="G27" s="25">
        <v>100</v>
      </c>
      <c r="H27" s="102"/>
      <c r="I27" s="102"/>
    </row>
    <row r="28" spans="1:27" x14ac:dyDescent="0.35">
      <c r="A28" s="234"/>
      <c r="B28" s="17" t="s">
        <v>65</v>
      </c>
      <c r="C28" s="74">
        <v>420</v>
      </c>
      <c r="D28" s="26">
        <v>52.821429999999999</v>
      </c>
      <c r="E28" s="26">
        <v>17.336527963341194</v>
      </c>
      <c r="F28" s="25">
        <v>1</v>
      </c>
      <c r="G28" s="25">
        <v>100</v>
      </c>
      <c r="H28" s="102"/>
      <c r="I28" s="102"/>
    </row>
    <row r="29" spans="1:27" x14ac:dyDescent="0.35">
      <c r="A29" s="234" t="s">
        <v>66</v>
      </c>
      <c r="B29" s="17" t="s">
        <v>67</v>
      </c>
      <c r="C29" s="74">
        <v>1480</v>
      </c>
      <c r="D29" s="26">
        <v>27.725000000000001</v>
      </c>
      <c r="E29" s="26">
        <v>9.4668870671776588</v>
      </c>
      <c r="F29" s="25">
        <v>1</v>
      </c>
      <c r="G29" s="25">
        <v>100</v>
      </c>
      <c r="H29" s="102"/>
      <c r="I29" s="102"/>
    </row>
    <row r="30" spans="1:27" x14ac:dyDescent="0.35">
      <c r="A30" s="234"/>
      <c r="B30" s="17" t="s">
        <v>68</v>
      </c>
      <c r="C30" s="74">
        <v>957</v>
      </c>
      <c r="D30" s="26">
        <v>42.586210000000001</v>
      </c>
      <c r="E30" s="26">
        <v>14.090231480385414</v>
      </c>
      <c r="F30" s="25">
        <v>5</v>
      </c>
      <c r="G30" s="25">
        <v>100</v>
      </c>
      <c r="H30" s="102"/>
      <c r="I30" s="102"/>
    </row>
    <row r="31" spans="1:27" x14ac:dyDescent="0.35">
      <c r="A31" s="234"/>
      <c r="B31" s="17" t="s">
        <v>69</v>
      </c>
      <c r="C31" s="74">
        <v>588</v>
      </c>
      <c r="D31" s="26">
        <v>34.809519999999999</v>
      </c>
      <c r="E31" s="26">
        <v>7.3608646588519004</v>
      </c>
      <c r="F31" s="25">
        <v>1</v>
      </c>
      <c r="G31" s="25">
        <v>100</v>
      </c>
      <c r="H31" s="102"/>
      <c r="I31" s="102"/>
    </row>
    <row r="32" spans="1:27" x14ac:dyDescent="0.35">
      <c r="A32" s="235" t="s">
        <v>70</v>
      </c>
      <c r="B32" s="17" t="s">
        <v>71</v>
      </c>
      <c r="C32" s="74">
        <v>490</v>
      </c>
      <c r="D32" s="26">
        <v>33.148980000000002</v>
      </c>
      <c r="E32" s="26">
        <v>13.413832589014834</v>
      </c>
      <c r="F32" s="25">
        <v>1</v>
      </c>
      <c r="G32" s="25">
        <v>100</v>
      </c>
      <c r="H32" s="102"/>
      <c r="I32" s="102"/>
    </row>
    <row r="33" spans="1:24" x14ac:dyDescent="0.35">
      <c r="A33" s="235"/>
      <c r="B33" s="17" t="s">
        <v>72</v>
      </c>
      <c r="C33" s="74">
        <v>606</v>
      </c>
      <c r="D33" s="26">
        <v>33.694719999999997</v>
      </c>
      <c r="E33" s="26">
        <v>8.6748703929026156</v>
      </c>
      <c r="F33" s="25">
        <v>5</v>
      </c>
      <c r="G33" s="25">
        <v>100</v>
      </c>
      <c r="H33" s="102"/>
      <c r="I33" s="102"/>
    </row>
    <row r="34" spans="1:24" x14ac:dyDescent="0.35">
      <c r="A34" s="235"/>
      <c r="B34" s="17" t="s">
        <v>73</v>
      </c>
      <c r="C34" s="74">
        <v>1005</v>
      </c>
      <c r="D34" s="26">
        <v>28.284579999999998</v>
      </c>
      <c r="E34" s="26">
        <v>7.7192738668554277</v>
      </c>
      <c r="F34" s="25">
        <v>1</v>
      </c>
      <c r="G34" s="25">
        <v>100</v>
      </c>
      <c r="H34" s="102"/>
      <c r="I34" s="102"/>
    </row>
    <row r="35" spans="1:24" x14ac:dyDescent="0.35">
      <c r="A35" s="235"/>
      <c r="B35" s="17" t="s">
        <v>74</v>
      </c>
      <c r="C35" s="74">
        <v>924</v>
      </c>
      <c r="D35" s="26">
        <v>40.225110000000001</v>
      </c>
      <c r="E35" s="26">
        <v>14.707100485586158</v>
      </c>
      <c r="F35" s="25">
        <v>2</v>
      </c>
      <c r="G35" s="25">
        <v>100</v>
      </c>
      <c r="H35" s="102"/>
      <c r="I35" s="102"/>
    </row>
    <row r="37" spans="1:24" x14ac:dyDescent="0.35">
      <c r="L37" s="238"/>
      <c r="M37" s="238"/>
      <c r="N37" s="238"/>
      <c r="O37" s="238"/>
      <c r="P37" s="238"/>
      <c r="Q37" s="238"/>
      <c r="R37" s="238"/>
    </row>
    <row r="38" spans="1:24" x14ac:dyDescent="0.35">
      <c r="L38" s="238"/>
      <c r="M38" s="238"/>
      <c r="N38" s="238"/>
      <c r="O38" s="238"/>
      <c r="P38" s="238"/>
      <c r="Q38" s="238"/>
      <c r="R38" s="238"/>
      <c r="X38" s="106"/>
    </row>
    <row r="39" spans="1:24" x14ac:dyDescent="0.35">
      <c r="L39" s="238"/>
      <c r="M39" s="238"/>
      <c r="N39" s="238"/>
      <c r="O39" s="238"/>
      <c r="P39" s="238"/>
      <c r="Q39" s="238"/>
      <c r="R39" s="238"/>
    </row>
  </sheetData>
  <mergeCells count="17">
    <mergeCell ref="C23:C24"/>
    <mergeCell ref="D23:G23"/>
    <mergeCell ref="C3:D4"/>
    <mergeCell ref="A3:B5"/>
    <mergeCell ref="E3:F4"/>
    <mergeCell ref="G3:H4"/>
    <mergeCell ref="A25:B25"/>
    <mergeCell ref="A26:A28"/>
    <mergeCell ref="A29:A31"/>
    <mergeCell ref="A32:A35"/>
    <mergeCell ref="A6:B6"/>
    <mergeCell ref="A23:B24"/>
    <mergeCell ref="L21:R23"/>
    <mergeCell ref="U21:AA23"/>
    <mergeCell ref="L37:R39"/>
    <mergeCell ref="L1:R3"/>
    <mergeCell ref="I3:J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C5"/>
  <sheetViews>
    <sheetView showGridLines="0" workbookViewId="0">
      <selection activeCell="C5" sqref="C5"/>
    </sheetView>
  </sheetViews>
  <sheetFormatPr defaultColWidth="10.90625" defaultRowHeight="14.5" x14ac:dyDescent="0.35"/>
  <sheetData>
    <row r="5" spans="3:3" x14ac:dyDescent="0.35">
      <c r="C5" s="1" t="s">
        <v>118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AB19"/>
  <sheetViews>
    <sheetView showGridLines="0" zoomScale="98" zoomScaleNormal="98" workbookViewId="0"/>
  </sheetViews>
  <sheetFormatPr defaultColWidth="10.90625" defaultRowHeight="14.5" x14ac:dyDescent="0.35"/>
  <sheetData>
    <row r="1" spans="1:28" x14ac:dyDescent="0.35">
      <c r="A1" t="s">
        <v>431</v>
      </c>
      <c r="M1" s="238"/>
      <c r="N1" s="238"/>
      <c r="O1" s="238"/>
      <c r="P1" s="238"/>
      <c r="Q1" s="238"/>
      <c r="R1" s="238"/>
      <c r="S1" s="238"/>
      <c r="V1" s="238"/>
      <c r="W1" s="238"/>
      <c r="X1" s="238"/>
      <c r="Y1" s="238"/>
      <c r="Z1" s="238"/>
      <c r="AA1" s="238"/>
      <c r="AB1" s="238"/>
    </row>
    <row r="2" spans="1:28" x14ac:dyDescent="0.35">
      <c r="M2" s="238"/>
      <c r="N2" s="238"/>
      <c r="O2" s="238"/>
      <c r="P2" s="238"/>
      <c r="Q2" s="238"/>
      <c r="R2" s="238"/>
      <c r="S2" s="238"/>
      <c r="V2" s="238"/>
      <c r="W2" s="238"/>
      <c r="X2" s="238"/>
      <c r="Y2" s="238"/>
      <c r="Z2" s="238"/>
      <c r="AA2" s="238"/>
      <c r="AB2" s="238"/>
    </row>
    <row r="3" spans="1:28" x14ac:dyDescent="0.35">
      <c r="M3" s="238"/>
      <c r="N3" s="238"/>
      <c r="O3" s="238"/>
      <c r="P3" s="238"/>
      <c r="Q3" s="238"/>
      <c r="R3" s="238"/>
      <c r="S3" s="238"/>
      <c r="V3" s="238"/>
      <c r="W3" s="238"/>
      <c r="X3" s="238"/>
      <c r="Y3" s="238"/>
      <c r="Z3" s="238"/>
      <c r="AA3" s="238"/>
      <c r="AB3" s="238"/>
    </row>
    <row r="4" spans="1:28" x14ac:dyDescent="0.35">
      <c r="A4" s="273"/>
      <c r="B4" s="274"/>
      <c r="C4" s="275" t="s">
        <v>119</v>
      </c>
      <c r="D4" s="276" t="s">
        <v>120</v>
      </c>
      <c r="E4" s="276"/>
      <c r="F4" s="276"/>
      <c r="G4" s="276"/>
    </row>
    <row r="5" spans="1:28" ht="29" x14ac:dyDescent="0.35">
      <c r="A5" s="232"/>
      <c r="B5" s="233"/>
      <c r="C5" s="275"/>
      <c r="D5" s="37" t="s">
        <v>99</v>
      </c>
      <c r="E5" s="37" t="s">
        <v>100</v>
      </c>
      <c r="F5" s="38" t="s">
        <v>96</v>
      </c>
      <c r="G5" s="40" t="s">
        <v>97</v>
      </c>
    </row>
    <row r="6" spans="1:28" x14ac:dyDescent="0.35">
      <c r="A6" s="286" t="s">
        <v>59</v>
      </c>
      <c r="B6" s="286"/>
      <c r="C6" s="24">
        <v>1399174</v>
      </c>
      <c r="D6" s="90">
        <v>22.3224952137843</v>
      </c>
      <c r="E6" s="23">
        <v>36.502747825239595</v>
      </c>
      <c r="F6" s="90">
        <v>1</v>
      </c>
      <c r="G6" s="90">
        <v>611</v>
      </c>
      <c r="K6" s="106"/>
    </row>
    <row r="7" spans="1:28" x14ac:dyDescent="0.35">
      <c r="A7" s="234" t="s">
        <v>62</v>
      </c>
      <c r="B7" s="27" t="s">
        <v>63</v>
      </c>
      <c r="C7" s="24">
        <v>394451</v>
      </c>
      <c r="D7" s="103">
        <v>9.2995803470388534</v>
      </c>
      <c r="E7" s="23">
        <v>4.3847232802375791</v>
      </c>
      <c r="F7" s="90">
        <v>1</v>
      </c>
      <c r="G7" s="90">
        <v>20</v>
      </c>
      <c r="H7" s="104"/>
    </row>
    <row r="8" spans="1:28" x14ac:dyDescent="0.35">
      <c r="A8" s="234"/>
      <c r="B8" s="27" t="s">
        <v>64</v>
      </c>
      <c r="C8" s="24">
        <v>458281</v>
      </c>
      <c r="D8" s="103">
        <v>30.299570247933886</v>
      </c>
      <c r="E8" s="23">
        <v>8.3063518170276964</v>
      </c>
      <c r="F8" s="90">
        <v>21</v>
      </c>
      <c r="G8" s="90">
        <v>50</v>
      </c>
      <c r="H8" s="104"/>
    </row>
    <row r="9" spans="1:28" x14ac:dyDescent="0.35">
      <c r="A9" s="234"/>
      <c r="B9" s="27" t="s">
        <v>65</v>
      </c>
      <c r="C9" s="24">
        <v>546442</v>
      </c>
      <c r="D9" s="103">
        <v>106.33236038139717</v>
      </c>
      <c r="E9" s="23">
        <v>85.12619982443104</v>
      </c>
      <c r="F9" s="90">
        <v>51</v>
      </c>
      <c r="G9" s="90">
        <v>611</v>
      </c>
      <c r="H9" s="104"/>
    </row>
    <row r="10" spans="1:28" x14ac:dyDescent="0.35">
      <c r="A10" s="234" t="s">
        <v>66</v>
      </c>
      <c r="B10" s="27" t="s">
        <v>67</v>
      </c>
      <c r="C10" s="24">
        <v>574187</v>
      </c>
      <c r="D10" s="103">
        <v>21.604658163073335</v>
      </c>
      <c r="E10" s="23">
        <v>32.549018944214936</v>
      </c>
      <c r="F10" s="90">
        <v>2</v>
      </c>
      <c r="G10" s="90">
        <v>555</v>
      </c>
      <c r="H10" s="104"/>
    </row>
    <row r="11" spans="1:28" x14ac:dyDescent="0.35">
      <c r="A11" s="234"/>
      <c r="B11" s="27" t="s">
        <v>68</v>
      </c>
      <c r="C11" s="24">
        <v>292875</v>
      </c>
      <c r="D11" s="103">
        <v>20.216400911161731</v>
      </c>
      <c r="E11" s="23">
        <v>32.577036834988412</v>
      </c>
      <c r="F11" s="90">
        <v>1</v>
      </c>
      <c r="G11" s="90">
        <v>352</v>
      </c>
      <c r="H11" s="104"/>
    </row>
    <row r="12" spans="1:28" x14ac:dyDescent="0.35">
      <c r="A12" s="234"/>
      <c r="B12" s="27" t="s">
        <v>69</v>
      </c>
      <c r="C12" s="24">
        <v>532112</v>
      </c>
      <c r="D12" s="103">
        <v>24.616580310880828</v>
      </c>
      <c r="E12" s="23">
        <v>42.908298745210836</v>
      </c>
      <c r="F12" s="90">
        <v>3</v>
      </c>
      <c r="G12" s="90">
        <v>611</v>
      </c>
      <c r="H12" s="104"/>
    </row>
    <row r="13" spans="1:28" x14ac:dyDescent="0.35">
      <c r="A13" s="235" t="s">
        <v>70</v>
      </c>
      <c r="B13" s="27" t="s">
        <v>71</v>
      </c>
      <c r="C13" s="24">
        <v>174111</v>
      </c>
      <c r="D13" s="103">
        <v>37.899651719634306</v>
      </c>
      <c r="E13" s="23">
        <v>83.628743637240504</v>
      </c>
      <c r="F13" s="90">
        <v>3</v>
      </c>
      <c r="G13" s="90">
        <v>611</v>
      </c>
      <c r="H13" s="104"/>
    </row>
    <row r="14" spans="1:28" x14ac:dyDescent="0.35">
      <c r="A14" s="235"/>
      <c r="B14" s="27" t="s">
        <v>72</v>
      </c>
      <c r="C14" s="24">
        <v>288073</v>
      </c>
      <c r="D14" s="103">
        <v>17.906079065141721</v>
      </c>
      <c r="E14" s="23">
        <v>25.490546376816614</v>
      </c>
      <c r="F14" s="90">
        <v>1</v>
      </c>
      <c r="G14" s="90">
        <v>276</v>
      </c>
      <c r="H14" s="104"/>
    </row>
    <row r="15" spans="1:28" x14ac:dyDescent="0.35">
      <c r="A15" s="235"/>
      <c r="B15" s="27" t="s">
        <v>73</v>
      </c>
      <c r="C15" s="24">
        <v>695273</v>
      </c>
      <c r="D15" s="103">
        <v>23.078835557325899</v>
      </c>
      <c r="E15" s="23">
        <v>31.002279003660227</v>
      </c>
      <c r="F15" s="90">
        <v>2</v>
      </c>
      <c r="G15" s="90">
        <v>364</v>
      </c>
      <c r="H15" s="104"/>
    </row>
    <row r="16" spans="1:28" x14ac:dyDescent="0.35">
      <c r="A16" s="235"/>
      <c r="B16" s="27" t="s">
        <v>74</v>
      </c>
      <c r="C16" s="24">
        <v>241717</v>
      </c>
      <c r="D16" s="103">
        <v>20.360259433962263</v>
      </c>
      <c r="E16" s="23">
        <v>29.73451191382404</v>
      </c>
      <c r="F16" s="90">
        <v>2</v>
      </c>
      <c r="G16" s="90">
        <v>268</v>
      </c>
      <c r="H16" s="104"/>
    </row>
    <row r="17" spans="13:19" x14ac:dyDescent="0.35">
      <c r="M17" s="238"/>
      <c r="N17" s="238"/>
      <c r="O17" s="238"/>
      <c r="P17" s="238"/>
      <c r="Q17" s="238"/>
      <c r="R17" s="238"/>
      <c r="S17" s="238"/>
    </row>
    <row r="18" spans="13:19" x14ac:dyDescent="0.35">
      <c r="M18" s="238"/>
      <c r="N18" s="238"/>
      <c r="O18" s="238"/>
      <c r="P18" s="238"/>
      <c r="Q18" s="238"/>
      <c r="R18" s="238"/>
      <c r="S18" s="238"/>
    </row>
    <row r="19" spans="13:19" x14ac:dyDescent="0.35">
      <c r="M19" s="238"/>
      <c r="N19" s="238"/>
      <c r="O19" s="238"/>
      <c r="P19" s="238"/>
      <c r="Q19" s="238"/>
      <c r="R19" s="238"/>
      <c r="S19" s="238"/>
    </row>
  </sheetData>
  <mergeCells count="10">
    <mergeCell ref="M1:S3"/>
    <mergeCell ref="V1:AB3"/>
    <mergeCell ref="M17:S19"/>
    <mergeCell ref="A13:A16"/>
    <mergeCell ref="A4:B5"/>
    <mergeCell ref="C4:C5"/>
    <mergeCell ref="D4:G4"/>
    <mergeCell ref="A6:B6"/>
    <mergeCell ref="A7:A9"/>
    <mergeCell ref="A10:A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C5"/>
  <sheetViews>
    <sheetView showGridLines="0" workbookViewId="0">
      <selection activeCell="H22" sqref="H22"/>
    </sheetView>
  </sheetViews>
  <sheetFormatPr defaultColWidth="11.453125" defaultRowHeight="14.5" x14ac:dyDescent="0.35"/>
  <sheetData>
    <row r="5" spans="3:3" x14ac:dyDescent="0.35">
      <c r="C5" s="1" t="s">
        <v>207</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AI19"/>
  <sheetViews>
    <sheetView showGridLines="0" zoomScaleNormal="100" workbookViewId="0"/>
  </sheetViews>
  <sheetFormatPr defaultColWidth="10.90625" defaultRowHeight="14.5" x14ac:dyDescent="0.35"/>
  <cols>
    <col min="5" max="5" width="11.1796875" bestFit="1" customWidth="1"/>
    <col min="15" max="15" width="25.453125" hidden="1" customWidth="1"/>
    <col min="16" max="16" width="11.453125" hidden="1" customWidth="1"/>
    <col min="17" max="17" width="21.81640625" hidden="1" customWidth="1"/>
  </cols>
  <sheetData>
    <row r="1" spans="1:35" x14ac:dyDescent="0.35">
      <c r="A1" t="s">
        <v>432</v>
      </c>
      <c r="T1" s="282"/>
      <c r="U1" s="282"/>
      <c r="V1" s="282"/>
      <c r="W1" s="282"/>
      <c r="X1" s="282"/>
      <c r="Y1" s="282"/>
      <c r="Z1" s="282"/>
      <c r="AC1" s="238"/>
      <c r="AD1" s="238"/>
      <c r="AE1" s="238"/>
      <c r="AF1" s="238"/>
      <c r="AG1" s="238"/>
      <c r="AH1" s="238"/>
      <c r="AI1" s="238"/>
    </row>
    <row r="2" spans="1:35" x14ac:dyDescent="0.35">
      <c r="T2" s="282"/>
      <c r="U2" s="282"/>
      <c r="V2" s="282"/>
      <c r="W2" s="282"/>
      <c r="X2" s="282"/>
      <c r="Y2" s="282"/>
      <c r="Z2" s="282"/>
      <c r="AC2" s="238"/>
      <c r="AD2" s="238"/>
      <c r="AE2" s="238"/>
      <c r="AF2" s="238"/>
      <c r="AG2" s="238"/>
      <c r="AH2" s="238"/>
      <c r="AI2" s="238"/>
    </row>
    <row r="3" spans="1:35" x14ac:dyDescent="0.35">
      <c r="T3" s="282"/>
      <c r="U3" s="282"/>
      <c r="V3" s="282"/>
      <c r="W3" s="282"/>
      <c r="X3" s="282"/>
      <c r="Y3" s="282"/>
      <c r="Z3" s="282"/>
      <c r="AC3" s="238"/>
      <c r="AD3" s="238"/>
      <c r="AE3" s="238"/>
      <c r="AF3" s="238"/>
      <c r="AG3" s="238"/>
      <c r="AH3" s="238"/>
      <c r="AI3" s="238"/>
    </row>
    <row r="4" spans="1:35" x14ac:dyDescent="0.35">
      <c r="A4" s="273"/>
      <c r="B4" s="274"/>
      <c r="C4" s="287" t="s">
        <v>121</v>
      </c>
      <c r="D4" s="279"/>
      <c r="E4" s="279" t="s">
        <v>123</v>
      </c>
      <c r="F4" s="279"/>
      <c r="G4" s="279" t="s">
        <v>124</v>
      </c>
      <c r="H4" s="279"/>
      <c r="I4" s="279" t="s">
        <v>122</v>
      </c>
      <c r="J4" s="279"/>
      <c r="K4" s="279" t="s">
        <v>125</v>
      </c>
      <c r="L4" s="279"/>
      <c r="M4" s="279" t="s">
        <v>126</v>
      </c>
      <c r="N4" s="279"/>
      <c r="O4" s="288" t="s">
        <v>356</v>
      </c>
      <c r="P4" s="289"/>
      <c r="Q4" s="290"/>
    </row>
    <row r="5" spans="1:35" ht="43.5" x14ac:dyDescent="0.35">
      <c r="A5" s="232"/>
      <c r="B5" s="233"/>
      <c r="C5" s="134" t="s">
        <v>59</v>
      </c>
      <c r="D5" s="37" t="s">
        <v>335</v>
      </c>
      <c r="E5" s="37" t="s">
        <v>59</v>
      </c>
      <c r="F5" s="37" t="s">
        <v>335</v>
      </c>
      <c r="G5" s="37" t="s">
        <v>59</v>
      </c>
      <c r="H5" s="37" t="s">
        <v>335</v>
      </c>
      <c r="I5" s="37" t="s">
        <v>59</v>
      </c>
      <c r="J5" s="37" t="s">
        <v>335</v>
      </c>
      <c r="K5" s="37" t="s">
        <v>59</v>
      </c>
      <c r="L5" s="37" t="s">
        <v>335</v>
      </c>
      <c r="M5" s="37" t="s">
        <v>59</v>
      </c>
      <c r="N5" s="37" t="s">
        <v>335</v>
      </c>
      <c r="O5" s="291"/>
      <c r="P5" s="292"/>
      <c r="Q5" s="293"/>
    </row>
    <row r="6" spans="1:35" x14ac:dyDescent="0.35">
      <c r="A6" s="277" t="s">
        <v>59</v>
      </c>
      <c r="B6" s="277"/>
      <c r="C6" s="22">
        <f>SUM(C7:C9)</f>
        <v>91881</v>
      </c>
      <c r="D6" s="28">
        <v>1.46</v>
      </c>
      <c r="E6" s="22">
        <f>SUM(E7:E9)</f>
        <v>256290</v>
      </c>
      <c r="F6" s="28">
        <v>4.0999999999999996</v>
      </c>
      <c r="G6" s="22">
        <f>SUM(G7:G9)</f>
        <v>346387</v>
      </c>
      <c r="H6" s="42">
        <v>5.47</v>
      </c>
      <c r="I6" s="22">
        <f>SUM(I7:I9)</f>
        <v>159046</v>
      </c>
      <c r="J6" s="28">
        <v>2.56</v>
      </c>
      <c r="K6" s="22">
        <f>SUM(K7:K9)</f>
        <v>316622</v>
      </c>
      <c r="L6" s="28">
        <v>5.28</v>
      </c>
      <c r="M6" s="22">
        <f>SUM(M7:M9)</f>
        <v>228948</v>
      </c>
      <c r="N6" s="28">
        <v>3.69</v>
      </c>
      <c r="O6" s="163"/>
      <c r="P6" s="163" t="s">
        <v>59</v>
      </c>
      <c r="Q6" s="163" t="s">
        <v>335</v>
      </c>
      <c r="T6" s="106"/>
    </row>
    <row r="7" spans="1:35" x14ac:dyDescent="0.35">
      <c r="A7" s="234" t="s">
        <v>62</v>
      </c>
      <c r="B7" s="27" t="s">
        <v>63</v>
      </c>
      <c r="C7" s="22">
        <v>49234</v>
      </c>
      <c r="D7" s="28">
        <v>1.1599999999999999</v>
      </c>
      <c r="E7" s="22">
        <v>82678</v>
      </c>
      <c r="F7" s="28">
        <v>1.94</v>
      </c>
      <c r="G7" s="29">
        <v>80742</v>
      </c>
      <c r="H7" s="42">
        <v>1.9</v>
      </c>
      <c r="I7" s="22">
        <v>51491</v>
      </c>
      <c r="J7" s="28">
        <v>1.21</v>
      </c>
      <c r="K7" s="22">
        <v>79301</v>
      </c>
      <c r="L7" s="28">
        <v>1.86</v>
      </c>
      <c r="M7" s="22">
        <v>51005</v>
      </c>
      <c r="N7" s="28">
        <v>1.2</v>
      </c>
      <c r="O7" s="163" t="s">
        <v>121</v>
      </c>
      <c r="P7" s="188">
        <v>91881</v>
      </c>
      <c r="Q7" s="163">
        <v>1.46</v>
      </c>
    </row>
    <row r="8" spans="1:35" x14ac:dyDescent="0.35">
      <c r="A8" s="234"/>
      <c r="B8" s="27" t="s">
        <v>64</v>
      </c>
      <c r="C8" s="22">
        <v>24702</v>
      </c>
      <c r="D8" s="28">
        <v>1.63</v>
      </c>
      <c r="E8" s="22">
        <v>97576</v>
      </c>
      <c r="F8" s="28">
        <v>6.45</v>
      </c>
      <c r="G8" s="29">
        <v>150194</v>
      </c>
      <c r="H8" s="42">
        <v>9.93</v>
      </c>
      <c r="I8" s="22">
        <v>49103</v>
      </c>
      <c r="J8" s="28">
        <v>3.24</v>
      </c>
      <c r="K8" s="22">
        <v>87735</v>
      </c>
      <c r="L8" s="28">
        <v>5.8</v>
      </c>
      <c r="M8" s="22">
        <v>48971</v>
      </c>
      <c r="N8" s="28">
        <v>3.23</v>
      </c>
      <c r="O8" s="163" t="s">
        <v>123</v>
      </c>
      <c r="P8" s="188">
        <v>256290</v>
      </c>
      <c r="Q8" s="163">
        <v>4.0999999999999996</v>
      </c>
    </row>
    <row r="9" spans="1:35" x14ac:dyDescent="0.35">
      <c r="A9" s="234"/>
      <c r="B9" s="27" t="s">
        <v>65</v>
      </c>
      <c r="C9" s="22">
        <v>17945</v>
      </c>
      <c r="D9" s="28">
        <v>3.49</v>
      </c>
      <c r="E9" s="22">
        <v>76036</v>
      </c>
      <c r="F9" s="28">
        <v>14.79</v>
      </c>
      <c r="G9" s="29">
        <v>115451</v>
      </c>
      <c r="H9" s="42">
        <v>22.46</v>
      </c>
      <c r="I9" s="22">
        <v>58452</v>
      </c>
      <c r="J9" s="28">
        <v>11.37</v>
      </c>
      <c r="K9" s="22">
        <v>149586</v>
      </c>
      <c r="L9" s="28">
        <v>29.1</v>
      </c>
      <c r="M9" s="22">
        <v>128972</v>
      </c>
      <c r="N9" s="28">
        <v>25.09</v>
      </c>
      <c r="O9" s="163" t="s">
        <v>124</v>
      </c>
      <c r="P9" s="188">
        <v>346387</v>
      </c>
      <c r="Q9" s="163">
        <v>5.47</v>
      </c>
    </row>
    <row r="10" spans="1:35" x14ac:dyDescent="0.35">
      <c r="A10" s="234" t="s">
        <v>66</v>
      </c>
      <c r="B10" s="27" t="s">
        <v>67</v>
      </c>
      <c r="C10" s="22">
        <v>39457</v>
      </c>
      <c r="D10" s="28">
        <v>1.48</v>
      </c>
      <c r="E10" s="22">
        <v>113996</v>
      </c>
      <c r="F10" s="28">
        <v>4.28</v>
      </c>
      <c r="G10" s="29">
        <v>170764</v>
      </c>
      <c r="H10" s="42">
        <v>6.42</v>
      </c>
      <c r="I10" s="22">
        <v>64681</v>
      </c>
      <c r="J10" s="28">
        <v>2.4300000000000002</v>
      </c>
      <c r="K10" s="22">
        <v>91383</v>
      </c>
      <c r="L10" s="28">
        <v>3.43</v>
      </c>
      <c r="M10" s="22">
        <v>93906</v>
      </c>
      <c r="N10" s="28">
        <v>3.53</v>
      </c>
      <c r="O10" s="163" t="s">
        <v>122</v>
      </c>
      <c r="P10" s="188">
        <v>159046</v>
      </c>
      <c r="Q10" s="163">
        <v>2.56</v>
      </c>
    </row>
    <row r="11" spans="1:35" x14ac:dyDescent="0.35">
      <c r="A11" s="234"/>
      <c r="B11" s="27" t="s">
        <v>68</v>
      </c>
      <c r="C11" s="22">
        <v>22044</v>
      </c>
      <c r="D11" s="28">
        <v>1.52</v>
      </c>
      <c r="E11" s="22">
        <v>47850</v>
      </c>
      <c r="F11" s="28">
        <v>3.3</v>
      </c>
      <c r="G11" s="29">
        <v>64911</v>
      </c>
      <c r="H11" s="42">
        <v>4.4800000000000004</v>
      </c>
      <c r="I11" s="22">
        <v>36069</v>
      </c>
      <c r="J11" s="28">
        <v>2.48</v>
      </c>
      <c r="K11" s="22">
        <v>78771</v>
      </c>
      <c r="L11" s="28">
        <v>5.43</v>
      </c>
      <c r="M11" s="22">
        <v>43230</v>
      </c>
      <c r="N11" s="28">
        <v>2.98</v>
      </c>
      <c r="O11" s="163" t="s">
        <v>125</v>
      </c>
      <c r="P11" s="188">
        <v>316622</v>
      </c>
      <c r="Q11" s="163">
        <v>5.28</v>
      </c>
    </row>
    <row r="12" spans="1:35" x14ac:dyDescent="0.35">
      <c r="A12" s="234"/>
      <c r="B12" s="27" t="s">
        <v>69</v>
      </c>
      <c r="C12" s="22">
        <v>30380</v>
      </c>
      <c r="D12" s="28">
        <v>1.4</v>
      </c>
      <c r="E12" s="22">
        <v>94444</v>
      </c>
      <c r="F12" s="28">
        <v>4.3600000000000003</v>
      </c>
      <c r="G12" s="29">
        <v>110712</v>
      </c>
      <c r="H12" s="42">
        <v>5.12</v>
      </c>
      <c r="I12" s="22">
        <v>58296</v>
      </c>
      <c r="J12" s="28">
        <v>2.69</v>
      </c>
      <c r="K12" s="22">
        <v>146468</v>
      </c>
      <c r="L12" s="28">
        <v>6.77</v>
      </c>
      <c r="M12" s="22">
        <v>91812</v>
      </c>
      <c r="N12" s="28">
        <v>4.24</v>
      </c>
      <c r="O12" s="163" t="s">
        <v>209</v>
      </c>
      <c r="P12" s="188">
        <v>228948</v>
      </c>
      <c r="Q12" s="163">
        <v>3.69</v>
      </c>
    </row>
    <row r="13" spans="1:35" x14ac:dyDescent="0.35">
      <c r="A13" s="235" t="s">
        <v>70</v>
      </c>
      <c r="B13" s="27" t="s">
        <v>71</v>
      </c>
      <c r="C13" s="22">
        <v>7985</v>
      </c>
      <c r="D13" s="28">
        <v>1.73</v>
      </c>
      <c r="E13" s="22">
        <v>26335</v>
      </c>
      <c r="F13" s="28">
        <v>5.73</v>
      </c>
      <c r="G13" s="30">
        <v>15394</v>
      </c>
      <c r="H13" s="42">
        <v>3.35</v>
      </c>
      <c r="I13" s="22">
        <v>21939</v>
      </c>
      <c r="J13" s="28">
        <v>4.7699999999999996</v>
      </c>
      <c r="K13" s="22">
        <v>55766</v>
      </c>
      <c r="L13" s="28">
        <v>12.13</v>
      </c>
      <c r="M13" s="22">
        <v>46692</v>
      </c>
      <c r="N13" s="28">
        <v>10.16</v>
      </c>
      <c r="O13" s="163"/>
      <c r="P13" s="163"/>
      <c r="Q13" s="163"/>
    </row>
    <row r="14" spans="1:35" x14ac:dyDescent="0.35">
      <c r="A14" s="235"/>
      <c r="B14" s="27" t="s">
        <v>72</v>
      </c>
      <c r="C14" s="22">
        <v>23885</v>
      </c>
      <c r="D14" s="28">
        <v>1.48</v>
      </c>
      <c r="E14" s="22">
        <v>53331</v>
      </c>
      <c r="F14" s="28">
        <v>3.31</v>
      </c>
      <c r="G14" s="30">
        <v>47312</v>
      </c>
      <c r="H14" s="42">
        <v>2.94</v>
      </c>
      <c r="I14" s="22">
        <v>40380</v>
      </c>
      <c r="J14" s="28">
        <v>2.5</v>
      </c>
      <c r="K14" s="22">
        <v>81562</v>
      </c>
      <c r="L14" s="28">
        <v>5.0599999999999996</v>
      </c>
      <c r="M14" s="22">
        <v>41603</v>
      </c>
      <c r="N14" s="28">
        <v>2.58</v>
      </c>
      <c r="O14" s="163"/>
      <c r="P14" s="163"/>
      <c r="Q14" s="163"/>
    </row>
    <row r="15" spans="1:35" x14ac:dyDescent="0.35">
      <c r="A15" s="235"/>
      <c r="B15" s="27" t="s">
        <v>73</v>
      </c>
      <c r="C15" s="22">
        <v>44675</v>
      </c>
      <c r="D15" s="28">
        <v>1.48</v>
      </c>
      <c r="E15" s="57">
        <v>140104</v>
      </c>
      <c r="F15" s="28">
        <v>4.6500000000000004</v>
      </c>
      <c r="G15" s="30">
        <v>251512</v>
      </c>
      <c r="H15" s="42">
        <v>8.34</v>
      </c>
      <c r="I15" s="22">
        <v>67915</v>
      </c>
      <c r="J15" s="28">
        <v>2.25</v>
      </c>
      <c r="K15" s="22">
        <v>116314</v>
      </c>
      <c r="L15" s="28">
        <v>3.86</v>
      </c>
      <c r="M15" s="22">
        <v>74753</v>
      </c>
      <c r="N15" s="28">
        <v>2.48</v>
      </c>
      <c r="O15" s="163"/>
      <c r="P15" s="163"/>
      <c r="Q15" s="163"/>
    </row>
    <row r="16" spans="1:35" x14ac:dyDescent="0.35">
      <c r="A16" s="235"/>
      <c r="B16" s="27" t="s">
        <v>74</v>
      </c>
      <c r="C16" s="22">
        <v>15336</v>
      </c>
      <c r="D16" s="28">
        <v>1.29</v>
      </c>
      <c r="E16" s="22">
        <v>36520</v>
      </c>
      <c r="F16" s="28">
        <v>3.07</v>
      </c>
      <c r="G16" s="30">
        <v>32169</v>
      </c>
      <c r="H16" s="42">
        <v>2.7</v>
      </c>
      <c r="I16" s="22">
        <v>28812</v>
      </c>
      <c r="J16" s="28">
        <v>2.42</v>
      </c>
      <c r="K16" s="22">
        <v>62980</v>
      </c>
      <c r="L16" s="28">
        <v>5.3</v>
      </c>
      <c r="M16" s="22">
        <v>65900</v>
      </c>
      <c r="N16" s="28">
        <v>5.55</v>
      </c>
      <c r="O16" s="163"/>
      <c r="P16" s="163"/>
      <c r="Q16" s="163"/>
    </row>
    <row r="19" spans="5:5" x14ac:dyDescent="0.35">
      <c r="E19" s="137"/>
    </row>
  </sheetData>
  <mergeCells count="14">
    <mergeCell ref="O4:Q5"/>
    <mergeCell ref="T1:Z3"/>
    <mergeCell ref="AC1:AI3"/>
    <mergeCell ref="M4:N4"/>
    <mergeCell ref="A6:B6"/>
    <mergeCell ref="E4:F4"/>
    <mergeCell ref="G4:H4"/>
    <mergeCell ref="I4:J4"/>
    <mergeCell ref="K4:L4"/>
    <mergeCell ref="A7:A9"/>
    <mergeCell ref="A10:A12"/>
    <mergeCell ref="A13:A16"/>
    <mergeCell ref="A4:B5"/>
    <mergeCell ref="C4:D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X16"/>
  <sheetViews>
    <sheetView showGridLines="0" zoomScale="96" zoomScaleNormal="96" workbookViewId="0"/>
  </sheetViews>
  <sheetFormatPr defaultColWidth="10.90625" defaultRowHeight="14.5" x14ac:dyDescent="0.35"/>
  <cols>
    <col min="6" max="6" width="13.81640625" customWidth="1"/>
    <col min="12" max="14" width="0" hidden="1" customWidth="1"/>
  </cols>
  <sheetData>
    <row r="1" spans="1:24" x14ac:dyDescent="0.35">
      <c r="A1" s="2" t="s">
        <v>436</v>
      </c>
      <c r="R1" s="114"/>
      <c r="S1" s="114"/>
      <c r="T1" s="114"/>
      <c r="U1" s="114"/>
      <c r="V1" s="114"/>
      <c r="W1" s="114"/>
      <c r="X1" s="114"/>
    </row>
    <row r="2" spans="1:24" x14ac:dyDescent="0.35">
      <c r="R2" s="114"/>
      <c r="S2" s="114"/>
      <c r="T2" s="114"/>
      <c r="U2" s="114"/>
      <c r="V2" s="114"/>
      <c r="W2" s="114"/>
      <c r="X2" s="114"/>
    </row>
    <row r="3" spans="1:24" x14ac:dyDescent="0.35">
      <c r="R3" s="114"/>
      <c r="S3" s="114"/>
      <c r="T3" s="114"/>
      <c r="U3" s="114"/>
      <c r="V3" s="114"/>
      <c r="W3" s="114"/>
      <c r="X3" s="114"/>
    </row>
    <row r="4" spans="1:24" ht="101.5" x14ac:dyDescent="0.35">
      <c r="A4" s="296"/>
      <c r="B4" s="297"/>
      <c r="C4" s="134" t="s">
        <v>128</v>
      </c>
      <c r="D4" s="37" t="s">
        <v>129</v>
      </c>
      <c r="E4" s="37" t="s">
        <v>130</v>
      </c>
      <c r="F4" s="37" t="s">
        <v>131</v>
      </c>
      <c r="G4" s="37" t="s">
        <v>132</v>
      </c>
      <c r="H4" s="37" t="s">
        <v>133</v>
      </c>
      <c r="I4" s="37" t="s">
        <v>134</v>
      </c>
    </row>
    <row r="5" spans="1:24" x14ac:dyDescent="0.35">
      <c r="A5" s="294" t="s">
        <v>59</v>
      </c>
      <c r="B5" s="295"/>
      <c r="C5" s="13">
        <v>0.2261</v>
      </c>
      <c r="D5" s="13">
        <v>0.29199999999999998</v>
      </c>
      <c r="E5" s="13">
        <v>0.20499999999999999</v>
      </c>
      <c r="F5" s="13">
        <v>0.155</v>
      </c>
      <c r="G5" s="13">
        <v>0.30130000000000001</v>
      </c>
      <c r="H5" s="13">
        <v>0.14480000000000001</v>
      </c>
      <c r="I5" s="13">
        <v>0.113</v>
      </c>
      <c r="J5" s="101"/>
    </row>
    <row r="6" spans="1:24" x14ac:dyDescent="0.35">
      <c r="A6" s="234" t="s">
        <v>62</v>
      </c>
      <c r="B6" s="17" t="s">
        <v>135</v>
      </c>
      <c r="C6" s="34">
        <v>0.23350000000000001</v>
      </c>
      <c r="D6" s="34">
        <v>0.28799999999999998</v>
      </c>
      <c r="E6" s="34">
        <v>0.18099999999999999</v>
      </c>
      <c r="F6" s="34">
        <v>0.157</v>
      </c>
      <c r="G6" s="34">
        <v>0.31640000000000001</v>
      </c>
      <c r="H6" s="34">
        <v>0.14960000000000001</v>
      </c>
      <c r="I6" s="34">
        <v>0.1047</v>
      </c>
      <c r="K6" s="1"/>
    </row>
    <row r="7" spans="1:24" x14ac:dyDescent="0.35">
      <c r="A7" s="234"/>
      <c r="B7" s="17" t="s">
        <v>64</v>
      </c>
      <c r="C7" s="34">
        <v>0.21260000000000001</v>
      </c>
      <c r="D7" s="34">
        <v>0.30430000000000001</v>
      </c>
      <c r="E7" s="34">
        <v>0.22040000000000001</v>
      </c>
      <c r="F7" s="34">
        <v>0.1429</v>
      </c>
      <c r="G7" s="34">
        <v>0.26900000000000002</v>
      </c>
      <c r="H7" s="34">
        <v>0.1462</v>
      </c>
      <c r="I7" s="34">
        <v>0.15040000000000001</v>
      </c>
    </row>
    <row r="8" spans="1:24" x14ac:dyDescent="0.35">
      <c r="A8" s="234"/>
      <c r="B8" s="17" t="s">
        <v>65</v>
      </c>
      <c r="C8" s="34">
        <v>0.2049</v>
      </c>
      <c r="D8" s="34">
        <v>0.28860000000000002</v>
      </c>
      <c r="E8" s="34">
        <v>0.30299999999999999</v>
      </c>
      <c r="F8" s="34">
        <v>0.17419999999999999</v>
      </c>
      <c r="G8" s="34">
        <v>0.27200000000000002</v>
      </c>
      <c r="H8" s="34">
        <v>0.10059999999999999</v>
      </c>
      <c r="I8" s="34">
        <v>7.0599999999999996E-2</v>
      </c>
    </row>
    <row r="9" spans="1:24" x14ac:dyDescent="0.35">
      <c r="A9" s="234" t="s">
        <v>66</v>
      </c>
      <c r="B9" s="17" t="s">
        <v>67</v>
      </c>
      <c r="C9" s="34">
        <v>0.21859999999999999</v>
      </c>
      <c r="D9" s="34">
        <v>0.28510000000000002</v>
      </c>
      <c r="E9" s="34">
        <v>0.23219999999999999</v>
      </c>
      <c r="F9" s="34">
        <v>0.1615</v>
      </c>
      <c r="G9" s="34">
        <v>0.31330000000000002</v>
      </c>
      <c r="H9" s="34">
        <v>0.1608</v>
      </c>
      <c r="I9" s="34">
        <v>0.1016</v>
      </c>
    </row>
    <row r="10" spans="1:24" x14ac:dyDescent="0.35">
      <c r="A10" s="234"/>
      <c r="B10" s="17" t="s">
        <v>68</v>
      </c>
      <c r="C10" s="34">
        <v>0.22550000000000001</v>
      </c>
      <c r="D10" s="34">
        <v>0.20499999999999999</v>
      </c>
      <c r="E10" s="34">
        <v>0.19819999999999999</v>
      </c>
      <c r="F10" s="34">
        <v>0.20050000000000001</v>
      </c>
      <c r="G10" s="34">
        <v>0.3599</v>
      </c>
      <c r="H10" s="34">
        <v>0.1845</v>
      </c>
      <c r="I10" s="34">
        <v>8.2000000000000003E-2</v>
      </c>
    </row>
    <row r="11" spans="1:24" x14ac:dyDescent="0.35">
      <c r="A11" s="234"/>
      <c r="B11" s="17" t="s">
        <v>69</v>
      </c>
      <c r="C11" s="34">
        <v>0.23580000000000001</v>
      </c>
      <c r="D11" s="34">
        <v>0.35799999999999998</v>
      </c>
      <c r="E11" s="34">
        <v>0.16320000000000001</v>
      </c>
      <c r="F11" s="34">
        <v>0.11600000000000001</v>
      </c>
      <c r="G11" s="34">
        <v>0.24740000000000001</v>
      </c>
      <c r="H11" s="34">
        <v>9.8400000000000001E-2</v>
      </c>
      <c r="I11" s="34">
        <v>0.1477</v>
      </c>
    </row>
    <row r="12" spans="1:24" x14ac:dyDescent="0.35">
      <c r="A12" s="235" t="s">
        <v>70</v>
      </c>
      <c r="B12" s="17" t="s">
        <v>71</v>
      </c>
      <c r="C12" s="34">
        <v>0.16650000000000001</v>
      </c>
      <c r="D12" s="34">
        <v>0.35699999999999998</v>
      </c>
      <c r="E12" s="34">
        <v>0.1966</v>
      </c>
      <c r="F12" s="34">
        <v>0.1017</v>
      </c>
      <c r="G12" s="34">
        <v>0.3402</v>
      </c>
      <c r="H12" s="80">
        <v>0.19920000000000002</v>
      </c>
      <c r="I12" s="34">
        <v>0.1069</v>
      </c>
    </row>
    <row r="13" spans="1:24" x14ac:dyDescent="0.35">
      <c r="A13" s="235"/>
      <c r="B13" s="17" t="s">
        <v>72</v>
      </c>
      <c r="C13" s="34">
        <v>0.1993</v>
      </c>
      <c r="D13" s="34">
        <v>0.27629999999999999</v>
      </c>
      <c r="E13" s="34">
        <v>0.1913</v>
      </c>
      <c r="F13" s="34">
        <v>0.1726</v>
      </c>
      <c r="G13" s="34">
        <v>0.37719999999999998</v>
      </c>
      <c r="H13" s="80">
        <v>0.14550000000000002</v>
      </c>
      <c r="I13" s="34">
        <v>8.7599999999999997E-2</v>
      </c>
    </row>
    <row r="14" spans="1:24" x14ac:dyDescent="0.35">
      <c r="A14" s="235"/>
      <c r="B14" s="17" t="s">
        <v>73</v>
      </c>
      <c r="C14" s="34">
        <v>0.2319</v>
      </c>
      <c r="D14" s="34">
        <v>0.2974</v>
      </c>
      <c r="E14" s="34">
        <v>0.20349999999999999</v>
      </c>
      <c r="F14" s="34">
        <v>0.15429999999999999</v>
      </c>
      <c r="G14" s="34">
        <v>0.27789999999999998</v>
      </c>
      <c r="H14" s="80">
        <v>0.1363</v>
      </c>
      <c r="I14" s="34">
        <v>0.1138</v>
      </c>
    </row>
    <row r="15" spans="1:24" x14ac:dyDescent="0.35">
      <c r="A15" s="235"/>
      <c r="B15" s="17" t="s">
        <v>74</v>
      </c>
      <c r="C15" s="34">
        <v>0.2707</v>
      </c>
      <c r="D15" s="34">
        <v>0.27450000000000002</v>
      </c>
      <c r="E15" s="34">
        <v>0.20710000000000001</v>
      </c>
      <c r="F15" s="34">
        <v>0.1537</v>
      </c>
      <c r="G15" s="34">
        <v>0.2429</v>
      </c>
      <c r="H15" s="80">
        <v>0.14449999999999999</v>
      </c>
      <c r="I15" s="34">
        <v>0.14749999999999999</v>
      </c>
    </row>
    <row r="16" spans="1:24" x14ac:dyDescent="0.35">
      <c r="A16" t="s">
        <v>411</v>
      </c>
    </row>
  </sheetData>
  <mergeCells count="5">
    <mergeCell ref="A6:A8"/>
    <mergeCell ref="A9:A11"/>
    <mergeCell ref="A12:A15"/>
    <mergeCell ref="A5:B5"/>
    <mergeCell ref="A4:B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AB26"/>
  <sheetViews>
    <sheetView showGridLines="0" zoomScale="96" zoomScaleNormal="96" workbookViewId="0"/>
  </sheetViews>
  <sheetFormatPr defaultColWidth="10.90625" defaultRowHeight="14.5" x14ac:dyDescent="0.35"/>
  <cols>
    <col min="9" max="10" width="11.453125" hidden="1" customWidth="1"/>
    <col min="11" max="19" width="11.453125" customWidth="1"/>
  </cols>
  <sheetData>
    <row r="1" spans="1:28" x14ac:dyDescent="0.35">
      <c r="A1" t="s">
        <v>433</v>
      </c>
      <c r="M1" s="282"/>
      <c r="N1" s="282"/>
      <c r="O1" s="282"/>
      <c r="P1" s="282"/>
      <c r="Q1" s="282"/>
      <c r="R1" s="282"/>
      <c r="S1" s="282"/>
      <c r="V1" s="282"/>
      <c r="W1" s="282"/>
      <c r="X1" s="282"/>
      <c r="Y1" s="282"/>
      <c r="Z1" s="282"/>
      <c r="AA1" s="282"/>
      <c r="AB1" s="282"/>
    </row>
    <row r="2" spans="1:28" x14ac:dyDescent="0.35">
      <c r="B2">
        <v>0</v>
      </c>
      <c r="M2" s="282"/>
      <c r="N2" s="282"/>
      <c r="O2" s="282"/>
      <c r="P2" s="282"/>
      <c r="Q2" s="282"/>
      <c r="R2" s="282"/>
      <c r="S2" s="282"/>
      <c r="V2" s="282"/>
      <c r="W2" s="282"/>
      <c r="X2" s="282"/>
      <c r="Y2" s="282"/>
      <c r="Z2" s="282"/>
      <c r="AA2" s="282"/>
      <c r="AB2" s="282"/>
    </row>
    <row r="3" spans="1:28" x14ac:dyDescent="0.35">
      <c r="M3" s="282"/>
      <c r="N3" s="282"/>
      <c r="O3" s="282"/>
      <c r="P3" s="282"/>
      <c r="Q3" s="282"/>
      <c r="R3" s="282"/>
      <c r="S3" s="282"/>
      <c r="V3" s="282"/>
      <c r="W3" s="282"/>
      <c r="X3" s="282"/>
      <c r="Y3" s="282"/>
      <c r="Z3" s="282"/>
      <c r="AA3" s="282"/>
      <c r="AB3" s="282"/>
    </row>
    <row r="4" spans="1:28" ht="37.25" customHeight="1" x14ac:dyDescent="0.35">
      <c r="A4" s="299"/>
      <c r="B4" s="300"/>
      <c r="C4" s="275" t="s">
        <v>127</v>
      </c>
      <c r="D4" s="276"/>
      <c r="E4" s="276" t="s">
        <v>383</v>
      </c>
      <c r="F4" s="276"/>
      <c r="G4" s="298" t="s">
        <v>59</v>
      </c>
      <c r="H4" s="298"/>
      <c r="I4" s="272" t="s">
        <v>356</v>
      </c>
      <c r="J4" s="272"/>
    </row>
    <row r="5" spans="1:28" ht="43.5" x14ac:dyDescent="0.35">
      <c r="A5" s="301"/>
      <c r="B5" s="302"/>
      <c r="C5" s="134" t="s">
        <v>60</v>
      </c>
      <c r="D5" s="37" t="s">
        <v>61</v>
      </c>
      <c r="E5" s="37" t="s">
        <v>60</v>
      </c>
      <c r="F5" s="37" t="s">
        <v>61</v>
      </c>
      <c r="G5" s="37" t="s">
        <v>60</v>
      </c>
      <c r="H5" s="37" t="s">
        <v>61</v>
      </c>
      <c r="I5" s="161" t="s">
        <v>350</v>
      </c>
      <c r="J5" s="161" t="s">
        <v>351</v>
      </c>
      <c r="K5" s="87"/>
      <c r="L5" s="87"/>
      <c r="M5" s="87"/>
      <c r="N5" s="87"/>
      <c r="O5" s="87"/>
      <c r="P5" s="87"/>
      <c r="Q5" s="87"/>
      <c r="R5" s="87"/>
      <c r="S5" s="87"/>
    </row>
    <row r="6" spans="1:28" x14ac:dyDescent="0.35">
      <c r="A6" s="277" t="s">
        <v>59</v>
      </c>
      <c r="B6" s="277"/>
      <c r="C6" s="9">
        <f>SUM(C7:C9)</f>
        <v>45515</v>
      </c>
      <c r="D6" s="34">
        <f>(SUM(C7:C9)/SUM(G7:G9)*100)/100</f>
        <v>0.72614869176770891</v>
      </c>
      <c r="E6" s="9">
        <f>SUM(E7:E9)</f>
        <v>17165</v>
      </c>
      <c r="F6" s="34">
        <f>(SUM(E7:E9)/SUM(G7:G9)*100)/100</f>
        <v>0.27385130823229098</v>
      </c>
      <c r="G6" s="9">
        <f>SUM(G7:G9)</f>
        <v>62680</v>
      </c>
      <c r="H6" s="13">
        <v>1</v>
      </c>
      <c r="I6" s="162">
        <v>0.72614869176770902</v>
      </c>
      <c r="J6" s="162">
        <v>0.27385130823229098</v>
      </c>
      <c r="K6" s="101"/>
      <c r="L6" s="101"/>
      <c r="M6" s="101"/>
      <c r="N6" s="101"/>
      <c r="O6" s="101"/>
      <c r="P6" s="101"/>
      <c r="Q6" s="101"/>
      <c r="R6" s="101"/>
      <c r="S6" s="101"/>
    </row>
    <row r="7" spans="1:28" x14ac:dyDescent="0.35">
      <c r="A7" s="234" t="s">
        <v>62</v>
      </c>
      <c r="B7" s="17" t="s">
        <v>63</v>
      </c>
      <c r="C7" s="9">
        <v>29723</v>
      </c>
      <c r="D7" s="34">
        <v>0.70074971708789136</v>
      </c>
      <c r="E7" s="9">
        <v>12693</v>
      </c>
      <c r="F7" s="34">
        <v>0.29925028291210864</v>
      </c>
      <c r="G7" s="9">
        <v>42416</v>
      </c>
      <c r="H7" s="13">
        <v>1</v>
      </c>
      <c r="I7" s="163"/>
      <c r="J7" s="163"/>
    </row>
    <row r="8" spans="1:28" x14ac:dyDescent="0.35">
      <c r="A8" s="234"/>
      <c r="B8" s="17" t="s">
        <v>64</v>
      </c>
      <c r="C8" s="9">
        <v>11462</v>
      </c>
      <c r="D8" s="34">
        <v>0.75781818181818184</v>
      </c>
      <c r="E8" s="9">
        <v>3663</v>
      </c>
      <c r="F8" s="34">
        <v>0.24218181818181819</v>
      </c>
      <c r="G8" s="9">
        <v>15125</v>
      </c>
      <c r="H8" s="13">
        <v>1</v>
      </c>
      <c r="I8" s="163"/>
      <c r="J8" s="163"/>
    </row>
    <row r="9" spans="1:28" x14ac:dyDescent="0.35">
      <c r="A9" s="234"/>
      <c r="B9" s="17" t="s">
        <v>65</v>
      </c>
      <c r="C9" s="9">
        <v>4330</v>
      </c>
      <c r="D9" s="34">
        <v>0.84257637672698982</v>
      </c>
      <c r="E9" s="9">
        <v>809</v>
      </c>
      <c r="F9" s="34">
        <v>0.15742362327301032</v>
      </c>
      <c r="G9" s="9">
        <v>5139</v>
      </c>
      <c r="H9" s="13">
        <v>1.0000000000000002</v>
      </c>
      <c r="I9" s="163"/>
      <c r="J9" s="163"/>
    </row>
    <row r="10" spans="1:28" x14ac:dyDescent="0.35">
      <c r="A10" s="234" t="s">
        <v>66</v>
      </c>
      <c r="B10" s="17" t="s">
        <v>67</v>
      </c>
      <c r="C10" s="9">
        <v>18409</v>
      </c>
      <c r="D10" s="34">
        <v>0.69266659141362819</v>
      </c>
      <c r="E10" s="9">
        <v>8168</v>
      </c>
      <c r="F10" s="34">
        <v>0.30733340858637165</v>
      </c>
      <c r="G10" s="9">
        <v>26577</v>
      </c>
      <c r="H10" s="13">
        <v>0.99999999999999989</v>
      </c>
      <c r="I10" s="163"/>
      <c r="J10" s="163"/>
    </row>
    <row r="11" spans="1:28" x14ac:dyDescent="0.35">
      <c r="A11" s="234"/>
      <c r="B11" s="17" t="s">
        <v>68</v>
      </c>
      <c r="C11" s="9">
        <v>11286</v>
      </c>
      <c r="D11" s="34">
        <v>0.77904328018223234</v>
      </c>
      <c r="E11" s="9">
        <v>3201</v>
      </c>
      <c r="F11" s="34">
        <v>0.22095671981776766</v>
      </c>
      <c r="G11" s="9">
        <v>14487</v>
      </c>
      <c r="H11" s="13">
        <v>1</v>
      </c>
      <c r="I11" s="163"/>
      <c r="J11" s="163"/>
    </row>
    <row r="12" spans="1:28" x14ac:dyDescent="0.35">
      <c r="A12" s="234"/>
      <c r="B12" s="17" t="s">
        <v>69</v>
      </c>
      <c r="C12" s="9">
        <v>15820</v>
      </c>
      <c r="D12" s="34">
        <v>0.73186528497409331</v>
      </c>
      <c r="E12" s="9">
        <v>5796</v>
      </c>
      <c r="F12" s="34">
        <v>0.26813471502590674</v>
      </c>
      <c r="G12" s="9">
        <v>21616</v>
      </c>
      <c r="H12" s="13">
        <v>1</v>
      </c>
      <c r="I12" s="163"/>
      <c r="J12" s="163"/>
    </row>
    <row r="13" spans="1:28" x14ac:dyDescent="0.35">
      <c r="A13" s="235" t="s">
        <v>70</v>
      </c>
      <c r="B13" s="17" t="s">
        <v>71</v>
      </c>
      <c r="C13" s="9">
        <v>4100</v>
      </c>
      <c r="D13" s="34">
        <v>0.89246843709185897</v>
      </c>
      <c r="E13" s="9">
        <v>494</v>
      </c>
      <c r="F13" s="34">
        <v>0.10753156290814106</v>
      </c>
      <c r="G13" s="9">
        <v>4594</v>
      </c>
      <c r="H13" s="13">
        <v>1</v>
      </c>
      <c r="I13" s="163"/>
      <c r="J13" s="163"/>
    </row>
    <row r="14" spans="1:28" x14ac:dyDescent="0.35">
      <c r="A14" s="235"/>
      <c r="B14" s="17" t="s">
        <v>72</v>
      </c>
      <c r="C14" s="9">
        <v>12359</v>
      </c>
      <c r="D14" s="34">
        <v>0.76821233217304818</v>
      </c>
      <c r="E14" s="9">
        <v>3729</v>
      </c>
      <c r="F14" s="34">
        <v>0.23178766782695179</v>
      </c>
      <c r="G14" s="9">
        <v>16088</v>
      </c>
      <c r="H14" s="13">
        <v>1</v>
      </c>
      <c r="I14" s="163"/>
      <c r="J14" s="163"/>
    </row>
    <row r="15" spans="1:28" x14ac:dyDescent="0.35">
      <c r="A15" s="235"/>
      <c r="B15" s="17" t="s">
        <v>73</v>
      </c>
      <c r="C15" s="9">
        <v>21182</v>
      </c>
      <c r="D15" s="34">
        <v>0.70311358959038694</v>
      </c>
      <c r="E15" s="9">
        <v>8944</v>
      </c>
      <c r="F15" s="34">
        <v>0.29688641040961294</v>
      </c>
      <c r="G15" s="9">
        <v>30126</v>
      </c>
      <c r="H15" s="13">
        <v>1</v>
      </c>
      <c r="I15" s="163"/>
      <c r="J15" s="163"/>
    </row>
    <row r="16" spans="1:28" x14ac:dyDescent="0.35">
      <c r="A16" s="235"/>
      <c r="B16" s="17" t="s">
        <v>74</v>
      </c>
      <c r="C16" s="9">
        <v>7874</v>
      </c>
      <c r="D16" s="34">
        <v>0.66324123989218331</v>
      </c>
      <c r="E16" s="9">
        <v>3998</v>
      </c>
      <c r="F16" s="34">
        <v>0.33675876010781669</v>
      </c>
      <c r="G16" s="9">
        <v>11872</v>
      </c>
      <c r="H16" s="13">
        <v>1</v>
      </c>
      <c r="I16" s="163"/>
      <c r="J16" s="163"/>
    </row>
    <row r="18" spans="2:28" ht="15" customHeight="1" x14ac:dyDescent="0.35">
      <c r="M18" s="282"/>
      <c r="N18" s="282"/>
      <c r="O18" s="282"/>
      <c r="P18" s="282"/>
      <c r="Q18" s="282"/>
      <c r="R18" s="282"/>
      <c r="S18" s="282"/>
      <c r="U18" s="114"/>
      <c r="V18" s="282"/>
      <c r="W18" s="282"/>
      <c r="X18" s="282"/>
      <c r="Y18" s="282"/>
      <c r="Z18" s="282"/>
      <c r="AA18" s="282"/>
      <c r="AB18" s="282"/>
    </row>
    <row r="19" spans="2:28" x14ac:dyDescent="0.35">
      <c r="M19" s="282"/>
      <c r="N19" s="282"/>
      <c r="O19" s="282"/>
      <c r="P19" s="282"/>
      <c r="Q19" s="282"/>
      <c r="R19" s="282"/>
      <c r="S19" s="282"/>
      <c r="U19" s="114"/>
      <c r="V19" s="282"/>
      <c r="W19" s="282"/>
      <c r="X19" s="282"/>
      <c r="Y19" s="282"/>
      <c r="Z19" s="282"/>
      <c r="AA19" s="282"/>
      <c r="AB19" s="282"/>
    </row>
    <row r="20" spans="2:28" x14ac:dyDescent="0.35">
      <c r="M20" s="282"/>
      <c r="N20" s="282"/>
      <c r="O20" s="282"/>
      <c r="P20" s="282"/>
      <c r="Q20" s="282"/>
      <c r="R20" s="282"/>
      <c r="S20" s="282"/>
      <c r="U20" s="114"/>
      <c r="V20" s="282"/>
      <c r="W20" s="282"/>
      <c r="X20" s="282"/>
      <c r="Y20" s="282"/>
      <c r="Z20" s="282"/>
      <c r="AA20" s="282"/>
      <c r="AB20" s="282"/>
    </row>
    <row r="26" spans="2:28" x14ac:dyDescent="0.35">
      <c r="B26" s="52"/>
    </row>
  </sheetData>
  <mergeCells count="13">
    <mergeCell ref="I4:J4"/>
    <mergeCell ref="M1:S3"/>
    <mergeCell ref="V1:AB3"/>
    <mergeCell ref="M18:S20"/>
    <mergeCell ref="V18:AB20"/>
    <mergeCell ref="G4:H4"/>
    <mergeCell ref="A6:B6"/>
    <mergeCell ref="A7:A9"/>
    <mergeCell ref="A10:A12"/>
    <mergeCell ref="A13:A16"/>
    <mergeCell ref="A4:B5"/>
    <mergeCell ref="C4:D4"/>
    <mergeCell ref="E4:F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AD30"/>
  <sheetViews>
    <sheetView showGridLines="0" zoomScaleNormal="100" workbookViewId="0">
      <selection activeCell="D5" sqref="D5"/>
    </sheetView>
  </sheetViews>
  <sheetFormatPr defaultColWidth="10.90625" defaultRowHeight="14.5" x14ac:dyDescent="0.35"/>
  <cols>
    <col min="2" max="4" width="14.1796875" customWidth="1"/>
    <col min="5" max="5" width="14.6328125" customWidth="1"/>
    <col min="8" max="9" width="19.453125" customWidth="1"/>
    <col min="11" max="11" width="11.453125" customWidth="1"/>
    <col min="18" max="22" width="11.1796875" customWidth="1"/>
  </cols>
  <sheetData>
    <row r="1" spans="1:30" x14ac:dyDescent="0.35">
      <c r="A1" t="s">
        <v>434</v>
      </c>
      <c r="J1" t="s">
        <v>435</v>
      </c>
      <c r="W1" t="s">
        <v>490</v>
      </c>
    </row>
    <row r="2" spans="1:30" x14ac:dyDescent="0.35">
      <c r="J2" s="2"/>
      <c r="W2" s="2"/>
    </row>
    <row r="5" spans="1:30" ht="58" x14ac:dyDescent="0.35">
      <c r="A5" s="38"/>
      <c r="B5" s="159" t="s">
        <v>127</v>
      </c>
      <c r="C5" s="134" t="s">
        <v>357</v>
      </c>
      <c r="J5" s="38"/>
      <c r="K5" s="134" t="s">
        <v>127</v>
      </c>
      <c r="W5" s="38"/>
      <c r="X5" s="37" t="s">
        <v>127</v>
      </c>
    </row>
    <row r="6" spans="1:30" x14ac:dyDescent="0.35">
      <c r="A6" s="138" t="s">
        <v>61</v>
      </c>
      <c r="B6" s="160">
        <v>0.72614869176770902</v>
      </c>
      <c r="C6" s="54">
        <f>1-B6</f>
        <v>0.27385130823229098</v>
      </c>
      <c r="J6" s="138" t="s">
        <v>63</v>
      </c>
      <c r="K6" s="54">
        <v>0.70074971708789102</v>
      </c>
      <c r="W6" s="17" t="s">
        <v>67</v>
      </c>
      <c r="X6" s="13">
        <v>0.69266659141362819</v>
      </c>
    </row>
    <row r="7" spans="1:30" x14ac:dyDescent="0.35">
      <c r="J7" s="17" t="s">
        <v>64</v>
      </c>
      <c r="K7" s="54">
        <v>0.75781818181818184</v>
      </c>
      <c r="W7" s="17" t="s">
        <v>68</v>
      </c>
      <c r="X7" s="13">
        <v>0.77904328018223234</v>
      </c>
    </row>
    <row r="8" spans="1:30" x14ac:dyDescent="0.35">
      <c r="A8" s="121"/>
      <c r="B8" s="121"/>
      <c r="C8" s="121"/>
      <c r="D8" s="121"/>
      <c r="E8" s="121"/>
      <c r="F8" s="121"/>
      <c r="G8" s="121"/>
      <c r="J8" s="17" t="s">
        <v>65</v>
      </c>
      <c r="K8" s="54">
        <v>0.84257637672698982</v>
      </c>
      <c r="W8" s="17" t="s">
        <v>270</v>
      </c>
      <c r="X8" s="13">
        <v>0.73186528497409331</v>
      </c>
    </row>
    <row r="9" spans="1:30" x14ac:dyDescent="0.35">
      <c r="A9" s="121"/>
      <c r="B9" s="121"/>
      <c r="C9" s="121"/>
      <c r="D9" s="121"/>
      <c r="E9" s="121"/>
      <c r="F9" s="121"/>
      <c r="G9" s="121"/>
    </row>
    <row r="10" spans="1:30" ht="14.5" customHeight="1" x14ac:dyDescent="0.35">
      <c r="A10" s="121"/>
      <c r="B10" s="121"/>
      <c r="C10" s="121"/>
      <c r="D10" s="121"/>
      <c r="E10" s="121"/>
      <c r="F10" s="121"/>
      <c r="G10" s="121"/>
      <c r="J10" s="121"/>
      <c r="K10" s="121"/>
      <c r="L10" s="121"/>
      <c r="M10" s="121"/>
      <c r="N10" s="121"/>
      <c r="O10" s="121"/>
      <c r="P10" s="121"/>
      <c r="X10" s="121"/>
      <c r="Y10" s="121"/>
      <c r="Z10" s="121"/>
      <c r="AA10" s="121"/>
      <c r="AB10" s="121"/>
      <c r="AC10" s="121"/>
      <c r="AD10" s="121"/>
    </row>
    <row r="11" spans="1:30" x14ac:dyDescent="0.35">
      <c r="J11" s="121"/>
      <c r="K11" s="121"/>
      <c r="L11" s="121"/>
      <c r="M11" s="121"/>
      <c r="N11" s="121"/>
      <c r="O11" s="121"/>
      <c r="P11" s="121"/>
      <c r="X11" s="121"/>
      <c r="Y11" s="121"/>
      <c r="Z11" s="121"/>
      <c r="AA11" s="121"/>
      <c r="AB11" s="121"/>
      <c r="AC11" s="121"/>
      <c r="AD11" s="121"/>
    </row>
    <row r="12" spans="1:30" x14ac:dyDescent="0.35">
      <c r="J12" s="121"/>
      <c r="K12" s="121"/>
      <c r="L12" s="121"/>
      <c r="M12" s="121"/>
      <c r="N12" s="121"/>
      <c r="O12" s="121"/>
      <c r="P12" s="121"/>
      <c r="X12" s="121"/>
      <c r="Y12" s="121"/>
      <c r="Z12" s="121"/>
      <c r="AA12" s="121"/>
      <c r="AB12" s="121"/>
      <c r="AC12" s="121"/>
      <c r="AD12" s="121"/>
    </row>
    <row r="30" spans="24:24" x14ac:dyDescent="0.35">
      <c r="X30" s="101"/>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123"/>
  <sheetViews>
    <sheetView showGridLines="0" zoomScale="108" zoomScaleNormal="108" workbookViewId="0"/>
  </sheetViews>
  <sheetFormatPr defaultColWidth="11.453125" defaultRowHeight="13" x14ac:dyDescent="0.3"/>
  <cols>
    <col min="1" max="12" width="11.453125" style="164"/>
    <col min="13" max="13" width="0" style="164" hidden="1" customWidth="1"/>
    <col min="14" max="14" width="11.6328125" style="164" hidden="1" customWidth="1"/>
    <col min="15" max="16384" width="11.453125" style="164"/>
  </cols>
  <sheetData>
    <row r="1" spans="1:31" x14ac:dyDescent="0.3">
      <c r="C1" s="165"/>
      <c r="E1" s="165"/>
      <c r="G1" s="165"/>
      <c r="I1" s="165"/>
      <c r="P1" s="303"/>
      <c r="Q1" s="303"/>
      <c r="R1" s="303"/>
      <c r="S1" s="303"/>
      <c r="T1" s="303"/>
      <c r="U1" s="303"/>
      <c r="V1" s="303"/>
      <c r="Y1" s="303"/>
      <c r="Z1" s="303"/>
      <c r="AA1" s="303"/>
      <c r="AB1" s="303"/>
      <c r="AC1" s="303"/>
      <c r="AD1" s="303"/>
      <c r="AE1" s="303"/>
    </row>
    <row r="2" spans="1:31" x14ac:dyDescent="0.3">
      <c r="C2" s="165"/>
      <c r="E2" s="165"/>
      <c r="G2" s="165"/>
      <c r="I2" s="165"/>
      <c r="P2" s="303"/>
      <c r="Q2" s="303"/>
      <c r="R2" s="303"/>
      <c r="S2" s="303"/>
      <c r="T2" s="303"/>
      <c r="U2" s="303"/>
      <c r="V2" s="303"/>
      <c r="Y2" s="303"/>
      <c r="Z2" s="303"/>
      <c r="AA2" s="303"/>
      <c r="AB2" s="303"/>
      <c r="AC2" s="303"/>
      <c r="AD2" s="303"/>
      <c r="AE2" s="303"/>
    </row>
    <row r="3" spans="1:31" ht="14.5" x14ac:dyDescent="0.35">
      <c r="A3" s="178" t="s">
        <v>437</v>
      </c>
      <c r="C3" s="165"/>
      <c r="E3" s="165"/>
      <c r="G3" s="165"/>
      <c r="I3" s="165"/>
      <c r="P3" s="303"/>
      <c r="Q3" s="303"/>
      <c r="R3" s="303"/>
      <c r="S3" s="303"/>
      <c r="T3" s="303"/>
      <c r="U3" s="303"/>
      <c r="V3" s="303"/>
      <c r="Y3" s="303"/>
      <c r="Z3" s="303"/>
      <c r="AA3" s="303"/>
      <c r="AB3" s="303"/>
      <c r="AC3" s="303"/>
      <c r="AD3" s="303"/>
      <c r="AE3" s="303"/>
    </row>
    <row r="4" spans="1:31" x14ac:dyDescent="0.3">
      <c r="C4" s="165"/>
      <c r="E4" s="165"/>
      <c r="G4" s="165"/>
      <c r="I4" s="165"/>
    </row>
    <row r="5" spans="1:31" x14ac:dyDescent="0.3">
      <c r="C5" s="165"/>
      <c r="E5" s="165"/>
      <c r="G5" s="165"/>
      <c r="I5" s="165"/>
    </row>
    <row r="6" spans="1:31" x14ac:dyDescent="0.3">
      <c r="A6" s="309"/>
      <c r="B6" s="309"/>
      <c r="C6" s="308" t="s">
        <v>394</v>
      </c>
      <c r="D6" s="306" t="s">
        <v>61</v>
      </c>
      <c r="E6" s="308" t="s">
        <v>395</v>
      </c>
      <c r="F6" s="306" t="s">
        <v>61</v>
      </c>
      <c r="G6" s="308" t="s">
        <v>396</v>
      </c>
      <c r="H6" s="306" t="s">
        <v>61</v>
      </c>
      <c r="I6" s="307" t="s">
        <v>59</v>
      </c>
      <c r="J6" s="306" t="s">
        <v>61</v>
      </c>
      <c r="K6" s="305" t="s">
        <v>356</v>
      </c>
      <c r="L6" s="305"/>
    </row>
    <row r="7" spans="1:31" ht="60" customHeight="1" x14ac:dyDescent="0.3">
      <c r="A7" s="309"/>
      <c r="B7" s="309"/>
      <c r="C7" s="308"/>
      <c r="D7" s="306"/>
      <c r="E7" s="308"/>
      <c r="F7" s="306"/>
      <c r="G7" s="308"/>
      <c r="H7" s="306"/>
      <c r="I7" s="307"/>
      <c r="J7" s="306"/>
      <c r="K7" s="305"/>
      <c r="L7" s="305"/>
    </row>
    <row r="8" spans="1:31" ht="15.5" customHeight="1" x14ac:dyDescent="0.3">
      <c r="A8" s="309" t="s">
        <v>59</v>
      </c>
      <c r="B8" s="309"/>
      <c r="C8" s="167">
        <v>1140</v>
      </c>
      <c r="D8" s="168">
        <v>0.29253271747498077</v>
      </c>
      <c r="E8" s="167">
        <v>2082</v>
      </c>
      <c r="F8" s="168">
        <v>0.53425712086220167</v>
      </c>
      <c r="G8" s="167">
        <v>675</v>
      </c>
      <c r="H8" s="168">
        <v>0.17321016166281755</v>
      </c>
      <c r="I8" s="167">
        <v>3897</v>
      </c>
      <c r="J8" s="169">
        <v>1</v>
      </c>
      <c r="K8" s="171" t="s">
        <v>407</v>
      </c>
      <c r="L8" s="177">
        <v>0.29253271747498077</v>
      </c>
    </row>
    <row r="9" spans="1:31" x14ac:dyDescent="0.3">
      <c r="A9" s="310" t="s">
        <v>62</v>
      </c>
      <c r="B9" s="170" t="s">
        <v>63</v>
      </c>
      <c r="C9" s="167">
        <v>796</v>
      </c>
      <c r="D9" s="177">
        <v>0.3301534632932393</v>
      </c>
      <c r="E9" s="167">
        <v>1345</v>
      </c>
      <c r="F9" s="177">
        <v>0.55785980920779754</v>
      </c>
      <c r="G9" s="167">
        <v>270</v>
      </c>
      <c r="H9" s="177">
        <v>0.11198672749896309</v>
      </c>
      <c r="I9" s="167">
        <v>2411</v>
      </c>
      <c r="J9" s="169">
        <v>0.99999999999999989</v>
      </c>
      <c r="K9" s="171" t="s">
        <v>395</v>
      </c>
      <c r="L9" s="177">
        <v>0.53425712086220167</v>
      </c>
    </row>
    <row r="10" spans="1:31" x14ac:dyDescent="0.3">
      <c r="A10" s="310"/>
      <c r="B10" s="171" t="s">
        <v>64</v>
      </c>
      <c r="C10" s="167">
        <v>288</v>
      </c>
      <c r="D10" s="177">
        <v>0.32579185520361992</v>
      </c>
      <c r="E10" s="167">
        <v>382</v>
      </c>
      <c r="F10" s="177">
        <v>0.4321266968325792</v>
      </c>
      <c r="G10" s="167">
        <v>214</v>
      </c>
      <c r="H10" s="177">
        <v>0.24208144796380091</v>
      </c>
      <c r="I10" s="167">
        <v>884</v>
      </c>
      <c r="J10" s="169">
        <v>1</v>
      </c>
      <c r="K10" s="171" t="s">
        <v>396</v>
      </c>
      <c r="L10" s="177">
        <v>0.17321016166281755</v>
      </c>
    </row>
    <row r="11" spans="1:31" x14ac:dyDescent="0.3">
      <c r="A11" s="310"/>
      <c r="B11" s="171" t="s">
        <v>65</v>
      </c>
      <c r="C11" s="167">
        <v>56</v>
      </c>
      <c r="D11" s="177">
        <v>9.3023255813953487E-2</v>
      </c>
      <c r="E11" s="167">
        <v>355</v>
      </c>
      <c r="F11" s="177">
        <v>0.5897009966777409</v>
      </c>
      <c r="G11" s="167">
        <v>191</v>
      </c>
      <c r="H11" s="177">
        <v>0.31727574750830567</v>
      </c>
      <c r="I11" s="167">
        <v>602</v>
      </c>
      <c r="J11" s="169">
        <v>1</v>
      </c>
      <c r="K11" s="171"/>
      <c r="L11" s="171"/>
    </row>
    <row r="12" spans="1:31" x14ac:dyDescent="0.3">
      <c r="A12" s="310" t="s">
        <v>66</v>
      </c>
      <c r="B12" s="171" t="s">
        <v>67</v>
      </c>
      <c r="C12" s="167">
        <v>370</v>
      </c>
      <c r="D12" s="177">
        <v>0.27777777777777779</v>
      </c>
      <c r="E12" s="167">
        <v>666</v>
      </c>
      <c r="F12" s="177">
        <v>0.5</v>
      </c>
      <c r="G12" s="167">
        <v>296</v>
      </c>
      <c r="H12" s="177">
        <v>0.22222222222222221</v>
      </c>
      <c r="I12" s="167">
        <v>1332</v>
      </c>
      <c r="J12" s="169">
        <v>1</v>
      </c>
      <c r="K12" s="171"/>
      <c r="L12" s="171"/>
    </row>
    <row r="13" spans="1:31" x14ac:dyDescent="0.3">
      <c r="A13" s="310"/>
      <c r="B13" s="171" t="s">
        <v>68</v>
      </c>
      <c r="C13" s="167">
        <v>462</v>
      </c>
      <c r="D13" s="177">
        <v>0.3783783783783784</v>
      </c>
      <c r="E13" s="167">
        <v>660</v>
      </c>
      <c r="F13" s="177">
        <v>0.54054054054054057</v>
      </c>
      <c r="G13" s="167">
        <v>99</v>
      </c>
      <c r="H13" s="177">
        <v>8.1081081081081086E-2</v>
      </c>
      <c r="I13" s="167">
        <v>1221</v>
      </c>
      <c r="J13" s="169">
        <v>1</v>
      </c>
      <c r="K13" s="171"/>
      <c r="L13" s="171"/>
    </row>
    <row r="14" spans="1:31" x14ac:dyDescent="0.3">
      <c r="A14" s="310"/>
      <c r="B14" s="171" t="s">
        <v>69</v>
      </c>
      <c r="C14" s="167">
        <v>308</v>
      </c>
      <c r="D14" s="177">
        <v>0.22916666666666666</v>
      </c>
      <c r="E14" s="167">
        <v>756</v>
      </c>
      <c r="F14" s="177">
        <v>0.5625</v>
      </c>
      <c r="G14" s="167">
        <v>280</v>
      </c>
      <c r="H14" s="177">
        <v>0.20833333333333334</v>
      </c>
      <c r="I14" s="167">
        <v>1344</v>
      </c>
      <c r="J14" s="169">
        <v>1</v>
      </c>
      <c r="K14" s="171"/>
      <c r="L14" s="171"/>
    </row>
    <row r="15" spans="1:31" x14ac:dyDescent="0.3">
      <c r="A15" s="164" t="s">
        <v>408</v>
      </c>
    </row>
    <row r="23" spans="16:22" x14ac:dyDescent="0.3">
      <c r="P23" s="303"/>
      <c r="Q23" s="303"/>
      <c r="R23" s="303"/>
      <c r="S23" s="303"/>
      <c r="T23" s="303"/>
      <c r="U23" s="303"/>
      <c r="V23" s="303"/>
    </row>
    <row r="24" spans="16:22" x14ac:dyDescent="0.3">
      <c r="P24" s="303"/>
      <c r="Q24" s="303"/>
      <c r="R24" s="303"/>
      <c r="S24" s="303"/>
      <c r="T24" s="303"/>
      <c r="U24" s="303"/>
      <c r="V24" s="303"/>
    </row>
    <row r="25" spans="16:22" x14ac:dyDescent="0.3">
      <c r="P25" s="303"/>
      <c r="Q25" s="303"/>
      <c r="R25" s="303"/>
      <c r="S25" s="303"/>
      <c r="T25" s="303"/>
      <c r="U25" s="303"/>
      <c r="V25" s="303"/>
    </row>
    <row r="46" spans="1:31" ht="14.5" x14ac:dyDescent="0.35">
      <c r="A46" s="178" t="s">
        <v>438</v>
      </c>
      <c r="C46" s="165"/>
      <c r="E46" s="165"/>
      <c r="G46" s="165"/>
      <c r="K46" s="165"/>
      <c r="P46" s="303"/>
      <c r="Q46" s="303"/>
      <c r="R46" s="303"/>
      <c r="S46" s="303"/>
      <c r="T46" s="303"/>
      <c r="U46" s="303"/>
      <c r="V46" s="303"/>
      <c r="Y46" s="303"/>
      <c r="Z46" s="303"/>
      <c r="AA46" s="303"/>
      <c r="AB46" s="303"/>
      <c r="AC46" s="303"/>
      <c r="AD46" s="303"/>
      <c r="AE46" s="303"/>
    </row>
    <row r="47" spans="1:31" x14ac:dyDescent="0.3">
      <c r="C47" s="165"/>
      <c r="E47" s="165"/>
      <c r="G47" s="165"/>
      <c r="K47" s="165"/>
      <c r="P47" s="303"/>
      <c r="Q47" s="303"/>
      <c r="R47" s="303"/>
      <c r="S47" s="303"/>
      <c r="T47" s="303"/>
      <c r="U47" s="303"/>
      <c r="V47" s="303"/>
      <c r="Y47" s="303"/>
      <c r="Z47" s="303"/>
      <c r="AA47" s="303"/>
      <c r="AB47" s="303"/>
      <c r="AC47" s="303"/>
      <c r="AD47" s="303"/>
      <c r="AE47" s="303"/>
    </row>
    <row r="48" spans="1:31" x14ac:dyDescent="0.3">
      <c r="C48" s="165"/>
      <c r="E48" s="165"/>
      <c r="G48" s="165"/>
      <c r="K48" s="165"/>
      <c r="P48" s="303"/>
      <c r="Q48" s="303"/>
      <c r="R48" s="303"/>
      <c r="S48" s="303"/>
      <c r="T48" s="303"/>
      <c r="U48" s="303"/>
      <c r="V48" s="303"/>
      <c r="Y48" s="303"/>
      <c r="Z48" s="303"/>
      <c r="AA48" s="303"/>
      <c r="AB48" s="303"/>
      <c r="AC48" s="303"/>
      <c r="AD48" s="303"/>
      <c r="AE48" s="303"/>
    </row>
    <row r="49" spans="1:14" x14ac:dyDescent="0.3">
      <c r="A49" s="309"/>
      <c r="B49" s="309"/>
      <c r="C49" s="308" t="s">
        <v>394</v>
      </c>
      <c r="D49" s="306" t="s">
        <v>61</v>
      </c>
      <c r="E49" s="308" t="s">
        <v>395</v>
      </c>
      <c r="F49" s="306" t="s">
        <v>61</v>
      </c>
      <c r="G49" s="308" t="s">
        <v>396</v>
      </c>
      <c r="H49" s="306" t="s">
        <v>61</v>
      </c>
      <c r="I49" s="307" t="s">
        <v>397</v>
      </c>
      <c r="J49" s="306" t="s">
        <v>61</v>
      </c>
      <c r="K49" s="307" t="s">
        <v>59</v>
      </c>
      <c r="L49" s="306" t="s">
        <v>61</v>
      </c>
      <c r="M49" s="304" t="s">
        <v>356</v>
      </c>
      <c r="N49" s="304"/>
    </row>
    <row r="50" spans="1:14" ht="60" customHeight="1" x14ac:dyDescent="0.3">
      <c r="A50" s="309"/>
      <c r="B50" s="309"/>
      <c r="C50" s="308"/>
      <c r="D50" s="306"/>
      <c r="E50" s="308"/>
      <c r="F50" s="306"/>
      <c r="G50" s="308"/>
      <c r="H50" s="306"/>
      <c r="I50" s="307"/>
      <c r="J50" s="306"/>
      <c r="K50" s="307"/>
      <c r="L50" s="306"/>
      <c r="M50" s="304"/>
      <c r="N50" s="304"/>
    </row>
    <row r="51" spans="1:14" x14ac:dyDescent="0.3">
      <c r="A51" s="309" t="s">
        <v>59</v>
      </c>
      <c r="B51" s="309"/>
      <c r="C51" s="167">
        <v>1583</v>
      </c>
      <c r="D51" s="168">
        <v>0.40620990505517063</v>
      </c>
      <c r="E51" s="167">
        <v>1232</v>
      </c>
      <c r="F51" s="168">
        <v>0.31614062099050549</v>
      </c>
      <c r="G51" s="167">
        <v>480</v>
      </c>
      <c r="H51" s="168">
        <v>0.12317167051578137</v>
      </c>
      <c r="I51" s="167">
        <v>602</v>
      </c>
      <c r="J51" s="168">
        <v>0.15447780343854248</v>
      </c>
      <c r="K51" s="167">
        <v>3897</v>
      </c>
      <c r="L51" s="169">
        <v>1</v>
      </c>
      <c r="M51" s="189" t="s">
        <v>407</v>
      </c>
      <c r="N51" s="190">
        <f>D51</f>
        <v>0.40620990505517063</v>
      </c>
    </row>
    <row r="52" spans="1:14" x14ac:dyDescent="0.3">
      <c r="A52" s="310" t="s">
        <v>62</v>
      </c>
      <c r="B52" s="170" t="s">
        <v>63</v>
      </c>
      <c r="C52" s="167">
        <v>920</v>
      </c>
      <c r="D52" s="177">
        <v>0.38158440481128164</v>
      </c>
      <c r="E52" s="167">
        <v>776</v>
      </c>
      <c r="F52" s="177">
        <v>0.321858150145168</v>
      </c>
      <c r="G52" s="167">
        <v>289</v>
      </c>
      <c r="H52" s="177">
        <v>0.11986727498963086</v>
      </c>
      <c r="I52" s="167">
        <v>426</v>
      </c>
      <c r="J52" s="177">
        <v>0.17669017005391954</v>
      </c>
      <c r="K52" s="167">
        <v>2411</v>
      </c>
      <c r="L52" s="169">
        <v>1</v>
      </c>
      <c r="M52" s="189" t="s">
        <v>395</v>
      </c>
      <c r="N52" s="190">
        <f>F51</f>
        <v>0.31614062099050549</v>
      </c>
    </row>
    <row r="53" spans="1:14" x14ac:dyDescent="0.3">
      <c r="A53" s="310"/>
      <c r="B53" s="171" t="s">
        <v>64</v>
      </c>
      <c r="C53" s="167">
        <v>382</v>
      </c>
      <c r="D53" s="177">
        <v>0.4321266968325792</v>
      </c>
      <c r="E53" s="167">
        <v>307</v>
      </c>
      <c r="F53" s="177">
        <v>0.34728506787330315</v>
      </c>
      <c r="G53" s="167">
        <v>93</v>
      </c>
      <c r="H53" s="177">
        <v>0.10520361990950226</v>
      </c>
      <c r="I53" s="167">
        <v>102</v>
      </c>
      <c r="J53" s="177">
        <v>0.11538461538461539</v>
      </c>
      <c r="K53" s="167">
        <v>884</v>
      </c>
      <c r="L53" s="169">
        <v>1</v>
      </c>
      <c r="M53" s="189" t="s">
        <v>396</v>
      </c>
      <c r="N53" s="191">
        <f>H51</f>
        <v>0.12317167051578137</v>
      </c>
    </row>
    <row r="54" spans="1:14" x14ac:dyDescent="0.3">
      <c r="A54" s="310"/>
      <c r="B54" s="171" t="s">
        <v>65</v>
      </c>
      <c r="C54" s="167">
        <v>281</v>
      </c>
      <c r="D54" s="177">
        <v>0.46677740863787376</v>
      </c>
      <c r="E54" s="167">
        <v>149</v>
      </c>
      <c r="F54" s="177">
        <v>0.24750830564784054</v>
      </c>
      <c r="G54" s="167">
        <v>98</v>
      </c>
      <c r="H54" s="177">
        <v>0.16279069767441862</v>
      </c>
      <c r="I54" s="167">
        <v>74</v>
      </c>
      <c r="J54" s="177">
        <v>0.12292358803986711</v>
      </c>
      <c r="K54" s="167">
        <v>602</v>
      </c>
      <c r="L54" s="169">
        <v>1</v>
      </c>
      <c r="M54" s="189" t="s">
        <v>397</v>
      </c>
      <c r="N54" s="190">
        <f>J51</f>
        <v>0.15447780343854248</v>
      </c>
    </row>
    <row r="55" spans="1:14" x14ac:dyDescent="0.3">
      <c r="A55" s="310" t="s">
        <v>66</v>
      </c>
      <c r="B55" s="171" t="s">
        <v>67</v>
      </c>
      <c r="C55" s="167">
        <v>444</v>
      </c>
      <c r="D55" s="177">
        <v>0.33333333333333331</v>
      </c>
      <c r="E55" s="167">
        <v>444</v>
      </c>
      <c r="F55" s="177">
        <v>0.33333333333333331</v>
      </c>
      <c r="G55" s="167">
        <v>185</v>
      </c>
      <c r="H55" s="177">
        <v>0.1388888888888889</v>
      </c>
      <c r="I55" s="167">
        <v>259</v>
      </c>
      <c r="J55" s="177">
        <v>0.19444444444444445</v>
      </c>
      <c r="K55" s="167">
        <v>1332</v>
      </c>
      <c r="L55" s="169">
        <v>1</v>
      </c>
      <c r="M55" s="189"/>
      <c r="N55" s="189"/>
    </row>
    <row r="56" spans="1:14" x14ac:dyDescent="0.3">
      <c r="A56" s="310"/>
      <c r="B56" s="171" t="s">
        <v>68</v>
      </c>
      <c r="C56" s="167">
        <v>495</v>
      </c>
      <c r="D56" s="177">
        <v>0.40540540540540543</v>
      </c>
      <c r="E56" s="167">
        <v>396</v>
      </c>
      <c r="F56" s="177">
        <v>0.32432432432432434</v>
      </c>
      <c r="G56" s="167">
        <v>99</v>
      </c>
      <c r="H56" s="177">
        <v>8.1081081081081086E-2</v>
      </c>
      <c r="I56" s="167">
        <v>231</v>
      </c>
      <c r="J56" s="177">
        <v>0.1891891891891892</v>
      </c>
      <c r="K56" s="167">
        <v>1221</v>
      </c>
      <c r="L56" s="169">
        <v>1</v>
      </c>
      <c r="M56" s="189"/>
      <c r="N56" s="189"/>
    </row>
    <row r="57" spans="1:14" x14ac:dyDescent="0.3">
      <c r="A57" s="310"/>
      <c r="B57" s="171" t="s">
        <v>69</v>
      </c>
      <c r="C57" s="167">
        <v>644</v>
      </c>
      <c r="D57" s="177">
        <v>0.47916666666666669</v>
      </c>
      <c r="E57" s="167">
        <v>392</v>
      </c>
      <c r="F57" s="177">
        <v>0.29166666666666669</v>
      </c>
      <c r="G57" s="167">
        <v>196</v>
      </c>
      <c r="H57" s="177">
        <v>0.14583333333333334</v>
      </c>
      <c r="I57" s="167">
        <v>112</v>
      </c>
      <c r="J57" s="177">
        <v>8.3333333333333329E-2</v>
      </c>
      <c r="K57" s="167">
        <v>1344</v>
      </c>
      <c r="L57" s="169">
        <v>1</v>
      </c>
      <c r="M57" s="189"/>
      <c r="N57" s="189"/>
    </row>
    <row r="58" spans="1:14" x14ac:dyDescent="0.3">
      <c r="A58" s="164" t="s">
        <v>408</v>
      </c>
    </row>
    <row r="60" spans="1:14" x14ac:dyDescent="0.3">
      <c r="C60" s="165"/>
      <c r="E60" s="165"/>
      <c r="G60" s="165"/>
      <c r="K60" s="165"/>
    </row>
    <row r="61" spans="1:14" ht="14.5" x14ac:dyDescent="0.35">
      <c r="A61" s="166"/>
      <c r="C61" s="165"/>
      <c r="E61" s="165"/>
      <c r="G61" s="165"/>
      <c r="K61" s="165"/>
    </row>
    <row r="62" spans="1:14" ht="14.5" x14ac:dyDescent="0.35">
      <c r="A62" s="166"/>
      <c r="C62" s="165"/>
      <c r="E62" s="165"/>
      <c r="G62" s="165"/>
      <c r="K62" s="165"/>
    </row>
    <row r="63" spans="1:14" ht="14.5" x14ac:dyDescent="0.35">
      <c r="A63" s="166"/>
      <c r="C63" s="165"/>
      <c r="E63" s="165"/>
      <c r="G63" s="165"/>
      <c r="K63" s="165"/>
    </row>
    <row r="64" spans="1:14" ht="14.5" x14ac:dyDescent="0.35">
      <c r="A64" s="166"/>
      <c r="C64" s="165"/>
      <c r="E64" s="165"/>
      <c r="G64" s="165"/>
      <c r="K64" s="165"/>
    </row>
    <row r="65" spans="1:22" ht="14.5" x14ac:dyDescent="0.35">
      <c r="A65" s="166"/>
      <c r="C65" s="165"/>
      <c r="E65" s="165"/>
      <c r="G65" s="165"/>
      <c r="K65" s="165"/>
    </row>
    <row r="66" spans="1:22" ht="14.5" x14ac:dyDescent="0.35">
      <c r="A66" s="166"/>
      <c r="C66" s="165"/>
      <c r="E66" s="165"/>
      <c r="G66" s="165"/>
      <c r="K66" s="165"/>
      <c r="P66" s="303"/>
      <c r="Q66" s="303"/>
      <c r="R66" s="303"/>
      <c r="S66" s="303"/>
      <c r="T66" s="303"/>
      <c r="U66" s="303"/>
      <c r="V66" s="303"/>
    </row>
    <row r="67" spans="1:22" ht="14.5" x14ac:dyDescent="0.35">
      <c r="A67" s="166"/>
      <c r="C67" s="165"/>
      <c r="E67" s="165"/>
      <c r="G67" s="165"/>
      <c r="K67" s="165"/>
      <c r="P67" s="303"/>
      <c r="Q67" s="303"/>
      <c r="R67" s="303"/>
      <c r="S67" s="303"/>
      <c r="T67" s="303"/>
      <c r="U67" s="303"/>
      <c r="V67" s="303"/>
    </row>
    <row r="68" spans="1:22" ht="14.5" x14ac:dyDescent="0.35">
      <c r="A68" s="166"/>
      <c r="C68" s="165"/>
      <c r="E68" s="165"/>
      <c r="G68" s="165"/>
      <c r="K68" s="165"/>
      <c r="P68" s="303"/>
      <c r="Q68" s="303"/>
      <c r="R68" s="303"/>
      <c r="S68" s="303"/>
      <c r="T68" s="303"/>
      <c r="U68" s="303"/>
      <c r="V68" s="303"/>
    </row>
    <row r="69" spans="1:22" ht="14.5" x14ac:dyDescent="0.35">
      <c r="A69" s="166"/>
      <c r="C69" s="165"/>
      <c r="E69" s="165"/>
      <c r="G69" s="165"/>
      <c r="K69" s="165"/>
      <c r="P69" s="180"/>
      <c r="Q69" s="180"/>
      <c r="R69" s="180"/>
      <c r="S69" s="180"/>
      <c r="T69" s="180"/>
      <c r="U69" s="180"/>
      <c r="V69" s="180"/>
    </row>
    <row r="70" spans="1:22" ht="14.5" x14ac:dyDescent="0.35">
      <c r="A70" s="166"/>
      <c r="C70" s="165"/>
      <c r="E70" s="165"/>
      <c r="G70" s="165"/>
      <c r="K70" s="165"/>
      <c r="P70" s="180"/>
      <c r="Q70" s="180"/>
      <c r="R70" s="180"/>
      <c r="S70" s="180"/>
      <c r="T70" s="180"/>
      <c r="U70" s="180"/>
      <c r="V70" s="180"/>
    </row>
    <row r="71" spans="1:22" ht="14.5" x14ac:dyDescent="0.35">
      <c r="A71" s="166"/>
      <c r="C71" s="165"/>
      <c r="E71" s="165"/>
      <c r="G71" s="165"/>
      <c r="K71" s="165"/>
      <c r="P71" s="180"/>
      <c r="Q71" s="180"/>
      <c r="R71" s="180"/>
      <c r="S71" s="180"/>
      <c r="T71" s="180"/>
      <c r="U71" s="180"/>
      <c r="V71" s="180"/>
    </row>
    <row r="72" spans="1:22" ht="14.5" x14ac:dyDescent="0.35">
      <c r="A72" s="166"/>
      <c r="C72" s="165"/>
      <c r="E72" s="165"/>
      <c r="G72" s="165"/>
      <c r="K72" s="165"/>
      <c r="P72" s="180"/>
      <c r="Q72" s="180"/>
      <c r="R72" s="180"/>
      <c r="S72" s="180"/>
      <c r="T72" s="180"/>
      <c r="U72" s="180"/>
      <c r="V72" s="180"/>
    </row>
    <row r="73" spans="1:22" ht="14.5" x14ac:dyDescent="0.35">
      <c r="A73" s="166"/>
      <c r="C73" s="165"/>
      <c r="E73" s="165"/>
      <c r="G73" s="165"/>
      <c r="K73" s="165"/>
      <c r="P73" s="180"/>
      <c r="Q73" s="180"/>
      <c r="R73" s="180"/>
      <c r="S73" s="180"/>
      <c r="T73" s="180"/>
      <c r="U73" s="180"/>
      <c r="V73" s="180"/>
    </row>
    <row r="74" spans="1:22" ht="14.5" x14ac:dyDescent="0.35">
      <c r="A74" s="166"/>
      <c r="C74" s="165"/>
      <c r="E74" s="165"/>
      <c r="G74" s="165"/>
      <c r="K74" s="165"/>
      <c r="P74" s="180"/>
      <c r="Q74" s="180"/>
      <c r="R74" s="180"/>
      <c r="S74" s="180"/>
      <c r="T74" s="180"/>
      <c r="U74" s="180"/>
      <c r="V74" s="180"/>
    </row>
    <row r="75" spans="1:22" ht="14.5" x14ac:dyDescent="0.35">
      <c r="A75" s="166"/>
      <c r="C75" s="165"/>
      <c r="E75" s="165"/>
      <c r="G75" s="165"/>
      <c r="K75" s="165"/>
      <c r="P75" s="180"/>
      <c r="Q75" s="180"/>
      <c r="R75" s="180"/>
      <c r="S75" s="180"/>
      <c r="T75" s="180"/>
      <c r="U75" s="180"/>
      <c r="V75" s="180"/>
    </row>
    <row r="76" spans="1:22" ht="14.5" x14ac:dyDescent="0.35">
      <c r="A76" s="166"/>
      <c r="C76" s="165"/>
      <c r="E76" s="165"/>
      <c r="G76" s="165"/>
      <c r="K76" s="165"/>
      <c r="P76" s="180"/>
      <c r="Q76" s="180"/>
      <c r="R76" s="180"/>
      <c r="S76" s="180"/>
      <c r="T76" s="180"/>
      <c r="U76" s="180"/>
      <c r="V76" s="180"/>
    </row>
    <row r="77" spans="1:22" ht="14.5" x14ac:dyDescent="0.35">
      <c r="A77" s="166"/>
      <c r="C77" s="165"/>
      <c r="E77" s="165"/>
      <c r="G77" s="165"/>
      <c r="K77" s="165"/>
      <c r="P77" s="180"/>
      <c r="Q77" s="180"/>
      <c r="R77" s="180"/>
      <c r="S77" s="180"/>
      <c r="T77" s="180"/>
      <c r="U77" s="180"/>
      <c r="V77" s="180"/>
    </row>
    <row r="78" spans="1:22" ht="14.5" x14ac:dyDescent="0.35">
      <c r="A78" s="166"/>
      <c r="C78" s="165"/>
      <c r="E78" s="165"/>
      <c r="G78" s="165"/>
      <c r="K78" s="165"/>
      <c r="P78" s="180"/>
      <c r="Q78" s="180"/>
      <c r="R78" s="180"/>
      <c r="S78" s="180"/>
      <c r="T78" s="180"/>
      <c r="U78" s="180"/>
      <c r="V78" s="180"/>
    </row>
    <row r="79" spans="1:22" ht="14.5" x14ac:dyDescent="0.35">
      <c r="A79" s="166"/>
      <c r="C79" s="165"/>
      <c r="E79" s="165"/>
      <c r="G79" s="165"/>
      <c r="K79" s="165"/>
      <c r="P79" s="180"/>
      <c r="Q79" s="180"/>
      <c r="R79" s="180"/>
      <c r="S79" s="180"/>
      <c r="T79" s="180"/>
      <c r="U79" s="180"/>
      <c r="V79" s="180"/>
    </row>
    <row r="80" spans="1:22" ht="14.5" x14ac:dyDescent="0.35">
      <c r="A80" s="166"/>
      <c r="C80" s="165"/>
      <c r="E80" s="165"/>
      <c r="G80" s="165"/>
      <c r="K80" s="165"/>
      <c r="P80" s="180"/>
      <c r="Q80" s="180"/>
      <c r="R80" s="180"/>
      <c r="S80" s="180"/>
      <c r="T80" s="180"/>
      <c r="U80" s="180"/>
      <c r="V80" s="180"/>
    </row>
    <row r="81" spans="1:31" ht="14.5" x14ac:dyDescent="0.35">
      <c r="A81" s="166"/>
      <c r="C81" s="165"/>
      <c r="E81" s="165"/>
      <c r="G81" s="165"/>
      <c r="K81" s="165"/>
      <c r="P81" s="180"/>
      <c r="Q81" s="180"/>
      <c r="R81" s="180"/>
      <c r="S81" s="180"/>
      <c r="T81" s="180"/>
      <c r="U81" s="180"/>
      <c r="V81" s="180"/>
    </row>
    <row r="82" spans="1:31" ht="14.5" x14ac:dyDescent="0.35">
      <c r="A82" s="166"/>
      <c r="C82" s="165"/>
      <c r="E82" s="165"/>
      <c r="G82" s="165"/>
      <c r="K82" s="165"/>
      <c r="P82" s="180"/>
      <c r="Q82" s="180"/>
      <c r="R82" s="180"/>
      <c r="S82" s="180"/>
      <c r="T82" s="180"/>
      <c r="U82" s="180"/>
      <c r="V82" s="180"/>
    </row>
    <row r="83" spans="1:31" ht="14.5" x14ac:dyDescent="0.35">
      <c r="A83" s="166"/>
      <c r="C83" s="165"/>
      <c r="E83" s="165"/>
      <c r="G83" s="165"/>
      <c r="K83" s="165"/>
      <c r="P83" s="180"/>
      <c r="Q83" s="180"/>
      <c r="R83" s="180"/>
      <c r="S83" s="180"/>
      <c r="T83" s="180"/>
      <c r="U83" s="180"/>
      <c r="V83" s="180"/>
    </row>
    <row r="84" spans="1:31" ht="14.5" x14ac:dyDescent="0.35">
      <c r="A84" s="166"/>
      <c r="C84" s="165"/>
      <c r="E84" s="165"/>
      <c r="G84" s="165"/>
      <c r="K84" s="165"/>
      <c r="P84" s="180"/>
      <c r="Q84" s="180"/>
      <c r="R84" s="180"/>
      <c r="S84" s="180"/>
      <c r="T84" s="180"/>
      <c r="U84" s="180"/>
      <c r="V84" s="180"/>
    </row>
    <row r="85" spans="1:31" ht="14.5" x14ac:dyDescent="0.35">
      <c r="A85" s="166"/>
      <c r="C85" s="165"/>
      <c r="E85" s="165"/>
      <c r="G85" s="165"/>
      <c r="K85" s="165"/>
    </row>
    <row r="86" spans="1:31" ht="14.5" x14ac:dyDescent="0.35">
      <c r="A86" s="166"/>
      <c r="C86" s="165"/>
      <c r="E86" s="165"/>
      <c r="G86" s="165"/>
      <c r="K86" s="165"/>
    </row>
    <row r="87" spans="1:31" ht="14.5" x14ac:dyDescent="0.35">
      <c r="A87" s="166"/>
      <c r="C87" s="165"/>
      <c r="E87" s="165"/>
      <c r="G87" s="165"/>
      <c r="K87" s="165"/>
    </row>
    <row r="88" spans="1:31" ht="14.5" x14ac:dyDescent="0.35">
      <c r="A88" s="166"/>
      <c r="C88" s="165"/>
      <c r="E88" s="165"/>
      <c r="G88" s="165"/>
      <c r="K88" s="165"/>
    </row>
    <row r="89" spans="1:31" ht="14.5" x14ac:dyDescent="0.35">
      <c r="A89" s="166"/>
      <c r="C89" s="165"/>
      <c r="E89" s="165"/>
      <c r="G89" s="165"/>
      <c r="K89" s="165"/>
    </row>
    <row r="90" spans="1:31" ht="14.5" x14ac:dyDescent="0.35">
      <c r="A90" s="166"/>
      <c r="C90" s="165"/>
      <c r="E90" s="165"/>
      <c r="G90" s="165"/>
      <c r="K90" s="165"/>
    </row>
    <row r="91" spans="1:31" ht="14.5" x14ac:dyDescent="0.35">
      <c r="A91" s="166"/>
      <c r="C91" s="165"/>
      <c r="E91" s="165"/>
      <c r="G91" s="165"/>
      <c r="K91" s="165"/>
    </row>
    <row r="92" spans="1:31" ht="14.5" x14ac:dyDescent="0.35">
      <c r="A92" s="178" t="s">
        <v>439</v>
      </c>
      <c r="C92" s="165"/>
      <c r="E92" s="165"/>
      <c r="G92" s="165"/>
      <c r="K92" s="165"/>
    </row>
    <row r="93" spans="1:31" x14ac:dyDescent="0.3">
      <c r="C93" s="165"/>
      <c r="E93" s="165"/>
      <c r="G93" s="165"/>
      <c r="K93" s="165"/>
    </row>
    <row r="94" spans="1:31" x14ac:dyDescent="0.3">
      <c r="C94" s="165"/>
      <c r="E94" s="165"/>
      <c r="G94" s="165"/>
      <c r="K94" s="165"/>
      <c r="P94" s="303"/>
      <c r="Q94" s="303"/>
      <c r="R94" s="303"/>
      <c r="S94" s="303"/>
      <c r="T94" s="303"/>
      <c r="U94" s="303"/>
      <c r="V94" s="303"/>
      <c r="Y94" s="303"/>
      <c r="Z94" s="303"/>
      <c r="AA94" s="303"/>
      <c r="AB94" s="303"/>
      <c r="AC94" s="303"/>
      <c r="AD94" s="303"/>
      <c r="AE94" s="303"/>
    </row>
    <row r="95" spans="1:31" x14ac:dyDescent="0.3">
      <c r="A95" s="309"/>
      <c r="B95" s="309"/>
      <c r="C95" s="308" t="s">
        <v>394</v>
      </c>
      <c r="D95" s="306" t="s">
        <v>61</v>
      </c>
      <c r="E95" s="308" t="s">
        <v>395</v>
      </c>
      <c r="F95" s="306" t="s">
        <v>61</v>
      </c>
      <c r="G95" s="308" t="s">
        <v>396</v>
      </c>
      <c r="H95" s="306" t="s">
        <v>61</v>
      </c>
      <c r="I95" s="307" t="s">
        <v>398</v>
      </c>
      <c r="J95" s="306" t="s">
        <v>61</v>
      </c>
      <c r="K95" s="307" t="s">
        <v>59</v>
      </c>
      <c r="L95" s="306" t="s">
        <v>61</v>
      </c>
      <c r="M95" s="305" t="s">
        <v>356</v>
      </c>
      <c r="N95" s="305"/>
      <c r="P95" s="303"/>
      <c r="Q95" s="303"/>
      <c r="R95" s="303"/>
      <c r="S95" s="303"/>
      <c r="T95" s="303"/>
      <c r="U95" s="303"/>
      <c r="V95" s="303"/>
      <c r="Y95" s="303"/>
      <c r="Z95" s="303"/>
      <c r="AA95" s="303"/>
      <c r="AB95" s="303"/>
      <c r="AC95" s="303"/>
      <c r="AD95" s="303"/>
      <c r="AE95" s="303"/>
    </row>
    <row r="96" spans="1:31" ht="60" customHeight="1" x14ac:dyDescent="0.3">
      <c r="A96" s="309"/>
      <c r="B96" s="309"/>
      <c r="C96" s="308"/>
      <c r="D96" s="306"/>
      <c r="E96" s="308"/>
      <c r="F96" s="306"/>
      <c r="G96" s="308"/>
      <c r="H96" s="306"/>
      <c r="I96" s="307"/>
      <c r="J96" s="306"/>
      <c r="K96" s="307"/>
      <c r="L96" s="306"/>
      <c r="M96" s="305"/>
      <c r="N96" s="305"/>
      <c r="P96" s="303"/>
      <c r="Q96" s="303"/>
      <c r="R96" s="303"/>
      <c r="S96" s="303"/>
      <c r="T96" s="303"/>
      <c r="U96" s="303"/>
      <c r="V96" s="303"/>
      <c r="Y96" s="303"/>
      <c r="Z96" s="303"/>
      <c r="AA96" s="303"/>
      <c r="AB96" s="303"/>
      <c r="AC96" s="303"/>
      <c r="AD96" s="303"/>
      <c r="AE96" s="303"/>
    </row>
    <row r="97" spans="1:14" x14ac:dyDescent="0.3">
      <c r="A97" s="309" t="s">
        <v>59</v>
      </c>
      <c r="B97" s="309"/>
      <c r="C97" s="167">
        <v>558</v>
      </c>
      <c r="D97" s="168">
        <v>0.14318706697459585</v>
      </c>
      <c r="E97" s="167">
        <v>191</v>
      </c>
      <c r="F97" s="168">
        <v>4.9012060559404672E-2</v>
      </c>
      <c r="G97" s="167">
        <v>383</v>
      </c>
      <c r="H97" s="168">
        <v>9.8280728765717223E-2</v>
      </c>
      <c r="I97" s="167">
        <v>2765</v>
      </c>
      <c r="J97" s="168">
        <v>0.70952014370028227</v>
      </c>
      <c r="K97" s="167">
        <v>3897</v>
      </c>
      <c r="L97" s="169">
        <v>1</v>
      </c>
      <c r="M97" s="171" t="s">
        <v>407</v>
      </c>
      <c r="N97" s="177">
        <f>D97</f>
        <v>0.14318706697459585</v>
      </c>
    </row>
    <row r="98" spans="1:14" x14ac:dyDescent="0.3">
      <c r="A98" s="310" t="s">
        <v>62</v>
      </c>
      <c r="B98" s="170" t="s">
        <v>63</v>
      </c>
      <c r="C98" s="167">
        <v>274</v>
      </c>
      <c r="D98" s="177">
        <v>0.11364579012857735</v>
      </c>
      <c r="E98" s="167">
        <v>37</v>
      </c>
      <c r="F98" s="177">
        <v>1.5346329323931979E-2</v>
      </c>
      <c r="G98" s="167">
        <v>154</v>
      </c>
      <c r="H98" s="177">
        <v>6.3873911240149323E-2</v>
      </c>
      <c r="I98" s="167">
        <v>1946</v>
      </c>
      <c r="J98" s="177">
        <v>0.80713396930734138</v>
      </c>
      <c r="K98" s="167">
        <v>2411</v>
      </c>
      <c r="L98" s="169">
        <v>1</v>
      </c>
      <c r="M98" s="171" t="s">
        <v>395</v>
      </c>
      <c r="N98" s="177">
        <f>F97</f>
        <v>4.9012060559404672E-2</v>
      </c>
    </row>
    <row r="99" spans="1:14" x14ac:dyDescent="0.3">
      <c r="A99" s="310"/>
      <c r="B99" s="171" t="s">
        <v>64</v>
      </c>
      <c r="C99" s="167">
        <v>121</v>
      </c>
      <c r="D99" s="177">
        <v>0.13687782805429866</v>
      </c>
      <c r="E99" s="167">
        <v>93</v>
      </c>
      <c r="F99" s="177">
        <v>0.10520361990950226</v>
      </c>
      <c r="G99" s="167">
        <v>135</v>
      </c>
      <c r="H99" s="177">
        <v>0.15271493212669685</v>
      </c>
      <c r="I99" s="167">
        <v>535</v>
      </c>
      <c r="J99" s="177">
        <v>0.60520361990950222</v>
      </c>
      <c r="K99" s="167">
        <v>884</v>
      </c>
      <c r="L99" s="169">
        <v>1</v>
      </c>
      <c r="M99" s="171" t="s">
        <v>396</v>
      </c>
      <c r="N99" s="179">
        <f>H97</f>
        <v>9.8280728765717223E-2</v>
      </c>
    </row>
    <row r="100" spans="1:14" x14ac:dyDescent="0.3">
      <c r="A100" s="310"/>
      <c r="B100" s="171" t="s">
        <v>65</v>
      </c>
      <c r="C100" s="167">
        <v>163</v>
      </c>
      <c r="D100" s="177">
        <v>0.2707641196013289</v>
      </c>
      <c r="E100" s="167">
        <v>61</v>
      </c>
      <c r="F100" s="177">
        <v>0.10132890365448505</v>
      </c>
      <c r="G100" s="167">
        <v>94</v>
      </c>
      <c r="H100" s="177">
        <v>0.15614617940199335</v>
      </c>
      <c r="I100" s="167">
        <v>284</v>
      </c>
      <c r="J100" s="177">
        <v>0.47176079734219267</v>
      </c>
      <c r="K100" s="167">
        <v>602</v>
      </c>
      <c r="L100" s="169">
        <v>1</v>
      </c>
      <c r="M100" s="171" t="s">
        <v>398</v>
      </c>
      <c r="N100" s="177">
        <f>J97</f>
        <v>0.70952014370028227</v>
      </c>
    </row>
    <row r="101" spans="1:14" x14ac:dyDescent="0.3">
      <c r="A101" s="310" t="s">
        <v>66</v>
      </c>
      <c r="B101" s="171" t="s">
        <v>67</v>
      </c>
      <c r="C101" s="167">
        <v>296</v>
      </c>
      <c r="D101" s="177">
        <v>0.22222222222222221</v>
      </c>
      <c r="E101" s="167">
        <v>74</v>
      </c>
      <c r="F101" s="177">
        <v>5.5555555555555552E-2</v>
      </c>
      <c r="G101" s="167">
        <v>111</v>
      </c>
      <c r="H101" s="177">
        <v>8.3333333333333329E-2</v>
      </c>
      <c r="I101" s="167">
        <v>851</v>
      </c>
      <c r="J101" s="177">
        <v>0.63888888888888884</v>
      </c>
      <c r="K101" s="167">
        <v>1332</v>
      </c>
      <c r="L101" s="169">
        <v>1</v>
      </c>
      <c r="M101" s="171"/>
      <c r="N101" s="171"/>
    </row>
    <row r="102" spans="1:14" x14ac:dyDescent="0.3">
      <c r="A102" s="310"/>
      <c r="B102" s="171" t="s">
        <v>68</v>
      </c>
      <c r="C102" s="167">
        <v>66</v>
      </c>
      <c r="D102" s="177">
        <v>5.4054054054054057E-2</v>
      </c>
      <c r="E102" s="167">
        <v>33</v>
      </c>
      <c r="F102" s="177">
        <v>2.7027027027027029E-2</v>
      </c>
      <c r="G102" s="167">
        <v>132</v>
      </c>
      <c r="H102" s="177">
        <v>0.10810810810810811</v>
      </c>
      <c r="I102" s="167">
        <v>990</v>
      </c>
      <c r="J102" s="177">
        <v>0.81081081081081086</v>
      </c>
      <c r="K102" s="167">
        <v>1221</v>
      </c>
      <c r="L102" s="169">
        <v>1</v>
      </c>
      <c r="M102" s="171"/>
      <c r="N102" s="171"/>
    </row>
    <row r="103" spans="1:14" x14ac:dyDescent="0.3">
      <c r="A103" s="310"/>
      <c r="B103" s="171" t="s">
        <v>69</v>
      </c>
      <c r="C103" s="167">
        <v>196</v>
      </c>
      <c r="D103" s="177">
        <v>0.14583333333333334</v>
      </c>
      <c r="E103" s="167">
        <v>84</v>
      </c>
      <c r="F103" s="177">
        <v>6.25E-2</v>
      </c>
      <c r="G103" s="167">
        <v>140</v>
      </c>
      <c r="H103" s="177">
        <v>0.10416666666666667</v>
      </c>
      <c r="I103" s="167">
        <v>924</v>
      </c>
      <c r="J103" s="177">
        <v>0.6875</v>
      </c>
      <c r="K103" s="167">
        <v>1344</v>
      </c>
      <c r="L103" s="169">
        <v>1</v>
      </c>
      <c r="M103" s="171"/>
      <c r="N103" s="171"/>
    </row>
    <row r="104" spans="1:14" x14ac:dyDescent="0.3">
      <c r="A104" s="164" t="s">
        <v>408</v>
      </c>
    </row>
    <row r="105" spans="1:14" x14ac:dyDescent="0.3">
      <c r="C105" s="165"/>
    </row>
    <row r="114" spans="3:22" x14ac:dyDescent="0.3">
      <c r="C114" s="165"/>
    </row>
    <row r="119" spans="3:22" x14ac:dyDescent="0.3">
      <c r="P119" s="303"/>
      <c r="Q119" s="303"/>
      <c r="R119" s="303"/>
      <c r="S119" s="303"/>
      <c r="T119" s="303"/>
      <c r="U119" s="303"/>
      <c r="V119" s="303"/>
    </row>
    <row r="120" spans="3:22" x14ac:dyDescent="0.3">
      <c r="P120" s="303"/>
      <c r="Q120" s="303"/>
      <c r="R120" s="303"/>
      <c r="S120" s="303"/>
      <c r="T120" s="303"/>
      <c r="U120" s="303"/>
      <c r="V120" s="303"/>
    </row>
    <row r="121" spans="3:22" x14ac:dyDescent="0.3">
      <c r="P121" s="303"/>
      <c r="Q121" s="303"/>
      <c r="R121" s="303"/>
      <c r="S121" s="303"/>
      <c r="T121" s="303"/>
      <c r="U121" s="303"/>
      <c r="V121" s="303"/>
    </row>
    <row r="123" spans="3:22" x14ac:dyDescent="0.3">
      <c r="C123" s="165"/>
    </row>
  </sheetData>
  <mergeCells count="52">
    <mergeCell ref="A97:B97"/>
    <mergeCell ref="A98:A100"/>
    <mergeCell ref="A101:A103"/>
    <mergeCell ref="F95:F96"/>
    <mergeCell ref="G95:G96"/>
    <mergeCell ref="E95:E96"/>
    <mergeCell ref="C95:C96"/>
    <mergeCell ref="D95:D96"/>
    <mergeCell ref="L95:L96"/>
    <mergeCell ref="H95:H96"/>
    <mergeCell ref="I95:I96"/>
    <mergeCell ref="J95:J96"/>
    <mergeCell ref="K95:K96"/>
    <mergeCell ref="A55:A57"/>
    <mergeCell ref="A95:B96"/>
    <mergeCell ref="A52:A54"/>
    <mergeCell ref="A51:B51"/>
    <mergeCell ref="A49:B50"/>
    <mergeCell ref="C49:C50"/>
    <mergeCell ref="D49:D50"/>
    <mergeCell ref="A6:B7"/>
    <mergeCell ref="C6:C7"/>
    <mergeCell ref="D6:D7"/>
    <mergeCell ref="A8:B8"/>
    <mergeCell ref="A9:A11"/>
    <mergeCell ref="A12:A14"/>
    <mergeCell ref="E6:E7"/>
    <mergeCell ref="F6:F7"/>
    <mergeCell ref="G6:G7"/>
    <mergeCell ref="E49:E50"/>
    <mergeCell ref="F49:F50"/>
    <mergeCell ref="G49:G50"/>
    <mergeCell ref="K6:L7"/>
    <mergeCell ref="H6:H7"/>
    <mergeCell ref="I6:I7"/>
    <mergeCell ref="K49:K50"/>
    <mergeCell ref="L49:L50"/>
    <mergeCell ref="J6:J7"/>
    <mergeCell ref="H49:H50"/>
    <mergeCell ref="I49:I50"/>
    <mergeCell ref="J49:J50"/>
    <mergeCell ref="P119:V121"/>
    <mergeCell ref="M49:N50"/>
    <mergeCell ref="M95:N96"/>
    <mergeCell ref="P1:V3"/>
    <mergeCell ref="P94:V96"/>
    <mergeCell ref="Y94:AE96"/>
    <mergeCell ref="Y1:AE3"/>
    <mergeCell ref="P23:V25"/>
    <mergeCell ref="P46:V48"/>
    <mergeCell ref="Y46:AE48"/>
    <mergeCell ref="P66:V6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46"/>
  <sheetViews>
    <sheetView showGridLines="0" zoomScale="33" zoomScaleNormal="33" workbookViewId="0"/>
  </sheetViews>
  <sheetFormatPr defaultColWidth="11.453125" defaultRowHeight="13" x14ac:dyDescent="0.3"/>
  <cols>
    <col min="1" max="16" width="11.453125" style="164"/>
    <col min="17" max="18" width="0" style="164" hidden="1" customWidth="1"/>
    <col min="19" max="16384" width="11.453125" style="164"/>
  </cols>
  <sheetData>
    <row r="1" spans="1:35" x14ac:dyDescent="0.3">
      <c r="T1" s="303"/>
      <c r="U1" s="303"/>
      <c r="V1" s="303"/>
      <c r="W1" s="303"/>
      <c r="X1" s="303"/>
      <c r="Y1" s="303"/>
      <c r="Z1" s="303"/>
      <c r="AC1" s="303"/>
      <c r="AD1" s="303"/>
      <c r="AE1" s="303"/>
      <c r="AF1" s="303"/>
      <c r="AG1" s="303"/>
      <c r="AH1" s="303"/>
      <c r="AI1" s="303"/>
    </row>
    <row r="2" spans="1:35" x14ac:dyDescent="0.3">
      <c r="T2" s="303"/>
      <c r="U2" s="303"/>
      <c r="V2" s="303"/>
      <c r="W2" s="303"/>
      <c r="X2" s="303"/>
      <c r="Y2" s="303"/>
      <c r="Z2" s="303"/>
      <c r="AC2" s="303"/>
      <c r="AD2" s="303"/>
      <c r="AE2" s="303"/>
      <c r="AF2" s="303"/>
      <c r="AG2" s="303"/>
      <c r="AH2" s="303"/>
      <c r="AI2" s="303"/>
    </row>
    <row r="3" spans="1:35" ht="14.5" x14ac:dyDescent="0.35">
      <c r="A3" s="178" t="s">
        <v>440</v>
      </c>
      <c r="C3" s="165"/>
      <c r="E3" s="165"/>
      <c r="G3" s="165"/>
      <c r="O3" s="165"/>
      <c r="T3" s="303"/>
      <c r="U3" s="303"/>
      <c r="V3" s="303"/>
      <c r="W3" s="303"/>
      <c r="X3" s="303"/>
      <c r="Y3" s="303"/>
      <c r="Z3" s="303"/>
      <c r="AC3" s="303"/>
      <c r="AD3" s="303"/>
      <c r="AE3" s="303"/>
      <c r="AF3" s="303"/>
      <c r="AG3" s="303"/>
      <c r="AH3" s="303"/>
      <c r="AI3" s="303"/>
    </row>
    <row r="4" spans="1:35" x14ac:dyDescent="0.3">
      <c r="C4" s="165"/>
      <c r="E4" s="165"/>
      <c r="G4" s="165"/>
      <c r="O4" s="165"/>
    </row>
    <row r="5" spans="1:35" x14ac:dyDescent="0.3">
      <c r="C5" s="165"/>
      <c r="E5" s="165"/>
      <c r="G5" s="165"/>
      <c r="O5" s="165"/>
    </row>
    <row r="6" spans="1:35" x14ac:dyDescent="0.3">
      <c r="A6" s="309"/>
      <c r="B6" s="309"/>
      <c r="C6" s="308" t="s">
        <v>399</v>
      </c>
      <c r="D6" s="306" t="s">
        <v>61</v>
      </c>
      <c r="E6" s="308" t="s">
        <v>400</v>
      </c>
      <c r="F6" s="306" t="s">
        <v>61</v>
      </c>
      <c r="G6" s="308" t="s">
        <v>401</v>
      </c>
      <c r="H6" s="306" t="s">
        <v>61</v>
      </c>
      <c r="I6" s="308" t="s">
        <v>402</v>
      </c>
      <c r="J6" s="306" t="s">
        <v>61</v>
      </c>
      <c r="K6" s="308" t="s">
        <v>403</v>
      </c>
      <c r="L6" s="306" t="s">
        <v>61</v>
      </c>
      <c r="M6" s="308" t="s">
        <v>404</v>
      </c>
      <c r="N6" s="306" t="s">
        <v>61</v>
      </c>
      <c r="O6" s="307" t="s">
        <v>59</v>
      </c>
      <c r="P6" s="306" t="s">
        <v>61</v>
      </c>
      <c r="Q6" s="311" t="s">
        <v>356</v>
      </c>
      <c r="R6" s="311"/>
    </row>
    <row r="7" spans="1:35" ht="60" customHeight="1" x14ac:dyDescent="0.3">
      <c r="A7" s="309"/>
      <c r="B7" s="309"/>
      <c r="C7" s="308"/>
      <c r="D7" s="306"/>
      <c r="E7" s="308"/>
      <c r="F7" s="306"/>
      <c r="G7" s="308"/>
      <c r="H7" s="306"/>
      <c r="I7" s="308"/>
      <c r="J7" s="306"/>
      <c r="K7" s="308"/>
      <c r="L7" s="306"/>
      <c r="M7" s="308"/>
      <c r="N7" s="306"/>
      <c r="O7" s="307"/>
      <c r="P7" s="306"/>
      <c r="Q7" s="311"/>
      <c r="R7" s="311"/>
    </row>
    <row r="8" spans="1:35" ht="15.5" customHeight="1" x14ac:dyDescent="0.3">
      <c r="A8" s="309" t="s">
        <v>59</v>
      </c>
      <c r="B8" s="309"/>
      <c r="C8" s="167">
        <v>102</v>
      </c>
      <c r="D8" s="168">
        <v>2.6007139214686385E-2</v>
      </c>
      <c r="E8" s="167">
        <v>1094</v>
      </c>
      <c r="F8" s="168">
        <v>0.27893931667516575</v>
      </c>
      <c r="G8" s="167">
        <v>1679</v>
      </c>
      <c r="H8" s="168">
        <v>0.4280979092299847</v>
      </c>
      <c r="I8" s="167">
        <v>589</v>
      </c>
      <c r="J8" s="168">
        <v>0.15017848036715961</v>
      </c>
      <c r="K8" s="167">
        <v>425</v>
      </c>
      <c r="L8" s="168">
        <v>0.10836308006119327</v>
      </c>
      <c r="M8" s="167">
        <v>33</v>
      </c>
      <c r="N8" s="168">
        <v>8.4140744518103015E-3</v>
      </c>
      <c r="O8" s="167">
        <v>3922</v>
      </c>
      <c r="P8" s="169">
        <v>1</v>
      </c>
      <c r="Q8" s="192" t="str">
        <f>C6</f>
        <v>Herramientas manuales</v>
      </c>
      <c r="R8" s="190">
        <v>2.6007139214686385E-2</v>
      </c>
    </row>
    <row r="9" spans="1:35" x14ac:dyDescent="0.3">
      <c r="A9" s="310" t="s">
        <v>62</v>
      </c>
      <c r="B9" s="170" t="s">
        <v>63</v>
      </c>
      <c r="C9" s="167">
        <v>65</v>
      </c>
      <c r="D9" s="177">
        <v>2.6959767731231855E-2</v>
      </c>
      <c r="E9" s="167">
        <v>834</v>
      </c>
      <c r="F9" s="177">
        <v>0.34591455827457485</v>
      </c>
      <c r="G9" s="167">
        <v>933</v>
      </c>
      <c r="H9" s="177">
        <v>0.38697635835752797</v>
      </c>
      <c r="I9" s="167">
        <v>425</v>
      </c>
      <c r="J9" s="177">
        <v>0.17627540439651596</v>
      </c>
      <c r="K9" s="167">
        <v>33</v>
      </c>
      <c r="L9" s="177">
        <v>1.3687266694317711E-2</v>
      </c>
      <c r="M9" s="167">
        <v>121</v>
      </c>
      <c r="N9" s="177">
        <v>5.0186644545831605E-2</v>
      </c>
      <c r="O9" s="167">
        <v>2411</v>
      </c>
      <c r="P9" s="169">
        <v>1</v>
      </c>
      <c r="Q9" s="192" t="str">
        <f>E6</f>
        <v>Herramientas eléctricas y motorizadas</v>
      </c>
      <c r="R9" s="190">
        <v>0.27893931667516575</v>
      </c>
    </row>
    <row r="10" spans="1:35" x14ac:dyDescent="0.3">
      <c r="A10" s="310"/>
      <c r="B10" s="171" t="s">
        <v>64</v>
      </c>
      <c r="C10" s="167">
        <v>37</v>
      </c>
      <c r="D10" s="177">
        <v>4.1855203619909499E-2</v>
      </c>
      <c r="E10" s="167">
        <v>232</v>
      </c>
      <c r="F10" s="177">
        <v>0.26244343891402716</v>
      </c>
      <c r="G10" s="167">
        <v>368</v>
      </c>
      <c r="H10" s="177">
        <v>0.41628959276018102</v>
      </c>
      <c r="I10" s="167">
        <v>98</v>
      </c>
      <c r="J10" s="177">
        <v>0.11085972850678733</v>
      </c>
      <c r="K10" s="167">
        <v>65</v>
      </c>
      <c r="L10" s="177">
        <v>7.3529411764705885E-2</v>
      </c>
      <c r="M10" s="167">
        <v>84</v>
      </c>
      <c r="N10" s="177">
        <v>9.5022624434389136E-2</v>
      </c>
      <c r="O10" s="167">
        <v>884</v>
      </c>
      <c r="P10" s="169">
        <v>0.99999999999999989</v>
      </c>
      <c r="Q10" s="192" t="str">
        <f>G6</f>
        <v>Máquinas automáticas de un ciclo</v>
      </c>
      <c r="R10" s="190">
        <v>0.4280979092299847</v>
      </c>
    </row>
    <row r="11" spans="1:35" x14ac:dyDescent="0.3">
      <c r="A11" s="310"/>
      <c r="B11" s="171" t="s">
        <v>65</v>
      </c>
      <c r="C11" s="167">
        <v>0</v>
      </c>
      <c r="D11" s="177">
        <v>0</v>
      </c>
      <c r="E11" s="167">
        <v>28</v>
      </c>
      <c r="F11" s="177">
        <v>4.6511627906976744E-2</v>
      </c>
      <c r="G11" s="167">
        <v>378</v>
      </c>
      <c r="H11" s="177">
        <v>0.62790697674418605</v>
      </c>
      <c r="I11" s="167">
        <v>66</v>
      </c>
      <c r="J11" s="177">
        <v>0.10963455149501661</v>
      </c>
      <c r="K11" s="167">
        <v>65</v>
      </c>
      <c r="L11" s="177">
        <v>0.1079734219269103</v>
      </c>
      <c r="M11" s="167">
        <v>65</v>
      </c>
      <c r="N11" s="177">
        <v>0.1079734219269103</v>
      </c>
      <c r="O11" s="167">
        <v>602</v>
      </c>
      <c r="P11" s="169">
        <v>0.99999999999999989</v>
      </c>
      <c r="Q11" s="192" t="str">
        <f>I6</f>
        <v>Maquinaria de ciclo de repetición automática</v>
      </c>
      <c r="R11" s="190">
        <v>0.15017848036715961</v>
      </c>
    </row>
    <row r="12" spans="1:35" x14ac:dyDescent="0.3">
      <c r="A12" s="310" t="s">
        <v>66</v>
      </c>
      <c r="B12" s="171" t="s">
        <v>67</v>
      </c>
      <c r="C12" s="167">
        <v>74</v>
      </c>
      <c r="D12" s="177">
        <v>5.5555555555555552E-2</v>
      </c>
      <c r="E12" s="167">
        <v>296</v>
      </c>
      <c r="F12" s="177">
        <v>0.22222222222222221</v>
      </c>
      <c r="G12" s="167">
        <v>629</v>
      </c>
      <c r="H12" s="177">
        <v>0.47222222222222221</v>
      </c>
      <c r="I12" s="167">
        <v>185</v>
      </c>
      <c r="J12" s="177">
        <v>0.1388888888888889</v>
      </c>
      <c r="K12" s="167">
        <v>74</v>
      </c>
      <c r="L12" s="177">
        <v>5.5555555555555552E-2</v>
      </c>
      <c r="M12" s="167">
        <v>74</v>
      </c>
      <c r="N12" s="177">
        <v>5.5555555555555552E-2</v>
      </c>
      <c r="O12" s="167">
        <v>1332</v>
      </c>
      <c r="P12" s="169">
        <v>1</v>
      </c>
      <c r="Q12" s="192" t="str">
        <f>K6</f>
        <v>Máquina con retroalimentación propia</v>
      </c>
      <c r="R12" s="190">
        <v>0.10836308006119327</v>
      </c>
    </row>
    <row r="13" spans="1:35" x14ac:dyDescent="0.3">
      <c r="A13" s="310"/>
      <c r="B13" s="171" t="s">
        <v>68</v>
      </c>
      <c r="C13" s="167">
        <v>0</v>
      </c>
      <c r="D13" s="177">
        <v>0</v>
      </c>
      <c r="E13" s="167">
        <v>462</v>
      </c>
      <c r="F13" s="177">
        <v>0.3783783783783784</v>
      </c>
      <c r="G13" s="167">
        <v>462</v>
      </c>
      <c r="H13" s="177">
        <v>0.3783783783783784</v>
      </c>
      <c r="I13" s="167">
        <v>264</v>
      </c>
      <c r="J13" s="177">
        <v>0.21621621621621623</v>
      </c>
      <c r="K13" s="167">
        <v>33</v>
      </c>
      <c r="L13" s="177">
        <v>2.7027027027027029E-2</v>
      </c>
      <c r="M13" s="167">
        <v>0</v>
      </c>
      <c r="N13" s="177">
        <v>0</v>
      </c>
      <c r="O13" s="167">
        <v>1221</v>
      </c>
      <c r="P13" s="169">
        <v>1</v>
      </c>
      <c r="Q13" s="192" t="str">
        <f>M6</f>
        <v>Máquina con control informático</v>
      </c>
      <c r="R13" s="190">
        <v>8.4140744518103015E-3</v>
      </c>
    </row>
    <row r="14" spans="1:35" x14ac:dyDescent="0.3">
      <c r="A14" s="310"/>
      <c r="B14" s="171" t="s">
        <v>69</v>
      </c>
      <c r="C14" s="167">
        <v>28</v>
      </c>
      <c r="D14" s="177">
        <v>2.0833333333333332E-2</v>
      </c>
      <c r="E14" s="167">
        <v>336</v>
      </c>
      <c r="F14" s="177">
        <v>0.25</v>
      </c>
      <c r="G14" s="167">
        <v>588</v>
      </c>
      <c r="H14" s="177">
        <v>0.4375</v>
      </c>
      <c r="I14" s="167">
        <v>140</v>
      </c>
      <c r="J14" s="177">
        <v>0.10416666666666667</v>
      </c>
      <c r="K14" s="167">
        <v>56</v>
      </c>
      <c r="L14" s="177">
        <v>4.1666666666666664E-2</v>
      </c>
      <c r="M14" s="167">
        <v>196</v>
      </c>
      <c r="N14" s="177">
        <v>0.14583333333333334</v>
      </c>
      <c r="O14" s="167">
        <v>1344</v>
      </c>
      <c r="P14" s="169">
        <v>1</v>
      </c>
      <c r="Q14" s="192"/>
      <c r="R14" s="189"/>
    </row>
    <row r="15" spans="1:35" x14ac:dyDescent="0.3">
      <c r="A15" s="164" t="s">
        <v>408</v>
      </c>
    </row>
    <row r="24" spans="3:26" x14ac:dyDescent="0.3">
      <c r="T24" s="303"/>
      <c r="U24" s="303"/>
      <c r="V24" s="303"/>
      <c r="W24" s="303"/>
      <c r="X24" s="303"/>
      <c r="Y24" s="303"/>
      <c r="Z24" s="303"/>
    </row>
    <row r="25" spans="3:26" x14ac:dyDescent="0.3">
      <c r="T25" s="303"/>
      <c r="U25" s="303"/>
      <c r="V25" s="303"/>
      <c r="W25" s="303"/>
      <c r="X25" s="303"/>
      <c r="Y25" s="303"/>
      <c r="Z25" s="303"/>
    </row>
    <row r="26" spans="3:26" x14ac:dyDescent="0.3">
      <c r="T26" s="303"/>
      <c r="U26" s="303"/>
      <c r="V26" s="303"/>
      <c r="W26" s="303"/>
      <c r="X26" s="303"/>
      <c r="Y26" s="303"/>
      <c r="Z26" s="303"/>
    </row>
    <row r="27" spans="3:26" x14ac:dyDescent="0.3">
      <c r="C27" s="165"/>
      <c r="I27" s="165"/>
    </row>
    <row r="36" spans="9:9" x14ac:dyDescent="0.3">
      <c r="I36" s="165"/>
    </row>
    <row r="46" spans="9:9" x14ac:dyDescent="0.3">
      <c r="I46" s="165"/>
    </row>
  </sheetData>
  <mergeCells count="22">
    <mergeCell ref="O6:O7"/>
    <mergeCell ref="P6:P7"/>
    <mergeCell ref="A8:B8"/>
    <mergeCell ref="A9:A11"/>
    <mergeCell ref="L6:L7"/>
    <mergeCell ref="M6:M7"/>
    <mergeCell ref="Q6:R7"/>
    <mergeCell ref="T1:Z3"/>
    <mergeCell ref="AC1:AI3"/>
    <mergeCell ref="T24:Z26"/>
    <mergeCell ref="A12:A14"/>
    <mergeCell ref="H6:H7"/>
    <mergeCell ref="I6:I7"/>
    <mergeCell ref="J6:J7"/>
    <mergeCell ref="K6:K7"/>
    <mergeCell ref="A6:B7"/>
    <mergeCell ref="C6:C7"/>
    <mergeCell ref="D6:D7"/>
    <mergeCell ref="E6:E7"/>
    <mergeCell ref="F6:F7"/>
    <mergeCell ref="G6:G7"/>
    <mergeCell ref="N6:N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46"/>
  <sheetViews>
    <sheetView showGridLines="0" zoomScale="104" zoomScaleNormal="104" workbookViewId="0"/>
  </sheetViews>
  <sheetFormatPr defaultColWidth="11.453125" defaultRowHeight="13" x14ac:dyDescent="0.3"/>
  <cols>
    <col min="1" max="16" width="11.453125" style="164"/>
    <col min="17" max="18" width="0" style="164" hidden="1" customWidth="1"/>
    <col min="19" max="16384" width="11.453125" style="164"/>
  </cols>
  <sheetData>
    <row r="1" spans="1:35" x14ac:dyDescent="0.3">
      <c r="T1" s="303"/>
      <c r="U1" s="303"/>
      <c r="V1" s="303"/>
      <c r="W1" s="303"/>
      <c r="X1" s="303"/>
      <c r="Y1" s="303"/>
      <c r="Z1" s="303"/>
      <c r="AC1" s="303"/>
      <c r="AD1" s="303"/>
      <c r="AE1" s="303"/>
      <c r="AF1" s="303"/>
      <c r="AG1" s="303"/>
      <c r="AH1" s="303"/>
      <c r="AI1" s="303"/>
    </row>
    <row r="2" spans="1:35" x14ac:dyDescent="0.3">
      <c r="T2" s="303"/>
      <c r="U2" s="303"/>
      <c r="V2" s="303"/>
      <c r="W2" s="303"/>
      <c r="X2" s="303"/>
      <c r="Y2" s="303"/>
      <c r="Z2" s="303"/>
      <c r="AC2" s="303"/>
      <c r="AD2" s="303"/>
      <c r="AE2" s="303"/>
      <c r="AF2" s="303"/>
      <c r="AG2" s="303"/>
      <c r="AH2" s="303"/>
      <c r="AI2" s="303"/>
    </row>
    <row r="3" spans="1:35" ht="14.5" x14ac:dyDescent="0.35">
      <c r="A3" s="178" t="s">
        <v>441</v>
      </c>
      <c r="C3" s="165"/>
      <c r="E3" s="165"/>
      <c r="G3" s="165"/>
      <c r="O3" s="165"/>
      <c r="T3" s="303"/>
      <c r="U3" s="303"/>
      <c r="V3" s="303"/>
      <c r="W3" s="303"/>
      <c r="X3" s="303"/>
      <c r="Y3" s="303"/>
      <c r="Z3" s="303"/>
      <c r="AC3" s="303"/>
      <c r="AD3" s="303"/>
      <c r="AE3" s="303"/>
      <c r="AF3" s="303"/>
      <c r="AG3" s="303"/>
      <c r="AH3" s="303"/>
      <c r="AI3" s="303"/>
    </row>
    <row r="4" spans="1:35" x14ac:dyDescent="0.3">
      <c r="C4" s="165"/>
      <c r="E4" s="165"/>
      <c r="G4" s="165"/>
      <c r="O4" s="165"/>
    </row>
    <row r="5" spans="1:35" x14ac:dyDescent="0.3">
      <c r="C5" s="165"/>
      <c r="E5" s="165"/>
      <c r="G5" s="165"/>
      <c r="O5" s="165"/>
    </row>
    <row r="6" spans="1:35" x14ac:dyDescent="0.3">
      <c r="A6" s="309"/>
      <c r="B6" s="309"/>
      <c r="C6" s="308" t="s">
        <v>399</v>
      </c>
      <c r="D6" s="306" t="s">
        <v>61</v>
      </c>
      <c r="E6" s="308" t="s">
        <v>400</v>
      </c>
      <c r="F6" s="306" t="s">
        <v>61</v>
      </c>
      <c r="G6" s="308" t="s">
        <v>401</v>
      </c>
      <c r="H6" s="306" t="s">
        <v>61</v>
      </c>
      <c r="I6" s="308" t="s">
        <v>402</v>
      </c>
      <c r="J6" s="306" t="s">
        <v>61</v>
      </c>
      <c r="K6" s="308" t="s">
        <v>403</v>
      </c>
      <c r="L6" s="306" t="s">
        <v>61</v>
      </c>
      <c r="M6" s="308" t="s">
        <v>404</v>
      </c>
      <c r="N6" s="306" t="s">
        <v>61</v>
      </c>
      <c r="O6" s="307" t="s">
        <v>59</v>
      </c>
      <c r="P6" s="306" t="s">
        <v>61</v>
      </c>
      <c r="Q6" s="311" t="s">
        <v>356</v>
      </c>
      <c r="R6" s="311"/>
    </row>
    <row r="7" spans="1:35" ht="60" customHeight="1" x14ac:dyDescent="0.3">
      <c r="A7" s="309"/>
      <c r="B7" s="309"/>
      <c r="C7" s="308"/>
      <c r="D7" s="306"/>
      <c r="E7" s="308"/>
      <c r="F7" s="306"/>
      <c r="G7" s="308"/>
      <c r="H7" s="306"/>
      <c r="I7" s="308"/>
      <c r="J7" s="306"/>
      <c r="K7" s="308"/>
      <c r="L7" s="306"/>
      <c r="M7" s="308"/>
      <c r="N7" s="306"/>
      <c r="O7" s="307"/>
      <c r="P7" s="306"/>
      <c r="Q7" s="311"/>
      <c r="R7" s="311"/>
    </row>
    <row r="8" spans="1:35" ht="15.5" customHeight="1" x14ac:dyDescent="0.3">
      <c r="A8" s="309" t="s">
        <v>59</v>
      </c>
      <c r="B8" s="309"/>
      <c r="C8" s="167">
        <v>565</v>
      </c>
      <c r="D8" s="168">
        <v>0.14599483204134367</v>
      </c>
      <c r="E8" s="167">
        <v>1957</v>
      </c>
      <c r="F8" s="168">
        <v>0.50568475452196382</v>
      </c>
      <c r="G8" s="167">
        <v>950</v>
      </c>
      <c r="H8" s="168">
        <v>0.2454780361757106</v>
      </c>
      <c r="I8" s="167">
        <v>215</v>
      </c>
      <c r="J8" s="168">
        <v>5.5555555555555552E-2</v>
      </c>
      <c r="K8" s="167">
        <v>122</v>
      </c>
      <c r="L8" s="168">
        <v>3.1524547803617568E-2</v>
      </c>
      <c r="M8" s="167">
        <v>61</v>
      </c>
      <c r="N8" s="168">
        <v>1.5762273901808784E-2</v>
      </c>
      <c r="O8" s="167">
        <v>3870</v>
      </c>
      <c r="P8" s="169">
        <v>1</v>
      </c>
      <c r="Q8" s="192" t="str">
        <f>C6</f>
        <v>Herramientas manuales</v>
      </c>
      <c r="R8" s="190">
        <v>0.14599483204134367</v>
      </c>
    </row>
    <row r="9" spans="1:35" x14ac:dyDescent="0.3">
      <c r="A9" s="310" t="s">
        <v>62</v>
      </c>
      <c r="B9" s="170" t="s">
        <v>63</v>
      </c>
      <c r="C9" s="167">
        <v>430</v>
      </c>
      <c r="D9" s="177">
        <v>0.17834923268353381</v>
      </c>
      <c r="E9" s="167">
        <v>1280</v>
      </c>
      <c r="F9" s="177">
        <v>0.53090004147656578</v>
      </c>
      <c r="G9" s="167">
        <v>490</v>
      </c>
      <c r="H9" s="177">
        <v>0.20323517212774783</v>
      </c>
      <c r="I9" s="167">
        <v>122</v>
      </c>
      <c r="J9" s="177">
        <v>5.0601410203235171E-2</v>
      </c>
      <c r="K9" s="167">
        <v>61</v>
      </c>
      <c r="L9" s="177">
        <v>2.5300705101617586E-2</v>
      </c>
      <c r="M9" s="167">
        <v>28</v>
      </c>
      <c r="N9" s="177">
        <v>1.1613438407299876E-2</v>
      </c>
      <c r="O9" s="167">
        <v>2411</v>
      </c>
      <c r="P9" s="169">
        <v>1</v>
      </c>
      <c r="Q9" s="192" t="str">
        <f>E6</f>
        <v>Herramientas eléctricas y motorizadas</v>
      </c>
      <c r="R9" s="190">
        <v>0.50568475452196382</v>
      </c>
    </row>
    <row r="10" spans="1:35" x14ac:dyDescent="0.3">
      <c r="A10" s="310"/>
      <c r="B10" s="171" t="s">
        <v>64</v>
      </c>
      <c r="C10" s="167">
        <v>107</v>
      </c>
      <c r="D10" s="177">
        <v>0.12104072398190045</v>
      </c>
      <c r="E10" s="167">
        <v>359</v>
      </c>
      <c r="F10" s="177">
        <v>0.40610859728506787</v>
      </c>
      <c r="G10" s="167">
        <v>269</v>
      </c>
      <c r="H10" s="177">
        <v>0.30429864253393663</v>
      </c>
      <c r="I10" s="167">
        <v>65</v>
      </c>
      <c r="J10" s="177">
        <v>7.3529411764705885E-2</v>
      </c>
      <c r="K10" s="167">
        <v>56</v>
      </c>
      <c r="L10" s="177">
        <v>6.3348416289592757E-2</v>
      </c>
      <c r="M10" s="167">
        <v>28</v>
      </c>
      <c r="N10" s="177">
        <v>3.1674208144796379E-2</v>
      </c>
      <c r="O10" s="167">
        <v>884</v>
      </c>
      <c r="P10" s="169">
        <v>1</v>
      </c>
      <c r="Q10" s="192" t="str">
        <f>G6</f>
        <v>Máquinas automáticas de un ciclo</v>
      </c>
      <c r="R10" s="190">
        <v>0.2454780361757106</v>
      </c>
    </row>
    <row r="11" spans="1:35" x14ac:dyDescent="0.3">
      <c r="A11" s="310"/>
      <c r="B11" s="171" t="s">
        <v>65</v>
      </c>
      <c r="C11" s="167">
        <v>28</v>
      </c>
      <c r="D11" s="177">
        <v>4.6511627906976744E-2</v>
      </c>
      <c r="E11" s="167">
        <v>318</v>
      </c>
      <c r="F11" s="177">
        <v>0.52823920265780733</v>
      </c>
      <c r="G11" s="167">
        <v>191</v>
      </c>
      <c r="H11" s="177">
        <v>0.31727574750830567</v>
      </c>
      <c r="I11" s="167">
        <v>28</v>
      </c>
      <c r="J11" s="177">
        <v>4.6511627906976744E-2</v>
      </c>
      <c r="K11" s="167">
        <v>37</v>
      </c>
      <c r="L11" s="177">
        <v>6.1461794019933555E-2</v>
      </c>
      <c r="M11" s="167">
        <v>0</v>
      </c>
      <c r="N11" s="177">
        <v>0</v>
      </c>
      <c r="O11" s="167">
        <v>602</v>
      </c>
      <c r="P11" s="169">
        <v>1</v>
      </c>
      <c r="Q11" s="192" t="str">
        <f>I6</f>
        <v>Maquinaria de ciclo de repetición automática</v>
      </c>
      <c r="R11" s="190">
        <v>5.5555555555555552E-2</v>
      </c>
    </row>
    <row r="12" spans="1:35" x14ac:dyDescent="0.3">
      <c r="A12" s="310" t="s">
        <v>66</v>
      </c>
      <c r="B12" s="171" t="s">
        <v>67</v>
      </c>
      <c r="C12" s="167">
        <v>222</v>
      </c>
      <c r="D12" s="177">
        <v>0.16666666666666666</v>
      </c>
      <c r="E12" s="167">
        <v>592</v>
      </c>
      <c r="F12" s="177">
        <v>0.44444444444444442</v>
      </c>
      <c r="G12" s="167">
        <v>444</v>
      </c>
      <c r="H12" s="177">
        <v>0.33333333333333331</v>
      </c>
      <c r="I12" s="167">
        <v>37</v>
      </c>
      <c r="J12" s="177">
        <v>2.7777777777777776E-2</v>
      </c>
      <c r="K12" s="167">
        <v>37</v>
      </c>
      <c r="L12" s="177">
        <v>2.7777777777777776E-2</v>
      </c>
      <c r="M12" s="167">
        <v>0</v>
      </c>
      <c r="N12" s="177">
        <v>0</v>
      </c>
      <c r="O12" s="167">
        <v>1332</v>
      </c>
      <c r="P12" s="169">
        <v>0.99999999999999989</v>
      </c>
      <c r="Q12" s="192" t="str">
        <f>K6</f>
        <v>Máquina con retroalimentación propia</v>
      </c>
      <c r="R12" s="190">
        <v>3.1524547803617568E-2</v>
      </c>
    </row>
    <row r="13" spans="1:35" x14ac:dyDescent="0.3">
      <c r="A13" s="310"/>
      <c r="B13" s="171" t="s">
        <v>68</v>
      </c>
      <c r="C13" s="167">
        <v>231</v>
      </c>
      <c r="D13" s="177">
        <v>0.1891891891891892</v>
      </c>
      <c r="E13" s="167">
        <v>693</v>
      </c>
      <c r="F13" s="177">
        <v>0.56756756756756754</v>
      </c>
      <c r="G13" s="167">
        <v>198</v>
      </c>
      <c r="H13" s="177">
        <v>0.16216216216216217</v>
      </c>
      <c r="I13" s="167">
        <v>66</v>
      </c>
      <c r="J13" s="177">
        <v>5.4054054054054057E-2</v>
      </c>
      <c r="K13" s="167">
        <v>33</v>
      </c>
      <c r="L13" s="177">
        <v>2.7027027027027029E-2</v>
      </c>
      <c r="M13" s="167">
        <v>0</v>
      </c>
      <c r="N13" s="177">
        <v>0</v>
      </c>
      <c r="O13" s="167">
        <v>1221</v>
      </c>
      <c r="P13" s="169">
        <v>1</v>
      </c>
      <c r="Q13" s="192" t="str">
        <f>M6</f>
        <v>Máquina con control informático</v>
      </c>
      <c r="R13" s="190">
        <v>1.5762273901808784E-2</v>
      </c>
    </row>
    <row r="14" spans="1:35" x14ac:dyDescent="0.3">
      <c r="A14" s="310"/>
      <c r="B14" s="171" t="s">
        <v>69</v>
      </c>
      <c r="C14" s="167">
        <v>112</v>
      </c>
      <c r="D14" s="177">
        <v>8.3333333333333329E-2</v>
      </c>
      <c r="E14" s="167">
        <v>672</v>
      </c>
      <c r="F14" s="177">
        <v>0.5</v>
      </c>
      <c r="G14" s="167">
        <v>308</v>
      </c>
      <c r="H14" s="177">
        <v>0.22916666666666666</v>
      </c>
      <c r="I14" s="167">
        <v>112</v>
      </c>
      <c r="J14" s="177">
        <v>8.3333333333333329E-2</v>
      </c>
      <c r="K14" s="167">
        <v>84</v>
      </c>
      <c r="L14" s="177">
        <v>6.25E-2</v>
      </c>
      <c r="M14" s="167">
        <v>56</v>
      </c>
      <c r="N14" s="177">
        <v>4.1666666666666664E-2</v>
      </c>
      <c r="O14" s="167">
        <v>1344</v>
      </c>
      <c r="P14" s="169">
        <v>0.99999999999999989</v>
      </c>
      <c r="Q14" s="192"/>
      <c r="R14" s="189"/>
    </row>
    <row r="15" spans="1:35" x14ac:dyDescent="0.3">
      <c r="A15" s="164" t="s">
        <v>408</v>
      </c>
    </row>
    <row r="21" spans="3:26" x14ac:dyDescent="0.3">
      <c r="C21" s="165"/>
    </row>
    <row r="26" spans="3:26" x14ac:dyDescent="0.3">
      <c r="I26" s="165"/>
    </row>
    <row r="27" spans="3:26" x14ac:dyDescent="0.3">
      <c r="C27" s="165"/>
      <c r="I27" s="165"/>
      <c r="T27" s="303"/>
      <c r="U27" s="303"/>
      <c r="V27" s="303"/>
      <c r="W27" s="303"/>
      <c r="X27" s="303"/>
      <c r="Y27" s="303"/>
      <c r="Z27" s="303"/>
    </row>
    <row r="28" spans="3:26" x14ac:dyDescent="0.3">
      <c r="T28" s="303"/>
      <c r="U28" s="303"/>
      <c r="V28" s="303"/>
      <c r="W28" s="303"/>
      <c r="X28" s="303"/>
      <c r="Y28" s="303"/>
      <c r="Z28" s="303"/>
    </row>
    <row r="29" spans="3:26" x14ac:dyDescent="0.3">
      <c r="T29" s="303"/>
      <c r="U29" s="303"/>
      <c r="V29" s="303"/>
      <c r="W29" s="303"/>
      <c r="X29" s="303"/>
      <c r="Y29" s="303"/>
      <c r="Z29" s="303"/>
    </row>
    <row r="36" spans="9:9" x14ac:dyDescent="0.3">
      <c r="I36" s="165"/>
    </row>
    <row r="46" spans="9:9" x14ac:dyDescent="0.3">
      <c r="I46" s="165"/>
    </row>
  </sheetData>
  <mergeCells count="22">
    <mergeCell ref="O6:O7"/>
    <mergeCell ref="P6:P7"/>
    <mergeCell ref="A8:B8"/>
    <mergeCell ref="A9:A11"/>
    <mergeCell ref="L6:L7"/>
    <mergeCell ref="M6:M7"/>
    <mergeCell ref="Q6:R7"/>
    <mergeCell ref="T1:Z3"/>
    <mergeCell ref="AC1:AI3"/>
    <mergeCell ref="T27:Z29"/>
    <mergeCell ref="A12:A14"/>
    <mergeCell ref="H6:H7"/>
    <mergeCell ref="I6:I7"/>
    <mergeCell ref="J6:J7"/>
    <mergeCell ref="K6:K7"/>
    <mergeCell ref="A6:B7"/>
    <mergeCell ref="C6:C7"/>
    <mergeCell ref="D6:D7"/>
    <mergeCell ref="E6:E7"/>
    <mergeCell ref="F6:F7"/>
    <mergeCell ref="G6:G7"/>
    <mergeCell ref="N6:N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20"/>
  <sheetViews>
    <sheetView showGridLines="0" zoomScale="104" zoomScaleNormal="104" workbookViewId="0"/>
  </sheetViews>
  <sheetFormatPr defaultColWidth="10.81640625" defaultRowHeight="12.5" x14ac:dyDescent="0.25"/>
  <cols>
    <col min="1" max="2" width="10.81640625" style="172"/>
    <col min="3" max="3" width="11.453125" style="172" customWidth="1"/>
    <col min="4" max="16384" width="10.81640625" style="172"/>
  </cols>
  <sheetData>
    <row r="1" spans="1:23" x14ac:dyDescent="0.25">
      <c r="H1" s="312"/>
      <c r="I1" s="312"/>
      <c r="J1" s="312"/>
      <c r="K1" s="312"/>
      <c r="L1" s="312"/>
      <c r="M1" s="312"/>
      <c r="N1" s="312"/>
      <c r="Q1" s="312"/>
      <c r="R1" s="312"/>
      <c r="S1" s="312"/>
      <c r="T1" s="312"/>
      <c r="U1" s="312"/>
      <c r="V1" s="312"/>
      <c r="W1" s="312"/>
    </row>
    <row r="2" spans="1:23" x14ac:dyDescent="0.25">
      <c r="H2" s="312"/>
      <c r="I2" s="312"/>
      <c r="J2" s="312"/>
      <c r="K2" s="312"/>
      <c r="L2" s="312"/>
      <c r="M2" s="312"/>
      <c r="N2" s="312"/>
      <c r="Q2" s="312"/>
      <c r="R2" s="312"/>
      <c r="S2" s="312"/>
      <c r="T2" s="312"/>
      <c r="U2" s="312"/>
      <c r="V2" s="312"/>
      <c r="W2" s="312"/>
    </row>
    <row r="3" spans="1:23" ht="14.5" x14ac:dyDescent="0.35">
      <c r="A3" s="178" t="s">
        <v>442</v>
      </c>
      <c r="H3" s="312"/>
      <c r="I3" s="312"/>
      <c r="J3" s="312"/>
      <c r="K3" s="312"/>
      <c r="L3" s="312"/>
      <c r="M3" s="312"/>
      <c r="N3" s="312"/>
      <c r="Q3" s="312"/>
      <c r="R3" s="312"/>
      <c r="S3" s="312"/>
      <c r="T3" s="312"/>
      <c r="U3" s="312"/>
      <c r="V3" s="312"/>
      <c r="W3" s="312"/>
    </row>
    <row r="6" spans="1:23" ht="33" customHeight="1" x14ac:dyDescent="0.3">
      <c r="A6" s="309"/>
      <c r="B6" s="309"/>
      <c r="C6" s="313" t="s">
        <v>405</v>
      </c>
      <c r="D6" s="313"/>
      <c r="E6" s="313"/>
      <c r="F6" s="313"/>
      <c r="G6" s="164"/>
    </row>
    <row r="7" spans="1:23" ht="39" x14ac:dyDescent="0.3">
      <c r="A7" s="309"/>
      <c r="B7" s="309"/>
      <c r="C7" s="173" t="s">
        <v>406</v>
      </c>
      <c r="D7" s="173" t="s">
        <v>100</v>
      </c>
      <c r="E7" s="173" t="s">
        <v>96</v>
      </c>
      <c r="F7" s="174" t="s">
        <v>97</v>
      </c>
      <c r="G7" s="164"/>
    </row>
    <row r="8" spans="1:23" ht="13" x14ac:dyDescent="0.3">
      <c r="A8" s="314" t="s">
        <v>59</v>
      </c>
      <c r="B8" s="314"/>
      <c r="C8" s="175">
        <v>3.4947400000000002</v>
      </c>
      <c r="D8" s="175">
        <v>1.9233340000000001</v>
      </c>
      <c r="E8" s="176">
        <v>0</v>
      </c>
      <c r="F8" s="176">
        <v>10</v>
      </c>
      <c r="G8" s="164"/>
    </row>
    <row r="9" spans="1:23" ht="13" x14ac:dyDescent="0.3">
      <c r="A9" s="310" t="s">
        <v>62</v>
      </c>
      <c r="B9" s="170" t="s">
        <v>63</v>
      </c>
      <c r="C9" s="175">
        <v>3.20282</v>
      </c>
      <c r="D9" s="175">
        <v>1.786977</v>
      </c>
      <c r="E9" s="176">
        <v>0</v>
      </c>
      <c r="F9" s="176">
        <v>10</v>
      </c>
      <c r="G9" s="164"/>
    </row>
    <row r="10" spans="1:23" ht="13" x14ac:dyDescent="0.3">
      <c r="A10" s="310"/>
      <c r="B10" s="171" t="s">
        <v>64</v>
      </c>
      <c r="C10" s="175">
        <v>3.8438910000000002</v>
      </c>
      <c r="D10" s="175">
        <v>2.2860200000000002</v>
      </c>
      <c r="E10" s="176">
        <v>0</v>
      </c>
      <c r="F10" s="176">
        <v>10</v>
      </c>
      <c r="G10" s="164"/>
    </row>
    <row r="11" spans="1:23" ht="13" x14ac:dyDescent="0.3">
      <c r="A11" s="310"/>
      <c r="B11" s="171" t="s">
        <v>65</v>
      </c>
      <c r="C11" s="175">
        <v>4.1511630000000004</v>
      </c>
      <c r="D11" s="175">
        <v>1.5951489999999999</v>
      </c>
      <c r="E11" s="176">
        <v>1</v>
      </c>
      <c r="F11" s="176">
        <v>8</v>
      </c>
      <c r="G11" s="164"/>
    </row>
    <row r="12" spans="1:23" ht="13" x14ac:dyDescent="0.3">
      <c r="A12" s="310" t="s">
        <v>66</v>
      </c>
      <c r="B12" s="171" t="s">
        <v>67</v>
      </c>
      <c r="C12" s="175">
        <v>3.3888889999999998</v>
      </c>
      <c r="D12" s="175">
        <v>1.6552070000000001</v>
      </c>
      <c r="E12" s="176">
        <v>0</v>
      </c>
      <c r="F12" s="176">
        <v>8</v>
      </c>
      <c r="G12" s="164"/>
    </row>
    <row r="13" spans="1:23" ht="13" x14ac:dyDescent="0.3">
      <c r="A13" s="310"/>
      <c r="B13" s="171" t="s">
        <v>68</v>
      </c>
      <c r="C13" s="175">
        <v>3.0540539999999998</v>
      </c>
      <c r="D13" s="175">
        <v>1.5242389999999999</v>
      </c>
      <c r="E13" s="176">
        <v>1</v>
      </c>
      <c r="F13" s="176">
        <v>8</v>
      </c>
      <c r="G13" s="164"/>
    </row>
    <row r="14" spans="1:23" ht="13" x14ac:dyDescent="0.3">
      <c r="A14" s="310"/>
      <c r="B14" s="171" t="s">
        <v>69</v>
      </c>
      <c r="C14" s="175">
        <v>4</v>
      </c>
      <c r="D14" s="175">
        <v>2.3371770000000001</v>
      </c>
      <c r="E14" s="176">
        <v>0</v>
      </c>
      <c r="F14" s="176">
        <v>10</v>
      </c>
      <c r="G14" s="164"/>
    </row>
    <row r="15" spans="1:23" ht="13" x14ac:dyDescent="0.3">
      <c r="A15" s="164" t="s">
        <v>408</v>
      </c>
    </row>
    <row r="18" spans="8:14" x14ac:dyDescent="0.25">
      <c r="H18" s="312"/>
      <c r="I18" s="312"/>
      <c r="J18" s="312"/>
      <c r="K18" s="312"/>
      <c r="L18" s="312"/>
      <c r="M18" s="312"/>
      <c r="N18" s="312"/>
    </row>
    <row r="19" spans="8:14" x14ac:dyDescent="0.25">
      <c r="H19" s="312"/>
      <c r="I19" s="312"/>
      <c r="J19" s="312"/>
      <c r="K19" s="312"/>
      <c r="L19" s="312"/>
      <c r="M19" s="312"/>
      <c r="N19" s="312"/>
    </row>
    <row r="20" spans="8:14" x14ac:dyDescent="0.25">
      <c r="H20" s="312"/>
      <c r="I20" s="312"/>
      <c r="J20" s="312"/>
      <c r="K20" s="312"/>
      <c r="L20" s="312"/>
      <c r="M20" s="312"/>
      <c r="N20" s="312"/>
    </row>
  </sheetData>
  <mergeCells count="8">
    <mergeCell ref="H1:N3"/>
    <mergeCell ref="Q1:W3"/>
    <mergeCell ref="H18:N20"/>
    <mergeCell ref="A6:B7"/>
    <mergeCell ref="C6:F6"/>
    <mergeCell ref="A8:B8"/>
    <mergeCell ref="A9:A11"/>
    <mergeCell ref="A12:A14"/>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C5"/>
  <sheetViews>
    <sheetView showGridLines="0" workbookViewId="0">
      <selection activeCell="C5" sqref="C5"/>
    </sheetView>
  </sheetViews>
  <sheetFormatPr defaultColWidth="10.90625" defaultRowHeight="14.5" x14ac:dyDescent="0.35"/>
  <sheetData>
    <row r="5" spans="3:3" x14ac:dyDescent="0.35">
      <c r="C5" s="1" t="s">
        <v>443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4"/>
  <dimension ref="A1:AB26"/>
  <sheetViews>
    <sheetView showGridLines="0" zoomScale="99" zoomScaleNormal="99" workbookViewId="0"/>
  </sheetViews>
  <sheetFormatPr defaultColWidth="10.90625" defaultRowHeight="14.5" x14ac:dyDescent="0.35"/>
  <cols>
    <col min="8" max="8" width="13.1796875" customWidth="1"/>
    <col min="9" max="9" width="23.453125" hidden="1" customWidth="1"/>
    <col min="10" max="10" width="20.6328125" hidden="1" customWidth="1"/>
  </cols>
  <sheetData>
    <row r="1" spans="1:28" x14ac:dyDescent="0.35">
      <c r="A1" s="2" t="s">
        <v>444</v>
      </c>
      <c r="M1" s="114"/>
      <c r="N1" s="114"/>
      <c r="O1" s="114"/>
      <c r="P1" s="114"/>
      <c r="Q1" s="114"/>
      <c r="R1" s="114"/>
      <c r="S1" s="114"/>
      <c r="V1" s="114"/>
      <c r="W1" s="114"/>
      <c r="X1" s="114"/>
      <c r="Y1" s="114"/>
      <c r="Z1" s="114"/>
      <c r="AA1" s="114"/>
      <c r="AB1" s="114"/>
    </row>
    <row r="2" spans="1:28" x14ac:dyDescent="0.35">
      <c r="M2" s="114"/>
      <c r="N2" s="114"/>
      <c r="O2" s="114"/>
      <c r="P2" s="114"/>
      <c r="Q2" s="114"/>
      <c r="R2" s="114"/>
      <c r="S2" s="114"/>
      <c r="V2" s="114"/>
      <c r="W2" s="114"/>
      <c r="X2" s="114"/>
      <c r="Y2" s="114"/>
      <c r="Z2" s="114"/>
      <c r="AA2" s="114"/>
      <c r="AB2" s="114"/>
    </row>
    <row r="3" spans="1:28" x14ac:dyDescent="0.35">
      <c r="M3" s="114"/>
      <c r="N3" s="114"/>
      <c r="O3" s="114"/>
      <c r="P3" s="114"/>
      <c r="Q3" s="114"/>
      <c r="R3" s="114"/>
      <c r="S3" s="114"/>
      <c r="V3" s="114"/>
      <c r="W3" s="114"/>
      <c r="X3" s="114"/>
      <c r="Y3" s="114"/>
      <c r="Z3" s="114"/>
      <c r="AA3" s="114"/>
      <c r="AB3" s="114"/>
    </row>
    <row r="4" spans="1:28" ht="34.25" customHeight="1" x14ac:dyDescent="0.35">
      <c r="A4" s="279"/>
      <c r="B4" s="279"/>
      <c r="C4" s="275" t="s">
        <v>136</v>
      </c>
      <c r="D4" s="276"/>
      <c r="E4" s="276" t="s">
        <v>137</v>
      </c>
      <c r="F4" s="276"/>
      <c r="G4" s="281" t="s">
        <v>59</v>
      </c>
      <c r="H4" s="281"/>
      <c r="I4" s="315" t="s">
        <v>356</v>
      </c>
      <c r="J4" s="315"/>
    </row>
    <row r="5" spans="1:28" ht="43.5" x14ac:dyDescent="0.35">
      <c r="A5" s="279"/>
      <c r="B5" s="279"/>
      <c r="C5" s="134" t="s">
        <v>60</v>
      </c>
      <c r="D5" s="38" t="s">
        <v>61</v>
      </c>
      <c r="E5" s="37" t="s">
        <v>60</v>
      </c>
      <c r="F5" s="38" t="s">
        <v>61</v>
      </c>
      <c r="G5" s="37" t="s">
        <v>60</v>
      </c>
      <c r="H5" s="38" t="s">
        <v>61</v>
      </c>
      <c r="I5" s="194" t="s">
        <v>136</v>
      </c>
      <c r="J5" s="194" t="s">
        <v>137</v>
      </c>
    </row>
    <row r="6" spans="1:28" x14ac:dyDescent="0.35">
      <c r="A6" s="277" t="s">
        <v>59</v>
      </c>
      <c r="B6" s="277"/>
      <c r="C6" s="9">
        <f>SUM(C7:C9)</f>
        <v>19365</v>
      </c>
      <c r="D6" s="34">
        <f>(SUM(C7:C9)/SUM(G7:G9)*100)/100</f>
        <v>0.30895022335673261</v>
      </c>
      <c r="E6" s="9">
        <f>SUM(E7:E9)</f>
        <v>43315</v>
      </c>
      <c r="F6" s="34">
        <f>(SUM(E7:E9)/SUM(G7:G9)*100)/100</f>
        <v>0.69104977664326739</v>
      </c>
      <c r="G6" s="9">
        <f>SUM(G7:G9)</f>
        <v>62680</v>
      </c>
      <c r="H6" s="10">
        <v>1</v>
      </c>
      <c r="I6" s="162">
        <v>0.30895022335673261</v>
      </c>
      <c r="J6" s="162">
        <v>0.69104977664326739</v>
      </c>
    </row>
    <row r="7" spans="1:28" x14ac:dyDescent="0.35">
      <c r="A7" s="234" t="s">
        <v>62</v>
      </c>
      <c r="B7" s="17" t="s">
        <v>63</v>
      </c>
      <c r="C7" s="9">
        <v>9213</v>
      </c>
      <c r="D7" s="34">
        <v>0.21720577140701622</v>
      </c>
      <c r="E7" s="9">
        <v>33203</v>
      </c>
      <c r="F7" s="34">
        <v>0.78279422859298375</v>
      </c>
      <c r="G7" s="9">
        <v>42416</v>
      </c>
      <c r="H7" s="10">
        <v>1</v>
      </c>
      <c r="I7" s="163"/>
      <c r="J7" s="163"/>
    </row>
    <row r="8" spans="1:28" x14ac:dyDescent="0.35">
      <c r="A8" s="234"/>
      <c r="B8" s="17" t="s">
        <v>64</v>
      </c>
      <c r="C8" s="9">
        <v>6356</v>
      </c>
      <c r="D8" s="34">
        <v>0.42023140495867767</v>
      </c>
      <c r="E8" s="9">
        <v>8769</v>
      </c>
      <c r="F8" s="34">
        <v>0.57976859504132228</v>
      </c>
      <c r="G8" s="9">
        <v>15125</v>
      </c>
      <c r="H8" s="10">
        <v>1</v>
      </c>
      <c r="I8" s="163"/>
      <c r="J8" s="163"/>
    </row>
    <row r="9" spans="1:28" x14ac:dyDescent="0.35">
      <c r="A9" s="234"/>
      <c r="B9" s="17" t="s">
        <v>65</v>
      </c>
      <c r="C9" s="9">
        <v>3796</v>
      </c>
      <c r="D9" s="34">
        <v>0.73866510994356882</v>
      </c>
      <c r="E9" s="9">
        <v>1343</v>
      </c>
      <c r="F9" s="34">
        <v>0.26133489005643123</v>
      </c>
      <c r="G9" s="9">
        <v>5139</v>
      </c>
      <c r="H9" s="10">
        <v>1</v>
      </c>
      <c r="I9" s="163"/>
      <c r="J9" s="163"/>
    </row>
    <row r="10" spans="1:28" x14ac:dyDescent="0.35">
      <c r="A10" s="234" t="s">
        <v>66</v>
      </c>
      <c r="B10" s="17" t="s">
        <v>67</v>
      </c>
      <c r="C10" s="9">
        <v>8336</v>
      </c>
      <c r="D10" s="34">
        <v>0.3136546638070512</v>
      </c>
      <c r="E10" s="9">
        <v>18241</v>
      </c>
      <c r="F10" s="34">
        <v>0.6863453361929488</v>
      </c>
      <c r="G10" s="9">
        <v>26577</v>
      </c>
      <c r="H10" s="10">
        <v>1</v>
      </c>
      <c r="I10" s="163"/>
      <c r="J10" s="163"/>
    </row>
    <row r="11" spans="1:28" x14ac:dyDescent="0.35">
      <c r="A11" s="234"/>
      <c r="B11" s="17" t="s">
        <v>68</v>
      </c>
      <c r="C11" s="9">
        <v>4785</v>
      </c>
      <c r="D11" s="34">
        <v>0.33029612756264237</v>
      </c>
      <c r="E11" s="9">
        <v>9702</v>
      </c>
      <c r="F11" s="34">
        <v>0.66970387243735763</v>
      </c>
      <c r="G11" s="9">
        <v>14487</v>
      </c>
      <c r="H11" s="10">
        <v>1</v>
      </c>
      <c r="I11" s="163"/>
      <c r="J11" s="163"/>
    </row>
    <row r="12" spans="1:28" x14ac:dyDescent="0.35">
      <c r="A12" s="234"/>
      <c r="B12" s="17" t="s">
        <v>69</v>
      </c>
      <c r="C12" s="9">
        <v>6244</v>
      </c>
      <c r="D12" s="34">
        <v>0.28886010362694303</v>
      </c>
      <c r="E12" s="9">
        <v>15372</v>
      </c>
      <c r="F12" s="34">
        <v>0.71113989637305697</v>
      </c>
      <c r="G12" s="9">
        <v>21616</v>
      </c>
      <c r="H12" s="10">
        <v>1</v>
      </c>
      <c r="I12" s="163"/>
      <c r="J12" s="163"/>
    </row>
    <row r="13" spans="1:28" x14ac:dyDescent="0.35">
      <c r="A13" s="235" t="s">
        <v>70</v>
      </c>
      <c r="B13" s="17" t="s">
        <v>71</v>
      </c>
      <c r="C13" s="9">
        <v>1827</v>
      </c>
      <c r="D13" s="34">
        <v>0.39769264257727471</v>
      </c>
      <c r="E13" s="9">
        <v>2767</v>
      </c>
      <c r="F13" s="34">
        <v>0.60230735742272534</v>
      </c>
      <c r="G13" s="9">
        <v>4594</v>
      </c>
      <c r="H13" s="10">
        <v>1</v>
      </c>
      <c r="I13" s="163"/>
      <c r="J13" s="163"/>
    </row>
    <row r="14" spans="1:28" x14ac:dyDescent="0.35">
      <c r="A14" s="235"/>
      <c r="B14" s="17" t="s">
        <v>72</v>
      </c>
      <c r="C14" s="9">
        <v>5558</v>
      </c>
      <c r="D14" s="34">
        <v>0.34547488811536547</v>
      </c>
      <c r="E14" s="9">
        <v>10530</v>
      </c>
      <c r="F14" s="34">
        <v>0.65452511188463447</v>
      </c>
      <c r="G14" s="9">
        <v>16088</v>
      </c>
      <c r="H14" s="10">
        <v>1</v>
      </c>
      <c r="I14" s="163"/>
      <c r="J14" s="163"/>
    </row>
    <row r="15" spans="1:28" x14ac:dyDescent="0.35">
      <c r="A15" s="235"/>
      <c r="B15" s="17" t="s">
        <v>73</v>
      </c>
      <c r="C15" s="9">
        <v>9242</v>
      </c>
      <c r="D15" s="34">
        <v>0.30677819823408353</v>
      </c>
      <c r="E15" s="9">
        <v>20884</v>
      </c>
      <c r="F15" s="34">
        <v>0.69322180176591663</v>
      </c>
      <c r="G15" s="9">
        <v>30126</v>
      </c>
      <c r="H15" s="10">
        <v>1</v>
      </c>
      <c r="I15" s="163"/>
      <c r="J15" s="163"/>
    </row>
    <row r="16" spans="1:28" x14ac:dyDescent="0.35">
      <c r="A16" s="235"/>
      <c r="B16" s="17" t="s">
        <v>74</v>
      </c>
      <c r="C16" s="9">
        <v>2738</v>
      </c>
      <c r="D16" s="34">
        <v>0.2306266846361186</v>
      </c>
      <c r="E16" s="9">
        <v>9134</v>
      </c>
      <c r="F16" s="34">
        <v>0.76937331536388143</v>
      </c>
      <c r="G16" s="9">
        <v>11872</v>
      </c>
      <c r="H16" s="10">
        <v>1</v>
      </c>
      <c r="I16" s="163"/>
      <c r="J16" s="163"/>
    </row>
    <row r="21" spans="2:28" x14ac:dyDescent="0.35">
      <c r="M21" s="114"/>
      <c r="N21" s="114"/>
      <c r="O21" s="114"/>
      <c r="P21" s="114"/>
      <c r="Q21" s="114"/>
      <c r="R21" s="114"/>
      <c r="S21" s="114"/>
      <c r="V21" s="114"/>
      <c r="W21" s="114"/>
      <c r="X21" s="114"/>
      <c r="Y21" s="114"/>
      <c r="Z21" s="114"/>
      <c r="AA21" s="114"/>
      <c r="AB21" s="114"/>
    </row>
    <row r="22" spans="2:28" x14ac:dyDescent="0.35">
      <c r="M22" s="114"/>
      <c r="N22" s="114"/>
      <c r="O22" s="114"/>
      <c r="P22" s="114"/>
      <c r="Q22" s="114"/>
      <c r="R22" s="114"/>
      <c r="S22" s="114"/>
      <c r="V22" s="114"/>
      <c r="W22" s="114"/>
      <c r="X22" s="114"/>
      <c r="Y22" s="114"/>
      <c r="Z22" s="114"/>
      <c r="AA22" s="114"/>
      <c r="AB22" s="114"/>
    </row>
    <row r="23" spans="2:28" x14ac:dyDescent="0.35">
      <c r="M23" s="114"/>
      <c r="N23" s="114"/>
      <c r="O23" s="114"/>
      <c r="P23" s="114"/>
      <c r="Q23" s="114"/>
      <c r="R23" s="114"/>
      <c r="S23" s="114"/>
      <c r="V23" s="114"/>
      <c r="W23" s="114"/>
      <c r="X23" s="114"/>
      <c r="Y23" s="114"/>
      <c r="Z23" s="114"/>
      <c r="AA23" s="114"/>
      <c r="AB23" s="114"/>
    </row>
    <row r="26" spans="2:28" x14ac:dyDescent="0.35">
      <c r="B26" s="52"/>
    </row>
  </sheetData>
  <mergeCells count="9">
    <mergeCell ref="A13:A16"/>
    <mergeCell ref="A7:A9"/>
    <mergeCell ref="A4:B5"/>
    <mergeCell ref="C4:D4"/>
    <mergeCell ref="I4:J4"/>
    <mergeCell ref="E4:F4"/>
    <mergeCell ref="G4:H4"/>
    <mergeCell ref="A6:B6"/>
    <mergeCell ref="A10: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T67"/>
  <sheetViews>
    <sheetView showGridLines="0" zoomScaleNormal="100" workbookViewId="0"/>
  </sheetViews>
  <sheetFormatPr defaultColWidth="10.90625" defaultRowHeight="14.5" x14ac:dyDescent="0.35"/>
  <cols>
    <col min="4" max="4" width="12.6328125" bestFit="1" customWidth="1"/>
  </cols>
  <sheetData>
    <row r="1" spans="2:20" x14ac:dyDescent="0.35">
      <c r="B1" t="s">
        <v>75</v>
      </c>
    </row>
    <row r="2" spans="2:20" x14ac:dyDescent="0.35">
      <c r="K2" s="106"/>
      <c r="T2" s="105"/>
    </row>
    <row r="4" spans="2:20" x14ac:dyDescent="0.35">
      <c r="B4" s="232"/>
      <c r="C4" s="233"/>
      <c r="D4" s="135" t="s">
        <v>60</v>
      </c>
      <c r="E4" s="38" t="s">
        <v>61</v>
      </c>
    </row>
    <row r="5" spans="2:20" ht="18.5" x14ac:dyDescent="0.35">
      <c r="B5" s="236" t="s">
        <v>59</v>
      </c>
      <c r="C5" s="237"/>
      <c r="D5" s="152">
        <v>62680</v>
      </c>
      <c r="E5" s="40">
        <v>1</v>
      </c>
      <c r="J5" s="99"/>
    </row>
    <row r="6" spans="2:20" x14ac:dyDescent="0.35">
      <c r="B6" s="234" t="s">
        <v>62</v>
      </c>
      <c r="C6" s="17" t="s">
        <v>63</v>
      </c>
      <c r="D6" s="152">
        <v>42416</v>
      </c>
      <c r="E6" s="40">
        <v>0.67669999999999997</v>
      </c>
    </row>
    <row r="7" spans="2:20" x14ac:dyDescent="0.35">
      <c r="B7" s="234"/>
      <c r="C7" s="17" t="s">
        <v>64</v>
      </c>
      <c r="D7" s="152">
        <v>15125</v>
      </c>
      <c r="E7" s="40">
        <v>0.24129999999999999</v>
      </c>
      <c r="G7" s="6"/>
    </row>
    <row r="8" spans="2:20" x14ac:dyDescent="0.35">
      <c r="B8" s="234"/>
      <c r="C8" s="17" t="s">
        <v>65</v>
      </c>
      <c r="D8" s="152">
        <v>5139</v>
      </c>
      <c r="E8" s="40">
        <v>8.2000000000000003E-2</v>
      </c>
    </row>
    <row r="9" spans="2:20" x14ac:dyDescent="0.35">
      <c r="B9" s="234" t="s">
        <v>66</v>
      </c>
      <c r="C9" s="7" t="s">
        <v>67</v>
      </c>
      <c r="D9" s="152">
        <v>26577</v>
      </c>
      <c r="E9" s="153">
        <v>0.42399999999999999</v>
      </c>
    </row>
    <row r="10" spans="2:20" x14ac:dyDescent="0.35">
      <c r="B10" s="234"/>
      <c r="C10" s="7" t="s">
        <v>68</v>
      </c>
      <c r="D10" s="152">
        <v>14487</v>
      </c>
      <c r="E10" s="40">
        <v>0.2311</v>
      </c>
    </row>
    <row r="11" spans="2:20" x14ac:dyDescent="0.35">
      <c r="B11" s="234"/>
      <c r="C11" s="7" t="s">
        <v>69</v>
      </c>
      <c r="D11" s="152">
        <v>21616</v>
      </c>
      <c r="E11" s="40">
        <v>0.34489999999999998</v>
      </c>
    </row>
    <row r="12" spans="2:20" x14ac:dyDescent="0.35">
      <c r="B12" s="235" t="s">
        <v>70</v>
      </c>
      <c r="C12" s="17" t="s">
        <v>71</v>
      </c>
      <c r="D12" s="152">
        <v>4594</v>
      </c>
      <c r="E12" s="40">
        <v>7.3300000000000004E-2</v>
      </c>
    </row>
    <row r="13" spans="2:20" x14ac:dyDescent="0.35">
      <c r="B13" s="235"/>
      <c r="C13" s="17" t="s">
        <v>72</v>
      </c>
      <c r="D13" s="152">
        <v>16088</v>
      </c>
      <c r="E13" s="40">
        <v>0.25670000000000004</v>
      </c>
    </row>
    <row r="14" spans="2:20" x14ac:dyDescent="0.35">
      <c r="B14" s="235"/>
      <c r="C14" s="17" t="s">
        <v>73</v>
      </c>
      <c r="D14" s="152">
        <v>30126</v>
      </c>
      <c r="E14" s="40">
        <v>0.48060000000000003</v>
      </c>
    </row>
    <row r="15" spans="2:20" x14ac:dyDescent="0.35">
      <c r="B15" s="235"/>
      <c r="C15" s="17" t="s">
        <v>74</v>
      </c>
      <c r="D15" s="152">
        <v>11872</v>
      </c>
      <c r="E15" s="40">
        <v>0.18940000000000001</v>
      </c>
    </row>
    <row r="21" spans="9:11" x14ac:dyDescent="0.35">
      <c r="K21" s="105"/>
    </row>
    <row r="31" spans="9:11" ht="18.5" x14ac:dyDescent="0.35">
      <c r="I31" s="99"/>
    </row>
    <row r="63" spans="12:12" x14ac:dyDescent="0.35">
      <c r="L63" s="107"/>
    </row>
    <row r="67" spans="12:12" x14ac:dyDescent="0.35">
      <c r="L67" s="108"/>
    </row>
  </sheetData>
  <mergeCells count="5">
    <mergeCell ref="B4:C4"/>
    <mergeCell ref="B6:B8"/>
    <mergeCell ref="B12:B15"/>
    <mergeCell ref="B9:B11"/>
    <mergeCell ref="B5:C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5"/>
  <dimension ref="A1:AD177"/>
  <sheetViews>
    <sheetView zoomScale="108" zoomScaleNormal="108" workbookViewId="0"/>
  </sheetViews>
  <sheetFormatPr defaultColWidth="10.81640625" defaultRowHeight="14.5" x14ac:dyDescent="0.35"/>
  <cols>
    <col min="1" max="1" width="10.81640625" style="64"/>
    <col min="2" max="2" width="11.6328125" style="64" customWidth="1"/>
    <col min="3" max="3" width="11.6328125" style="64" bestFit="1" customWidth="1"/>
    <col min="4" max="4" width="12.453125" style="64" bestFit="1" customWidth="1"/>
    <col min="5" max="6" width="10.81640625" style="64"/>
    <col min="7" max="7" width="10.81640625" style="64" customWidth="1"/>
    <col min="8" max="8" width="4.453125" style="64" customWidth="1"/>
    <col min="9" max="9" width="12.6328125" style="64" customWidth="1"/>
    <col min="10" max="12" width="10.81640625" style="64" customWidth="1"/>
    <col min="13" max="14" width="10.81640625" style="64" hidden="1" customWidth="1"/>
    <col min="15" max="19" width="10.81640625" style="64" customWidth="1"/>
    <col min="20" max="16384" width="10.81640625" style="64"/>
  </cols>
  <sheetData>
    <row r="1" spans="1:30" x14ac:dyDescent="0.35">
      <c r="A1" s="64" t="s">
        <v>450</v>
      </c>
      <c r="O1" s="119"/>
      <c r="P1" s="119"/>
      <c r="Q1" s="119"/>
      <c r="R1" s="119"/>
      <c r="S1" s="119"/>
      <c r="T1" s="119"/>
      <c r="U1" s="119"/>
      <c r="X1" s="119"/>
      <c r="Y1" s="119"/>
      <c r="Z1" s="119"/>
      <c r="AA1" s="119"/>
      <c r="AB1" s="119"/>
      <c r="AC1" s="119"/>
      <c r="AD1" s="119"/>
    </row>
    <row r="2" spans="1:30" x14ac:dyDescent="0.35">
      <c r="O2" s="119"/>
      <c r="P2" s="119"/>
      <c r="Q2" s="119"/>
      <c r="R2" s="119"/>
      <c r="S2" s="119"/>
      <c r="T2" s="119"/>
      <c r="U2" s="119"/>
      <c r="X2" s="119"/>
      <c r="Y2" s="119"/>
      <c r="Z2" s="119"/>
      <c r="AA2" s="119"/>
      <c r="AB2" s="119"/>
      <c r="AC2" s="119"/>
      <c r="AD2" s="119"/>
    </row>
    <row r="3" spans="1:30" x14ac:dyDescent="0.35">
      <c r="F3"/>
      <c r="O3" s="119"/>
      <c r="P3" s="119"/>
      <c r="Q3" s="119"/>
      <c r="R3" s="119"/>
      <c r="S3" s="119"/>
      <c r="T3" s="119"/>
      <c r="U3" s="119"/>
      <c r="W3"/>
      <c r="X3" s="119"/>
      <c r="Y3" s="119"/>
      <c r="Z3" s="119"/>
      <c r="AA3" s="119"/>
      <c r="AB3" s="119"/>
      <c r="AC3" s="119"/>
      <c r="AD3" s="119"/>
    </row>
    <row r="4" spans="1:30" ht="36.5" customHeight="1" x14ac:dyDescent="0.35">
      <c r="A4" s="323"/>
      <c r="B4" s="324"/>
      <c r="C4" s="327" t="s">
        <v>140</v>
      </c>
      <c r="D4" s="319"/>
      <c r="E4" s="319"/>
      <c r="F4" s="319"/>
    </row>
    <row r="5" spans="1:30" ht="29" x14ac:dyDescent="0.35">
      <c r="A5" s="325"/>
      <c r="B5" s="326"/>
      <c r="C5" s="139" t="s">
        <v>139</v>
      </c>
      <c r="D5" s="123" t="s">
        <v>100</v>
      </c>
      <c r="E5" s="123" t="s">
        <v>96</v>
      </c>
      <c r="F5" s="140" t="s">
        <v>97</v>
      </c>
    </row>
    <row r="6" spans="1:30" x14ac:dyDescent="0.35">
      <c r="A6" s="328" t="s">
        <v>59</v>
      </c>
      <c r="B6" s="328"/>
      <c r="C6" s="96">
        <v>40.846535486041034</v>
      </c>
      <c r="D6" s="96">
        <v>68.419499394100612</v>
      </c>
      <c r="E6" s="92">
        <v>1</v>
      </c>
      <c r="F6" s="92">
        <v>900</v>
      </c>
    </row>
    <row r="7" spans="1:30" x14ac:dyDescent="0.35">
      <c r="A7" s="329" t="s">
        <v>62</v>
      </c>
      <c r="B7" s="91" t="s">
        <v>63</v>
      </c>
      <c r="C7" s="96">
        <v>34.274984577421343</v>
      </c>
      <c r="D7" s="96">
        <v>42.407327354025746</v>
      </c>
      <c r="E7" s="92">
        <v>1</v>
      </c>
      <c r="F7" s="92">
        <v>180</v>
      </c>
    </row>
    <row r="8" spans="1:30" x14ac:dyDescent="0.35">
      <c r="A8" s="329"/>
      <c r="B8" s="67" t="s">
        <v>64</v>
      </c>
      <c r="C8" s="96">
        <v>41.649365968740781</v>
      </c>
      <c r="D8" s="96">
        <v>58.686196374259275</v>
      </c>
      <c r="E8" s="92">
        <v>1</v>
      </c>
      <c r="F8" s="92">
        <v>360</v>
      </c>
    </row>
    <row r="9" spans="1:30" x14ac:dyDescent="0.35">
      <c r="A9" s="329"/>
      <c r="B9" s="67" t="s">
        <v>65</v>
      </c>
      <c r="C9" s="96">
        <v>60.622211204759545</v>
      </c>
      <c r="D9" s="96">
        <v>124.52125807574735</v>
      </c>
      <c r="E9" s="92">
        <v>1</v>
      </c>
      <c r="F9" s="92">
        <v>900</v>
      </c>
    </row>
    <row r="10" spans="1:30" x14ac:dyDescent="0.35">
      <c r="A10" s="329" t="s">
        <v>66</v>
      </c>
      <c r="B10" s="67" t="s">
        <v>67</v>
      </c>
      <c r="C10" s="96">
        <v>46.13623188405797</v>
      </c>
      <c r="D10" s="96">
        <v>76.391045103151185</v>
      </c>
      <c r="E10" s="92">
        <v>1</v>
      </c>
      <c r="F10" s="92">
        <v>900</v>
      </c>
    </row>
    <row r="11" spans="1:30" x14ac:dyDescent="0.35">
      <c r="A11" s="329"/>
      <c r="B11" s="67" t="s">
        <v>68</v>
      </c>
      <c r="C11" s="96">
        <v>59.841269841269842</v>
      </c>
      <c r="D11" s="96">
        <v>78.237317031261099</v>
      </c>
      <c r="E11" s="92">
        <v>1</v>
      </c>
      <c r="F11" s="92">
        <v>540</v>
      </c>
    </row>
    <row r="12" spans="1:30" x14ac:dyDescent="0.35">
      <c r="A12" s="329"/>
      <c r="B12" s="67" t="s">
        <v>69</v>
      </c>
      <c r="C12" s="96">
        <v>22.98581560283688</v>
      </c>
      <c r="D12" s="96">
        <v>40.740943480996521</v>
      </c>
      <c r="E12" s="92">
        <v>1</v>
      </c>
      <c r="F12" s="92">
        <v>360</v>
      </c>
    </row>
    <row r="13" spans="1:30" x14ac:dyDescent="0.35">
      <c r="A13" s="330" t="s">
        <v>70</v>
      </c>
      <c r="B13" s="67" t="s">
        <v>71</v>
      </c>
      <c r="C13" s="96">
        <v>44.039145907473312</v>
      </c>
      <c r="D13" s="96">
        <v>48.799430852482203</v>
      </c>
      <c r="E13" s="97">
        <v>1</v>
      </c>
      <c r="F13" s="97">
        <v>180</v>
      </c>
    </row>
    <row r="14" spans="1:30" x14ac:dyDescent="0.35">
      <c r="A14" s="330"/>
      <c r="B14" s="67" t="s">
        <v>72</v>
      </c>
      <c r="C14" s="96">
        <v>41.045226130653269</v>
      </c>
      <c r="D14" s="96">
        <v>96.322904729151617</v>
      </c>
      <c r="E14" s="97">
        <v>1</v>
      </c>
      <c r="F14" s="97">
        <v>900</v>
      </c>
    </row>
    <row r="15" spans="1:30" x14ac:dyDescent="0.35">
      <c r="A15" s="330"/>
      <c r="B15" s="67" t="s">
        <v>73</v>
      </c>
      <c r="C15" s="96">
        <v>39.999056010069225</v>
      </c>
      <c r="D15" s="96">
        <v>60.681241415209705</v>
      </c>
      <c r="E15" s="97">
        <v>1</v>
      </c>
      <c r="F15" s="97">
        <v>540</v>
      </c>
    </row>
    <row r="16" spans="1:30" x14ac:dyDescent="0.35">
      <c r="A16" s="330"/>
      <c r="B16" s="67" t="s">
        <v>74</v>
      </c>
      <c r="C16" s="96">
        <v>41.882241215574545</v>
      </c>
      <c r="D16" s="96">
        <v>54.490517799718653</v>
      </c>
      <c r="E16" s="97">
        <v>1</v>
      </c>
      <c r="F16" s="97">
        <v>360</v>
      </c>
    </row>
    <row r="20" spans="1:30" x14ac:dyDescent="0.35">
      <c r="X20" s="119"/>
      <c r="Y20" s="119"/>
      <c r="Z20" s="119"/>
      <c r="AA20" s="119"/>
      <c r="AB20" s="119"/>
      <c r="AC20" s="119"/>
      <c r="AD20" s="119"/>
    </row>
    <row r="24" spans="1:30" x14ac:dyDescent="0.35">
      <c r="A24" s="64" t="s">
        <v>142</v>
      </c>
      <c r="O24" s="219"/>
      <c r="P24" s="219"/>
      <c r="Q24" s="219"/>
      <c r="R24" s="219"/>
      <c r="S24" s="219"/>
      <c r="T24" s="219"/>
      <c r="U24" s="219"/>
      <c r="X24" s="219"/>
      <c r="Y24" s="219"/>
      <c r="Z24" s="219"/>
      <c r="AA24" s="219"/>
      <c r="AB24" s="219"/>
      <c r="AC24" s="219"/>
      <c r="AD24" s="219"/>
    </row>
    <row r="25" spans="1:30" x14ac:dyDescent="0.35">
      <c r="O25" s="219"/>
      <c r="P25" s="219"/>
      <c r="Q25" s="219"/>
      <c r="R25" s="219"/>
      <c r="S25" s="219"/>
      <c r="T25" s="219"/>
      <c r="U25" s="219"/>
      <c r="X25" s="219"/>
      <c r="Y25" s="219"/>
      <c r="Z25" s="219"/>
      <c r="AA25" s="219"/>
      <c r="AB25" s="219"/>
      <c r="AC25" s="219"/>
      <c r="AD25" s="219"/>
    </row>
    <row r="26" spans="1:30" x14ac:dyDescent="0.35">
      <c r="O26" s="219"/>
      <c r="P26" s="219"/>
      <c r="Q26" s="219"/>
      <c r="R26" s="219"/>
      <c r="S26" s="219"/>
      <c r="T26" s="219"/>
      <c r="U26" s="219"/>
      <c r="X26" s="219"/>
      <c r="Y26" s="219"/>
      <c r="Z26" s="219"/>
      <c r="AA26" s="219"/>
      <c r="AB26" s="219"/>
      <c r="AC26" s="219"/>
      <c r="AD26" s="219"/>
    </row>
    <row r="27" spans="1:30" ht="33" customHeight="1" x14ac:dyDescent="0.35">
      <c r="A27" s="317"/>
      <c r="B27" s="317"/>
      <c r="C27" s="319" t="s">
        <v>141</v>
      </c>
      <c r="D27" s="319"/>
      <c r="E27" s="319"/>
      <c r="F27" s="319"/>
    </row>
    <row r="28" spans="1:30" ht="29" x14ac:dyDescent="0.35">
      <c r="A28" s="317"/>
      <c r="B28" s="317"/>
      <c r="C28" s="94" t="s">
        <v>139</v>
      </c>
      <c r="D28" s="94" t="s">
        <v>100</v>
      </c>
      <c r="E28" s="94" t="s">
        <v>96</v>
      </c>
      <c r="F28" s="95" t="s">
        <v>97</v>
      </c>
    </row>
    <row r="29" spans="1:30" x14ac:dyDescent="0.35">
      <c r="A29" s="320" t="s">
        <v>59</v>
      </c>
      <c r="B29" s="320"/>
      <c r="C29" s="96">
        <v>29.50288011752426</v>
      </c>
      <c r="D29" s="96">
        <v>45.051387163167043</v>
      </c>
      <c r="E29" s="92">
        <v>1</v>
      </c>
      <c r="F29" s="92">
        <v>720</v>
      </c>
    </row>
    <row r="30" spans="1:30" x14ac:dyDescent="0.35">
      <c r="A30" s="321" t="s">
        <v>62</v>
      </c>
      <c r="B30" s="91" t="s">
        <v>63</v>
      </c>
      <c r="C30" s="96">
        <v>31.345671871987662</v>
      </c>
      <c r="D30" s="96">
        <v>51.563138992535485</v>
      </c>
      <c r="E30" s="92">
        <v>1</v>
      </c>
      <c r="F30" s="92">
        <v>720</v>
      </c>
    </row>
    <row r="31" spans="1:30" x14ac:dyDescent="0.35">
      <c r="A31" s="321"/>
      <c r="B31" s="67" t="s">
        <v>64</v>
      </c>
      <c r="C31" s="96">
        <v>25.959707988207217</v>
      </c>
      <c r="D31" s="96">
        <v>33.012390847671824</v>
      </c>
      <c r="E31" s="92">
        <v>1</v>
      </c>
      <c r="F31" s="92">
        <v>360</v>
      </c>
    </row>
    <row r="32" spans="1:30" x14ac:dyDescent="0.35">
      <c r="A32" s="321"/>
      <c r="B32" s="67" t="s">
        <v>65</v>
      </c>
      <c r="C32" s="96">
        <v>28.422871504869619</v>
      </c>
      <c r="D32" s="96">
        <v>31.813107279372112</v>
      </c>
      <c r="E32" s="92">
        <v>1</v>
      </c>
      <c r="F32" s="92">
        <v>180</v>
      </c>
    </row>
    <row r="33" spans="1:30" x14ac:dyDescent="0.35">
      <c r="A33" s="322" t="s">
        <v>66</v>
      </c>
      <c r="B33" s="67" t="s">
        <v>67</v>
      </c>
      <c r="C33" s="96">
        <v>28.682551766138854</v>
      </c>
      <c r="D33" s="96">
        <v>33.101521338901286</v>
      </c>
      <c r="E33" s="92">
        <v>1</v>
      </c>
      <c r="F33" s="92">
        <v>270</v>
      </c>
    </row>
    <row r="34" spans="1:30" x14ac:dyDescent="0.35">
      <c r="A34" s="322"/>
      <c r="B34" s="67" t="s">
        <v>68</v>
      </c>
      <c r="C34" s="96">
        <v>32.442622950819676</v>
      </c>
      <c r="D34" s="96">
        <v>43.380019359581944</v>
      </c>
      <c r="E34" s="92">
        <v>1</v>
      </c>
      <c r="F34" s="92">
        <v>360</v>
      </c>
    </row>
    <row r="35" spans="1:30" x14ac:dyDescent="0.35">
      <c r="A35" s="322"/>
      <c r="B35" s="67" t="s">
        <v>69</v>
      </c>
      <c r="C35" s="96">
        <v>28.460251046025103</v>
      </c>
      <c r="D35" s="96">
        <v>63.140798919832172</v>
      </c>
      <c r="E35" s="92">
        <v>1</v>
      </c>
      <c r="F35" s="92">
        <v>720</v>
      </c>
    </row>
    <row r="36" spans="1:30" x14ac:dyDescent="0.35">
      <c r="A36" s="316" t="s">
        <v>70</v>
      </c>
      <c r="B36" s="67" t="s">
        <v>71</v>
      </c>
      <c r="C36" s="96">
        <v>27.440793201133143</v>
      </c>
      <c r="D36" s="96">
        <v>32.953817947004367</v>
      </c>
      <c r="E36" s="92">
        <v>1</v>
      </c>
      <c r="F36" s="92">
        <v>150</v>
      </c>
    </row>
    <row r="37" spans="1:30" x14ac:dyDescent="0.35">
      <c r="A37" s="316"/>
      <c r="B37" s="67" t="s">
        <v>72</v>
      </c>
      <c r="C37" s="96">
        <v>30.834783984807721</v>
      </c>
      <c r="D37" s="96">
        <v>42.884625348067189</v>
      </c>
      <c r="E37" s="92">
        <v>1</v>
      </c>
      <c r="F37" s="92">
        <v>360</v>
      </c>
    </row>
    <row r="38" spans="1:30" x14ac:dyDescent="0.35">
      <c r="A38" s="316"/>
      <c r="B38" s="67" t="s">
        <v>73</v>
      </c>
      <c r="C38" s="96">
        <v>28.01434903463301</v>
      </c>
      <c r="D38" s="96">
        <v>44.252676114567976</v>
      </c>
      <c r="E38" s="92">
        <v>1</v>
      </c>
      <c r="F38" s="92">
        <v>720</v>
      </c>
    </row>
    <row r="39" spans="1:30" x14ac:dyDescent="0.35">
      <c r="A39" s="316"/>
      <c r="B39" s="67" t="s">
        <v>74</v>
      </c>
      <c r="C39" s="96">
        <v>32.865384615384613</v>
      </c>
      <c r="D39" s="96">
        <v>53.505202981005255</v>
      </c>
      <c r="E39" s="92">
        <v>1</v>
      </c>
      <c r="F39" s="92">
        <v>360</v>
      </c>
    </row>
    <row r="40" spans="1:30" x14ac:dyDescent="0.35">
      <c r="A40" s="115"/>
      <c r="C40" s="118"/>
      <c r="D40" s="118"/>
      <c r="E40" s="117"/>
      <c r="F40" s="117"/>
    </row>
    <row r="41" spans="1:30" x14ac:dyDescent="0.35">
      <c r="A41" s="115"/>
      <c r="C41" s="118"/>
      <c r="D41" s="118"/>
      <c r="E41" s="117"/>
      <c r="F41" s="117"/>
      <c r="O41" s="219"/>
      <c r="P41" s="219"/>
      <c r="Q41" s="219"/>
      <c r="R41" s="219"/>
      <c r="S41" s="219"/>
      <c r="T41" s="219"/>
      <c r="U41" s="219"/>
      <c r="X41" s="219"/>
      <c r="Y41" s="219"/>
      <c r="Z41" s="219"/>
      <c r="AA41" s="219"/>
      <c r="AB41" s="219"/>
      <c r="AC41" s="219"/>
      <c r="AD41" s="219"/>
    </row>
    <row r="42" spans="1:30" x14ac:dyDescent="0.35">
      <c r="A42" s="115"/>
      <c r="C42" s="118"/>
      <c r="D42" s="118"/>
      <c r="E42" s="117"/>
      <c r="F42" s="117"/>
      <c r="O42" s="219"/>
      <c r="P42" s="219"/>
      <c r="Q42" s="219"/>
      <c r="R42" s="219"/>
      <c r="S42" s="219"/>
      <c r="T42" s="219"/>
      <c r="U42" s="219"/>
      <c r="X42" s="219"/>
      <c r="Y42" s="219"/>
      <c r="Z42" s="219"/>
      <c r="AA42" s="219"/>
      <c r="AB42" s="219"/>
      <c r="AC42" s="219"/>
      <c r="AD42" s="219"/>
    </row>
    <row r="43" spans="1:30" x14ac:dyDescent="0.35">
      <c r="A43" s="115"/>
      <c r="C43" s="118"/>
      <c r="D43" s="118"/>
      <c r="E43" s="117"/>
      <c r="F43" s="117"/>
      <c r="O43" s="219"/>
      <c r="P43" s="219"/>
      <c r="Q43" s="219"/>
      <c r="R43" s="219"/>
      <c r="S43" s="219"/>
      <c r="T43" s="219"/>
      <c r="U43" s="219"/>
      <c r="X43" s="219"/>
      <c r="Y43" s="219"/>
      <c r="Z43" s="219"/>
      <c r="AA43" s="219"/>
      <c r="AB43" s="219"/>
      <c r="AC43" s="219"/>
      <c r="AD43" s="219"/>
    </row>
    <row r="44" spans="1:30" x14ac:dyDescent="0.35">
      <c r="A44" s="115"/>
      <c r="C44" s="118"/>
      <c r="D44" s="118"/>
      <c r="E44" s="117"/>
      <c r="F44" s="117"/>
    </row>
    <row r="45" spans="1:30" x14ac:dyDescent="0.35">
      <c r="A45" s="115"/>
      <c r="C45" s="118"/>
      <c r="D45" s="118"/>
      <c r="E45" s="117"/>
      <c r="F45" s="117"/>
    </row>
    <row r="46" spans="1:30" x14ac:dyDescent="0.35">
      <c r="A46" s="115"/>
      <c r="C46" s="118"/>
      <c r="D46" s="118"/>
      <c r="E46" s="117"/>
      <c r="F46" s="117"/>
    </row>
    <row r="47" spans="1:30" x14ac:dyDescent="0.35">
      <c r="A47" s="115"/>
      <c r="C47" s="118"/>
      <c r="D47" s="118"/>
      <c r="E47" s="117"/>
      <c r="F47" s="117"/>
    </row>
    <row r="48" spans="1:30" x14ac:dyDescent="0.35">
      <c r="A48" s="115"/>
      <c r="C48" s="118"/>
      <c r="D48" s="118"/>
      <c r="E48" s="117"/>
      <c r="F48" s="117"/>
    </row>
    <row r="49" spans="1:30" x14ac:dyDescent="0.35">
      <c r="A49" s="115"/>
      <c r="C49" s="118"/>
      <c r="D49" s="118"/>
      <c r="E49" s="117"/>
      <c r="F49" s="117"/>
    </row>
    <row r="50" spans="1:30" x14ac:dyDescent="0.35">
      <c r="A50" s="115"/>
      <c r="C50" s="118"/>
      <c r="D50" s="118"/>
      <c r="E50" s="117"/>
      <c r="F50" s="117"/>
    </row>
    <row r="51" spans="1:30" x14ac:dyDescent="0.35">
      <c r="A51" s="115"/>
      <c r="C51" s="118"/>
      <c r="D51" s="118"/>
      <c r="E51" s="117"/>
      <c r="F51" s="117"/>
    </row>
    <row r="52" spans="1:30" x14ac:dyDescent="0.35">
      <c r="A52" s="115"/>
      <c r="C52" s="118"/>
      <c r="D52" s="118"/>
      <c r="E52" s="117"/>
      <c r="F52" s="117"/>
    </row>
    <row r="53" spans="1:30" x14ac:dyDescent="0.35">
      <c r="A53" s="115"/>
      <c r="C53" s="118"/>
      <c r="D53" s="118"/>
      <c r="E53" s="117"/>
      <c r="F53" s="117"/>
    </row>
    <row r="54" spans="1:30" x14ac:dyDescent="0.35">
      <c r="A54" s="115"/>
      <c r="C54" s="118"/>
      <c r="D54" s="118"/>
      <c r="E54" s="117"/>
      <c r="F54" s="117"/>
    </row>
    <row r="55" spans="1:30" x14ac:dyDescent="0.35">
      <c r="A55" s="115"/>
      <c r="C55" s="118"/>
      <c r="D55" s="118"/>
      <c r="E55" s="117"/>
      <c r="F55" s="117"/>
    </row>
    <row r="56" spans="1:30" x14ac:dyDescent="0.35">
      <c r="A56" s="115"/>
      <c r="C56" s="118"/>
      <c r="D56" s="118"/>
      <c r="E56" s="117"/>
      <c r="F56" s="117"/>
    </row>
    <row r="57" spans="1:30" x14ac:dyDescent="0.35">
      <c r="A57" s="115"/>
      <c r="C57" s="118"/>
      <c r="D57" s="118"/>
      <c r="E57" s="117"/>
      <c r="F57" s="117"/>
    </row>
    <row r="58" spans="1:30" x14ac:dyDescent="0.35">
      <c r="A58" s="64" t="s">
        <v>143</v>
      </c>
      <c r="O58" s="119"/>
      <c r="P58" s="119"/>
      <c r="Q58" s="119"/>
      <c r="R58" s="119"/>
      <c r="S58" s="119"/>
      <c r="T58" s="119"/>
      <c r="U58" s="119"/>
      <c r="X58" s="119"/>
      <c r="Y58" s="119"/>
      <c r="Z58" s="119"/>
      <c r="AA58" s="119"/>
      <c r="AB58" s="119"/>
      <c r="AC58" s="119"/>
      <c r="AD58" s="119"/>
    </row>
    <row r="59" spans="1:30" x14ac:dyDescent="0.35">
      <c r="O59" s="119"/>
      <c r="P59" s="119"/>
      <c r="Q59" s="119"/>
      <c r="R59" s="119"/>
      <c r="S59" s="119"/>
      <c r="T59" s="119"/>
      <c r="U59" s="119"/>
      <c r="X59" s="119"/>
      <c r="Y59" s="119"/>
      <c r="Z59" s="119"/>
      <c r="AA59" s="119"/>
      <c r="AB59" s="119"/>
      <c r="AC59" s="119"/>
      <c r="AD59" s="119"/>
    </row>
    <row r="60" spans="1:30" x14ac:dyDescent="0.35">
      <c r="O60" s="119"/>
      <c r="P60" s="119"/>
      <c r="Q60" s="119"/>
      <c r="R60" s="119"/>
      <c r="S60" s="119"/>
      <c r="T60" s="119"/>
      <c r="U60" s="119"/>
      <c r="X60" s="119"/>
      <c r="Y60" s="119"/>
      <c r="Z60" s="119"/>
      <c r="AA60" s="119"/>
      <c r="AB60" s="119"/>
      <c r="AC60" s="119"/>
      <c r="AD60" s="119"/>
    </row>
    <row r="61" spans="1:30" ht="32.5" customHeight="1" x14ac:dyDescent="0.35">
      <c r="A61" s="317"/>
      <c r="B61" s="317"/>
      <c r="C61" s="319" t="s">
        <v>144</v>
      </c>
      <c r="D61" s="319"/>
      <c r="E61" s="319"/>
      <c r="F61" s="319"/>
    </row>
    <row r="62" spans="1:30" ht="29" x14ac:dyDescent="0.35">
      <c r="A62" s="317"/>
      <c r="B62" s="317"/>
      <c r="C62" s="94" t="s">
        <v>139</v>
      </c>
      <c r="D62" s="94" t="s">
        <v>100</v>
      </c>
      <c r="E62" s="94" t="s">
        <v>96</v>
      </c>
      <c r="F62" s="95" t="s">
        <v>97</v>
      </c>
    </row>
    <row r="63" spans="1:30" x14ac:dyDescent="0.35">
      <c r="A63" s="320" t="s">
        <v>59</v>
      </c>
      <c r="B63" s="320"/>
      <c r="C63" s="98">
        <v>27.551496388028895</v>
      </c>
      <c r="D63" s="98">
        <v>47.500298966701472</v>
      </c>
      <c r="E63" s="92">
        <v>1</v>
      </c>
      <c r="F63" s="92">
        <v>900</v>
      </c>
    </row>
    <row r="64" spans="1:30" x14ac:dyDescent="0.35">
      <c r="A64" s="321" t="s">
        <v>62</v>
      </c>
      <c r="B64" s="91" t="s">
        <v>63</v>
      </c>
      <c r="C64" s="98">
        <v>28.659011587323747</v>
      </c>
      <c r="D64" s="98">
        <v>41.671775970108385</v>
      </c>
      <c r="E64" s="92">
        <v>1</v>
      </c>
      <c r="F64" s="92">
        <v>360</v>
      </c>
    </row>
    <row r="65" spans="1:6" x14ac:dyDescent="0.35">
      <c r="A65" s="321"/>
      <c r="B65" s="67" t="s">
        <v>64</v>
      </c>
      <c r="C65" s="98">
        <v>23.675315468594924</v>
      </c>
      <c r="D65" s="98">
        <v>29.706382374420023</v>
      </c>
      <c r="E65" s="92">
        <v>1</v>
      </c>
      <c r="F65" s="92">
        <v>180</v>
      </c>
    </row>
    <row r="66" spans="1:6" x14ac:dyDescent="0.35">
      <c r="A66" s="321"/>
      <c r="B66" s="67" t="s">
        <v>65</v>
      </c>
      <c r="C66" s="98">
        <v>31.582572030920591</v>
      </c>
      <c r="D66" s="98">
        <v>90.666805554046633</v>
      </c>
      <c r="E66" s="92">
        <v>1</v>
      </c>
      <c r="F66" s="92">
        <v>900</v>
      </c>
    </row>
    <row r="67" spans="1:6" x14ac:dyDescent="0.35">
      <c r="A67" s="322" t="s">
        <v>66</v>
      </c>
      <c r="B67" s="67" t="s">
        <v>67</v>
      </c>
      <c r="C67" s="98">
        <v>26.173354607100119</v>
      </c>
      <c r="D67" s="98">
        <v>38.529604478753669</v>
      </c>
      <c r="E67" s="92">
        <v>1</v>
      </c>
      <c r="F67" s="92">
        <v>360</v>
      </c>
    </row>
    <row r="68" spans="1:6" x14ac:dyDescent="0.35">
      <c r="A68" s="322"/>
      <c r="B68" s="67" t="s">
        <v>68</v>
      </c>
      <c r="C68" s="98">
        <v>32.753246753246756</v>
      </c>
      <c r="D68" s="98">
        <v>42.44501536286009</v>
      </c>
      <c r="E68" s="92">
        <v>1</v>
      </c>
      <c r="F68" s="92">
        <v>360</v>
      </c>
    </row>
    <row r="69" spans="1:6" x14ac:dyDescent="0.35">
      <c r="A69" s="322"/>
      <c r="B69" s="67" t="s">
        <v>69</v>
      </c>
      <c r="C69" s="98">
        <v>26.165254237288135</v>
      </c>
      <c r="D69" s="98">
        <v>63.595350699558225</v>
      </c>
      <c r="E69" s="92">
        <v>1</v>
      </c>
      <c r="F69" s="92">
        <v>900</v>
      </c>
    </row>
    <row r="70" spans="1:6" x14ac:dyDescent="0.35">
      <c r="A70" s="316" t="s">
        <v>70</v>
      </c>
      <c r="B70" s="67" t="s">
        <v>71</v>
      </c>
      <c r="C70" s="98">
        <v>35.530985915492955</v>
      </c>
      <c r="D70" s="98">
        <v>124.06654320764814</v>
      </c>
      <c r="E70" s="92">
        <v>1</v>
      </c>
      <c r="F70" s="92">
        <v>900</v>
      </c>
    </row>
    <row r="71" spans="1:6" x14ac:dyDescent="0.35">
      <c r="A71" s="316"/>
      <c r="B71" s="67" t="s">
        <v>72</v>
      </c>
      <c r="C71" s="98">
        <v>27.19731384554612</v>
      </c>
      <c r="D71" s="98">
        <v>31.732515892835156</v>
      </c>
      <c r="E71" s="92">
        <v>1</v>
      </c>
      <c r="F71" s="92">
        <v>180</v>
      </c>
    </row>
    <row r="72" spans="1:6" x14ac:dyDescent="0.35">
      <c r="A72" s="316"/>
      <c r="B72" s="67" t="s">
        <v>73</v>
      </c>
      <c r="C72" s="98">
        <v>26.193051550741966</v>
      </c>
      <c r="D72" s="98">
        <v>37.321979638310523</v>
      </c>
      <c r="E72" s="92">
        <v>1</v>
      </c>
      <c r="F72" s="92">
        <v>360</v>
      </c>
    </row>
    <row r="73" spans="1:6" x14ac:dyDescent="0.35">
      <c r="A73" s="316"/>
      <c r="B73" s="67" t="s">
        <v>74</v>
      </c>
      <c r="C73" s="98">
        <v>30.326994039171161</v>
      </c>
      <c r="D73" s="98">
        <v>46.962891166896846</v>
      </c>
      <c r="E73" s="92">
        <v>1</v>
      </c>
      <c r="F73" s="92">
        <v>360</v>
      </c>
    </row>
    <row r="81" spans="15:30" x14ac:dyDescent="0.35">
      <c r="O81" s="119"/>
      <c r="P81" s="119"/>
      <c r="Q81" s="119"/>
      <c r="R81" s="119"/>
      <c r="S81" s="119"/>
      <c r="T81" s="119"/>
      <c r="U81" s="119"/>
      <c r="X81" s="119"/>
      <c r="Y81" s="119"/>
      <c r="Z81" s="119"/>
      <c r="AA81" s="119"/>
      <c r="AB81" s="119"/>
      <c r="AC81" s="119"/>
      <c r="AD81" s="119"/>
    </row>
    <row r="82" spans="15:30" x14ac:dyDescent="0.35">
      <c r="O82" s="119"/>
      <c r="P82" s="119"/>
      <c r="Q82" s="119"/>
      <c r="R82" s="119"/>
      <c r="S82" s="119"/>
      <c r="T82" s="119"/>
      <c r="U82" s="119"/>
      <c r="X82" s="119"/>
      <c r="Y82" s="119"/>
      <c r="Z82" s="119"/>
      <c r="AA82" s="119"/>
      <c r="AB82" s="119"/>
      <c r="AC82" s="119"/>
      <c r="AD82" s="119"/>
    </row>
    <row r="83" spans="15:30" x14ac:dyDescent="0.35">
      <c r="O83" s="119"/>
      <c r="P83" s="119"/>
      <c r="Q83" s="119"/>
      <c r="R83" s="119"/>
      <c r="S83" s="119"/>
      <c r="T83" s="119"/>
      <c r="U83" s="119"/>
      <c r="X83" s="119"/>
      <c r="Y83" s="119"/>
      <c r="Z83" s="119"/>
      <c r="AA83" s="119"/>
      <c r="AB83" s="119"/>
      <c r="AC83" s="119"/>
      <c r="AD83" s="119"/>
    </row>
    <row r="100" spans="1:30" x14ac:dyDescent="0.35">
      <c r="A100" s="93" t="s">
        <v>145</v>
      </c>
      <c r="O100" s="119"/>
      <c r="P100" s="119"/>
      <c r="Q100" s="119"/>
      <c r="R100" s="119"/>
      <c r="S100" s="119"/>
      <c r="T100" s="119"/>
      <c r="U100" s="119"/>
      <c r="X100" s="119"/>
      <c r="Y100" s="119"/>
      <c r="Z100" s="119"/>
      <c r="AA100" s="119"/>
      <c r="AB100" s="119"/>
      <c r="AC100" s="119"/>
      <c r="AD100" s="119"/>
    </row>
    <row r="101" spans="1:30" x14ac:dyDescent="0.35">
      <c r="O101" s="119"/>
      <c r="P101" s="119"/>
      <c r="Q101" s="119"/>
      <c r="R101" s="119"/>
      <c r="S101" s="119"/>
      <c r="T101" s="119"/>
      <c r="U101" s="119"/>
      <c r="X101" s="119"/>
      <c r="Y101" s="119"/>
      <c r="Z101" s="119"/>
      <c r="AA101" s="119"/>
      <c r="AB101" s="119"/>
      <c r="AC101" s="119"/>
      <c r="AD101" s="119"/>
    </row>
    <row r="102" spans="1:30" x14ac:dyDescent="0.35">
      <c r="O102" s="119"/>
      <c r="P102" s="119"/>
      <c r="Q102" s="119"/>
      <c r="R102" s="119"/>
      <c r="S102" s="119"/>
      <c r="T102" s="119"/>
      <c r="U102" s="119"/>
      <c r="X102" s="119"/>
      <c r="Y102" s="119"/>
      <c r="Z102" s="119"/>
      <c r="AA102" s="119"/>
      <c r="AB102" s="119"/>
      <c r="AC102" s="119"/>
      <c r="AD102" s="119"/>
    </row>
    <row r="103" spans="1:30" ht="54" customHeight="1" x14ac:dyDescent="0.35">
      <c r="A103" s="317"/>
      <c r="B103" s="317"/>
      <c r="C103" s="319" t="s">
        <v>392</v>
      </c>
      <c r="D103" s="319"/>
      <c r="E103" s="319"/>
      <c r="F103" s="319"/>
    </row>
    <row r="104" spans="1:30" ht="29" x14ac:dyDescent="0.35">
      <c r="A104" s="317"/>
      <c r="B104" s="317"/>
      <c r="C104" s="94" t="s">
        <v>139</v>
      </c>
      <c r="D104" s="94" t="s">
        <v>100</v>
      </c>
      <c r="E104" s="94" t="s">
        <v>96</v>
      </c>
      <c r="F104" s="95" t="s">
        <v>97</v>
      </c>
    </row>
    <row r="105" spans="1:30" x14ac:dyDescent="0.35">
      <c r="A105" s="320" t="s">
        <v>59</v>
      </c>
      <c r="B105" s="320"/>
      <c r="C105" s="98">
        <v>23.557883235950786</v>
      </c>
      <c r="D105" s="98">
        <v>45.342170321532258</v>
      </c>
      <c r="E105" s="92">
        <v>1</v>
      </c>
      <c r="F105" s="92">
        <v>720</v>
      </c>
    </row>
    <row r="106" spans="1:30" x14ac:dyDescent="0.35">
      <c r="A106" s="321" t="s">
        <v>62</v>
      </c>
      <c r="B106" s="91" t="s">
        <v>63</v>
      </c>
      <c r="C106" s="98">
        <v>26.107991190813276</v>
      </c>
      <c r="D106" s="98">
        <v>54.985251290881237</v>
      </c>
      <c r="E106" s="92">
        <v>1</v>
      </c>
      <c r="F106" s="92">
        <v>720</v>
      </c>
    </row>
    <row r="107" spans="1:30" x14ac:dyDescent="0.35">
      <c r="A107" s="321"/>
      <c r="B107" s="67" t="s">
        <v>64</v>
      </c>
      <c r="C107" s="98">
        <v>19.545965899103532</v>
      </c>
      <c r="D107" s="98">
        <v>22.914421562129085</v>
      </c>
      <c r="E107" s="92">
        <v>1</v>
      </c>
      <c r="F107" s="92">
        <v>180</v>
      </c>
    </row>
    <row r="108" spans="1:30" x14ac:dyDescent="0.35">
      <c r="A108" s="321"/>
      <c r="B108" s="67" t="s">
        <v>65</v>
      </c>
      <c r="C108" s="98">
        <v>19.933157099697887</v>
      </c>
      <c r="D108" s="98">
        <v>24.9299219460922</v>
      </c>
      <c r="E108" s="92">
        <v>1</v>
      </c>
      <c r="F108" s="92">
        <v>180</v>
      </c>
    </row>
    <row r="109" spans="1:30" x14ac:dyDescent="0.35">
      <c r="A109" s="322" t="s">
        <v>66</v>
      </c>
      <c r="B109" s="67" t="s">
        <v>67</v>
      </c>
      <c r="C109" s="98">
        <v>22.796633941093969</v>
      </c>
      <c r="D109" s="98">
        <v>28.438430528402719</v>
      </c>
      <c r="E109" s="92">
        <v>1</v>
      </c>
      <c r="F109" s="92">
        <v>210</v>
      </c>
    </row>
    <row r="110" spans="1:30" x14ac:dyDescent="0.35">
      <c r="A110" s="322"/>
      <c r="B110" s="67" t="s">
        <v>68</v>
      </c>
      <c r="C110" s="98">
        <v>35.771241830065357</v>
      </c>
      <c r="D110" s="98">
        <v>78.600429343169694</v>
      </c>
      <c r="E110" s="92">
        <v>1</v>
      </c>
      <c r="F110" s="92">
        <v>720</v>
      </c>
    </row>
    <row r="111" spans="1:30" x14ac:dyDescent="0.35">
      <c r="A111" s="322"/>
      <c r="B111" s="67" t="s">
        <v>69</v>
      </c>
      <c r="C111" s="98">
        <v>14.576744186046511</v>
      </c>
      <c r="D111" s="98">
        <v>21.466787942769599</v>
      </c>
      <c r="E111" s="92">
        <v>1</v>
      </c>
      <c r="F111" s="92">
        <v>180</v>
      </c>
    </row>
    <row r="112" spans="1:30" x14ac:dyDescent="0.35">
      <c r="A112" s="316" t="s">
        <v>70</v>
      </c>
      <c r="B112" s="67" t="s">
        <v>71</v>
      </c>
      <c r="C112" s="98">
        <v>18.478641840087622</v>
      </c>
      <c r="D112" s="98">
        <v>19.170720640612817</v>
      </c>
      <c r="E112" s="92">
        <v>1</v>
      </c>
      <c r="F112" s="92">
        <v>90</v>
      </c>
    </row>
    <row r="113" spans="1:30" x14ac:dyDescent="0.35">
      <c r="A113" s="316"/>
      <c r="B113" s="67" t="s">
        <v>72</v>
      </c>
      <c r="C113" s="98">
        <v>23.499332697807436</v>
      </c>
      <c r="D113" s="98">
        <v>33.295516060196547</v>
      </c>
      <c r="E113" s="92">
        <v>1</v>
      </c>
      <c r="F113" s="92">
        <v>210</v>
      </c>
    </row>
    <row r="114" spans="1:30" x14ac:dyDescent="0.35">
      <c r="A114" s="316"/>
      <c r="B114" s="67" t="s">
        <v>73</v>
      </c>
      <c r="C114" s="98">
        <v>21.184205291426299</v>
      </c>
      <c r="D114" s="98">
        <v>49.127265319087812</v>
      </c>
      <c r="E114" s="92">
        <v>1</v>
      </c>
      <c r="F114" s="92">
        <v>720</v>
      </c>
    </row>
    <row r="115" spans="1:30" x14ac:dyDescent="0.35">
      <c r="A115" s="316"/>
      <c r="B115" s="67" t="s">
        <v>74</v>
      </c>
      <c r="C115" s="98">
        <v>32.077177789098322</v>
      </c>
      <c r="D115" s="98">
        <v>55.617601610913553</v>
      </c>
      <c r="E115" s="92">
        <v>1</v>
      </c>
      <c r="F115" s="92">
        <v>360</v>
      </c>
    </row>
    <row r="116" spans="1:30" x14ac:dyDescent="0.35">
      <c r="A116" s="115"/>
      <c r="C116" s="116"/>
      <c r="D116" s="116"/>
      <c r="E116" s="117"/>
      <c r="F116" s="117"/>
    </row>
    <row r="117" spans="1:30" x14ac:dyDescent="0.35">
      <c r="A117" s="115"/>
      <c r="C117" s="116"/>
      <c r="D117" s="116"/>
      <c r="E117" s="117"/>
      <c r="F117" s="117"/>
    </row>
    <row r="118" spans="1:30" ht="15" customHeight="1" x14ac:dyDescent="0.35">
      <c r="A118" s="115"/>
      <c r="C118" s="116"/>
      <c r="D118" s="116"/>
      <c r="E118" s="117"/>
      <c r="F118" s="117"/>
      <c r="O118" s="119"/>
      <c r="P118" s="119"/>
      <c r="Q118" s="119"/>
      <c r="R118" s="119"/>
      <c r="S118" s="119"/>
      <c r="T118" s="119"/>
      <c r="U118" s="119"/>
      <c r="X118" s="119"/>
      <c r="Y118" s="119"/>
      <c r="Z118" s="119"/>
      <c r="AA118" s="119"/>
      <c r="AB118" s="119"/>
      <c r="AC118" s="119"/>
      <c r="AD118" s="119"/>
    </row>
    <row r="119" spans="1:30" x14ac:dyDescent="0.35">
      <c r="A119" s="115"/>
      <c r="C119" s="116"/>
      <c r="D119" s="116"/>
      <c r="E119" s="117"/>
      <c r="F119" s="117"/>
      <c r="O119" s="119"/>
      <c r="P119" s="119"/>
      <c r="Q119" s="119"/>
      <c r="R119" s="119"/>
      <c r="S119" s="119"/>
      <c r="T119" s="119"/>
      <c r="U119" s="119"/>
      <c r="X119" s="119"/>
      <c r="Y119" s="119"/>
      <c r="Z119" s="119"/>
      <c r="AA119" s="119"/>
      <c r="AB119" s="119"/>
      <c r="AC119" s="119"/>
      <c r="AD119" s="119"/>
    </row>
    <row r="120" spans="1:30" x14ac:dyDescent="0.35">
      <c r="A120" s="115"/>
      <c r="C120" s="116"/>
      <c r="D120" s="116"/>
      <c r="E120" s="117"/>
      <c r="F120" s="117"/>
      <c r="O120" s="119"/>
      <c r="P120" s="119"/>
      <c r="Q120" s="119"/>
      <c r="R120" s="119"/>
      <c r="S120" s="119"/>
      <c r="T120" s="119"/>
      <c r="U120" s="119"/>
      <c r="X120" s="119"/>
      <c r="Y120" s="119"/>
      <c r="Z120" s="119"/>
      <c r="AA120" s="119"/>
      <c r="AB120" s="119"/>
      <c r="AC120" s="119"/>
      <c r="AD120" s="119"/>
    </row>
    <row r="121" spans="1:30" x14ac:dyDescent="0.35">
      <c r="A121" s="115"/>
      <c r="C121" s="116"/>
      <c r="D121" s="116"/>
      <c r="E121" s="117"/>
      <c r="F121" s="117"/>
    </row>
    <row r="122" spans="1:30" x14ac:dyDescent="0.35">
      <c r="A122" s="115"/>
      <c r="C122" s="116"/>
      <c r="D122" s="116"/>
      <c r="E122" s="117"/>
      <c r="F122" s="117"/>
    </row>
    <row r="123" spans="1:30" x14ac:dyDescent="0.35">
      <c r="A123" s="115"/>
      <c r="C123" s="116"/>
      <c r="D123" s="116"/>
      <c r="E123" s="117"/>
      <c r="F123" s="117"/>
    </row>
    <row r="124" spans="1:30" x14ac:dyDescent="0.35">
      <c r="A124" s="115"/>
      <c r="C124" s="116"/>
      <c r="D124" s="116"/>
      <c r="E124" s="117"/>
      <c r="F124" s="117"/>
    </row>
    <row r="125" spans="1:30" x14ac:dyDescent="0.35">
      <c r="A125" s="115"/>
      <c r="C125" s="116"/>
      <c r="D125" s="116"/>
      <c r="E125" s="117"/>
      <c r="F125" s="117"/>
    </row>
    <row r="126" spans="1:30" x14ac:dyDescent="0.35">
      <c r="A126" s="115"/>
      <c r="C126" s="116"/>
      <c r="D126" s="116"/>
      <c r="E126" s="117"/>
      <c r="F126" s="117"/>
    </row>
    <row r="127" spans="1:30" x14ac:dyDescent="0.35">
      <c r="A127" s="115"/>
      <c r="C127" s="116"/>
      <c r="D127" s="116"/>
      <c r="E127" s="117"/>
      <c r="F127" s="117"/>
    </row>
    <row r="128" spans="1:30" x14ac:dyDescent="0.35">
      <c r="A128" s="115"/>
      <c r="C128" s="116"/>
      <c r="D128" s="116"/>
      <c r="E128" s="117"/>
      <c r="F128" s="117"/>
    </row>
    <row r="129" spans="1:30" x14ac:dyDescent="0.35">
      <c r="A129" s="115"/>
      <c r="C129" s="116"/>
      <c r="D129" s="116"/>
      <c r="E129" s="117"/>
      <c r="F129" s="117"/>
    </row>
    <row r="130" spans="1:30" x14ac:dyDescent="0.35">
      <c r="A130" s="115"/>
      <c r="C130" s="116"/>
      <c r="D130" s="116"/>
      <c r="E130" s="117"/>
      <c r="F130" s="117"/>
    </row>
    <row r="131" spans="1:30" x14ac:dyDescent="0.35">
      <c r="A131" s="115"/>
      <c r="C131" s="116"/>
      <c r="D131" s="116"/>
      <c r="E131" s="117"/>
      <c r="F131" s="117"/>
    </row>
    <row r="132" spans="1:30" x14ac:dyDescent="0.35">
      <c r="A132" s="115"/>
      <c r="C132" s="116"/>
      <c r="D132" s="116"/>
      <c r="E132" s="117"/>
      <c r="F132" s="117"/>
    </row>
    <row r="133" spans="1:30" x14ac:dyDescent="0.35">
      <c r="A133" s="115"/>
      <c r="C133" s="116"/>
      <c r="D133" s="116"/>
      <c r="E133" s="117"/>
      <c r="F133" s="117"/>
    </row>
    <row r="134" spans="1:30" x14ac:dyDescent="0.35">
      <c r="A134" s="115"/>
      <c r="C134" s="116"/>
      <c r="D134" s="116"/>
      <c r="E134" s="117"/>
      <c r="F134" s="117"/>
    </row>
    <row r="135" spans="1:30" x14ac:dyDescent="0.35">
      <c r="A135" s="115"/>
      <c r="C135" s="116"/>
      <c r="D135" s="116"/>
      <c r="E135" s="117"/>
      <c r="F135" s="117"/>
    </row>
    <row r="136" spans="1:30" x14ac:dyDescent="0.35">
      <c r="A136" s="115"/>
      <c r="C136" s="116"/>
      <c r="D136" s="116"/>
      <c r="E136" s="117"/>
      <c r="F136" s="117"/>
    </row>
    <row r="137" spans="1:30" x14ac:dyDescent="0.35">
      <c r="A137" s="115"/>
      <c r="C137" s="116"/>
      <c r="D137" s="116"/>
      <c r="E137" s="117"/>
      <c r="F137" s="117"/>
    </row>
    <row r="142" spans="1:30" x14ac:dyDescent="0.35">
      <c r="A142" s="93" t="s">
        <v>146</v>
      </c>
    </row>
    <row r="143" spans="1:30" x14ac:dyDescent="0.35">
      <c r="O143" s="119"/>
      <c r="P143" s="119"/>
      <c r="Q143" s="119"/>
      <c r="R143" s="119"/>
      <c r="S143" s="119"/>
      <c r="T143" s="119"/>
      <c r="U143" s="119"/>
      <c r="X143" s="119"/>
      <c r="Y143" s="119"/>
      <c r="Z143" s="119"/>
      <c r="AA143" s="119"/>
      <c r="AB143" s="119"/>
      <c r="AC143" s="119"/>
      <c r="AD143" s="119"/>
    </row>
    <row r="144" spans="1:30" ht="15" customHeight="1" x14ac:dyDescent="0.35">
      <c r="O144" s="119"/>
      <c r="P144" s="119"/>
      <c r="Q144" s="119"/>
      <c r="R144" s="119"/>
      <c r="S144" s="119"/>
      <c r="T144" s="119"/>
      <c r="U144" s="119"/>
      <c r="X144" s="119"/>
      <c r="Y144" s="119"/>
      <c r="Z144" s="119"/>
      <c r="AA144" s="119"/>
      <c r="AB144" s="119"/>
      <c r="AC144" s="119"/>
      <c r="AD144" s="119"/>
    </row>
    <row r="145" spans="1:30" ht="32" customHeight="1" x14ac:dyDescent="0.35">
      <c r="A145" s="317"/>
      <c r="B145" s="317"/>
      <c r="C145" s="319" t="s">
        <v>144</v>
      </c>
      <c r="D145" s="319"/>
      <c r="E145" s="319"/>
      <c r="F145" s="319"/>
      <c r="G145" s="318" t="s">
        <v>356</v>
      </c>
      <c r="H145" s="318"/>
      <c r="I145" s="318"/>
      <c r="O145" s="119"/>
      <c r="P145" s="119"/>
      <c r="Q145" s="119"/>
      <c r="R145" s="119"/>
      <c r="S145" s="119"/>
      <c r="T145" s="119"/>
      <c r="U145" s="119"/>
      <c r="X145" s="119"/>
      <c r="Y145" s="119"/>
      <c r="Z145" s="119"/>
      <c r="AA145" s="119"/>
      <c r="AB145" s="119"/>
      <c r="AC145" s="119"/>
      <c r="AD145" s="119"/>
    </row>
    <row r="146" spans="1:30" ht="29" x14ac:dyDescent="0.35">
      <c r="A146" s="317"/>
      <c r="B146" s="317"/>
      <c r="C146" s="94" t="s">
        <v>139</v>
      </c>
      <c r="D146" s="94" t="s">
        <v>100</v>
      </c>
      <c r="E146" s="94" t="s">
        <v>96</v>
      </c>
      <c r="F146" s="95" t="s">
        <v>97</v>
      </c>
      <c r="G146" s="67"/>
      <c r="H146" s="67" t="s">
        <v>352</v>
      </c>
      <c r="I146" s="67" t="s">
        <v>353</v>
      </c>
      <c r="X146" s="119"/>
      <c r="Y146" s="119"/>
      <c r="Z146" s="119"/>
      <c r="AA146" s="119"/>
      <c r="AB146" s="119"/>
      <c r="AC146" s="119"/>
      <c r="AD146" s="119"/>
    </row>
    <row r="147" spans="1:30" x14ac:dyDescent="0.35">
      <c r="A147" s="320" t="s">
        <v>59</v>
      </c>
      <c r="B147" s="320"/>
      <c r="C147" s="98">
        <v>21.168356997971603</v>
      </c>
      <c r="D147" s="98">
        <v>40.574157810898377</v>
      </c>
      <c r="E147" s="92">
        <v>1</v>
      </c>
      <c r="F147" s="92">
        <v>360</v>
      </c>
      <c r="G147" s="67"/>
      <c r="H147" s="67">
        <v>21.2</v>
      </c>
      <c r="I147" s="67">
        <v>15.2</v>
      </c>
    </row>
    <row r="148" spans="1:30" x14ac:dyDescent="0.35">
      <c r="A148" s="321" t="s">
        <v>62</v>
      </c>
      <c r="B148" s="91" t="s">
        <v>63</v>
      </c>
      <c r="C148" s="98">
        <v>23.214460409660653</v>
      </c>
      <c r="D148" s="98">
        <v>45.706001978273257</v>
      </c>
      <c r="E148" s="92">
        <v>1</v>
      </c>
      <c r="F148" s="92">
        <v>360</v>
      </c>
      <c r="G148" s="91" t="s">
        <v>63</v>
      </c>
      <c r="H148" s="98">
        <v>23.214460409660653</v>
      </c>
      <c r="I148" s="98">
        <v>16.952152641878669</v>
      </c>
    </row>
    <row r="149" spans="1:30" x14ac:dyDescent="0.35">
      <c r="A149" s="321"/>
      <c r="B149" s="67" t="s">
        <v>64</v>
      </c>
      <c r="C149" s="98">
        <v>18.326407967032967</v>
      </c>
      <c r="D149" s="98">
        <v>34.411228738743006</v>
      </c>
      <c r="E149" s="92">
        <v>1</v>
      </c>
      <c r="F149" s="92">
        <v>360</v>
      </c>
      <c r="G149" s="67" t="s">
        <v>64</v>
      </c>
      <c r="H149" s="98">
        <v>18.326407967032967</v>
      </c>
      <c r="I149" s="98">
        <v>12.843431188840308</v>
      </c>
    </row>
    <row r="150" spans="1:30" x14ac:dyDescent="0.35">
      <c r="A150" s="321"/>
      <c r="B150" s="67" t="s">
        <v>65</v>
      </c>
      <c r="C150" s="98">
        <v>17.497485632183906</v>
      </c>
      <c r="D150" s="98">
        <v>21.972837757955041</v>
      </c>
      <c r="E150" s="92">
        <v>1</v>
      </c>
      <c r="F150" s="92">
        <v>120</v>
      </c>
      <c r="G150" s="67" t="s">
        <v>65</v>
      </c>
      <c r="H150" s="98">
        <v>17.497485632183906</v>
      </c>
      <c r="I150" s="98">
        <v>11.877217553688142</v>
      </c>
    </row>
    <row r="151" spans="1:30" x14ac:dyDescent="0.35">
      <c r="A151" s="322" t="s">
        <v>66</v>
      </c>
      <c r="B151" s="67" t="s">
        <v>67</v>
      </c>
      <c r="C151" s="98">
        <v>21.447724345212539</v>
      </c>
      <c r="D151" s="98">
        <v>40.955023629191643</v>
      </c>
      <c r="E151" s="92">
        <v>1</v>
      </c>
      <c r="F151" s="92">
        <v>360</v>
      </c>
      <c r="G151" s="67" t="s">
        <v>67</v>
      </c>
      <c r="H151" s="98">
        <v>21.447724345212539</v>
      </c>
      <c r="I151" s="98">
        <v>17.511823035850497</v>
      </c>
    </row>
    <row r="152" spans="1:30" x14ac:dyDescent="0.35">
      <c r="A152" s="322"/>
      <c r="B152" s="67" t="s">
        <v>68</v>
      </c>
      <c r="C152" s="98">
        <v>22.148809523809526</v>
      </c>
      <c r="D152" s="98">
        <v>38.514238991745252</v>
      </c>
      <c r="E152" s="92">
        <v>1</v>
      </c>
      <c r="F152" s="92">
        <v>360</v>
      </c>
      <c r="G152" s="67" t="s">
        <v>68</v>
      </c>
      <c r="H152" s="98">
        <v>22.148809523809526</v>
      </c>
      <c r="I152" s="98">
        <v>20.5625</v>
      </c>
    </row>
    <row r="153" spans="1:30" x14ac:dyDescent="0.35">
      <c r="A153" s="322"/>
      <c r="B153" s="67" t="s">
        <v>69</v>
      </c>
      <c r="C153" s="98">
        <v>19.991803278688526</v>
      </c>
      <c r="D153" s="98">
        <v>41.645258516074534</v>
      </c>
      <c r="E153" s="92">
        <v>1</v>
      </c>
      <c r="F153" s="92">
        <v>360</v>
      </c>
      <c r="G153" s="67" t="s">
        <v>69</v>
      </c>
      <c r="H153" s="98">
        <v>19.991803278688526</v>
      </c>
      <c r="I153" s="98">
        <v>8.486910994764397</v>
      </c>
    </row>
    <row r="154" spans="1:30" x14ac:dyDescent="0.35">
      <c r="A154" s="316" t="s">
        <v>70</v>
      </c>
      <c r="B154" s="67" t="s">
        <v>71</v>
      </c>
      <c r="C154" s="98">
        <v>23.49036237471087</v>
      </c>
      <c r="D154" s="98">
        <v>47.721312464633975</v>
      </c>
      <c r="E154" s="92">
        <v>1</v>
      </c>
      <c r="F154" s="92">
        <v>360</v>
      </c>
      <c r="G154" s="67" t="s">
        <v>71</v>
      </c>
      <c r="H154" s="98">
        <v>23.49036237471087</v>
      </c>
      <c r="I154" s="98">
        <v>10.988429752066116</v>
      </c>
    </row>
    <row r="155" spans="1:30" x14ac:dyDescent="0.35">
      <c r="A155" s="316"/>
      <c r="B155" s="67" t="s">
        <v>72</v>
      </c>
      <c r="C155" s="98">
        <v>22.607603416513147</v>
      </c>
      <c r="D155" s="98">
        <v>43.586690634525475</v>
      </c>
      <c r="E155" s="92">
        <v>1</v>
      </c>
      <c r="F155" s="92">
        <v>360</v>
      </c>
      <c r="G155" s="67" t="s">
        <v>72</v>
      </c>
      <c r="H155" s="98">
        <v>22.607603416513147</v>
      </c>
      <c r="I155" s="98">
        <v>19.638510223953261</v>
      </c>
    </row>
    <row r="156" spans="1:30" x14ac:dyDescent="0.35">
      <c r="A156" s="316"/>
      <c r="B156" s="67" t="s">
        <v>73</v>
      </c>
      <c r="C156" s="98">
        <v>18.592943482522053</v>
      </c>
      <c r="D156" s="98">
        <v>32.864779134378452</v>
      </c>
      <c r="E156" s="92">
        <v>1</v>
      </c>
      <c r="F156" s="92">
        <v>360</v>
      </c>
      <c r="G156" s="67" t="s">
        <v>73</v>
      </c>
      <c r="H156" s="98">
        <v>18.592943482522053</v>
      </c>
      <c r="I156" s="98">
        <v>12.341469338190649</v>
      </c>
    </row>
    <row r="157" spans="1:30" x14ac:dyDescent="0.35">
      <c r="A157" s="316"/>
      <c r="B157" s="67" t="s">
        <v>74</v>
      </c>
      <c r="C157" s="98">
        <v>23.458671399594319</v>
      </c>
      <c r="D157" s="98">
        <v>46.256787654550955</v>
      </c>
      <c r="E157" s="92">
        <v>1</v>
      </c>
      <c r="F157" s="92">
        <v>360</v>
      </c>
      <c r="G157" s="67" t="s">
        <v>74</v>
      </c>
      <c r="H157" s="98">
        <v>23.458671399594319</v>
      </c>
      <c r="I157" s="98">
        <v>19.330894579314933</v>
      </c>
    </row>
    <row r="160" spans="1:30" x14ac:dyDescent="0.35">
      <c r="O160" s="119"/>
      <c r="P160" s="119"/>
      <c r="Q160" s="119"/>
      <c r="R160" s="119"/>
      <c r="S160" s="119"/>
      <c r="T160" s="119"/>
      <c r="U160" s="119"/>
      <c r="X160" s="119"/>
      <c r="Y160" s="119"/>
      <c r="Z160" s="119"/>
      <c r="AA160" s="119"/>
      <c r="AB160" s="119"/>
      <c r="AC160" s="119"/>
      <c r="AD160" s="119"/>
    </row>
    <row r="161" spans="1:30" x14ac:dyDescent="0.35">
      <c r="O161" s="119"/>
      <c r="P161" s="119"/>
      <c r="Q161" s="119"/>
      <c r="R161" s="119"/>
      <c r="S161" s="119"/>
      <c r="T161" s="119"/>
      <c r="U161" s="119"/>
      <c r="X161" s="119"/>
      <c r="Y161" s="119"/>
      <c r="Z161" s="119"/>
      <c r="AA161" s="119"/>
      <c r="AB161" s="119"/>
      <c r="AC161" s="119"/>
      <c r="AD161" s="119"/>
    </row>
    <row r="162" spans="1:30" x14ac:dyDescent="0.35">
      <c r="A162" s="93" t="s">
        <v>147</v>
      </c>
      <c r="O162" s="119"/>
      <c r="P162" s="119"/>
      <c r="Q162" s="119"/>
      <c r="R162" s="119"/>
      <c r="S162" s="119"/>
      <c r="T162" s="119"/>
      <c r="U162" s="119"/>
      <c r="X162" s="119"/>
      <c r="Y162" s="119"/>
      <c r="Z162" s="119"/>
      <c r="AA162" s="119"/>
      <c r="AB162" s="119"/>
      <c r="AC162" s="119"/>
      <c r="AD162" s="119"/>
    </row>
    <row r="165" spans="1:30" ht="34" customHeight="1" x14ac:dyDescent="0.35">
      <c r="A165" s="317"/>
      <c r="B165" s="317"/>
      <c r="C165" s="319" t="s">
        <v>144</v>
      </c>
      <c r="D165" s="319"/>
      <c r="E165" s="319"/>
      <c r="F165" s="319"/>
    </row>
    <row r="166" spans="1:30" ht="29" x14ac:dyDescent="0.35">
      <c r="A166" s="317"/>
      <c r="B166" s="317"/>
      <c r="C166" s="94" t="s">
        <v>139</v>
      </c>
      <c r="D166" s="94" t="s">
        <v>100</v>
      </c>
      <c r="E166" s="94" t="s">
        <v>96</v>
      </c>
      <c r="F166" s="95" t="s">
        <v>97</v>
      </c>
    </row>
    <row r="167" spans="1:30" x14ac:dyDescent="0.35">
      <c r="A167" s="320" t="s">
        <v>59</v>
      </c>
      <c r="B167" s="320"/>
      <c r="C167" s="98">
        <v>15.169181473929507</v>
      </c>
      <c r="D167" s="98">
        <v>32.622792694388686</v>
      </c>
      <c r="E167" s="92">
        <v>1</v>
      </c>
      <c r="F167" s="92">
        <v>360</v>
      </c>
    </row>
    <row r="168" spans="1:30" x14ac:dyDescent="0.35">
      <c r="A168" s="321" t="s">
        <v>62</v>
      </c>
      <c r="B168" s="91" t="s">
        <v>63</v>
      </c>
      <c r="C168" s="98">
        <v>16.952152641878669</v>
      </c>
      <c r="D168" s="98">
        <v>38.064612538773694</v>
      </c>
      <c r="E168" s="92">
        <v>1</v>
      </c>
      <c r="F168" s="92">
        <v>360</v>
      </c>
    </row>
    <row r="169" spans="1:30" x14ac:dyDescent="0.35">
      <c r="A169" s="321"/>
      <c r="B169" s="67" t="s">
        <v>64</v>
      </c>
      <c r="C169" s="98">
        <v>12.843431188840308</v>
      </c>
      <c r="D169" s="98">
        <v>24.221731271226503</v>
      </c>
      <c r="E169" s="92">
        <v>1</v>
      </c>
      <c r="F169" s="92">
        <v>180</v>
      </c>
    </row>
    <row r="170" spans="1:30" x14ac:dyDescent="0.35">
      <c r="A170" s="321"/>
      <c r="B170" s="67" t="s">
        <v>65</v>
      </c>
      <c r="C170" s="98">
        <v>11.877217553688142</v>
      </c>
      <c r="D170" s="98">
        <v>16.191444396857403</v>
      </c>
      <c r="E170" s="92">
        <v>1</v>
      </c>
      <c r="F170" s="92">
        <v>90</v>
      </c>
    </row>
    <row r="171" spans="1:30" x14ac:dyDescent="0.35">
      <c r="A171" s="322" t="s">
        <v>66</v>
      </c>
      <c r="B171" s="67" t="s">
        <v>67</v>
      </c>
      <c r="C171" s="98">
        <v>17.511823035850497</v>
      </c>
      <c r="D171" s="98">
        <v>28.083690174059544</v>
      </c>
      <c r="E171" s="92">
        <v>1</v>
      </c>
      <c r="F171" s="92">
        <v>210</v>
      </c>
    </row>
    <row r="172" spans="1:30" x14ac:dyDescent="0.35">
      <c r="A172" s="322"/>
      <c r="B172" s="67" t="s">
        <v>68</v>
      </c>
      <c r="C172" s="98">
        <v>20.5625</v>
      </c>
      <c r="D172" s="98">
        <v>58.472995511214975</v>
      </c>
      <c r="E172" s="92">
        <v>1</v>
      </c>
      <c r="F172" s="92">
        <v>360</v>
      </c>
    </row>
    <row r="173" spans="1:30" x14ac:dyDescent="0.35">
      <c r="A173" s="322"/>
      <c r="B173" s="67" t="s">
        <v>69</v>
      </c>
      <c r="C173" s="98">
        <v>8.486910994764397</v>
      </c>
      <c r="D173" s="98">
        <v>17.517183226892733</v>
      </c>
      <c r="E173" s="92">
        <v>1</v>
      </c>
      <c r="F173" s="92">
        <v>180</v>
      </c>
    </row>
    <row r="174" spans="1:30" x14ac:dyDescent="0.35">
      <c r="A174" s="316" t="s">
        <v>70</v>
      </c>
      <c r="B174" s="67" t="s">
        <v>71</v>
      </c>
      <c r="C174" s="98">
        <v>10.988429752066116</v>
      </c>
      <c r="D174" s="98">
        <v>17.048357789572439</v>
      </c>
      <c r="E174" s="92">
        <v>1</v>
      </c>
      <c r="F174" s="92">
        <v>90</v>
      </c>
    </row>
    <row r="175" spans="1:30" x14ac:dyDescent="0.35">
      <c r="A175" s="316"/>
      <c r="B175" s="67" t="s">
        <v>72</v>
      </c>
      <c r="C175" s="98">
        <v>19.638510223953261</v>
      </c>
      <c r="D175" s="98">
        <v>43.682538339183282</v>
      </c>
      <c r="E175" s="92">
        <v>1</v>
      </c>
      <c r="F175" s="92">
        <v>360</v>
      </c>
    </row>
    <row r="176" spans="1:30" x14ac:dyDescent="0.35">
      <c r="A176" s="316"/>
      <c r="B176" s="67" t="s">
        <v>73</v>
      </c>
      <c r="C176" s="98">
        <v>12.341469338190649</v>
      </c>
      <c r="D176" s="98">
        <v>21.360450823670721</v>
      </c>
      <c r="E176" s="92">
        <v>1</v>
      </c>
      <c r="F176" s="92">
        <v>180</v>
      </c>
    </row>
    <row r="177" spans="1:6" x14ac:dyDescent="0.35">
      <c r="A177" s="316"/>
      <c r="B177" s="67" t="s">
        <v>74</v>
      </c>
      <c r="C177" s="98">
        <v>19.330894579314933</v>
      </c>
      <c r="D177" s="98">
        <v>44.355515588311945</v>
      </c>
      <c r="E177" s="92">
        <v>1</v>
      </c>
      <c r="F177" s="92">
        <v>360</v>
      </c>
    </row>
  </sheetData>
  <mergeCells count="37">
    <mergeCell ref="A168:A170"/>
    <mergeCell ref="A171:A173"/>
    <mergeCell ref="A174:A177"/>
    <mergeCell ref="A151:A153"/>
    <mergeCell ref="A154:A157"/>
    <mergeCell ref="A165:B166"/>
    <mergeCell ref="A106:A108"/>
    <mergeCell ref="A109:A111"/>
    <mergeCell ref="C165:F165"/>
    <mergeCell ref="A167:B167"/>
    <mergeCell ref="A112:A115"/>
    <mergeCell ref="A145:B146"/>
    <mergeCell ref="C145:F145"/>
    <mergeCell ref="A147:B147"/>
    <mergeCell ref="A148:A150"/>
    <mergeCell ref="A4:B5"/>
    <mergeCell ref="C4:F4"/>
    <mergeCell ref="A6:B6"/>
    <mergeCell ref="A10:A12"/>
    <mergeCell ref="A13:A16"/>
    <mergeCell ref="A7:A9"/>
    <mergeCell ref="A36:A39"/>
    <mergeCell ref="A61:B62"/>
    <mergeCell ref="G145:I145"/>
    <mergeCell ref="A27:B28"/>
    <mergeCell ref="C27:F27"/>
    <mergeCell ref="A29:B29"/>
    <mergeCell ref="A30:A32"/>
    <mergeCell ref="A33:A35"/>
    <mergeCell ref="C61:F61"/>
    <mergeCell ref="A63:B63"/>
    <mergeCell ref="A64:A66"/>
    <mergeCell ref="A67:A69"/>
    <mergeCell ref="A70:A73"/>
    <mergeCell ref="A103:B104"/>
    <mergeCell ref="C103:F103"/>
    <mergeCell ref="A105:B105"/>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26"/>
  <dimension ref="A1:AL26"/>
  <sheetViews>
    <sheetView showGridLines="0" zoomScale="95" zoomScaleNormal="95" workbookViewId="0"/>
  </sheetViews>
  <sheetFormatPr defaultColWidth="10.90625" defaultRowHeight="14.5" x14ac:dyDescent="0.35"/>
  <cols>
    <col min="15" max="20" width="11.453125" hidden="1" customWidth="1"/>
    <col min="21" max="34" width="11.453125" customWidth="1"/>
  </cols>
  <sheetData>
    <row r="1" spans="1:38" x14ac:dyDescent="0.35">
      <c r="A1" t="s">
        <v>445</v>
      </c>
      <c r="W1" s="282"/>
      <c r="X1" s="282"/>
      <c r="Y1" s="282"/>
      <c r="Z1" s="282"/>
      <c r="AA1" s="282"/>
      <c r="AB1" s="282"/>
      <c r="AC1" s="282"/>
      <c r="AF1" s="282"/>
      <c r="AG1" s="282"/>
      <c r="AH1" s="282"/>
      <c r="AI1" s="282"/>
      <c r="AJ1" s="282"/>
      <c r="AK1" s="282"/>
      <c r="AL1" s="282"/>
    </row>
    <row r="2" spans="1:38" x14ac:dyDescent="0.35">
      <c r="W2" s="282"/>
      <c r="X2" s="282"/>
      <c r="Y2" s="282"/>
      <c r="Z2" s="282"/>
      <c r="AA2" s="282"/>
      <c r="AB2" s="282"/>
      <c r="AC2" s="282"/>
      <c r="AF2" s="282"/>
      <c r="AG2" s="282"/>
      <c r="AH2" s="282"/>
      <c r="AI2" s="282"/>
      <c r="AJ2" s="282"/>
      <c r="AK2" s="282"/>
      <c r="AL2" s="282"/>
    </row>
    <row r="3" spans="1:38" x14ac:dyDescent="0.35">
      <c r="W3" s="282"/>
      <c r="X3" s="282"/>
      <c r="Y3" s="282"/>
      <c r="Z3" s="282"/>
      <c r="AA3" s="282"/>
      <c r="AB3" s="282"/>
      <c r="AC3" s="282"/>
      <c r="AF3" s="282"/>
      <c r="AG3" s="282"/>
      <c r="AH3" s="282"/>
      <c r="AI3" s="282"/>
      <c r="AJ3" s="282"/>
      <c r="AK3" s="282"/>
      <c r="AL3" s="282"/>
    </row>
    <row r="4" spans="1:38" x14ac:dyDescent="0.35">
      <c r="A4" s="273"/>
      <c r="B4" s="274"/>
      <c r="C4" s="275" t="s">
        <v>138</v>
      </c>
      <c r="D4" s="276"/>
      <c r="E4" s="276">
        <v>2</v>
      </c>
      <c r="F4" s="276"/>
      <c r="G4" s="276">
        <v>3</v>
      </c>
      <c r="H4" s="276"/>
      <c r="I4" s="331">
        <v>4</v>
      </c>
      <c r="J4" s="331"/>
      <c r="K4" s="331" t="s">
        <v>384</v>
      </c>
      <c r="L4" s="331"/>
      <c r="M4" s="276" t="s">
        <v>59</v>
      </c>
      <c r="N4" s="276"/>
      <c r="O4" s="315" t="s">
        <v>356</v>
      </c>
      <c r="P4" s="315"/>
      <c r="Q4" s="315"/>
      <c r="R4" s="315"/>
    </row>
    <row r="5" spans="1:38" x14ac:dyDescent="0.35">
      <c r="A5" s="232"/>
      <c r="B5" s="233"/>
      <c r="C5" s="136" t="s">
        <v>60</v>
      </c>
      <c r="D5" s="33" t="s">
        <v>61</v>
      </c>
      <c r="E5" s="33" t="s">
        <v>60</v>
      </c>
      <c r="F5" s="33" t="s">
        <v>61</v>
      </c>
      <c r="G5" s="33" t="s">
        <v>60</v>
      </c>
      <c r="H5" s="33" t="s">
        <v>61</v>
      </c>
      <c r="I5" s="33" t="s">
        <v>60</v>
      </c>
      <c r="J5" s="33" t="s">
        <v>61</v>
      </c>
      <c r="K5" s="33" t="s">
        <v>60</v>
      </c>
      <c r="L5" s="33" t="s">
        <v>61</v>
      </c>
      <c r="M5" s="33" t="s">
        <v>60</v>
      </c>
      <c r="N5" s="33" t="s">
        <v>61</v>
      </c>
      <c r="O5" s="315"/>
      <c r="P5" s="315"/>
      <c r="Q5" s="315"/>
      <c r="R5" s="315"/>
    </row>
    <row r="6" spans="1:38" x14ac:dyDescent="0.35">
      <c r="A6" s="294" t="s">
        <v>59</v>
      </c>
      <c r="B6" s="295"/>
      <c r="C6" s="9">
        <f>SUM(C7:C9)</f>
        <v>8303</v>
      </c>
      <c r="D6" s="34">
        <f>(SUM(C7:C9)/SUM(M7:M9)*100)/100</f>
        <v>0.1324664964901085</v>
      </c>
      <c r="E6" s="9">
        <f>SUM(E7:E9)</f>
        <v>7058</v>
      </c>
      <c r="F6" s="34">
        <f>(SUM(E7:E9)/SUM(M7:M9)*100)/100</f>
        <v>0.1126037013401404</v>
      </c>
      <c r="G6" s="9">
        <f>SUM(G7:G9)</f>
        <v>20885</v>
      </c>
      <c r="H6" s="34">
        <f>(SUM(G7:G9)/SUM(M7:M9)*100)/100</f>
        <v>0.3332003828972559</v>
      </c>
      <c r="I6" s="9">
        <f>SUM(I7:I9)</f>
        <v>11815</v>
      </c>
      <c r="J6" s="34">
        <f>(SUM(I7:I9)/SUM(M7:M9)*100)/100</f>
        <v>0.18849712827058074</v>
      </c>
      <c r="K6" s="9">
        <f>SUM(K7:K9)</f>
        <v>14619</v>
      </c>
      <c r="L6" s="34">
        <f>(SUM(K7:K9)/SUM(M7:M9)*100)/100</f>
        <v>0.23323229100191448</v>
      </c>
      <c r="M6" s="9">
        <f>SUM(M7:M9)</f>
        <v>62680</v>
      </c>
      <c r="N6" s="10">
        <v>1</v>
      </c>
      <c r="O6" s="163">
        <v>1</v>
      </c>
      <c r="P6" s="186">
        <v>0.132466496490109</v>
      </c>
      <c r="Q6" s="163"/>
      <c r="R6" s="163" t="s">
        <v>354</v>
      </c>
    </row>
    <row r="7" spans="1:38" x14ac:dyDescent="0.35">
      <c r="A7" s="283" t="s">
        <v>62</v>
      </c>
      <c r="B7" s="27" t="s">
        <v>63</v>
      </c>
      <c r="C7" s="9">
        <v>5736</v>
      </c>
      <c r="D7" s="34">
        <v>0.13523198792908336</v>
      </c>
      <c r="E7" s="9">
        <v>4983</v>
      </c>
      <c r="F7" s="34">
        <v>0.11747925311203319</v>
      </c>
      <c r="G7" s="9">
        <v>14301</v>
      </c>
      <c r="H7" s="34">
        <v>0.33716050546963411</v>
      </c>
      <c r="I7" s="9">
        <v>7593</v>
      </c>
      <c r="J7" s="34">
        <v>0.17901263674085255</v>
      </c>
      <c r="K7" s="9">
        <v>9803</v>
      </c>
      <c r="L7" s="34">
        <v>0.23111561674839684</v>
      </c>
      <c r="M7" s="9">
        <v>42416</v>
      </c>
      <c r="N7" s="10">
        <v>1</v>
      </c>
      <c r="O7" s="163">
        <v>2</v>
      </c>
      <c r="P7" s="186">
        <v>0.1126037013401404</v>
      </c>
      <c r="Q7" s="185" t="s">
        <v>63</v>
      </c>
      <c r="R7" s="162">
        <f>L7+J7</f>
        <v>0.41012825348924942</v>
      </c>
      <c r="S7" s="101"/>
      <c r="T7" s="101"/>
      <c r="U7" s="101"/>
      <c r="V7" s="101"/>
      <c r="W7" s="101"/>
      <c r="X7" s="101"/>
      <c r="Y7" s="101"/>
      <c r="Z7" s="101"/>
      <c r="AA7" s="101"/>
      <c r="AB7" s="101"/>
      <c r="AC7" s="101"/>
      <c r="AD7" s="101"/>
      <c r="AE7" s="101"/>
      <c r="AF7" s="101"/>
      <c r="AG7" s="101"/>
      <c r="AH7" s="101"/>
    </row>
    <row r="8" spans="1:38" x14ac:dyDescent="0.35">
      <c r="A8" s="283"/>
      <c r="B8" s="27" t="s">
        <v>64</v>
      </c>
      <c r="C8" s="9">
        <v>2083</v>
      </c>
      <c r="D8" s="34">
        <v>0.13771900826446282</v>
      </c>
      <c r="E8" s="9">
        <v>1571</v>
      </c>
      <c r="F8" s="34">
        <v>0.10386776859504131</v>
      </c>
      <c r="G8" s="9">
        <v>4948</v>
      </c>
      <c r="H8" s="34">
        <v>0.32714049586776861</v>
      </c>
      <c r="I8" s="9">
        <v>3230</v>
      </c>
      <c r="J8" s="34">
        <v>0.21355371900826448</v>
      </c>
      <c r="K8" s="9">
        <v>3293</v>
      </c>
      <c r="L8" s="34">
        <v>0.2177190082644628</v>
      </c>
      <c r="M8" s="9">
        <v>15125</v>
      </c>
      <c r="N8" s="10">
        <v>1</v>
      </c>
      <c r="O8" s="163">
        <v>3</v>
      </c>
      <c r="P8" s="186">
        <v>0.3332003828972559</v>
      </c>
      <c r="Q8" s="185" t="s">
        <v>64</v>
      </c>
      <c r="R8" s="162">
        <f>L8+J8</f>
        <v>0.43127272727272725</v>
      </c>
      <c r="S8" s="101"/>
      <c r="T8" s="101"/>
      <c r="U8" s="101"/>
      <c r="V8" s="101"/>
      <c r="W8" s="101"/>
      <c r="X8" s="101"/>
      <c r="Y8" s="101"/>
      <c r="Z8" s="101"/>
      <c r="AA8" s="101"/>
      <c r="AB8" s="101"/>
      <c r="AC8" s="101"/>
      <c r="AD8" s="101"/>
      <c r="AE8" s="101"/>
      <c r="AF8" s="101"/>
      <c r="AG8" s="101"/>
      <c r="AH8" s="101"/>
    </row>
    <row r="9" spans="1:38" x14ac:dyDescent="0.35">
      <c r="A9" s="283"/>
      <c r="B9" s="27" t="s">
        <v>65</v>
      </c>
      <c r="C9" s="9">
        <v>484</v>
      </c>
      <c r="D9" s="34">
        <v>9.418174742167737E-2</v>
      </c>
      <c r="E9" s="9">
        <v>504</v>
      </c>
      <c r="F9" s="34">
        <v>9.8073555166374782E-2</v>
      </c>
      <c r="G9" s="9">
        <v>1636</v>
      </c>
      <c r="H9" s="34">
        <v>0.31834987351624827</v>
      </c>
      <c r="I9" s="9">
        <v>992</v>
      </c>
      <c r="J9" s="34">
        <v>0.19303366413699163</v>
      </c>
      <c r="K9" s="9">
        <v>1523</v>
      </c>
      <c r="L9" s="34">
        <v>0.29636115975870791</v>
      </c>
      <c r="M9" s="9">
        <v>5139</v>
      </c>
      <c r="N9" s="10">
        <v>1</v>
      </c>
      <c r="O9" s="163">
        <v>4</v>
      </c>
      <c r="P9" s="186">
        <v>0.18849712827058074</v>
      </c>
      <c r="Q9" s="185" t="s">
        <v>65</v>
      </c>
      <c r="R9" s="162">
        <f>L9+J9</f>
        <v>0.48939482389569955</v>
      </c>
      <c r="S9" s="101"/>
      <c r="T9" s="101"/>
      <c r="U9" s="101"/>
      <c r="V9" s="101"/>
      <c r="W9" s="101"/>
      <c r="X9" s="101"/>
      <c r="Y9" s="101"/>
      <c r="Z9" s="101"/>
      <c r="AA9" s="101"/>
      <c r="AB9" s="101"/>
      <c r="AC9" s="101"/>
      <c r="AD9" s="101"/>
      <c r="AE9" s="101"/>
      <c r="AF9" s="101"/>
      <c r="AG9" s="101"/>
      <c r="AH9" s="101"/>
    </row>
    <row r="10" spans="1:38" x14ac:dyDescent="0.35">
      <c r="A10" s="283" t="s">
        <v>66</v>
      </c>
      <c r="B10" s="27" t="s">
        <v>67</v>
      </c>
      <c r="C10" s="9">
        <v>4588</v>
      </c>
      <c r="D10" s="34">
        <v>0.17263046995522444</v>
      </c>
      <c r="E10" s="9">
        <v>2960</v>
      </c>
      <c r="F10" s="34">
        <v>0.1113744967453061</v>
      </c>
      <c r="G10" s="9">
        <v>8724</v>
      </c>
      <c r="H10" s="34">
        <v>0.32825375324528727</v>
      </c>
      <c r="I10" s="9">
        <v>5319</v>
      </c>
      <c r="J10" s="34">
        <v>0.20013545546901457</v>
      </c>
      <c r="K10" s="9">
        <v>4986</v>
      </c>
      <c r="L10" s="34">
        <v>0.18760582458516761</v>
      </c>
      <c r="M10" s="9">
        <v>26577</v>
      </c>
      <c r="N10" s="10">
        <v>1</v>
      </c>
      <c r="O10" s="163">
        <v>5</v>
      </c>
      <c r="P10" s="186">
        <v>0.23323229100191448</v>
      </c>
      <c r="Q10" s="185" t="s">
        <v>67</v>
      </c>
      <c r="R10" s="162">
        <f t="shared" ref="R10:R16" si="0">L10+J10</f>
        <v>0.38774128005418218</v>
      </c>
      <c r="S10" s="101"/>
      <c r="T10" s="101"/>
      <c r="U10" s="101"/>
      <c r="V10" s="101"/>
      <c r="W10" s="101"/>
      <c r="X10" s="101"/>
      <c r="Y10" s="101"/>
      <c r="Z10" s="101"/>
      <c r="AA10" s="101"/>
      <c r="AB10" s="101"/>
      <c r="AC10" s="101"/>
      <c r="AD10" s="101"/>
      <c r="AE10" s="101"/>
      <c r="AF10" s="101"/>
      <c r="AG10" s="101"/>
      <c r="AH10" s="101"/>
    </row>
    <row r="11" spans="1:38" x14ac:dyDescent="0.35">
      <c r="A11" s="283"/>
      <c r="B11" s="27" t="s">
        <v>68</v>
      </c>
      <c r="C11" s="9">
        <v>1419</v>
      </c>
      <c r="D11" s="34">
        <v>9.7949886104783598E-2</v>
      </c>
      <c r="E11" s="9">
        <v>1914</v>
      </c>
      <c r="F11" s="34">
        <v>0.13211845102505695</v>
      </c>
      <c r="G11" s="9">
        <v>5049</v>
      </c>
      <c r="H11" s="34">
        <v>0.34851936218678814</v>
      </c>
      <c r="I11" s="9">
        <v>2772</v>
      </c>
      <c r="J11" s="34">
        <v>0.19134396355353075</v>
      </c>
      <c r="K11" s="9">
        <v>3333</v>
      </c>
      <c r="L11" s="34">
        <v>0.23006833712984054</v>
      </c>
      <c r="M11" s="9">
        <v>14487</v>
      </c>
      <c r="N11" s="10">
        <v>1</v>
      </c>
      <c r="O11" s="163"/>
      <c r="P11" s="163"/>
      <c r="Q11" s="185" t="s">
        <v>68</v>
      </c>
      <c r="R11" s="162">
        <f t="shared" si="0"/>
        <v>0.42141230068337132</v>
      </c>
      <c r="S11" s="101"/>
      <c r="T11" s="101"/>
      <c r="U11" s="101"/>
      <c r="V11" s="101"/>
      <c r="W11" s="101"/>
      <c r="X11" s="101"/>
      <c r="Y11" s="101"/>
      <c r="Z11" s="101"/>
      <c r="AA11" s="101"/>
      <c r="AB11" s="101"/>
      <c r="AC11" s="101"/>
      <c r="AD11" s="101"/>
      <c r="AE11" s="101"/>
      <c r="AF11" s="101"/>
      <c r="AG11" s="101"/>
      <c r="AH11" s="101"/>
    </row>
    <row r="12" spans="1:38" x14ac:dyDescent="0.35">
      <c r="A12" s="283"/>
      <c r="B12" s="27" t="s">
        <v>69</v>
      </c>
      <c r="C12" s="9">
        <v>2296</v>
      </c>
      <c r="D12" s="34">
        <v>0.10621761658031088</v>
      </c>
      <c r="E12" s="9">
        <v>2184</v>
      </c>
      <c r="F12" s="34">
        <v>0.10103626943005181</v>
      </c>
      <c r="G12" s="9">
        <v>7112</v>
      </c>
      <c r="H12" s="34">
        <v>0.32901554404145084</v>
      </c>
      <c r="I12" s="9">
        <v>3724</v>
      </c>
      <c r="J12" s="34">
        <v>0.17227979274611399</v>
      </c>
      <c r="K12" s="9">
        <v>6300</v>
      </c>
      <c r="L12" s="34">
        <v>0.29145077720207252</v>
      </c>
      <c r="M12" s="9">
        <v>21616</v>
      </c>
      <c r="N12" s="10">
        <v>1</v>
      </c>
      <c r="O12" s="186"/>
      <c r="P12" s="186"/>
      <c r="Q12" s="185" t="s">
        <v>69</v>
      </c>
      <c r="R12" s="162">
        <f t="shared" si="0"/>
        <v>0.46373056994818651</v>
      </c>
      <c r="S12" s="101"/>
      <c r="T12" s="101"/>
      <c r="U12" s="101"/>
      <c r="V12" s="101"/>
      <c r="W12" s="101"/>
      <c r="X12" s="101"/>
      <c r="Y12" s="101"/>
      <c r="Z12" s="101"/>
      <c r="AA12" s="101"/>
      <c r="AB12" s="101"/>
      <c r="AC12" s="101"/>
      <c r="AD12" s="101"/>
      <c r="AE12" s="101"/>
      <c r="AF12" s="101"/>
      <c r="AG12" s="101"/>
      <c r="AH12" s="101"/>
    </row>
    <row r="13" spans="1:38" x14ac:dyDescent="0.35">
      <c r="A13" s="276" t="s">
        <v>70</v>
      </c>
      <c r="B13" s="27" t="s">
        <v>71</v>
      </c>
      <c r="C13" s="9">
        <v>429</v>
      </c>
      <c r="D13" s="34">
        <v>9.3382673051806725E-2</v>
      </c>
      <c r="E13" s="9">
        <v>622</v>
      </c>
      <c r="F13" s="34">
        <v>0.13539399216369177</v>
      </c>
      <c r="G13" s="9">
        <v>1880</v>
      </c>
      <c r="H13" s="34">
        <v>0.4092294296909012</v>
      </c>
      <c r="I13" s="9">
        <v>862</v>
      </c>
      <c r="J13" s="34">
        <v>0.18763604701784936</v>
      </c>
      <c r="K13" s="9">
        <v>801</v>
      </c>
      <c r="L13" s="34">
        <v>0.17435785807575102</v>
      </c>
      <c r="M13" s="9">
        <v>4594</v>
      </c>
      <c r="N13" s="10">
        <v>1</v>
      </c>
      <c r="O13" s="163"/>
      <c r="P13" s="163"/>
      <c r="Q13" s="185" t="s">
        <v>71</v>
      </c>
      <c r="R13" s="162">
        <f t="shared" si="0"/>
        <v>0.36199390509360041</v>
      </c>
      <c r="S13" s="101"/>
      <c r="T13" s="101"/>
      <c r="U13" s="101"/>
      <c r="V13" s="101"/>
      <c r="W13" s="101"/>
      <c r="X13" s="101"/>
      <c r="Y13" s="101"/>
      <c r="Z13" s="101"/>
      <c r="AA13" s="101"/>
      <c r="AB13" s="101"/>
      <c r="AC13" s="101"/>
      <c r="AD13" s="101"/>
      <c r="AE13" s="101"/>
      <c r="AF13" s="101"/>
      <c r="AG13" s="101"/>
      <c r="AH13" s="101"/>
    </row>
    <row r="14" spans="1:38" x14ac:dyDescent="0.35">
      <c r="A14" s="276"/>
      <c r="B14" s="27" t="s">
        <v>72</v>
      </c>
      <c r="C14" s="9">
        <v>1938</v>
      </c>
      <c r="D14" s="34">
        <v>0.1204624564893088</v>
      </c>
      <c r="E14" s="9">
        <v>1847</v>
      </c>
      <c r="F14" s="34">
        <v>0.11480606663351567</v>
      </c>
      <c r="G14" s="9">
        <v>5955</v>
      </c>
      <c r="H14" s="34">
        <v>0.37015166583789161</v>
      </c>
      <c r="I14" s="9">
        <v>3064</v>
      </c>
      <c r="J14" s="34">
        <v>0.19045251118846346</v>
      </c>
      <c r="K14" s="9">
        <v>3284</v>
      </c>
      <c r="L14" s="34">
        <v>0.20412729985082048</v>
      </c>
      <c r="M14" s="9">
        <v>16088</v>
      </c>
      <c r="N14" s="10">
        <v>1</v>
      </c>
      <c r="O14" s="163"/>
      <c r="P14" s="163"/>
      <c r="Q14" s="185" t="s">
        <v>72</v>
      </c>
      <c r="R14" s="162">
        <f t="shared" si="0"/>
        <v>0.39457981103928397</v>
      </c>
      <c r="S14" s="101"/>
      <c r="T14" s="101"/>
      <c r="U14" s="101"/>
      <c r="V14" s="101"/>
      <c r="W14" s="101"/>
      <c r="X14" s="101"/>
      <c r="Y14" s="101"/>
      <c r="Z14" s="101"/>
      <c r="AA14" s="101"/>
      <c r="AB14" s="101"/>
      <c r="AC14" s="101"/>
      <c r="AD14" s="101"/>
      <c r="AE14" s="101"/>
      <c r="AF14" s="101"/>
      <c r="AG14" s="101"/>
      <c r="AH14" s="101"/>
    </row>
    <row r="15" spans="1:38" x14ac:dyDescent="0.35">
      <c r="A15" s="276"/>
      <c r="B15" s="27" t="s">
        <v>73</v>
      </c>
      <c r="C15" s="9">
        <v>4102</v>
      </c>
      <c r="D15" s="34">
        <v>0.13616145522140344</v>
      </c>
      <c r="E15" s="9">
        <v>3356</v>
      </c>
      <c r="F15" s="34">
        <v>0.11139879174135299</v>
      </c>
      <c r="G15" s="9">
        <v>9095</v>
      </c>
      <c r="H15" s="34">
        <v>0.30189869215959636</v>
      </c>
      <c r="I15" s="9">
        <v>6034</v>
      </c>
      <c r="J15" s="34">
        <v>0.20029210648609175</v>
      </c>
      <c r="K15" s="9">
        <v>7539</v>
      </c>
      <c r="L15" s="34">
        <v>0.25024895439155548</v>
      </c>
      <c r="M15" s="9">
        <v>30126</v>
      </c>
      <c r="N15" s="10">
        <v>1</v>
      </c>
      <c r="O15" s="163"/>
      <c r="P15" s="163"/>
      <c r="Q15" s="185" t="s">
        <v>73</v>
      </c>
      <c r="R15" s="162">
        <f t="shared" si="0"/>
        <v>0.45054106087764723</v>
      </c>
      <c r="S15" s="101"/>
      <c r="T15" s="101"/>
      <c r="U15" s="101"/>
      <c r="V15" s="101"/>
      <c r="W15" s="101"/>
      <c r="X15" s="101"/>
      <c r="Y15" s="101"/>
      <c r="Z15" s="101"/>
      <c r="AA15" s="101"/>
      <c r="AB15" s="101"/>
      <c r="AC15" s="101"/>
      <c r="AD15" s="101"/>
      <c r="AE15" s="101"/>
      <c r="AF15" s="101"/>
      <c r="AG15" s="101"/>
      <c r="AH15" s="101"/>
    </row>
    <row r="16" spans="1:38" x14ac:dyDescent="0.35">
      <c r="A16" s="276"/>
      <c r="B16" s="27" t="s">
        <v>74</v>
      </c>
      <c r="C16" s="9">
        <v>1834</v>
      </c>
      <c r="D16" s="34">
        <v>0.15448113207547171</v>
      </c>
      <c r="E16" s="9">
        <v>1233</v>
      </c>
      <c r="F16" s="34">
        <v>0.10385781671159028</v>
      </c>
      <c r="G16" s="9">
        <v>3955</v>
      </c>
      <c r="H16" s="34">
        <v>0.33313679245283018</v>
      </c>
      <c r="I16" s="9">
        <v>1855</v>
      </c>
      <c r="J16" s="34">
        <v>0.15625</v>
      </c>
      <c r="K16" s="9">
        <v>2995</v>
      </c>
      <c r="L16" s="34">
        <v>0.25227425876010784</v>
      </c>
      <c r="M16" s="9">
        <v>11872</v>
      </c>
      <c r="N16" s="10">
        <v>1</v>
      </c>
      <c r="O16" s="163"/>
      <c r="P16" s="163"/>
      <c r="Q16" s="185" t="s">
        <v>74</v>
      </c>
      <c r="R16" s="162">
        <f t="shared" si="0"/>
        <v>0.40852425876010784</v>
      </c>
      <c r="S16" s="101"/>
      <c r="T16" s="101"/>
      <c r="U16" s="101"/>
      <c r="V16" s="101"/>
      <c r="W16" s="101"/>
      <c r="X16" s="101"/>
      <c r="Y16" s="101"/>
      <c r="Z16" s="101"/>
      <c r="AA16" s="101"/>
      <c r="AB16" s="101"/>
      <c r="AC16" s="101"/>
      <c r="AD16" s="101"/>
      <c r="AE16" s="101"/>
      <c r="AF16" s="101"/>
      <c r="AG16" s="101"/>
      <c r="AH16" s="101"/>
    </row>
    <row r="17" spans="3:38" x14ac:dyDescent="0.35">
      <c r="C17" s="141"/>
      <c r="D17" s="142"/>
      <c r="E17" s="141"/>
      <c r="F17" s="142"/>
      <c r="G17" s="141"/>
      <c r="H17" s="142"/>
      <c r="J17" s="52"/>
    </row>
    <row r="23" spans="3:38" ht="15" customHeight="1" x14ac:dyDescent="0.35">
      <c r="W23" s="282"/>
      <c r="X23" s="282"/>
      <c r="Y23" s="282"/>
      <c r="Z23" s="282"/>
      <c r="AA23" s="282"/>
      <c r="AB23" s="282"/>
      <c r="AC23" s="282"/>
      <c r="AF23" s="282"/>
      <c r="AG23" s="282"/>
      <c r="AH23" s="282"/>
      <c r="AI23" s="282"/>
      <c r="AJ23" s="282"/>
      <c r="AK23" s="282"/>
      <c r="AL23" s="282"/>
    </row>
    <row r="24" spans="3:38" x14ac:dyDescent="0.35">
      <c r="W24" s="282"/>
      <c r="X24" s="282"/>
      <c r="Y24" s="282"/>
      <c r="Z24" s="282"/>
      <c r="AA24" s="282"/>
      <c r="AB24" s="282"/>
      <c r="AC24" s="282"/>
      <c r="AF24" s="282"/>
      <c r="AG24" s="282"/>
      <c r="AH24" s="282"/>
      <c r="AI24" s="282"/>
      <c r="AJ24" s="282"/>
      <c r="AK24" s="282"/>
      <c r="AL24" s="282"/>
    </row>
    <row r="25" spans="3:38" x14ac:dyDescent="0.35">
      <c r="W25" s="282"/>
      <c r="X25" s="282"/>
      <c r="Y25" s="282"/>
      <c r="Z25" s="282"/>
      <c r="AA25" s="282"/>
      <c r="AB25" s="282"/>
      <c r="AC25" s="282"/>
      <c r="AF25" s="282"/>
      <c r="AG25" s="282"/>
      <c r="AH25" s="282"/>
      <c r="AI25" s="282"/>
      <c r="AJ25" s="282"/>
      <c r="AK25" s="282"/>
      <c r="AL25" s="282"/>
    </row>
    <row r="26" spans="3:38" x14ac:dyDescent="0.35">
      <c r="W26" s="114"/>
      <c r="X26" s="114"/>
      <c r="Y26" s="114"/>
      <c r="Z26" s="114"/>
      <c r="AA26" s="114"/>
      <c r="AB26" s="114"/>
      <c r="AC26" s="114"/>
    </row>
  </sheetData>
  <mergeCells count="16">
    <mergeCell ref="M4:N4"/>
    <mergeCell ref="A10:A12"/>
    <mergeCell ref="A13:A16"/>
    <mergeCell ref="A7:A9"/>
    <mergeCell ref="A4:B5"/>
    <mergeCell ref="C4:D4"/>
    <mergeCell ref="E4:F4"/>
    <mergeCell ref="G4:H4"/>
    <mergeCell ref="I4:J4"/>
    <mergeCell ref="K4:L4"/>
    <mergeCell ref="A6:B6"/>
    <mergeCell ref="O4:R5"/>
    <mergeCell ref="W1:AC3"/>
    <mergeCell ref="AF1:AL3"/>
    <mergeCell ref="AF23:AL25"/>
    <mergeCell ref="W23:AC2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27"/>
  <dimension ref="A1:R26"/>
  <sheetViews>
    <sheetView showGridLines="0" zoomScale="116" zoomScaleNormal="116" workbookViewId="0"/>
  </sheetViews>
  <sheetFormatPr defaultColWidth="10.90625" defaultRowHeight="14.5" x14ac:dyDescent="0.35"/>
  <cols>
    <col min="3" max="3" width="12.453125" customWidth="1"/>
    <col min="8" max="8" width="14" customWidth="1"/>
    <col min="9" max="9" width="14.81640625" bestFit="1" customWidth="1"/>
    <col min="13" max="13" width="11.1796875" customWidth="1"/>
  </cols>
  <sheetData>
    <row r="1" spans="1:18" x14ac:dyDescent="0.35">
      <c r="A1" t="s">
        <v>446</v>
      </c>
    </row>
    <row r="2" spans="1:18" x14ac:dyDescent="0.35">
      <c r="L2" s="64"/>
    </row>
    <row r="3" spans="1:18" x14ac:dyDescent="0.35">
      <c r="R3" s="1"/>
    </row>
    <row r="4" spans="1:18" ht="87" x14ac:dyDescent="0.35">
      <c r="A4" s="334"/>
      <c r="B4" s="287"/>
      <c r="C4" s="37" t="s">
        <v>148</v>
      </c>
      <c r="D4" s="37" t="s">
        <v>149</v>
      </c>
      <c r="E4" s="37" t="s">
        <v>150</v>
      </c>
      <c r="F4" s="39" t="s">
        <v>151</v>
      </c>
      <c r="G4" s="39" t="s">
        <v>155</v>
      </c>
      <c r="H4" s="39" t="s">
        <v>156</v>
      </c>
      <c r="I4" s="39" t="s">
        <v>157</v>
      </c>
      <c r="J4" s="58" t="s">
        <v>152</v>
      </c>
      <c r="K4" s="58" t="s">
        <v>153</v>
      </c>
      <c r="L4" s="58" t="s">
        <v>154</v>
      </c>
      <c r="M4" s="58" t="s">
        <v>158</v>
      </c>
      <c r="N4" s="37" t="s">
        <v>159</v>
      </c>
    </row>
    <row r="5" spans="1:18" x14ac:dyDescent="0.35">
      <c r="A5" s="332" t="s">
        <v>59</v>
      </c>
      <c r="B5" s="333"/>
      <c r="C5" s="13">
        <v>2.7900000000000001E-2</v>
      </c>
      <c r="D5" s="13">
        <v>7.5300000000000006E-2</v>
      </c>
      <c r="E5" s="13">
        <v>1.0999999999999999E-2</v>
      </c>
      <c r="F5" s="13">
        <v>0.22620000000000001</v>
      </c>
      <c r="G5" s="13">
        <v>0.33889999999999998</v>
      </c>
      <c r="H5" s="13">
        <v>4.7100000000000003E-2</v>
      </c>
      <c r="I5" s="13">
        <v>6.2600000000000003E-2</v>
      </c>
      <c r="J5" s="13">
        <v>2.69E-2</v>
      </c>
      <c r="K5" s="13">
        <v>0.14749999999999999</v>
      </c>
      <c r="L5" s="13">
        <v>0.37940000000000002</v>
      </c>
      <c r="M5" s="13">
        <v>1.14E-2</v>
      </c>
      <c r="N5" s="13">
        <v>1.11E-2</v>
      </c>
      <c r="O5" s="75"/>
    </row>
    <row r="6" spans="1:18" x14ac:dyDescent="0.35">
      <c r="A6" s="283" t="s">
        <v>62</v>
      </c>
      <c r="B6" s="17" t="s">
        <v>63</v>
      </c>
      <c r="C6" s="34">
        <v>2.7699999999999999E-2</v>
      </c>
      <c r="D6" s="34">
        <v>5.96E-2</v>
      </c>
      <c r="E6" s="34">
        <v>1.0200000000000001E-2</v>
      </c>
      <c r="F6" s="34">
        <v>0.22309999999999999</v>
      </c>
      <c r="G6" s="34">
        <v>0.3478</v>
      </c>
      <c r="H6" s="34">
        <v>3.3399999999999999E-2</v>
      </c>
      <c r="I6" s="34">
        <v>4.7500000000000001E-2</v>
      </c>
      <c r="J6" s="34">
        <v>2.6800000000000001E-2</v>
      </c>
      <c r="K6" s="34">
        <v>0.13339999999999999</v>
      </c>
      <c r="L6" s="34">
        <v>0.42320000000000002</v>
      </c>
      <c r="M6" s="34">
        <v>6.7000000000000002E-3</v>
      </c>
      <c r="N6" s="34">
        <v>1.38E-2</v>
      </c>
    </row>
    <row r="7" spans="1:18" x14ac:dyDescent="0.35">
      <c r="A7" s="283"/>
      <c r="B7" s="17" t="s">
        <v>64</v>
      </c>
      <c r="C7" s="34">
        <v>2.3400000000000001E-2</v>
      </c>
      <c r="D7" s="34">
        <v>0.109</v>
      </c>
      <c r="E7" s="34">
        <v>1.44E-2</v>
      </c>
      <c r="F7" s="34">
        <v>0.23089999999999999</v>
      </c>
      <c r="G7" s="34">
        <v>0.29709999999999998</v>
      </c>
      <c r="H7" s="34">
        <v>4.3099999999999999E-2</v>
      </c>
      <c r="I7" s="34">
        <v>7.5300000000000006E-2</v>
      </c>
      <c r="J7" s="34">
        <v>2.3400000000000001E-2</v>
      </c>
      <c r="K7" s="34">
        <v>0.1729</v>
      </c>
      <c r="L7" s="34">
        <v>0.3014</v>
      </c>
      <c r="M7" s="34">
        <v>2.3699999999999999E-2</v>
      </c>
      <c r="N7" s="34">
        <v>7.4000000000000003E-3</v>
      </c>
    </row>
    <row r="8" spans="1:18" x14ac:dyDescent="0.35">
      <c r="A8" s="283"/>
      <c r="B8" s="17" t="s">
        <v>65</v>
      </c>
      <c r="C8" s="34">
        <v>5.0799999999999998E-2</v>
      </c>
      <c r="D8" s="34">
        <v>0.10489999999999999</v>
      </c>
      <c r="E8" s="34">
        <v>7.1999999999999998E-3</v>
      </c>
      <c r="F8" s="34">
        <v>0.2384</v>
      </c>
      <c r="G8" s="34">
        <v>0.38879999999999998</v>
      </c>
      <c r="H8" s="34">
        <v>0.17199999999999999</v>
      </c>
      <c r="I8" s="34">
        <v>0.14940000000000001</v>
      </c>
      <c r="J8" s="34">
        <v>3.8100000000000002E-2</v>
      </c>
      <c r="K8" s="34">
        <v>0.18909999999999999</v>
      </c>
      <c r="L8" s="34">
        <v>0.2472</v>
      </c>
      <c r="M8" s="34">
        <v>1.44E-2</v>
      </c>
      <c r="N8" s="13">
        <v>0</v>
      </c>
    </row>
    <row r="9" spans="1:18" x14ac:dyDescent="0.35">
      <c r="A9" s="283" t="s">
        <v>66</v>
      </c>
      <c r="B9" s="17" t="s">
        <v>67</v>
      </c>
      <c r="C9" s="34">
        <v>2.3699999999999999E-2</v>
      </c>
      <c r="D9" s="34">
        <v>9.9599999999999994E-2</v>
      </c>
      <c r="E9" s="34">
        <v>1.8100000000000002E-2</v>
      </c>
      <c r="F9" s="34">
        <v>0.27110000000000001</v>
      </c>
      <c r="G9" s="34">
        <v>0.37559999999999999</v>
      </c>
      <c r="H9" s="34">
        <v>4.1099999999999998E-2</v>
      </c>
      <c r="I9" s="34">
        <v>3.5900000000000001E-2</v>
      </c>
      <c r="J9" s="34">
        <v>2.6499999999999999E-2</v>
      </c>
      <c r="K9" s="34">
        <v>0.18279999999999999</v>
      </c>
      <c r="L9" s="34">
        <v>0.34460000000000002</v>
      </c>
      <c r="M9" s="34">
        <v>1.5299999999999999E-2</v>
      </c>
      <c r="N9" s="34">
        <v>1.5299999999999999E-2</v>
      </c>
    </row>
    <row r="10" spans="1:18" x14ac:dyDescent="0.35">
      <c r="A10" s="283"/>
      <c r="B10" s="17" t="s">
        <v>68</v>
      </c>
      <c r="C10" s="34">
        <v>1.37E-2</v>
      </c>
      <c r="D10" s="34">
        <v>6.3799999999999996E-2</v>
      </c>
      <c r="E10" s="34">
        <v>4.5999999999999999E-3</v>
      </c>
      <c r="F10" s="34">
        <v>0.29380000000000001</v>
      </c>
      <c r="G10" s="34">
        <v>0.37359999999999999</v>
      </c>
      <c r="H10" s="34">
        <v>4.3299999999999998E-2</v>
      </c>
      <c r="I10" s="34">
        <v>0.10249999999999999</v>
      </c>
      <c r="J10" s="34">
        <v>2.7300000000000001E-2</v>
      </c>
      <c r="K10" s="34">
        <v>9.7900000000000001E-2</v>
      </c>
      <c r="L10" s="34">
        <v>0.43740000000000001</v>
      </c>
      <c r="M10" s="34">
        <v>1.37E-2</v>
      </c>
      <c r="N10" s="34">
        <v>4.5999999999999999E-3</v>
      </c>
    </row>
    <row r="11" spans="1:18" x14ac:dyDescent="0.35">
      <c r="A11" s="283"/>
      <c r="B11" s="17" t="s">
        <v>69</v>
      </c>
      <c r="C11" s="34">
        <v>4.2700000000000002E-2</v>
      </c>
      <c r="D11" s="34">
        <v>5.3100000000000001E-2</v>
      </c>
      <c r="E11" s="34">
        <v>6.4999999999999997E-3</v>
      </c>
      <c r="F11" s="34">
        <v>0.12559999999999999</v>
      </c>
      <c r="G11" s="34">
        <v>0.2707</v>
      </c>
      <c r="H11" s="34">
        <v>5.7000000000000002E-2</v>
      </c>
      <c r="I11" s="34">
        <v>6.8699999999999997E-2</v>
      </c>
      <c r="J11" s="34">
        <v>2.7199999999999998E-2</v>
      </c>
      <c r="K11" s="34">
        <v>0.13730000000000001</v>
      </c>
      <c r="L11" s="34">
        <v>0.38340000000000002</v>
      </c>
      <c r="M11" s="34">
        <v>5.1999999999999998E-3</v>
      </c>
      <c r="N11" s="34">
        <v>1.04E-2</v>
      </c>
    </row>
    <row r="12" spans="1:18" x14ac:dyDescent="0.35">
      <c r="A12" s="276" t="s">
        <v>70</v>
      </c>
      <c r="B12" s="17" t="s">
        <v>71</v>
      </c>
      <c r="C12" s="34">
        <v>2.2200000000000001E-2</v>
      </c>
      <c r="D12" s="34">
        <v>7.8100000000000003E-2</v>
      </c>
      <c r="E12" s="34">
        <v>1.41E-2</v>
      </c>
      <c r="F12" s="34">
        <v>0.22550000000000001</v>
      </c>
      <c r="G12" s="34">
        <v>0.33629999999999999</v>
      </c>
      <c r="H12" s="34">
        <v>2.63E-2</v>
      </c>
      <c r="I12" s="34">
        <v>6.3100000000000003E-2</v>
      </c>
      <c r="J12" s="34">
        <v>2.2200000000000001E-2</v>
      </c>
      <c r="K12" s="34">
        <v>0.15079999999999999</v>
      </c>
      <c r="L12" s="34">
        <v>0.37090000000000001</v>
      </c>
      <c r="M12" s="34">
        <v>1.61E-2</v>
      </c>
      <c r="N12" s="34">
        <v>2.2200000000000001E-2</v>
      </c>
    </row>
    <row r="13" spans="1:18" x14ac:dyDescent="0.35">
      <c r="A13" s="276"/>
      <c r="B13" s="17" t="s">
        <v>72</v>
      </c>
      <c r="C13" s="34">
        <v>1.1599999999999999E-2</v>
      </c>
      <c r="D13" s="34">
        <v>4.8399999999999999E-2</v>
      </c>
      <c r="E13" s="34">
        <v>1.21E-2</v>
      </c>
      <c r="F13" s="34">
        <v>0.224</v>
      </c>
      <c r="G13" s="34">
        <v>0.30099999999999999</v>
      </c>
      <c r="H13" s="34">
        <v>7.7100000000000002E-2</v>
      </c>
      <c r="I13" s="34">
        <v>9.5399999999999999E-2</v>
      </c>
      <c r="J13" s="34">
        <v>4.1200000000000001E-2</v>
      </c>
      <c r="K13" s="34">
        <v>0.1188</v>
      </c>
      <c r="L13" s="34">
        <v>0.44019999999999998</v>
      </c>
      <c r="M13" s="34">
        <v>4.1000000000000003E-3</v>
      </c>
      <c r="N13" s="34">
        <v>4.5999999999999999E-3</v>
      </c>
    </row>
    <row r="14" spans="1:18" x14ac:dyDescent="0.35">
      <c r="A14" s="276"/>
      <c r="B14" s="17" t="s">
        <v>73</v>
      </c>
      <c r="C14" s="34">
        <v>4.1799999999999997E-2</v>
      </c>
      <c r="D14" s="34">
        <v>9.1300000000000006E-2</v>
      </c>
      <c r="E14" s="34">
        <v>9.4999999999999998E-3</v>
      </c>
      <c r="F14" s="34">
        <v>0.24540000000000001</v>
      </c>
      <c r="G14" s="34">
        <v>0.37190000000000001</v>
      </c>
      <c r="H14" s="34">
        <v>3.7600000000000001E-2</v>
      </c>
      <c r="I14" s="34">
        <v>4.87E-2</v>
      </c>
      <c r="J14" s="34">
        <v>2.9399999999999999E-2</v>
      </c>
      <c r="K14" s="34">
        <v>0.15629999999999999</v>
      </c>
      <c r="L14" s="34">
        <v>0.32340000000000002</v>
      </c>
      <c r="M14" s="34">
        <v>1.5599999999999999E-2</v>
      </c>
      <c r="N14" s="34">
        <v>8.5000000000000006E-3</v>
      </c>
    </row>
    <row r="15" spans="1:18" x14ac:dyDescent="0.35">
      <c r="A15" s="276"/>
      <c r="B15" s="17" t="s">
        <v>74</v>
      </c>
      <c r="C15" s="34">
        <v>1.72E-2</v>
      </c>
      <c r="D15" s="34">
        <v>7.0000000000000007E-2</v>
      </c>
      <c r="E15" s="34">
        <v>1.18E-2</v>
      </c>
      <c r="F15" s="34">
        <v>0.18090000000000001</v>
      </c>
      <c r="G15" s="34">
        <v>0.30769999999999997</v>
      </c>
      <c r="H15" s="34">
        <v>3.85E-2</v>
      </c>
      <c r="I15" s="34">
        <v>5.3199999999999997E-2</v>
      </c>
      <c r="J15" s="34">
        <v>3.0999999999999999E-3</v>
      </c>
      <c r="K15" s="34">
        <v>0.16259999999999999</v>
      </c>
      <c r="L15" s="34">
        <v>0.44240000000000002</v>
      </c>
      <c r="M15" s="34">
        <v>8.9999999999999993E-3</v>
      </c>
      <c r="N15" s="34">
        <v>2.23E-2</v>
      </c>
    </row>
    <row r="16" spans="1:18" x14ac:dyDescent="0.35">
      <c r="A16" t="s">
        <v>333</v>
      </c>
    </row>
    <row r="26" spans="2:2" x14ac:dyDescent="0.35">
      <c r="B26" s="52"/>
    </row>
  </sheetData>
  <mergeCells count="5">
    <mergeCell ref="A9:A11"/>
    <mergeCell ref="A12:A15"/>
    <mergeCell ref="A6:A8"/>
    <mergeCell ref="A5:B5"/>
    <mergeCell ref="A4:B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28"/>
  <dimension ref="A1:AB26"/>
  <sheetViews>
    <sheetView showGridLines="0" zoomScaleNormal="100" workbookViewId="0"/>
  </sheetViews>
  <sheetFormatPr defaultColWidth="10.90625" defaultRowHeight="14.5" x14ac:dyDescent="0.35"/>
  <cols>
    <col min="9" max="9" width="16.6328125" hidden="1" customWidth="1"/>
    <col min="10" max="10" width="21.6328125" hidden="1" customWidth="1"/>
    <col min="22" max="22" width="11" customWidth="1"/>
  </cols>
  <sheetData>
    <row r="1" spans="1:28" x14ac:dyDescent="0.35">
      <c r="A1" t="s">
        <v>447</v>
      </c>
      <c r="M1" s="114"/>
      <c r="N1" s="114"/>
      <c r="O1" s="114"/>
      <c r="P1" s="114"/>
      <c r="Q1" s="114"/>
      <c r="R1" s="114"/>
      <c r="S1" s="114"/>
      <c r="V1" s="114"/>
      <c r="W1" s="114"/>
      <c r="X1" s="114"/>
      <c r="Y1" s="114"/>
      <c r="Z1" s="114"/>
      <c r="AA1" s="114"/>
      <c r="AB1" s="114"/>
    </row>
    <row r="2" spans="1:28" x14ac:dyDescent="0.35">
      <c r="M2" s="114"/>
      <c r="N2" s="114"/>
      <c r="O2" s="114"/>
      <c r="P2" s="114"/>
      <c r="Q2" s="114"/>
      <c r="R2" s="114"/>
      <c r="S2" s="114"/>
      <c r="V2" s="114"/>
      <c r="W2" s="114"/>
      <c r="X2" s="114"/>
      <c r="Y2" s="114"/>
      <c r="Z2" s="114"/>
      <c r="AA2" s="114"/>
      <c r="AB2" s="114"/>
    </row>
    <row r="3" spans="1:28" x14ac:dyDescent="0.35">
      <c r="M3" s="114"/>
      <c r="N3" s="114"/>
      <c r="O3" s="114"/>
      <c r="P3" s="114"/>
      <c r="Q3" s="114"/>
      <c r="R3" s="114"/>
      <c r="S3" s="114"/>
      <c r="V3" s="114"/>
      <c r="W3" s="114"/>
      <c r="X3" s="114"/>
      <c r="Y3" s="114"/>
      <c r="Z3" s="114"/>
      <c r="AA3" s="114"/>
      <c r="AB3" s="114"/>
    </row>
    <row r="4" spans="1:28" x14ac:dyDescent="0.35">
      <c r="A4" s="273"/>
      <c r="B4" s="274"/>
      <c r="C4" s="275" t="s">
        <v>160</v>
      </c>
      <c r="D4" s="276"/>
      <c r="E4" s="276" t="s">
        <v>161</v>
      </c>
      <c r="F4" s="276"/>
      <c r="G4" s="281" t="s">
        <v>59</v>
      </c>
      <c r="H4" s="281"/>
      <c r="I4" s="272" t="s">
        <v>356</v>
      </c>
      <c r="J4" s="272"/>
    </row>
    <row r="5" spans="1:28" x14ac:dyDescent="0.35">
      <c r="A5" s="232"/>
      <c r="B5" s="233"/>
      <c r="C5" s="136" t="s">
        <v>60</v>
      </c>
      <c r="D5" s="27" t="s">
        <v>61</v>
      </c>
      <c r="E5" s="33" t="s">
        <v>60</v>
      </c>
      <c r="F5" s="27" t="s">
        <v>61</v>
      </c>
      <c r="G5" s="33" t="s">
        <v>60</v>
      </c>
      <c r="H5" s="27" t="s">
        <v>61</v>
      </c>
      <c r="I5" s="272"/>
      <c r="J5" s="272"/>
    </row>
    <row r="6" spans="1:28" x14ac:dyDescent="0.35">
      <c r="A6" s="277" t="s">
        <v>59</v>
      </c>
      <c r="B6" s="277"/>
      <c r="C6" s="19">
        <f>SUM(C7:C9)</f>
        <v>4323</v>
      </c>
      <c r="D6" s="13">
        <f>(SUM(C7:C9)/SUM(G7:G9)*100)/100</f>
        <v>6.896936821952776E-2</v>
      </c>
      <c r="E6" s="19">
        <f>SUM(E7:E9)</f>
        <v>58357</v>
      </c>
      <c r="F6" s="34">
        <f>(SUM(E7:E9)/SUM(G7:G9)*100)/100</f>
        <v>0.93103063178047241</v>
      </c>
      <c r="G6" s="19">
        <f>SUM(G7:G9)</f>
        <v>62680</v>
      </c>
      <c r="H6" s="13">
        <v>1</v>
      </c>
      <c r="I6" s="163" t="s">
        <v>358</v>
      </c>
      <c r="J6" s="163" t="s">
        <v>359</v>
      </c>
    </row>
    <row r="7" spans="1:28" x14ac:dyDescent="0.35">
      <c r="A7" s="283" t="s">
        <v>62</v>
      </c>
      <c r="B7" s="27" t="s">
        <v>63</v>
      </c>
      <c r="C7" s="19">
        <v>2333</v>
      </c>
      <c r="D7" s="13">
        <v>5.500282912108638E-2</v>
      </c>
      <c r="E7" s="19">
        <v>40083</v>
      </c>
      <c r="F7" s="34">
        <v>0.94499717087891366</v>
      </c>
      <c r="G7" s="19">
        <v>42416</v>
      </c>
      <c r="H7" s="13">
        <v>1</v>
      </c>
      <c r="I7" s="195">
        <v>6.896936821952776E-2</v>
      </c>
      <c r="J7" s="195">
        <v>0.93103063178047241</v>
      </c>
    </row>
    <row r="8" spans="1:28" x14ac:dyDescent="0.35">
      <c r="A8" s="283"/>
      <c r="B8" s="27" t="s">
        <v>64</v>
      </c>
      <c r="C8" s="19">
        <v>1169</v>
      </c>
      <c r="D8" s="13">
        <v>7.7289256198347103E-2</v>
      </c>
      <c r="E8" s="19">
        <v>13956</v>
      </c>
      <c r="F8" s="34">
        <v>0.92271074380165286</v>
      </c>
      <c r="G8" s="19">
        <v>15125</v>
      </c>
      <c r="H8" s="13">
        <v>1</v>
      </c>
      <c r="I8" s="163"/>
      <c r="J8" s="163"/>
    </row>
    <row r="9" spans="1:28" x14ac:dyDescent="0.35">
      <c r="A9" s="283"/>
      <c r="B9" s="27" t="s">
        <v>65</v>
      </c>
      <c r="C9" s="19">
        <v>821</v>
      </c>
      <c r="D9" s="13">
        <v>0.15975870791982877</v>
      </c>
      <c r="E9" s="19">
        <v>4318</v>
      </c>
      <c r="F9" s="34">
        <v>0.84024129208017129</v>
      </c>
      <c r="G9" s="19">
        <v>5139</v>
      </c>
      <c r="H9" s="13">
        <v>1</v>
      </c>
      <c r="I9" s="163"/>
      <c r="J9" s="163"/>
    </row>
    <row r="10" spans="1:28" x14ac:dyDescent="0.35">
      <c r="A10" s="283" t="s">
        <v>66</v>
      </c>
      <c r="B10" s="27" t="s">
        <v>67</v>
      </c>
      <c r="C10" s="19">
        <v>1545</v>
      </c>
      <c r="D10" s="13">
        <v>5.8132972118749293E-2</v>
      </c>
      <c r="E10" s="19">
        <v>25032</v>
      </c>
      <c r="F10" s="34">
        <v>0.94186702788125065</v>
      </c>
      <c r="G10" s="19">
        <v>26577</v>
      </c>
      <c r="H10" s="13">
        <v>0.99999999999999989</v>
      </c>
      <c r="I10" s="163"/>
      <c r="J10" s="163"/>
    </row>
    <row r="11" spans="1:28" x14ac:dyDescent="0.35">
      <c r="A11" s="283"/>
      <c r="B11" s="27" t="s">
        <v>68</v>
      </c>
      <c r="C11" s="19">
        <v>1518</v>
      </c>
      <c r="D11" s="13">
        <v>0.10478359908883828</v>
      </c>
      <c r="E11" s="19">
        <v>12969</v>
      </c>
      <c r="F11" s="34">
        <v>0.89521640091116172</v>
      </c>
      <c r="G11" s="19">
        <v>14487</v>
      </c>
      <c r="H11" s="13">
        <v>1</v>
      </c>
      <c r="I11" s="163"/>
      <c r="J11" s="163"/>
    </row>
    <row r="12" spans="1:28" x14ac:dyDescent="0.35">
      <c r="A12" s="283"/>
      <c r="B12" s="27" t="s">
        <v>69</v>
      </c>
      <c r="C12" s="19">
        <v>1260</v>
      </c>
      <c r="D12" s="13">
        <v>5.8290155440414514E-2</v>
      </c>
      <c r="E12" s="19">
        <v>20356</v>
      </c>
      <c r="F12" s="34">
        <v>0.94170984455958551</v>
      </c>
      <c r="G12" s="19">
        <v>21616</v>
      </c>
      <c r="H12" s="13">
        <v>1</v>
      </c>
      <c r="I12" s="163"/>
      <c r="J12" s="163"/>
    </row>
    <row r="13" spans="1:28" ht="14.5" customHeight="1" x14ac:dyDescent="0.35">
      <c r="A13" s="276" t="s">
        <v>70</v>
      </c>
      <c r="B13" s="27" t="s">
        <v>71</v>
      </c>
      <c r="C13" s="19">
        <v>498</v>
      </c>
      <c r="D13" s="13">
        <v>0.108402263822377</v>
      </c>
      <c r="E13" s="19">
        <v>4096</v>
      </c>
      <c r="F13" s="34">
        <v>0.89159773617762295</v>
      </c>
      <c r="G13" s="19">
        <v>4594</v>
      </c>
      <c r="H13" s="13">
        <v>1</v>
      </c>
      <c r="I13" s="163"/>
      <c r="J13" s="163"/>
    </row>
    <row r="14" spans="1:28" x14ac:dyDescent="0.35">
      <c r="A14" s="276"/>
      <c r="B14" s="27" t="s">
        <v>72</v>
      </c>
      <c r="C14" s="19">
        <v>900</v>
      </c>
      <c r="D14" s="13">
        <v>5.5942317255096977E-2</v>
      </c>
      <c r="E14" s="19">
        <v>15188</v>
      </c>
      <c r="F14" s="34">
        <v>0.94405768274490298</v>
      </c>
      <c r="G14" s="19">
        <v>16088</v>
      </c>
      <c r="H14" s="13">
        <v>1</v>
      </c>
      <c r="I14" s="163"/>
      <c r="J14" s="163"/>
    </row>
    <row r="15" spans="1:28" x14ac:dyDescent="0.35">
      <c r="A15" s="276"/>
      <c r="B15" s="27" t="s">
        <v>73</v>
      </c>
      <c r="C15" s="19">
        <v>2165</v>
      </c>
      <c r="D15" s="13">
        <v>7.1864834362344795E-2</v>
      </c>
      <c r="E15" s="19">
        <v>27961</v>
      </c>
      <c r="F15" s="34">
        <v>0.92813516563765519</v>
      </c>
      <c r="G15" s="19">
        <v>30126</v>
      </c>
      <c r="H15" s="13">
        <v>1</v>
      </c>
      <c r="I15" s="163"/>
      <c r="J15" s="163"/>
    </row>
    <row r="16" spans="1:28" x14ac:dyDescent="0.35">
      <c r="A16" s="276"/>
      <c r="B16" s="27" t="s">
        <v>74</v>
      </c>
      <c r="C16" s="19">
        <v>760</v>
      </c>
      <c r="D16" s="13">
        <v>6.401617250673855E-2</v>
      </c>
      <c r="E16" s="19">
        <v>11112</v>
      </c>
      <c r="F16" s="34">
        <v>0.93598382749326148</v>
      </c>
      <c r="G16" s="19">
        <v>11872</v>
      </c>
      <c r="H16" s="13">
        <v>1</v>
      </c>
      <c r="I16" s="163"/>
      <c r="J16" s="163"/>
    </row>
    <row r="24" spans="13:28" x14ac:dyDescent="0.35">
      <c r="M24" s="114"/>
      <c r="N24" s="114"/>
      <c r="O24" s="114"/>
      <c r="P24" s="114"/>
      <c r="Q24" s="114"/>
      <c r="R24" s="114"/>
      <c r="S24" s="114"/>
      <c r="V24" s="114"/>
      <c r="W24" s="114"/>
      <c r="X24" s="114"/>
      <c r="Y24" s="114"/>
      <c r="Z24" s="114"/>
      <c r="AA24" s="114"/>
      <c r="AB24" s="114"/>
    </row>
    <row r="25" spans="13:28" x14ac:dyDescent="0.35">
      <c r="M25" s="114"/>
      <c r="N25" s="114"/>
      <c r="O25" s="114"/>
      <c r="P25" s="114"/>
      <c r="Q25" s="114"/>
      <c r="R25" s="114"/>
      <c r="S25" s="114"/>
      <c r="V25" s="114"/>
      <c r="W25" s="114"/>
      <c r="X25" s="114"/>
      <c r="Y25" s="114"/>
      <c r="Z25" s="114"/>
      <c r="AA25" s="114"/>
      <c r="AB25" s="114"/>
    </row>
    <row r="26" spans="13:28" x14ac:dyDescent="0.35">
      <c r="M26" s="114"/>
      <c r="N26" s="114"/>
      <c r="O26" s="114"/>
      <c r="P26" s="114"/>
      <c r="Q26" s="114"/>
      <c r="R26" s="114"/>
      <c r="S26" s="114"/>
      <c r="V26" s="114"/>
      <c r="W26" s="114"/>
      <c r="X26" s="114"/>
      <c r="Y26" s="114"/>
      <c r="Z26" s="114"/>
      <c r="AA26" s="114"/>
      <c r="AB26" s="114"/>
    </row>
  </sheetData>
  <mergeCells count="9">
    <mergeCell ref="A13:A16"/>
    <mergeCell ref="A7:A9"/>
    <mergeCell ref="A4:B5"/>
    <mergeCell ref="C4:D4"/>
    <mergeCell ref="I4:J5"/>
    <mergeCell ref="E4:F4"/>
    <mergeCell ref="G4:H4"/>
    <mergeCell ref="A6:B6"/>
    <mergeCell ref="A10:A1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29"/>
  <dimension ref="A1:AD20"/>
  <sheetViews>
    <sheetView showGridLines="0" zoomScale="45" zoomScaleNormal="45" workbookViewId="0"/>
  </sheetViews>
  <sheetFormatPr defaultColWidth="10.90625" defaultRowHeight="14.5" x14ac:dyDescent="0.35"/>
  <cols>
    <col min="9" max="9" width="22.36328125" hidden="1" customWidth="1"/>
    <col min="10" max="10" width="21.1796875" hidden="1" customWidth="1"/>
  </cols>
  <sheetData>
    <row r="1" spans="1:30" x14ac:dyDescent="0.35">
      <c r="A1" t="s">
        <v>448</v>
      </c>
      <c r="O1" s="114"/>
      <c r="P1" s="114"/>
      <c r="Q1" s="114"/>
      <c r="R1" s="114"/>
      <c r="S1" s="114"/>
      <c r="T1" s="114"/>
      <c r="U1" s="114"/>
      <c r="X1" s="121"/>
      <c r="Y1" s="121"/>
      <c r="Z1" s="121"/>
      <c r="AA1" s="121"/>
      <c r="AB1" s="121"/>
      <c r="AC1" s="121"/>
      <c r="AD1" s="121"/>
    </row>
    <row r="2" spans="1:30" x14ac:dyDescent="0.35">
      <c r="O2" s="114"/>
      <c r="P2" s="114"/>
      <c r="Q2" s="114"/>
      <c r="R2" s="114"/>
      <c r="S2" s="114"/>
      <c r="T2" s="114"/>
      <c r="U2" s="114"/>
      <c r="X2" s="121"/>
      <c r="Y2" s="121"/>
      <c r="Z2" s="121"/>
      <c r="AA2" s="121"/>
      <c r="AB2" s="121"/>
      <c r="AC2" s="121"/>
      <c r="AD2" s="121"/>
    </row>
    <row r="3" spans="1:30" x14ac:dyDescent="0.35">
      <c r="O3" s="114"/>
      <c r="P3" s="114"/>
      <c r="Q3" s="114"/>
      <c r="R3" s="114"/>
      <c r="S3" s="114"/>
      <c r="T3" s="114"/>
      <c r="U3" s="114"/>
      <c r="X3" s="121"/>
      <c r="Y3" s="121"/>
      <c r="Z3" s="121"/>
      <c r="AA3" s="121"/>
      <c r="AB3" s="121"/>
      <c r="AC3" s="121"/>
      <c r="AD3" s="121"/>
    </row>
    <row r="4" spans="1:30" ht="93.5" customHeight="1" x14ac:dyDescent="0.35">
      <c r="A4" s="283"/>
      <c r="B4" s="283"/>
      <c r="C4" s="276" t="s">
        <v>162</v>
      </c>
      <c r="D4" s="276"/>
      <c r="E4" s="276" t="s">
        <v>385</v>
      </c>
      <c r="F4" s="276"/>
      <c r="G4" s="281" t="s">
        <v>59</v>
      </c>
      <c r="H4" s="281"/>
      <c r="I4" s="315" t="s">
        <v>356</v>
      </c>
      <c r="J4" s="315"/>
    </row>
    <row r="5" spans="1:30" ht="43.5" x14ac:dyDescent="0.35">
      <c r="A5" s="283"/>
      <c r="B5" s="283"/>
      <c r="C5" s="37" t="s">
        <v>60</v>
      </c>
      <c r="D5" s="38" t="s">
        <v>61</v>
      </c>
      <c r="E5" s="37" t="s">
        <v>60</v>
      </c>
      <c r="F5" s="38" t="s">
        <v>61</v>
      </c>
      <c r="G5" s="37" t="s">
        <v>60</v>
      </c>
      <c r="H5" s="38" t="s">
        <v>61</v>
      </c>
      <c r="I5" s="161" t="s">
        <v>360</v>
      </c>
      <c r="J5" s="161" t="s">
        <v>361</v>
      </c>
    </row>
    <row r="6" spans="1:30" x14ac:dyDescent="0.35">
      <c r="A6" s="335" t="s">
        <v>59</v>
      </c>
      <c r="B6" s="335"/>
      <c r="C6" s="19">
        <f>SUM(C7:C9)</f>
        <v>19128</v>
      </c>
      <c r="D6" s="13">
        <f>(SUM(C7:C9)/SUM(G7:G9)*100)/100</f>
        <v>0.30516911295469051</v>
      </c>
      <c r="E6" s="19">
        <f>SUM(E7:E9)</f>
        <v>43552</v>
      </c>
      <c r="F6" s="34">
        <f>(SUM(E7:E9)/SUM(G7:G9)*100)/100</f>
        <v>0.69483088704530938</v>
      </c>
      <c r="G6" s="19">
        <f>SUM(G7:G9)</f>
        <v>62680</v>
      </c>
      <c r="H6" s="13">
        <v>1</v>
      </c>
      <c r="I6" s="186">
        <v>0.30516911295469101</v>
      </c>
      <c r="J6" s="186">
        <v>0.69483088704530938</v>
      </c>
    </row>
    <row r="7" spans="1:30" x14ac:dyDescent="0.35">
      <c r="A7" s="234" t="s">
        <v>62</v>
      </c>
      <c r="B7" s="31" t="s">
        <v>63</v>
      </c>
      <c r="C7" s="19">
        <v>10204</v>
      </c>
      <c r="D7" s="13">
        <v>0.24056959637872502</v>
      </c>
      <c r="E7" s="19">
        <v>32212</v>
      </c>
      <c r="F7" s="34">
        <v>0.75943040362127501</v>
      </c>
      <c r="G7" s="19">
        <v>42416</v>
      </c>
      <c r="H7" s="13">
        <v>1</v>
      </c>
      <c r="I7" s="163"/>
      <c r="J7" s="163"/>
    </row>
    <row r="8" spans="1:30" x14ac:dyDescent="0.35">
      <c r="A8" s="234"/>
      <c r="B8" s="17" t="s">
        <v>64</v>
      </c>
      <c r="C8" s="19">
        <v>6274</v>
      </c>
      <c r="D8" s="13">
        <v>0.41480991735537193</v>
      </c>
      <c r="E8" s="19">
        <v>8851</v>
      </c>
      <c r="F8" s="34">
        <v>0.58519008264462813</v>
      </c>
      <c r="G8" s="19">
        <v>15125</v>
      </c>
      <c r="H8" s="13">
        <v>1</v>
      </c>
      <c r="I8" s="163"/>
      <c r="J8" s="163"/>
    </row>
    <row r="9" spans="1:30" x14ac:dyDescent="0.35">
      <c r="A9" s="234"/>
      <c r="B9" s="17" t="s">
        <v>65</v>
      </c>
      <c r="C9" s="19">
        <v>2650</v>
      </c>
      <c r="D9" s="13">
        <v>0.5156645261724071</v>
      </c>
      <c r="E9" s="19">
        <v>2489</v>
      </c>
      <c r="F9" s="34">
        <v>0.48433547382759284</v>
      </c>
      <c r="G9" s="19">
        <v>5139</v>
      </c>
      <c r="H9" s="13">
        <v>1</v>
      </c>
      <c r="I9" s="163"/>
      <c r="J9" s="163"/>
    </row>
    <row r="10" spans="1:30" x14ac:dyDescent="0.35">
      <c r="A10" s="234" t="s">
        <v>66</v>
      </c>
      <c r="B10" s="17" t="s">
        <v>67</v>
      </c>
      <c r="C10" s="19">
        <v>9852</v>
      </c>
      <c r="D10" s="13">
        <v>0.37069646686984986</v>
      </c>
      <c r="E10" s="19">
        <v>16725</v>
      </c>
      <c r="F10" s="34">
        <v>0.62930353313015008</v>
      </c>
      <c r="G10" s="19">
        <v>26577</v>
      </c>
      <c r="H10" s="13">
        <v>1</v>
      </c>
      <c r="I10" s="163"/>
      <c r="J10" s="163"/>
    </row>
    <row r="11" spans="1:30" x14ac:dyDescent="0.35">
      <c r="A11" s="234"/>
      <c r="B11" s="17" t="s">
        <v>68</v>
      </c>
      <c r="C11" s="19">
        <v>3564</v>
      </c>
      <c r="D11" s="13">
        <v>0.24601366742596814</v>
      </c>
      <c r="E11" s="19">
        <v>10923</v>
      </c>
      <c r="F11" s="34">
        <v>0.75398633257403191</v>
      </c>
      <c r="G11" s="19">
        <v>14487</v>
      </c>
      <c r="H11" s="13">
        <v>1</v>
      </c>
      <c r="I11" s="163"/>
      <c r="J11" s="163"/>
    </row>
    <row r="12" spans="1:30" x14ac:dyDescent="0.35">
      <c r="A12" s="234"/>
      <c r="B12" s="17" t="s">
        <v>69</v>
      </c>
      <c r="C12" s="19">
        <v>5712</v>
      </c>
      <c r="D12" s="13">
        <v>0.26424870466321243</v>
      </c>
      <c r="E12" s="19">
        <v>15904</v>
      </c>
      <c r="F12" s="34">
        <v>0.73575129533678751</v>
      </c>
      <c r="G12" s="19">
        <v>21616</v>
      </c>
      <c r="H12" s="13">
        <v>0.99999999999999989</v>
      </c>
      <c r="I12" s="163"/>
      <c r="J12" s="163"/>
    </row>
    <row r="13" spans="1:30" x14ac:dyDescent="0.35">
      <c r="A13" s="235" t="s">
        <v>70</v>
      </c>
      <c r="B13" s="17" t="s">
        <v>71</v>
      </c>
      <c r="C13" s="19">
        <v>1361</v>
      </c>
      <c r="D13" s="13">
        <v>0.29625598606878539</v>
      </c>
      <c r="E13" s="19">
        <v>3233</v>
      </c>
      <c r="F13" s="34">
        <v>0.70374401393121455</v>
      </c>
      <c r="G13" s="19">
        <v>4594</v>
      </c>
      <c r="H13" s="13">
        <v>1</v>
      </c>
      <c r="I13" s="163"/>
      <c r="J13" s="163"/>
    </row>
    <row r="14" spans="1:30" x14ac:dyDescent="0.35">
      <c r="A14" s="235"/>
      <c r="B14" s="17" t="s">
        <v>72</v>
      </c>
      <c r="C14" s="19">
        <v>3622</v>
      </c>
      <c r="D14" s="13">
        <v>0.22513674788662358</v>
      </c>
      <c r="E14" s="19">
        <v>12466</v>
      </c>
      <c r="F14" s="34">
        <v>0.77486325211337648</v>
      </c>
      <c r="G14" s="19">
        <v>16088</v>
      </c>
      <c r="H14" s="13">
        <v>1</v>
      </c>
      <c r="I14" s="163"/>
      <c r="J14" s="163"/>
    </row>
    <row r="15" spans="1:30" x14ac:dyDescent="0.35">
      <c r="A15" s="235"/>
      <c r="B15" s="17" t="s">
        <v>73</v>
      </c>
      <c r="C15" s="19">
        <v>10956</v>
      </c>
      <c r="D15" s="13">
        <v>0.36367257518422624</v>
      </c>
      <c r="E15" s="19">
        <v>19170</v>
      </c>
      <c r="F15" s="34">
        <v>0.63632742481577376</v>
      </c>
      <c r="G15" s="19">
        <v>30126</v>
      </c>
      <c r="H15" s="13">
        <v>1</v>
      </c>
      <c r="I15" s="163"/>
      <c r="J15" s="163"/>
    </row>
    <row r="16" spans="1:30" x14ac:dyDescent="0.35">
      <c r="A16" s="235"/>
      <c r="B16" s="17" t="s">
        <v>74</v>
      </c>
      <c r="C16" s="19">
        <v>3189</v>
      </c>
      <c r="D16" s="13">
        <v>0.26861522911051211</v>
      </c>
      <c r="E16" s="19">
        <v>8683</v>
      </c>
      <c r="F16" s="34">
        <v>0.73138477088948795</v>
      </c>
      <c r="G16" s="19">
        <v>11872</v>
      </c>
      <c r="H16" s="13">
        <v>1</v>
      </c>
      <c r="I16" s="163"/>
      <c r="J16" s="163"/>
    </row>
    <row r="18" spans="15:30" x14ac:dyDescent="0.35">
      <c r="O18" s="121"/>
      <c r="P18" s="121"/>
      <c r="Q18" s="121"/>
      <c r="R18" s="121"/>
      <c r="S18" s="121"/>
      <c r="T18" s="121"/>
      <c r="U18" s="121"/>
      <c r="X18" s="121"/>
      <c r="Y18" s="121"/>
      <c r="Z18" s="121"/>
      <c r="AA18" s="121"/>
      <c r="AB18" s="121"/>
      <c r="AC18" s="121"/>
      <c r="AD18" s="121"/>
    </row>
    <row r="19" spans="15:30" x14ac:dyDescent="0.35">
      <c r="O19" s="121"/>
      <c r="P19" s="121"/>
      <c r="Q19" s="121"/>
      <c r="R19" s="121"/>
      <c r="S19" s="121"/>
      <c r="T19" s="121"/>
      <c r="U19" s="121"/>
      <c r="X19" s="121"/>
      <c r="Y19" s="121"/>
      <c r="Z19" s="121"/>
      <c r="AA19" s="121"/>
      <c r="AB19" s="121"/>
      <c r="AC19" s="121"/>
      <c r="AD19" s="121"/>
    </row>
    <row r="20" spans="15:30" x14ac:dyDescent="0.35">
      <c r="O20" s="121"/>
      <c r="P20" s="121"/>
      <c r="Q20" s="121"/>
      <c r="R20" s="121"/>
      <c r="S20" s="121"/>
      <c r="T20" s="121"/>
      <c r="U20" s="121"/>
      <c r="X20" s="121"/>
      <c r="Y20" s="121"/>
      <c r="Z20" s="121"/>
      <c r="AA20" s="121"/>
      <c r="AB20" s="121"/>
      <c r="AC20" s="121"/>
      <c r="AD20" s="121"/>
    </row>
  </sheetData>
  <mergeCells count="9">
    <mergeCell ref="A13:A16"/>
    <mergeCell ref="A7:A9"/>
    <mergeCell ref="A4:B5"/>
    <mergeCell ref="C4:D4"/>
    <mergeCell ref="I4:J4"/>
    <mergeCell ref="E4:F4"/>
    <mergeCell ref="G4:H4"/>
    <mergeCell ref="A6:B6"/>
    <mergeCell ref="A10:A1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0"/>
  <dimension ref="B1:AA17"/>
  <sheetViews>
    <sheetView showGridLines="0" zoomScale="108" zoomScaleNormal="108" workbookViewId="0"/>
  </sheetViews>
  <sheetFormatPr defaultColWidth="10.90625" defaultRowHeight="14.5" x14ac:dyDescent="0.35"/>
  <cols>
    <col min="9" max="9" width="13.453125" customWidth="1"/>
    <col min="10" max="10" width="15.36328125" customWidth="1"/>
  </cols>
  <sheetData>
    <row r="1" spans="2:27" x14ac:dyDescent="0.35">
      <c r="B1" t="s">
        <v>449</v>
      </c>
      <c r="U1" s="114"/>
      <c r="V1" s="114"/>
      <c r="W1" s="114"/>
      <c r="X1" s="114"/>
      <c r="Y1" s="114"/>
      <c r="Z1" s="114"/>
      <c r="AA1" s="114"/>
    </row>
    <row r="2" spans="2:27" x14ac:dyDescent="0.35">
      <c r="U2" s="114"/>
      <c r="V2" s="114"/>
      <c r="W2" s="114"/>
      <c r="X2" s="114"/>
      <c r="Y2" s="114"/>
      <c r="Z2" s="114"/>
      <c r="AA2" s="114"/>
    </row>
    <row r="3" spans="2:27" x14ac:dyDescent="0.35">
      <c r="U3" s="114"/>
      <c r="V3" s="114"/>
      <c r="W3" s="114"/>
      <c r="X3" s="114"/>
      <c r="Y3" s="114"/>
      <c r="Z3" s="114"/>
      <c r="AA3" s="114"/>
    </row>
    <row r="4" spans="2:27" ht="87" x14ac:dyDescent="0.35">
      <c r="B4" s="283"/>
      <c r="C4" s="283"/>
      <c r="D4" s="37" t="s">
        <v>163</v>
      </c>
      <c r="E4" s="37" t="s">
        <v>164</v>
      </c>
      <c r="F4" s="37" t="s">
        <v>165</v>
      </c>
      <c r="G4" s="37" t="s">
        <v>172</v>
      </c>
      <c r="H4" s="37" t="s">
        <v>173</v>
      </c>
      <c r="I4" s="37" t="s">
        <v>166</v>
      </c>
      <c r="J4" s="37" t="s">
        <v>167</v>
      </c>
      <c r="K4" s="37" t="s">
        <v>168</v>
      </c>
      <c r="L4" s="37" t="s">
        <v>169</v>
      </c>
    </row>
    <row r="5" spans="2:27" x14ac:dyDescent="0.35">
      <c r="B5" s="335" t="s">
        <v>59</v>
      </c>
      <c r="C5" s="335"/>
      <c r="D5" s="13">
        <v>0.18909999999999999</v>
      </c>
      <c r="E5" s="13">
        <v>9.5399999999999999E-2</v>
      </c>
      <c r="F5" s="13">
        <v>5.8099999999999999E-2</v>
      </c>
      <c r="G5" s="13">
        <v>0.25540000000000002</v>
      </c>
      <c r="H5" s="13">
        <v>0.13819999999999999</v>
      </c>
      <c r="I5" s="13">
        <v>0.25080000000000002</v>
      </c>
      <c r="J5" s="13">
        <v>5.62E-2</v>
      </c>
      <c r="K5" s="13">
        <v>0.1893</v>
      </c>
      <c r="L5" s="13">
        <v>2.9900000000000003E-2</v>
      </c>
    </row>
    <row r="6" spans="2:27" x14ac:dyDescent="0.35">
      <c r="B6" s="234" t="s">
        <v>62</v>
      </c>
      <c r="C6" s="31" t="s">
        <v>174</v>
      </c>
      <c r="D6" s="34">
        <v>0.18679999999999999</v>
      </c>
      <c r="E6" s="34">
        <v>9.7500000000000003E-2</v>
      </c>
      <c r="F6" s="34">
        <v>5.6500000000000002E-2</v>
      </c>
      <c r="G6" s="34">
        <v>0.24379999999999999</v>
      </c>
      <c r="H6" s="34">
        <v>0.1206</v>
      </c>
      <c r="I6" s="34">
        <v>0.2409</v>
      </c>
      <c r="J6" s="34">
        <v>6.1699999999999998E-2</v>
      </c>
      <c r="K6" s="34">
        <v>0.1842</v>
      </c>
      <c r="L6" s="34">
        <v>3.4299999999999997E-2</v>
      </c>
    </row>
    <row r="7" spans="2:27" x14ac:dyDescent="0.35">
      <c r="B7" s="234"/>
      <c r="C7" s="17" t="s">
        <v>64</v>
      </c>
      <c r="D7" s="34">
        <v>0.18229999999999999</v>
      </c>
      <c r="E7" s="34">
        <v>8.5199999999999998E-2</v>
      </c>
      <c r="F7" s="34">
        <v>5.8900000000000001E-2</v>
      </c>
      <c r="G7" s="34">
        <v>0.27939999999999998</v>
      </c>
      <c r="H7" s="34">
        <v>0.17080000000000001</v>
      </c>
      <c r="I7" s="34">
        <v>0.27189999999999998</v>
      </c>
      <c r="J7" s="34">
        <v>4.3200000000000002E-2</v>
      </c>
      <c r="K7" s="34">
        <v>0.20599999999999999</v>
      </c>
      <c r="L7" s="34">
        <v>2.1299999999999999E-2</v>
      </c>
    </row>
    <row r="8" spans="2:27" x14ac:dyDescent="0.35">
      <c r="B8" s="234"/>
      <c r="C8" s="17" t="s">
        <v>65</v>
      </c>
      <c r="D8" s="34">
        <v>0.2273</v>
      </c>
      <c r="E8" s="34">
        <v>0.10780000000000001</v>
      </c>
      <c r="F8" s="34">
        <v>6.8900000000000003E-2</v>
      </c>
      <c r="G8" s="34">
        <v>0.28060000000000002</v>
      </c>
      <c r="H8" s="34">
        <v>0.188</v>
      </c>
      <c r="I8" s="34">
        <v>0.27150000000000002</v>
      </c>
      <c r="J8" s="34">
        <v>4.9000000000000002E-2</v>
      </c>
      <c r="K8" s="34">
        <v>0.18290000000000001</v>
      </c>
      <c r="L8" s="34">
        <v>1.8100000000000002E-2</v>
      </c>
    </row>
    <row r="9" spans="2:27" x14ac:dyDescent="0.35">
      <c r="B9" s="234" t="s">
        <v>66</v>
      </c>
      <c r="C9" s="17" t="s">
        <v>67</v>
      </c>
      <c r="D9" s="34">
        <v>0.2137</v>
      </c>
      <c r="E9" s="34">
        <v>0.12909999999999999</v>
      </c>
      <c r="F9" s="34">
        <v>7.2400000000000006E-2</v>
      </c>
      <c r="G9" s="34">
        <v>0.28610000000000002</v>
      </c>
      <c r="H9" s="34">
        <v>0.1406</v>
      </c>
      <c r="I9" s="34">
        <v>0.221</v>
      </c>
      <c r="J9" s="34">
        <v>4.5900000000000003E-2</v>
      </c>
      <c r="K9" s="34">
        <v>0.20330000000000001</v>
      </c>
      <c r="L9" s="34">
        <v>2.7799999999999998E-2</v>
      </c>
    </row>
    <row r="10" spans="2:27" x14ac:dyDescent="0.35">
      <c r="B10" s="234"/>
      <c r="C10" s="17" t="s">
        <v>68</v>
      </c>
      <c r="D10" s="34">
        <v>0.17080000000000001</v>
      </c>
      <c r="E10" s="34">
        <v>7.5200000000000003E-2</v>
      </c>
      <c r="F10" s="34">
        <v>5.4699999999999999E-2</v>
      </c>
      <c r="G10" s="34">
        <v>0.29609999999999997</v>
      </c>
      <c r="H10" s="34">
        <v>0.1777</v>
      </c>
      <c r="I10" s="34">
        <v>0.36670000000000003</v>
      </c>
      <c r="J10" s="34">
        <v>9.11E-2</v>
      </c>
      <c r="K10" s="34">
        <v>0.13900000000000001</v>
      </c>
      <c r="L10" s="34">
        <v>4.3299999999999998E-2</v>
      </c>
    </row>
    <row r="11" spans="2:27" x14ac:dyDescent="0.35">
      <c r="B11" s="234"/>
      <c r="C11" s="17" t="s">
        <v>69</v>
      </c>
      <c r="D11" s="34">
        <v>0.17100000000000001</v>
      </c>
      <c r="E11" s="34">
        <v>6.7400000000000002E-2</v>
      </c>
      <c r="F11" s="34">
        <v>4.2700000000000002E-2</v>
      </c>
      <c r="G11" s="34">
        <v>0.19040000000000001</v>
      </c>
      <c r="H11" s="34">
        <v>0.10879999999999999</v>
      </c>
      <c r="I11" s="34">
        <v>0.20979999999999999</v>
      </c>
      <c r="J11" s="34">
        <v>4.53E-2</v>
      </c>
      <c r="K11" s="34">
        <v>0.20599999999999999</v>
      </c>
      <c r="L11" s="34">
        <v>2.3300000000000001E-2</v>
      </c>
    </row>
    <row r="12" spans="2:27" x14ac:dyDescent="0.35">
      <c r="B12" s="235" t="s">
        <v>70</v>
      </c>
      <c r="C12" s="17" t="s">
        <v>71</v>
      </c>
      <c r="D12" s="34">
        <v>0.15</v>
      </c>
      <c r="E12" s="34">
        <v>0.11650000000000001</v>
      </c>
      <c r="F12" s="34">
        <v>4.3499999999999997E-2</v>
      </c>
      <c r="G12" s="34">
        <v>0.2364</v>
      </c>
      <c r="H12" s="34">
        <v>0.1704</v>
      </c>
      <c r="I12" s="34">
        <v>0.33539999999999998</v>
      </c>
      <c r="J12" s="34">
        <v>9.69E-2</v>
      </c>
      <c r="K12" s="34">
        <v>5.0900000000000001E-2</v>
      </c>
      <c r="L12" s="34">
        <v>5.0099999999999999E-2</v>
      </c>
    </row>
    <row r="13" spans="2:27" x14ac:dyDescent="0.35">
      <c r="B13" s="235"/>
      <c r="C13" s="17" t="s">
        <v>72</v>
      </c>
      <c r="D13" s="34">
        <v>0.15759999999999999</v>
      </c>
      <c r="E13" s="34">
        <v>8.8700000000000001E-2</v>
      </c>
      <c r="F13" s="34">
        <v>6.3200000000000006E-2</v>
      </c>
      <c r="G13" s="34">
        <v>0.27650000000000002</v>
      </c>
      <c r="H13" s="34">
        <v>0.13789999999999999</v>
      </c>
      <c r="I13" s="34">
        <v>0.27589999999999998</v>
      </c>
      <c r="J13" s="34">
        <v>6.1199999999999997E-2</v>
      </c>
      <c r="K13" s="34">
        <v>0.1857</v>
      </c>
      <c r="L13" s="34">
        <v>2.4400000000000002E-2</v>
      </c>
    </row>
    <row r="14" spans="2:27" x14ac:dyDescent="0.35">
      <c r="B14" s="235"/>
      <c r="C14" s="17" t="s">
        <v>73</v>
      </c>
      <c r="D14" s="34">
        <v>0.2218</v>
      </c>
      <c r="E14" s="34">
        <v>9.3299999999999994E-2</v>
      </c>
      <c r="F14" s="34">
        <v>6.1199999999999997E-2</v>
      </c>
      <c r="G14" s="34">
        <v>0.25840000000000002</v>
      </c>
      <c r="H14" s="34">
        <v>0.14319999999999999</v>
      </c>
      <c r="I14" s="34">
        <v>0.22520000000000001</v>
      </c>
      <c r="J14" s="34">
        <v>5.4699999999999999E-2</v>
      </c>
      <c r="K14" s="34">
        <v>0.21199999999999999</v>
      </c>
      <c r="L14" s="34">
        <v>3.0300000000000001E-2</v>
      </c>
    </row>
    <row r="15" spans="2:27" x14ac:dyDescent="0.35">
      <c r="B15" s="235"/>
      <c r="C15" s="17" t="s">
        <v>74</v>
      </c>
      <c r="D15" s="34">
        <v>0.1638</v>
      </c>
      <c r="E15" s="34">
        <v>0.1014</v>
      </c>
      <c r="F15" s="34">
        <v>4.8899999999999999E-2</v>
      </c>
      <c r="G15" s="34">
        <v>0.2268</v>
      </c>
      <c r="H15" s="34">
        <v>0.1135</v>
      </c>
      <c r="I15" s="34">
        <v>0.2492</v>
      </c>
      <c r="J15" s="34">
        <v>3.73E-2</v>
      </c>
      <c r="K15" s="34">
        <v>0.19040000000000001</v>
      </c>
      <c r="L15" s="34">
        <v>2.8299999999999999E-2</v>
      </c>
    </row>
    <row r="16" spans="2:27" x14ac:dyDescent="0.35">
      <c r="B16" t="s">
        <v>333</v>
      </c>
    </row>
    <row r="17" spans="10:10" x14ac:dyDescent="0.35">
      <c r="J17" s="64"/>
    </row>
  </sheetData>
  <mergeCells count="5">
    <mergeCell ref="B4:C4"/>
    <mergeCell ref="B5:C5"/>
    <mergeCell ref="B9:B11"/>
    <mergeCell ref="B12:B15"/>
    <mergeCell ref="B6:B8"/>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1"/>
  <dimension ref="C5:C7"/>
  <sheetViews>
    <sheetView workbookViewId="0">
      <selection activeCell="C5" sqref="C5"/>
    </sheetView>
  </sheetViews>
  <sheetFormatPr defaultColWidth="10.90625" defaultRowHeight="14.5" x14ac:dyDescent="0.35"/>
  <sheetData>
    <row r="5" spans="3:3" x14ac:dyDescent="0.35">
      <c r="C5" s="1" t="s">
        <v>451</v>
      </c>
    </row>
    <row r="6" spans="3:3" x14ac:dyDescent="0.35">
      <c r="C6" s="1" t="s">
        <v>170</v>
      </c>
    </row>
    <row r="7" spans="3:3" x14ac:dyDescent="0.35">
      <c r="C7" t="s">
        <v>171</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2"/>
  <dimension ref="B1:AK62"/>
  <sheetViews>
    <sheetView showGridLines="0" zoomScale="94" zoomScaleNormal="94" workbookViewId="0"/>
  </sheetViews>
  <sheetFormatPr defaultColWidth="10.90625" defaultRowHeight="14.5" x14ac:dyDescent="0.35"/>
  <cols>
    <col min="12" max="12" width="24.1796875" hidden="1" customWidth="1"/>
    <col min="13" max="18" width="0" hidden="1" customWidth="1"/>
    <col min="19" max="21" width="20.6328125" customWidth="1"/>
  </cols>
  <sheetData>
    <row r="1" spans="2:37" x14ac:dyDescent="0.35">
      <c r="B1" t="s">
        <v>452</v>
      </c>
      <c r="V1" s="114"/>
      <c r="W1" s="114"/>
      <c r="X1" s="114"/>
      <c r="Y1" s="114"/>
      <c r="Z1" s="114"/>
      <c r="AA1" s="114"/>
      <c r="AB1" s="114"/>
      <c r="AE1" s="114"/>
      <c r="AF1" s="114"/>
      <c r="AG1" s="114"/>
      <c r="AH1" s="114"/>
      <c r="AI1" s="114"/>
      <c r="AJ1" s="114"/>
      <c r="AK1" s="114"/>
    </row>
    <row r="2" spans="2:37" x14ac:dyDescent="0.35">
      <c r="E2" s="64"/>
      <c r="V2" s="114"/>
      <c r="W2" s="114"/>
      <c r="X2" s="114"/>
      <c r="Y2" s="114"/>
      <c r="Z2" s="114"/>
      <c r="AA2" s="114"/>
      <c r="AB2" s="114"/>
      <c r="AE2" s="114"/>
      <c r="AF2" s="114"/>
      <c r="AG2" s="114"/>
      <c r="AH2" s="114"/>
      <c r="AI2" s="114"/>
      <c r="AJ2" s="114"/>
      <c r="AK2" s="114"/>
    </row>
    <row r="3" spans="2:37" x14ac:dyDescent="0.35">
      <c r="E3" s="64"/>
      <c r="V3" s="114"/>
      <c r="W3" s="114"/>
      <c r="X3" s="114"/>
      <c r="Y3" s="114"/>
      <c r="Z3" s="114"/>
      <c r="AA3" s="114"/>
      <c r="AB3" s="114"/>
      <c r="AE3" s="114"/>
      <c r="AF3" s="114"/>
      <c r="AG3" s="114"/>
      <c r="AH3" s="114"/>
      <c r="AI3" s="114"/>
      <c r="AJ3" s="114"/>
      <c r="AK3" s="114"/>
    </row>
    <row r="4" spans="2:37" x14ac:dyDescent="0.35">
      <c r="B4" s="279"/>
      <c r="C4" s="279"/>
      <c r="D4" s="336" t="s">
        <v>175</v>
      </c>
      <c r="E4" s="336"/>
      <c r="F4" s="336" t="s">
        <v>176</v>
      </c>
      <c r="G4" s="336"/>
      <c r="H4" s="336" t="s">
        <v>178</v>
      </c>
      <c r="I4" s="336"/>
      <c r="J4" s="336" t="s">
        <v>179</v>
      </c>
      <c r="K4" s="336"/>
      <c r="L4" s="315" t="s">
        <v>356</v>
      </c>
      <c r="M4" s="315"/>
      <c r="N4" s="315"/>
      <c r="O4" s="315"/>
      <c r="P4" s="315"/>
      <c r="Q4" s="315"/>
      <c r="R4" s="315"/>
    </row>
    <row r="5" spans="2:37" ht="29" x14ac:dyDescent="0.35">
      <c r="B5" s="279"/>
      <c r="C5" s="279"/>
      <c r="D5" s="37" t="s">
        <v>177</v>
      </c>
      <c r="E5" s="37" t="s">
        <v>334</v>
      </c>
      <c r="F5" s="37" t="s">
        <v>177</v>
      </c>
      <c r="G5" s="37" t="s">
        <v>334</v>
      </c>
      <c r="H5" s="37" t="s">
        <v>177</v>
      </c>
      <c r="I5" s="37" t="s">
        <v>334</v>
      </c>
      <c r="J5" s="37" t="s">
        <v>177</v>
      </c>
      <c r="K5" s="37" t="s">
        <v>334</v>
      </c>
      <c r="L5" s="315"/>
      <c r="M5" s="315"/>
      <c r="N5" s="315"/>
      <c r="O5" s="315"/>
      <c r="P5" s="315"/>
      <c r="Q5" s="315"/>
      <c r="R5" s="315"/>
    </row>
    <row r="6" spans="2:37" x14ac:dyDescent="0.35">
      <c r="B6" s="335" t="s">
        <v>59</v>
      </c>
      <c r="C6" s="335"/>
      <c r="D6" s="9">
        <v>15949</v>
      </c>
      <c r="E6" s="145">
        <v>3.888582</v>
      </c>
      <c r="F6" s="9">
        <v>10589</v>
      </c>
      <c r="G6" s="145">
        <v>4.0545850000000003</v>
      </c>
      <c r="H6" s="9">
        <v>6693</v>
      </c>
      <c r="I6" s="145">
        <v>2.6402209999999999</v>
      </c>
      <c r="J6" s="9">
        <v>2491</v>
      </c>
      <c r="K6" s="145">
        <v>2.1180249999999998</v>
      </c>
      <c r="L6" s="161" t="s">
        <v>362</v>
      </c>
      <c r="M6" s="196">
        <v>3.888582</v>
      </c>
      <c r="N6" s="163"/>
      <c r="O6" s="163" t="s">
        <v>362</v>
      </c>
      <c r="P6" s="163" t="s">
        <v>363</v>
      </c>
      <c r="Q6" s="163" t="s">
        <v>178</v>
      </c>
      <c r="R6" s="163" t="s">
        <v>179</v>
      </c>
    </row>
    <row r="7" spans="2:37" x14ac:dyDescent="0.35">
      <c r="B7" s="234" t="s">
        <v>62</v>
      </c>
      <c r="C7" s="31" t="s">
        <v>63</v>
      </c>
      <c r="D7" s="9">
        <v>9258</v>
      </c>
      <c r="E7" s="144">
        <v>2.2999999999999998</v>
      </c>
      <c r="F7" s="9">
        <v>6551</v>
      </c>
      <c r="G7" s="144">
        <v>2.99</v>
      </c>
      <c r="H7" s="9">
        <v>3698</v>
      </c>
      <c r="I7" s="144">
        <v>1.63</v>
      </c>
      <c r="J7" s="9">
        <v>1302</v>
      </c>
      <c r="K7" s="144">
        <v>1.97</v>
      </c>
      <c r="L7" s="161" t="s">
        <v>363</v>
      </c>
      <c r="M7" s="196">
        <v>4.0545850000000003</v>
      </c>
      <c r="N7" s="197" t="s">
        <v>63</v>
      </c>
      <c r="O7" s="196">
        <v>2.2999999999999998</v>
      </c>
      <c r="P7" s="196">
        <v>2.99</v>
      </c>
      <c r="Q7" s="196">
        <v>1.63</v>
      </c>
      <c r="R7" s="196">
        <v>1.97</v>
      </c>
    </row>
    <row r="8" spans="2:37" x14ac:dyDescent="0.35">
      <c r="B8" s="234"/>
      <c r="C8" s="17" t="s">
        <v>64</v>
      </c>
      <c r="D8" s="9">
        <v>4434</v>
      </c>
      <c r="E8" s="144">
        <v>2.77</v>
      </c>
      <c r="F8" s="9">
        <v>2582</v>
      </c>
      <c r="G8" s="144">
        <v>4.04</v>
      </c>
      <c r="H8" s="9">
        <v>1807</v>
      </c>
      <c r="I8" s="144">
        <v>2.39</v>
      </c>
      <c r="J8" s="9">
        <v>581</v>
      </c>
      <c r="K8" s="144">
        <v>1.59</v>
      </c>
      <c r="L8" s="161" t="s">
        <v>178</v>
      </c>
      <c r="M8" s="196">
        <v>2.6402209999999999</v>
      </c>
      <c r="N8" s="163" t="s">
        <v>64</v>
      </c>
      <c r="O8" s="196">
        <v>2.77</v>
      </c>
      <c r="P8" s="196">
        <v>4.04</v>
      </c>
      <c r="Q8" s="196">
        <v>2.39</v>
      </c>
      <c r="R8" s="196">
        <v>1.59</v>
      </c>
    </row>
    <row r="9" spans="2:37" x14ac:dyDescent="0.35">
      <c r="B9" s="234"/>
      <c r="C9" s="17" t="s">
        <v>65</v>
      </c>
      <c r="D9" s="9">
        <v>2257</v>
      </c>
      <c r="E9" s="144">
        <v>12.56</v>
      </c>
      <c r="F9" s="9">
        <v>1456</v>
      </c>
      <c r="G9" s="144">
        <v>8.85</v>
      </c>
      <c r="H9" s="9">
        <v>1188</v>
      </c>
      <c r="I9" s="144">
        <v>6.14</v>
      </c>
      <c r="J9" s="9">
        <v>608</v>
      </c>
      <c r="K9" s="144">
        <v>2.93</v>
      </c>
      <c r="L9" s="161" t="s">
        <v>179</v>
      </c>
      <c r="M9" s="196">
        <v>2.1180249999999998</v>
      </c>
      <c r="N9" s="163" t="s">
        <v>65</v>
      </c>
      <c r="O9" s="196">
        <v>12.56</v>
      </c>
      <c r="P9" s="196">
        <v>8.85</v>
      </c>
      <c r="Q9" s="196">
        <v>6.14</v>
      </c>
      <c r="R9" s="196">
        <v>2.93</v>
      </c>
    </row>
    <row r="10" spans="2:37" x14ac:dyDescent="0.35">
      <c r="B10" s="234" t="s">
        <v>66</v>
      </c>
      <c r="C10" s="17" t="s">
        <v>67</v>
      </c>
      <c r="D10" s="9">
        <v>6689</v>
      </c>
      <c r="E10" s="144">
        <v>3.38</v>
      </c>
      <c r="F10" s="9">
        <v>5440</v>
      </c>
      <c r="G10" s="144">
        <v>3.29</v>
      </c>
      <c r="H10" s="9">
        <v>2923</v>
      </c>
      <c r="I10" s="144">
        <v>2</v>
      </c>
      <c r="J10" s="9">
        <v>925</v>
      </c>
      <c r="K10" s="144">
        <v>1.4</v>
      </c>
      <c r="L10" s="163"/>
      <c r="M10" s="163"/>
      <c r="N10" s="163" t="s">
        <v>67</v>
      </c>
      <c r="O10" s="196">
        <v>3.38</v>
      </c>
      <c r="P10" s="196">
        <v>3.29</v>
      </c>
      <c r="Q10" s="196">
        <v>2</v>
      </c>
      <c r="R10" s="196">
        <v>1.4</v>
      </c>
    </row>
    <row r="11" spans="2:37" x14ac:dyDescent="0.35">
      <c r="B11" s="234"/>
      <c r="C11" s="17" t="s">
        <v>68</v>
      </c>
      <c r="D11" s="9">
        <v>4752</v>
      </c>
      <c r="E11" s="144">
        <v>4.18</v>
      </c>
      <c r="F11" s="9">
        <v>2013</v>
      </c>
      <c r="G11" s="145">
        <v>3.7</v>
      </c>
      <c r="H11" s="9">
        <v>1782</v>
      </c>
      <c r="I11" s="145">
        <v>3.35</v>
      </c>
      <c r="J11" s="9">
        <v>726</v>
      </c>
      <c r="K11" s="145">
        <v>1.31</v>
      </c>
      <c r="L11" s="163"/>
      <c r="M11" s="163"/>
      <c r="N11" s="163" t="s">
        <v>68</v>
      </c>
      <c r="O11" s="196">
        <v>4.18</v>
      </c>
      <c r="P11" s="196">
        <v>3.7</v>
      </c>
      <c r="Q11" s="196">
        <v>3.35</v>
      </c>
      <c r="R11" s="196">
        <v>1.31</v>
      </c>
    </row>
    <row r="12" spans="2:37" x14ac:dyDescent="0.35">
      <c r="B12" s="234"/>
      <c r="C12" s="17" t="s">
        <v>69</v>
      </c>
      <c r="D12" s="9">
        <v>4508</v>
      </c>
      <c r="E12" s="144">
        <v>4.32</v>
      </c>
      <c r="F12" s="9">
        <v>3136</v>
      </c>
      <c r="G12" s="144">
        <v>5.59</v>
      </c>
      <c r="H12" s="9">
        <v>1988</v>
      </c>
      <c r="I12" s="144">
        <v>2.94</v>
      </c>
      <c r="J12" s="9">
        <v>840</v>
      </c>
      <c r="K12" s="144">
        <v>3.6</v>
      </c>
      <c r="L12" s="163"/>
      <c r="M12" s="163"/>
      <c r="N12" s="163" t="s">
        <v>69</v>
      </c>
      <c r="O12" s="196">
        <v>4.32</v>
      </c>
      <c r="P12" s="196">
        <v>5.59</v>
      </c>
      <c r="Q12" s="196">
        <v>2.94</v>
      </c>
      <c r="R12" s="196">
        <v>3.6</v>
      </c>
    </row>
    <row r="13" spans="2:37" x14ac:dyDescent="0.35">
      <c r="B13" s="235" t="s">
        <v>70</v>
      </c>
      <c r="C13" s="17" t="s">
        <v>71</v>
      </c>
      <c r="D13" s="9">
        <v>1330</v>
      </c>
      <c r="E13" s="144">
        <v>4.41</v>
      </c>
      <c r="F13" s="9">
        <v>782</v>
      </c>
      <c r="G13" s="144">
        <v>6.33</v>
      </c>
      <c r="H13" s="9">
        <v>391</v>
      </c>
      <c r="I13" s="144">
        <v>1.5</v>
      </c>
      <c r="J13" s="9">
        <v>328</v>
      </c>
      <c r="K13" s="144">
        <v>1.64</v>
      </c>
      <c r="L13" s="163"/>
      <c r="M13" s="163"/>
      <c r="N13" s="163" t="s">
        <v>71</v>
      </c>
      <c r="O13" s="196">
        <v>4.41</v>
      </c>
      <c r="P13" s="196">
        <v>6.33</v>
      </c>
      <c r="Q13" s="196">
        <v>1.5</v>
      </c>
      <c r="R13" s="196">
        <v>1.64</v>
      </c>
    </row>
    <row r="14" spans="2:37" x14ac:dyDescent="0.35">
      <c r="B14" s="235"/>
      <c r="C14" s="17" t="s">
        <v>72</v>
      </c>
      <c r="D14" s="9">
        <v>4487</v>
      </c>
      <c r="E14" s="144">
        <v>2.42</v>
      </c>
      <c r="F14" s="9">
        <v>2820</v>
      </c>
      <c r="G14" s="144">
        <v>2.82</v>
      </c>
      <c r="H14" s="9">
        <v>1832</v>
      </c>
      <c r="I14" s="144">
        <v>2.27</v>
      </c>
      <c r="J14" s="9">
        <v>672</v>
      </c>
      <c r="K14" s="144">
        <v>1.98</v>
      </c>
      <c r="L14" s="163"/>
      <c r="M14" s="163"/>
      <c r="N14" s="163" t="s">
        <v>72</v>
      </c>
      <c r="O14" s="196">
        <v>2.42</v>
      </c>
      <c r="P14" s="196">
        <v>2.82</v>
      </c>
      <c r="Q14" s="196">
        <v>2.27</v>
      </c>
      <c r="R14" s="196">
        <v>1.98</v>
      </c>
    </row>
    <row r="15" spans="2:37" x14ac:dyDescent="0.35">
      <c r="B15" s="235"/>
      <c r="C15" s="17" t="s">
        <v>73</v>
      </c>
      <c r="D15" s="9">
        <v>8076</v>
      </c>
      <c r="E15" s="144">
        <v>4.62</v>
      </c>
      <c r="F15" s="9">
        <v>4880</v>
      </c>
      <c r="G15" s="144">
        <v>3.71</v>
      </c>
      <c r="H15" s="9">
        <v>3475</v>
      </c>
      <c r="I15" s="144">
        <v>3.14</v>
      </c>
      <c r="J15" s="9">
        <v>1150</v>
      </c>
      <c r="K15" s="144">
        <v>2.4300000000000002</v>
      </c>
      <c r="L15" s="163"/>
      <c r="M15" s="163"/>
      <c r="N15" s="163" t="s">
        <v>73</v>
      </c>
      <c r="O15" s="196">
        <v>4.62</v>
      </c>
      <c r="P15" s="196">
        <v>3.71</v>
      </c>
      <c r="Q15" s="196">
        <v>3.14</v>
      </c>
      <c r="R15" s="196">
        <v>2.4300000000000002</v>
      </c>
    </row>
    <row r="16" spans="2:37" x14ac:dyDescent="0.35">
      <c r="B16" s="235"/>
      <c r="C16" s="17" t="s">
        <v>74</v>
      </c>
      <c r="D16" s="9">
        <v>2056</v>
      </c>
      <c r="E16" s="144">
        <v>3.86</v>
      </c>
      <c r="F16" s="9">
        <v>2107</v>
      </c>
      <c r="G16" s="144">
        <v>5.64</v>
      </c>
      <c r="H16" s="9">
        <v>995</v>
      </c>
      <c r="I16" s="144">
        <v>1.99</v>
      </c>
      <c r="J16" s="9">
        <v>341</v>
      </c>
      <c r="K16" s="144">
        <v>1.78</v>
      </c>
      <c r="L16" s="163"/>
      <c r="M16" s="163"/>
      <c r="N16" s="163" t="s">
        <v>74</v>
      </c>
      <c r="O16" s="196">
        <v>3.86</v>
      </c>
      <c r="P16" s="196">
        <v>5.64</v>
      </c>
      <c r="Q16" s="196">
        <v>1.99</v>
      </c>
      <c r="R16" s="196">
        <v>1.78</v>
      </c>
    </row>
    <row r="19" spans="22:37" x14ac:dyDescent="0.35">
      <c r="V19" s="114"/>
      <c r="W19" s="114"/>
      <c r="X19" s="114"/>
      <c r="Y19" s="114"/>
      <c r="Z19" s="114"/>
      <c r="AA19" s="114"/>
      <c r="AB19" s="114"/>
      <c r="AE19" s="114"/>
      <c r="AF19" s="114"/>
      <c r="AG19" s="114"/>
      <c r="AH19" s="114"/>
      <c r="AI19" s="114"/>
      <c r="AJ19" s="114"/>
      <c r="AK19" s="114"/>
    </row>
    <row r="20" spans="22:37" x14ac:dyDescent="0.35">
      <c r="V20" s="114"/>
      <c r="W20" s="114"/>
      <c r="X20" s="114"/>
      <c r="Y20" s="114"/>
      <c r="Z20" s="114"/>
      <c r="AA20" s="114"/>
      <c r="AB20" s="114"/>
      <c r="AE20" s="114"/>
      <c r="AF20" s="114"/>
      <c r="AG20" s="114"/>
      <c r="AH20" s="114"/>
      <c r="AI20" s="114"/>
      <c r="AJ20" s="114"/>
      <c r="AK20" s="114"/>
    </row>
    <row r="21" spans="22:37" x14ac:dyDescent="0.35">
      <c r="V21" s="114"/>
      <c r="W21" s="114"/>
      <c r="X21" s="114"/>
      <c r="Y21" s="114"/>
      <c r="Z21" s="114"/>
      <c r="AA21" s="114"/>
      <c r="AB21" s="114"/>
      <c r="AE21" s="114"/>
      <c r="AF21" s="114"/>
      <c r="AG21" s="114"/>
      <c r="AH21" s="114"/>
      <c r="AI21" s="114"/>
      <c r="AJ21" s="114"/>
      <c r="AK21" s="114"/>
    </row>
    <row r="42" spans="2:37" ht="15" customHeight="1" x14ac:dyDescent="0.35">
      <c r="B42" t="s">
        <v>491</v>
      </c>
      <c r="V42" s="114"/>
      <c r="W42" s="114"/>
      <c r="X42" s="114"/>
      <c r="Y42" s="114"/>
      <c r="Z42" s="114"/>
      <c r="AA42" s="114"/>
      <c r="AB42" s="114"/>
      <c r="AE42" s="114"/>
      <c r="AF42" s="114"/>
      <c r="AG42" s="114"/>
      <c r="AH42" s="114"/>
      <c r="AI42" s="114"/>
      <c r="AJ42" s="114"/>
      <c r="AK42" s="114"/>
    </row>
    <row r="43" spans="2:37" x14ac:dyDescent="0.35">
      <c r="V43" s="114"/>
      <c r="W43" s="114"/>
      <c r="X43" s="114"/>
      <c r="Y43" s="114"/>
      <c r="Z43" s="114"/>
      <c r="AA43" s="114"/>
      <c r="AB43" s="114"/>
      <c r="AE43" s="114"/>
      <c r="AF43" s="114"/>
      <c r="AG43" s="114"/>
      <c r="AH43" s="114"/>
      <c r="AI43" s="114"/>
      <c r="AJ43" s="114"/>
      <c r="AK43" s="114"/>
    </row>
    <row r="44" spans="2:37" x14ac:dyDescent="0.35">
      <c r="V44" s="114"/>
      <c r="W44" s="114"/>
      <c r="X44" s="114"/>
      <c r="Y44" s="114"/>
      <c r="Z44" s="114"/>
      <c r="AA44" s="114"/>
      <c r="AB44" s="114"/>
      <c r="AE44" s="114"/>
      <c r="AF44" s="114"/>
      <c r="AG44" s="114"/>
      <c r="AH44" s="114"/>
      <c r="AI44" s="114"/>
      <c r="AJ44" s="114"/>
      <c r="AK44" s="114"/>
    </row>
    <row r="45" spans="2:37" x14ac:dyDescent="0.35">
      <c r="B45" s="279"/>
      <c r="C45" s="279"/>
      <c r="D45" s="336" t="s">
        <v>175</v>
      </c>
      <c r="E45" s="336"/>
      <c r="F45" s="336" t="s">
        <v>176</v>
      </c>
      <c r="G45" s="336"/>
      <c r="H45" s="336" t="s">
        <v>178</v>
      </c>
      <c r="I45" s="336"/>
      <c r="J45" s="336" t="s">
        <v>179</v>
      </c>
      <c r="K45" s="336"/>
      <c r="L45" s="283" t="s">
        <v>356</v>
      </c>
      <c r="M45" s="283"/>
      <c r="N45" s="283"/>
      <c r="O45" s="283"/>
      <c r="P45" s="283"/>
      <c r="Q45" s="283"/>
      <c r="R45" s="283"/>
    </row>
    <row r="46" spans="2:37" ht="29" x14ac:dyDescent="0.35">
      <c r="B46" s="279"/>
      <c r="C46" s="279"/>
      <c r="D46" s="37" t="s">
        <v>177</v>
      </c>
      <c r="E46" s="37" t="s">
        <v>334</v>
      </c>
      <c r="F46" s="37" t="s">
        <v>177</v>
      </c>
      <c r="G46" s="37" t="s">
        <v>334</v>
      </c>
      <c r="H46" s="37" t="s">
        <v>177</v>
      </c>
      <c r="I46" s="37" t="s">
        <v>334</v>
      </c>
      <c r="J46" s="37" t="s">
        <v>177</v>
      </c>
      <c r="K46" s="37" t="s">
        <v>334</v>
      </c>
      <c r="L46" s="283"/>
      <c r="M46" s="283"/>
      <c r="N46" s="283"/>
      <c r="O46" s="283"/>
      <c r="P46" s="283"/>
      <c r="Q46" s="283"/>
      <c r="R46" s="283"/>
    </row>
    <row r="47" spans="2:37" x14ac:dyDescent="0.35">
      <c r="B47" s="335" t="s">
        <v>59</v>
      </c>
      <c r="C47" s="335"/>
      <c r="D47" s="5">
        <f>SUM(D48:D50)</f>
        <v>17567</v>
      </c>
      <c r="E47" s="86">
        <v>3.71</v>
      </c>
      <c r="F47" s="5">
        <f>SUM(F48:F50)</f>
        <v>9209</v>
      </c>
      <c r="G47" s="86">
        <v>3.61</v>
      </c>
      <c r="H47" s="5">
        <f>SUM(H48:H50)</f>
        <v>7055</v>
      </c>
      <c r="I47" s="86">
        <v>2.64</v>
      </c>
      <c r="J47" s="5">
        <f>SUM(J48:J50)</f>
        <v>2411</v>
      </c>
      <c r="K47" s="86">
        <v>2.68</v>
      </c>
      <c r="L47" s="55" t="s">
        <v>362</v>
      </c>
      <c r="M47" s="5">
        <v>3.71</v>
      </c>
      <c r="N47" s="17"/>
      <c r="O47" s="17" t="s">
        <v>362</v>
      </c>
      <c r="P47" s="17" t="s">
        <v>363</v>
      </c>
      <c r="Q47" s="17" t="s">
        <v>178</v>
      </c>
      <c r="R47" s="17" t="s">
        <v>179</v>
      </c>
    </row>
    <row r="48" spans="2:37" x14ac:dyDescent="0.35">
      <c r="B48" s="234" t="s">
        <v>62</v>
      </c>
      <c r="C48" s="31" t="s">
        <v>63</v>
      </c>
      <c r="D48" s="5">
        <v>10114</v>
      </c>
      <c r="E48" s="43">
        <v>2.19</v>
      </c>
      <c r="F48" s="5">
        <v>5771</v>
      </c>
      <c r="G48" s="43">
        <v>2.2400000000000002</v>
      </c>
      <c r="H48" s="35">
        <v>3734</v>
      </c>
      <c r="I48" s="43">
        <v>1.950455</v>
      </c>
      <c r="J48" s="35">
        <v>1007</v>
      </c>
      <c r="K48" s="43">
        <v>3.23</v>
      </c>
      <c r="L48" s="55" t="s">
        <v>363</v>
      </c>
      <c r="M48" s="5">
        <v>3.61</v>
      </c>
      <c r="N48" s="31" t="s">
        <v>63</v>
      </c>
      <c r="O48" s="35">
        <v>2.19</v>
      </c>
      <c r="P48" s="35">
        <v>2.2400000000000002</v>
      </c>
      <c r="Q48" s="35">
        <v>1.950455</v>
      </c>
      <c r="R48" s="35">
        <v>3.23</v>
      </c>
    </row>
    <row r="49" spans="2:37" x14ac:dyDescent="0.35">
      <c r="B49" s="234"/>
      <c r="C49" s="17" t="s">
        <v>64</v>
      </c>
      <c r="D49" s="5">
        <v>4889</v>
      </c>
      <c r="E49" s="43">
        <v>2.59</v>
      </c>
      <c r="F49" s="5">
        <v>2065</v>
      </c>
      <c r="G49" s="43">
        <v>2.29</v>
      </c>
      <c r="H49" s="35">
        <v>1726</v>
      </c>
      <c r="I49" s="43">
        <v>2.27</v>
      </c>
      <c r="J49" s="35">
        <v>681</v>
      </c>
      <c r="K49" s="43">
        <v>2.71</v>
      </c>
      <c r="L49" s="55" t="s">
        <v>178</v>
      </c>
      <c r="M49" s="5">
        <v>2.64</v>
      </c>
      <c r="N49" s="17" t="s">
        <v>64</v>
      </c>
      <c r="O49" s="35">
        <v>2.59</v>
      </c>
      <c r="P49" s="35">
        <v>2.29</v>
      </c>
      <c r="Q49" s="35">
        <v>2.27</v>
      </c>
      <c r="R49" s="35">
        <v>2.71</v>
      </c>
    </row>
    <row r="50" spans="2:37" x14ac:dyDescent="0.35">
      <c r="B50" s="234"/>
      <c r="C50" s="17" t="s">
        <v>65</v>
      </c>
      <c r="D50" s="5">
        <v>2564</v>
      </c>
      <c r="E50" s="43">
        <v>11.84</v>
      </c>
      <c r="F50" s="5">
        <v>1373</v>
      </c>
      <c r="G50" s="43">
        <v>11.35</v>
      </c>
      <c r="H50" s="35">
        <v>1595</v>
      </c>
      <c r="I50" s="43">
        <v>4.67</v>
      </c>
      <c r="J50" s="35">
        <v>723</v>
      </c>
      <c r="K50" s="43">
        <v>1.88</v>
      </c>
      <c r="L50" s="55" t="s">
        <v>179</v>
      </c>
      <c r="M50" s="5">
        <v>2.68</v>
      </c>
      <c r="N50" s="17" t="s">
        <v>65</v>
      </c>
      <c r="O50" s="35">
        <v>11.84</v>
      </c>
      <c r="P50" s="35">
        <v>11.35</v>
      </c>
      <c r="Q50" s="35">
        <v>4.67</v>
      </c>
      <c r="R50" s="35">
        <v>1.88</v>
      </c>
    </row>
    <row r="51" spans="2:37" x14ac:dyDescent="0.35">
      <c r="B51" s="234" t="s">
        <v>66</v>
      </c>
      <c r="C51" s="17" t="s">
        <v>67</v>
      </c>
      <c r="D51" s="5">
        <v>8021</v>
      </c>
      <c r="E51" s="43">
        <v>3.4393470000000002</v>
      </c>
      <c r="F51" s="5">
        <v>4366</v>
      </c>
      <c r="G51" s="43">
        <v>3.4661019999999998</v>
      </c>
      <c r="H51" s="35">
        <v>2960</v>
      </c>
      <c r="I51" s="43">
        <v>2.5750000000000002</v>
      </c>
      <c r="J51" s="35">
        <v>888</v>
      </c>
      <c r="K51" s="43">
        <v>3.6666669999999999</v>
      </c>
      <c r="L51" s="17"/>
      <c r="M51" s="17"/>
      <c r="N51" s="17" t="s">
        <v>67</v>
      </c>
      <c r="O51" s="35">
        <v>3.4393470000000002</v>
      </c>
      <c r="P51" s="35">
        <v>3.4661019999999998</v>
      </c>
      <c r="Q51" s="35">
        <v>2.5750000000000002</v>
      </c>
      <c r="R51" s="35">
        <v>3.6666669999999999</v>
      </c>
    </row>
    <row r="52" spans="2:37" x14ac:dyDescent="0.35">
      <c r="B52" s="234"/>
      <c r="C52" s="17" t="s">
        <v>68</v>
      </c>
      <c r="D52" s="5">
        <v>5346</v>
      </c>
      <c r="E52" s="43">
        <v>4.0246909999999998</v>
      </c>
      <c r="F52" s="5">
        <v>2211</v>
      </c>
      <c r="G52" s="43">
        <v>2.3731339999999999</v>
      </c>
      <c r="H52" s="35">
        <v>2079</v>
      </c>
      <c r="I52" s="43">
        <v>2.6031749999999998</v>
      </c>
      <c r="J52" s="35">
        <v>627</v>
      </c>
      <c r="K52" s="43">
        <v>1.736842</v>
      </c>
      <c r="L52" s="17"/>
      <c r="M52" s="17"/>
      <c r="N52" s="17" t="s">
        <v>68</v>
      </c>
      <c r="O52" s="35">
        <v>4.0246909999999998</v>
      </c>
      <c r="P52" s="35">
        <v>2.3731339999999999</v>
      </c>
      <c r="Q52" s="35">
        <v>2.6031749999999998</v>
      </c>
      <c r="R52" s="35">
        <v>1.736842</v>
      </c>
    </row>
    <row r="53" spans="2:37" x14ac:dyDescent="0.35">
      <c r="B53" s="234"/>
      <c r="C53" s="17" t="s">
        <v>69</v>
      </c>
      <c r="D53" s="5">
        <v>4200</v>
      </c>
      <c r="E53" s="43">
        <v>3.84</v>
      </c>
      <c r="F53" s="5">
        <v>2632</v>
      </c>
      <c r="G53" s="43">
        <v>4.904255</v>
      </c>
      <c r="H53" s="35">
        <v>2016</v>
      </c>
      <c r="I53" s="43">
        <v>2.7916669999999999</v>
      </c>
      <c r="J53" s="35">
        <v>896</v>
      </c>
      <c r="K53" s="43">
        <v>2.375</v>
      </c>
      <c r="L53" s="17"/>
      <c r="M53" s="17"/>
      <c r="N53" s="17" t="s">
        <v>69</v>
      </c>
      <c r="O53" s="35">
        <v>3.84</v>
      </c>
      <c r="P53" s="35">
        <v>4.904255</v>
      </c>
      <c r="Q53" s="35">
        <v>2.7916669999999999</v>
      </c>
      <c r="R53" s="35">
        <v>2.375</v>
      </c>
    </row>
    <row r="54" spans="2:37" x14ac:dyDescent="0.35">
      <c r="B54" s="235" t="s">
        <v>70</v>
      </c>
      <c r="C54" s="17" t="s">
        <v>71</v>
      </c>
      <c r="D54" s="5">
        <v>1283</v>
      </c>
      <c r="E54" s="43">
        <v>3.271239</v>
      </c>
      <c r="F54" s="5">
        <v>588</v>
      </c>
      <c r="G54" s="43">
        <v>7.91</v>
      </c>
      <c r="H54" s="35">
        <v>300</v>
      </c>
      <c r="I54" s="43">
        <v>3.23</v>
      </c>
      <c r="J54" s="35">
        <v>258</v>
      </c>
      <c r="K54" s="43">
        <v>2.15</v>
      </c>
      <c r="L54" s="17"/>
      <c r="M54" s="17"/>
      <c r="N54" s="17" t="s">
        <v>71</v>
      </c>
      <c r="O54" s="35">
        <v>3.271239</v>
      </c>
      <c r="P54" s="35">
        <v>7.91</v>
      </c>
      <c r="Q54" s="35">
        <v>3.23</v>
      </c>
      <c r="R54" s="35">
        <v>2.15</v>
      </c>
    </row>
    <row r="55" spans="2:37" x14ac:dyDescent="0.35">
      <c r="B55" s="235"/>
      <c r="C55" s="17" t="s">
        <v>72</v>
      </c>
      <c r="D55" s="5">
        <v>4492</v>
      </c>
      <c r="E55" s="43">
        <v>2.3731080000000002</v>
      </c>
      <c r="F55" s="5">
        <v>2152</v>
      </c>
      <c r="G55" s="43">
        <v>2.2200000000000002</v>
      </c>
      <c r="H55" s="35">
        <v>1842</v>
      </c>
      <c r="I55" s="43">
        <v>2.1</v>
      </c>
      <c r="J55" s="35">
        <v>393</v>
      </c>
      <c r="K55" s="43">
        <v>2.46</v>
      </c>
      <c r="L55" s="17"/>
      <c r="M55" s="17"/>
      <c r="N55" s="17" t="s">
        <v>72</v>
      </c>
      <c r="O55" s="35">
        <v>2.3731080000000002</v>
      </c>
      <c r="P55" s="35">
        <v>2.2200000000000002</v>
      </c>
      <c r="Q55" s="35">
        <v>2.1</v>
      </c>
      <c r="R55" s="35">
        <v>2.46</v>
      </c>
    </row>
    <row r="56" spans="2:37" x14ac:dyDescent="0.35">
      <c r="B56" s="235"/>
      <c r="C56" s="17" t="s">
        <v>73</v>
      </c>
      <c r="D56" s="5">
        <v>9223</v>
      </c>
      <c r="E56" s="43">
        <v>4.4455169999999997</v>
      </c>
      <c r="F56" s="5">
        <v>4637</v>
      </c>
      <c r="G56" s="43">
        <v>3.77</v>
      </c>
      <c r="H56" s="35">
        <v>3827</v>
      </c>
      <c r="I56" s="43">
        <v>3.05</v>
      </c>
      <c r="J56" s="35">
        <v>1407</v>
      </c>
      <c r="K56" s="43">
        <v>3.004</v>
      </c>
      <c r="L56" s="17"/>
      <c r="M56" s="17"/>
      <c r="N56" s="17" t="s">
        <v>73</v>
      </c>
      <c r="O56" s="35">
        <v>4.4455169999999997</v>
      </c>
      <c r="P56" s="35">
        <v>3.77</v>
      </c>
      <c r="Q56" s="35">
        <v>3.05</v>
      </c>
      <c r="R56" s="35">
        <v>3.004</v>
      </c>
    </row>
    <row r="57" spans="2:37" x14ac:dyDescent="0.35">
      <c r="B57" s="235"/>
      <c r="C57" s="17" t="s">
        <v>74</v>
      </c>
      <c r="D57" s="5">
        <v>2569</v>
      </c>
      <c r="E57" s="43">
        <v>3.648501</v>
      </c>
      <c r="F57" s="5">
        <v>1832</v>
      </c>
      <c r="G57" s="43">
        <v>3.46</v>
      </c>
      <c r="H57" s="35">
        <v>1086</v>
      </c>
      <c r="I57" s="43">
        <v>1.96</v>
      </c>
      <c r="J57" s="35">
        <v>353</v>
      </c>
      <c r="K57" s="43">
        <v>2.04</v>
      </c>
      <c r="L57" s="17"/>
      <c r="M57" s="17"/>
      <c r="N57" s="17" t="s">
        <v>74</v>
      </c>
      <c r="O57" s="35">
        <v>3.648501</v>
      </c>
      <c r="P57" s="35">
        <v>3.46</v>
      </c>
      <c r="Q57" s="35">
        <v>1.96</v>
      </c>
      <c r="R57" s="35">
        <v>2.04</v>
      </c>
    </row>
    <row r="60" spans="2:37" x14ac:dyDescent="0.35">
      <c r="V60" s="114"/>
      <c r="W60" s="114"/>
      <c r="X60" s="114"/>
      <c r="Y60" s="114"/>
      <c r="Z60" s="114"/>
      <c r="AA60" s="114"/>
      <c r="AB60" s="114"/>
      <c r="AE60" s="114"/>
      <c r="AF60" s="114"/>
      <c r="AG60" s="114"/>
      <c r="AH60" s="114"/>
      <c r="AI60" s="114"/>
      <c r="AJ60" s="114"/>
      <c r="AK60" s="114"/>
    </row>
    <row r="61" spans="2:37" x14ac:dyDescent="0.35">
      <c r="V61" s="114"/>
      <c r="W61" s="114"/>
      <c r="X61" s="114"/>
      <c r="Y61" s="114"/>
      <c r="Z61" s="114"/>
      <c r="AA61" s="114"/>
      <c r="AB61" s="114"/>
      <c r="AE61" s="114"/>
      <c r="AF61" s="114"/>
      <c r="AG61" s="114"/>
      <c r="AH61" s="114"/>
      <c r="AI61" s="114"/>
      <c r="AJ61" s="114"/>
      <c r="AK61" s="114"/>
    </row>
    <row r="62" spans="2:37" x14ac:dyDescent="0.35">
      <c r="V62" s="114"/>
      <c r="W62" s="114"/>
      <c r="X62" s="114"/>
      <c r="Y62" s="114"/>
      <c r="Z62" s="114"/>
      <c r="AA62" s="114"/>
      <c r="AB62" s="114"/>
      <c r="AE62" s="114"/>
      <c r="AF62" s="114"/>
      <c r="AG62" s="114"/>
      <c r="AH62" s="114"/>
      <c r="AI62" s="114"/>
      <c r="AJ62" s="114"/>
      <c r="AK62" s="114"/>
    </row>
  </sheetData>
  <mergeCells count="20">
    <mergeCell ref="B4:C5"/>
    <mergeCell ref="B6:C6"/>
    <mergeCell ref="B10:B12"/>
    <mergeCell ref="B13:B16"/>
    <mergeCell ref="B7:B9"/>
    <mergeCell ref="B45:C46"/>
    <mergeCell ref="L45:R46"/>
    <mergeCell ref="B51:B53"/>
    <mergeCell ref="B54:B57"/>
    <mergeCell ref="D45:E45"/>
    <mergeCell ref="F45:G45"/>
    <mergeCell ref="H45:I45"/>
    <mergeCell ref="J45:K45"/>
    <mergeCell ref="B47:C47"/>
    <mergeCell ref="B48:B50"/>
    <mergeCell ref="D4:E4"/>
    <mergeCell ref="F4:G4"/>
    <mergeCell ref="H4:I4"/>
    <mergeCell ref="J4:K4"/>
    <mergeCell ref="L4:R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3"/>
  <dimension ref="A1:AM42"/>
  <sheetViews>
    <sheetView showGridLines="0" zoomScale="96" zoomScaleNormal="96" workbookViewId="0"/>
  </sheetViews>
  <sheetFormatPr defaultColWidth="10.90625" defaultRowHeight="14.5" x14ac:dyDescent="0.35"/>
  <cols>
    <col min="29" max="29" width="62.453125" hidden="1" customWidth="1"/>
    <col min="30" max="30" width="7" hidden="1" customWidth="1"/>
  </cols>
  <sheetData>
    <row r="1" spans="1:39" x14ac:dyDescent="0.35">
      <c r="A1" t="s">
        <v>453</v>
      </c>
      <c r="AG1" s="282"/>
      <c r="AH1" s="282"/>
      <c r="AI1" s="282"/>
      <c r="AJ1" s="282"/>
      <c r="AK1" s="282"/>
      <c r="AL1" s="282"/>
      <c r="AM1" s="282"/>
    </row>
    <row r="2" spans="1:39" x14ac:dyDescent="0.35">
      <c r="AG2" s="282"/>
      <c r="AH2" s="282"/>
      <c r="AI2" s="282"/>
      <c r="AJ2" s="282"/>
      <c r="AK2" s="282"/>
      <c r="AL2" s="282"/>
      <c r="AM2" s="282"/>
    </row>
    <row r="3" spans="1:39" x14ac:dyDescent="0.35">
      <c r="AG3" s="282"/>
      <c r="AH3" s="282"/>
      <c r="AI3" s="282"/>
      <c r="AJ3" s="282"/>
      <c r="AK3" s="282"/>
      <c r="AL3" s="282"/>
      <c r="AM3" s="282"/>
    </row>
    <row r="4" spans="1:39" ht="51.5" customHeight="1" x14ac:dyDescent="0.35">
      <c r="A4" s="279"/>
      <c r="B4" s="279"/>
      <c r="C4" s="276" t="s">
        <v>180</v>
      </c>
      <c r="D4" s="276"/>
      <c r="E4" s="276" t="s">
        <v>181</v>
      </c>
      <c r="F4" s="276"/>
      <c r="G4" s="276" t="s">
        <v>182</v>
      </c>
      <c r="H4" s="276"/>
      <c r="I4" s="276" t="s">
        <v>183</v>
      </c>
      <c r="J4" s="276"/>
      <c r="K4" s="276" t="s">
        <v>184</v>
      </c>
      <c r="L4" s="276"/>
      <c r="M4" s="276" t="s">
        <v>185</v>
      </c>
      <c r="N4" s="276"/>
      <c r="O4" s="276" t="s">
        <v>187</v>
      </c>
      <c r="P4" s="276"/>
      <c r="Q4" s="276" t="s">
        <v>188</v>
      </c>
      <c r="R4" s="276"/>
      <c r="S4" s="276" t="s">
        <v>189</v>
      </c>
      <c r="T4" s="276"/>
      <c r="U4" s="276" t="s">
        <v>190</v>
      </c>
      <c r="V4" s="276"/>
      <c r="W4" s="276" t="s">
        <v>191</v>
      </c>
      <c r="X4" s="276"/>
      <c r="Y4" s="276" t="s">
        <v>192</v>
      </c>
      <c r="Z4" s="276"/>
      <c r="AA4" s="276" t="s">
        <v>186</v>
      </c>
      <c r="AB4" s="276"/>
      <c r="AC4" s="315" t="s">
        <v>356</v>
      </c>
      <c r="AD4" s="315"/>
    </row>
    <row r="5" spans="1:39" ht="50.5" customHeight="1" x14ac:dyDescent="0.35">
      <c r="A5" s="279"/>
      <c r="B5" s="279"/>
      <c r="C5" s="37" t="s">
        <v>92</v>
      </c>
      <c r="D5" s="37" t="s">
        <v>332</v>
      </c>
      <c r="E5" s="37" t="s">
        <v>92</v>
      </c>
      <c r="F5" s="37" t="s">
        <v>332</v>
      </c>
      <c r="G5" s="37" t="s">
        <v>92</v>
      </c>
      <c r="H5" s="37" t="s">
        <v>332</v>
      </c>
      <c r="I5" s="37" t="s">
        <v>92</v>
      </c>
      <c r="J5" s="37" t="s">
        <v>332</v>
      </c>
      <c r="K5" s="37" t="s">
        <v>92</v>
      </c>
      <c r="L5" s="37" t="s">
        <v>332</v>
      </c>
      <c r="M5" s="37" t="s">
        <v>92</v>
      </c>
      <c r="N5" s="37" t="s">
        <v>332</v>
      </c>
      <c r="O5" s="37" t="s">
        <v>92</v>
      </c>
      <c r="P5" s="37" t="s">
        <v>332</v>
      </c>
      <c r="Q5" s="37" t="s">
        <v>92</v>
      </c>
      <c r="R5" s="37" t="s">
        <v>332</v>
      </c>
      <c r="S5" s="37" t="s">
        <v>92</v>
      </c>
      <c r="T5" s="37" t="s">
        <v>332</v>
      </c>
      <c r="U5" s="37" t="s">
        <v>92</v>
      </c>
      <c r="V5" s="37" t="s">
        <v>332</v>
      </c>
      <c r="W5" s="37" t="s">
        <v>92</v>
      </c>
      <c r="X5" s="37" t="s">
        <v>332</v>
      </c>
      <c r="Y5" s="37" t="s">
        <v>92</v>
      </c>
      <c r="Z5" s="37" t="s">
        <v>332</v>
      </c>
      <c r="AA5" s="37" t="s">
        <v>92</v>
      </c>
      <c r="AB5" s="37" t="s">
        <v>332</v>
      </c>
      <c r="AC5" s="198" t="s">
        <v>180</v>
      </c>
      <c r="AD5" s="199">
        <v>2.9510209999999999</v>
      </c>
      <c r="AE5" s="3"/>
    </row>
    <row r="6" spans="1:39" x14ac:dyDescent="0.35">
      <c r="A6" s="335" t="s">
        <v>59</v>
      </c>
      <c r="B6" s="335"/>
      <c r="C6" s="27">
        <v>4553</v>
      </c>
      <c r="D6" s="146">
        <v>2.9510209999999999</v>
      </c>
      <c r="E6" s="27">
        <v>2206</v>
      </c>
      <c r="F6" s="146">
        <v>11.67271</v>
      </c>
      <c r="G6" s="27">
        <v>3749</v>
      </c>
      <c r="H6" s="146">
        <v>2.2694049999999999</v>
      </c>
      <c r="I6" s="27">
        <v>3662</v>
      </c>
      <c r="J6" s="146">
        <v>5.2282909999999996</v>
      </c>
      <c r="K6" s="27">
        <v>3172</v>
      </c>
      <c r="L6" s="146">
        <v>2.2717529999999999</v>
      </c>
      <c r="M6" s="27">
        <v>2475</v>
      </c>
      <c r="N6" s="146">
        <v>2.1624240000000001</v>
      </c>
      <c r="O6" s="27">
        <v>4828</v>
      </c>
      <c r="P6" s="146">
        <v>5.1752279999999997</v>
      </c>
      <c r="Q6" s="27">
        <v>943</v>
      </c>
      <c r="R6" s="146">
        <v>2.9119830000000002</v>
      </c>
      <c r="S6" s="27">
        <v>381</v>
      </c>
      <c r="T6" s="146">
        <v>4.7611549999999996</v>
      </c>
      <c r="U6" s="27">
        <v>2998</v>
      </c>
      <c r="V6" s="146">
        <v>5.4516340000000003</v>
      </c>
      <c r="W6" s="27">
        <v>1023</v>
      </c>
      <c r="X6" s="146">
        <v>3.9042029999999999</v>
      </c>
      <c r="Y6" s="27">
        <v>242</v>
      </c>
      <c r="Z6" s="146">
        <v>1.7685949999999999</v>
      </c>
      <c r="AA6" s="27">
        <v>2172</v>
      </c>
      <c r="AB6" s="146">
        <v>2.4175870000000002</v>
      </c>
      <c r="AC6" s="163" t="s">
        <v>181</v>
      </c>
      <c r="AD6" s="199">
        <v>11.67271</v>
      </c>
    </row>
    <row r="7" spans="1:39" ht="15" customHeight="1" x14ac:dyDescent="0.35">
      <c r="A7" s="234" t="s">
        <v>62</v>
      </c>
      <c r="B7" s="31" t="s">
        <v>63</v>
      </c>
      <c r="C7" s="83">
        <v>2382</v>
      </c>
      <c r="D7" s="146">
        <v>2.3140218300000002</v>
      </c>
      <c r="E7" s="83">
        <v>1375</v>
      </c>
      <c r="F7" s="146">
        <v>13.501818180000001</v>
      </c>
      <c r="G7" s="83">
        <v>2418</v>
      </c>
      <c r="H7" s="146">
        <v>2.2303556659999999</v>
      </c>
      <c r="I7" s="83">
        <v>2457</v>
      </c>
      <c r="J7" s="146">
        <v>4.1339031339999996</v>
      </c>
      <c r="K7" s="83">
        <v>1972</v>
      </c>
      <c r="L7" s="146">
        <v>1.9396551719999999</v>
      </c>
      <c r="M7" s="83">
        <v>1442</v>
      </c>
      <c r="N7" s="146">
        <v>1.891816921</v>
      </c>
      <c r="O7" s="83">
        <v>2390</v>
      </c>
      <c r="P7" s="146">
        <v>2.9158995820000002</v>
      </c>
      <c r="Q7" s="27">
        <v>455</v>
      </c>
      <c r="R7" s="146">
        <v>1.7560439560000001</v>
      </c>
      <c r="S7" s="27">
        <v>223</v>
      </c>
      <c r="T7" s="146">
        <v>4.3766816139999998</v>
      </c>
      <c r="U7" s="83">
        <v>1863</v>
      </c>
      <c r="V7" s="146">
        <v>2.9860440150000001</v>
      </c>
      <c r="W7" s="27">
        <v>674</v>
      </c>
      <c r="X7" s="146">
        <v>3.247774481</v>
      </c>
      <c r="Y7" s="27">
        <v>130</v>
      </c>
      <c r="Z7" s="146">
        <v>2.4307692310000002</v>
      </c>
      <c r="AA7" s="83">
        <v>1183</v>
      </c>
      <c r="AB7" s="146">
        <v>2.4006762469999998</v>
      </c>
      <c r="AC7" s="163" t="s">
        <v>182</v>
      </c>
      <c r="AD7" s="199">
        <v>2.2694049999999999</v>
      </c>
    </row>
    <row r="8" spans="1:39" x14ac:dyDescent="0.35">
      <c r="A8" s="234"/>
      <c r="B8" s="17" t="s">
        <v>64</v>
      </c>
      <c r="C8" s="83">
        <v>1162</v>
      </c>
      <c r="D8" s="146">
        <v>2.6815834770000002</v>
      </c>
      <c r="E8" s="27">
        <v>636</v>
      </c>
      <c r="F8" s="146">
        <v>8.6022012579999991</v>
      </c>
      <c r="G8" s="27">
        <v>693</v>
      </c>
      <c r="H8" s="146">
        <v>2.209235209</v>
      </c>
      <c r="I8" s="27">
        <v>759</v>
      </c>
      <c r="J8" s="146">
        <v>5.6284584979999996</v>
      </c>
      <c r="K8" s="27">
        <v>684</v>
      </c>
      <c r="L8" s="146">
        <v>2.2821637429999999</v>
      </c>
      <c r="M8" s="27">
        <v>488</v>
      </c>
      <c r="N8" s="146">
        <v>2.7131147539999998</v>
      </c>
      <c r="O8" s="83">
        <v>1577</v>
      </c>
      <c r="P8" s="146">
        <v>6.4914394419999999</v>
      </c>
      <c r="Q8" s="27">
        <v>191</v>
      </c>
      <c r="R8" s="146">
        <v>5.9633507850000003</v>
      </c>
      <c r="S8" s="27">
        <v>37</v>
      </c>
      <c r="T8" s="146">
        <v>4</v>
      </c>
      <c r="U8" s="27">
        <v>800</v>
      </c>
      <c r="V8" s="146">
        <v>7.4074999999999998</v>
      </c>
      <c r="W8" s="27">
        <v>265</v>
      </c>
      <c r="X8" s="146">
        <v>2.373584906</v>
      </c>
      <c r="Y8" s="27">
        <v>56</v>
      </c>
      <c r="Z8" s="146">
        <v>1</v>
      </c>
      <c r="AA8" s="27">
        <v>687</v>
      </c>
      <c r="AB8" s="146">
        <v>2.1775836970000002</v>
      </c>
      <c r="AC8" s="163" t="s">
        <v>183</v>
      </c>
      <c r="AD8" s="199">
        <v>5.2282909999999996</v>
      </c>
    </row>
    <row r="9" spans="1:39" ht="15" customHeight="1" x14ac:dyDescent="0.35">
      <c r="A9" s="234"/>
      <c r="B9" s="17" t="s">
        <v>65</v>
      </c>
      <c r="C9" s="83">
        <v>1009</v>
      </c>
      <c r="D9" s="146">
        <v>4.7651139740000001</v>
      </c>
      <c r="E9" s="27">
        <v>195</v>
      </c>
      <c r="F9" s="146">
        <v>8.7897435900000005</v>
      </c>
      <c r="G9" s="27">
        <v>638</v>
      </c>
      <c r="H9" s="146">
        <v>2.4827586209999999</v>
      </c>
      <c r="I9" s="27">
        <v>446</v>
      </c>
      <c r="J9" s="146">
        <v>10.576233179999999</v>
      </c>
      <c r="K9" s="27">
        <v>516</v>
      </c>
      <c r="L9" s="146">
        <v>3.5271317830000002</v>
      </c>
      <c r="M9" s="27">
        <v>545</v>
      </c>
      <c r="N9" s="146">
        <v>2.3853211010000002</v>
      </c>
      <c r="O9" s="27">
        <v>861</v>
      </c>
      <c r="P9" s="146">
        <v>9.0360046460000003</v>
      </c>
      <c r="Q9" s="27">
        <v>297</v>
      </c>
      <c r="R9" s="146">
        <v>2.720538721</v>
      </c>
      <c r="S9" s="27">
        <v>121</v>
      </c>
      <c r="T9" s="146">
        <v>5.7024793389999999</v>
      </c>
      <c r="U9" s="27">
        <v>335</v>
      </c>
      <c r="V9" s="146">
        <v>14.492537309999999</v>
      </c>
      <c r="W9" s="27">
        <v>84</v>
      </c>
      <c r="X9" s="146">
        <v>14</v>
      </c>
      <c r="Y9" s="27">
        <v>56</v>
      </c>
      <c r="Z9" s="146">
        <v>1</v>
      </c>
      <c r="AA9" s="27">
        <v>302</v>
      </c>
      <c r="AB9" s="146">
        <v>3.0298013250000002</v>
      </c>
      <c r="AC9" s="163" t="s">
        <v>184</v>
      </c>
      <c r="AD9" s="199">
        <v>2.2717529999999999</v>
      </c>
    </row>
    <row r="10" spans="1:39" x14ac:dyDescent="0.35">
      <c r="A10" s="234" t="s">
        <v>66</v>
      </c>
      <c r="B10" s="17" t="s">
        <v>67</v>
      </c>
      <c r="C10" s="83">
        <v>2304</v>
      </c>
      <c r="D10" s="146">
        <v>2.5416666669999999</v>
      </c>
      <c r="E10" s="27">
        <v>962</v>
      </c>
      <c r="F10" s="146">
        <v>5.923076923</v>
      </c>
      <c r="G10" s="83">
        <v>1508</v>
      </c>
      <c r="H10" s="146">
        <v>1.6810344829999999</v>
      </c>
      <c r="I10" s="83">
        <v>1915</v>
      </c>
      <c r="J10" s="146">
        <v>3.7775456919999999</v>
      </c>
      <c r="K10" s="83">
        <v>1453</v>
      </c>
      <c r="L10" s="146">
        <v>1.6187198899999999</v>
      </c>
      <c r="M10" s="83">
        <v>1203</v>
      </c>
      <c r="N10" s="146">
        <v>2.1537822109999998</v>
      </c>
      <c r="O10" s="83">
        <v>2794</v>
      </c>
      <c r="P10" s="146">
        <v>4.7215461699999999</v>
      </c>
      <c r="Q10" s="27">
        <v>546</v>
      </c>
      <c r="R10" s="146">
        <v>2.1190476189999998</v>
      </c>
      <c r="S10" s="27">
        <v>185</v>
      </c>
      <c r="T10" s="146">
        <v>3.6</v>
      </c>
      <c r="U10" s="83">
        <v>1184</v>
      </c>
      <c r="V10" s="146">
        <v>3.84375</v>
      </c>
      <c r="W10" s="27">
        <v>555</v>
      </c>
      <c r="X10" s="146">
        <v>3.0666666669999998</v>
      </c>
      <c r="Y10" s="27">
        <v>130</v>
      </c>
      <c r="Z10" s="146">
        <v>1.569230769</v>
      </c>
      <c r="AA10" s="27">
        <v>555</v>
      </c>
      <c r="AB10" s="146">
        <v>2.1333333329999999</v>
      </c>
      <c r="AC10" s="163" t="s">
        <v>185</v>
      </c>
      <c r="AD10" s="199">
        <v>2.1624240000000001</v>
      </c>
    </row>
    <row r="11" spans="1:39" ht="15" customHeight="1" x14ac:dyDescent="0.35">
      <c r="A11" s="234"/>
      <c r="B11" s="17" t="s">
        <v>68</v>
      </c>
      <c r="C11" s="27">
        <v>429</v>
      </c>
      <c r="D11" s="146">
        <v>2.461538462</v>
      </c>
      <c r="E11" s="27">
        <v>264</v>
      </c>
      <c r="F11" s="146">
        <v>1.5</v>
      </c>
      <c r="G11" s="27">
        <v>561</v>
      </c>
      <c r="H11" s="146">
        <v>2.411764706</v>
      </c>
      <c r="I11" s="27">
        <v>627</v>
      </c>
      <c r="J11" s="146">
        <v>7.7894736839999998</v>
      </c>
      <c r="K11" s="27">
        <v>627</v>
      </c>
      <c r="L11" s="146">
        <v>1.5789473679999999</v>
      </c>
      <c r="M11" s="27">
        <v>264</v>
      </c>
      <c r="N11" s="146">
        <v>1.125</v>
      </c>
      <c r="O11" s="27">
        <v>858</v>
      </c>
      <c r="P11" s="146">
        <v>5</v>
      </c>
      <c r="Q11" s="27">
        <v>33</v>
      </c>
      <c r="R11" s="146">
        <v>21</v>
      </c>
      <c r="S11" s="27">
        <v>0</v>
      </c>
      <c r="T11" s="147">
        <v>0</v>
      </c>
      <c r="U11" s="27">
        <v>330</v>
      </c>
      <c r="V11" s="146">
        <v>2.9</v>
      </c>
      <c r="W11" s="27">
        <v>132</v>
      </c>
      <c r="X11" s="146">
        <v>4</v>
      </c>
      <c r="Y11" s="27">
        <v>0</v>
      </c>
      <c r="Z11" s="146">
        <v>0</v>
      </c>
      <c r="AA11" s="27">
        <v>693</v>
      </c>
      <c r="AB11" s="146">
        <v>3</v>
      </c>
      <c r="AC11" s="163" t="s">
        <v>187</v>
      </c>
      <c r="AD11" s="199">
        <v>5.1752279999999997</v>
      </c>
    </row>
    <row r="12" spans="1:39" x14ac:dyDescent="0.35">
      <c r="A12" s="234"/>
      <c r="B12" s="17" t="s">
        <v>69</v>
      </c>
      <c r="C12" s="83">
        <v>1820</v>
      </c>
      <c r="D12" s="146">
        <v>3.5846153850000002</v>
      </c>
      <c r="E12" s="27">
        <v>980</v>
      </c>
      <c r="F12" s="146">
        <v>20.057142859999999</v>
      </c>
      <c r="G12" s="83">
        <v>1680</v>
      </c>
      <c r="H12" s="146">
        <v>2.75</v>
      </c>
      <c r="I12" s="83">
        <v>1120</v>
      </c>
      <c r="J12" s="146">
        <v>6.2750000000000004</v>
      </c>
      <c r="K12" s="83">
        <v>1092</v>
      </c>
      <c r="L12" s="146">
        <v>3.538461538</v>
      </c>
      <c r="M12" s="83">
        <v>1008</v>
      </c>
      <c r="N12" s="146">
        <v>2.4444444440000002</v>
      </c>
      <c r="O12" s="83">
        <v>1176</v>
      </c>
      <c r="P12" s="146">
        <v>6.3809523810000002</v>
      </c>
      <c r="Q12" s="27">
        <v>364</v>
      </c>
      <c r="R12" s="146">
        <v>2.461538462</v>
      </c>
      <c r="S12" s="27">
        <v>196</v>
      </c>
      <c r="T12" s="146">
        <v>5.8571428570000004</v>
      </c>
      <c r="U12" s="83">
        <v>1484</v>
      </c>
      <c r="V12" s="146">
        <v>7.3018867920000003</v>
      </c>
      <c r="W12" s="27">
        <v>336</v>
      </c>
      <c r="X12" s="146">
        <v>5.25</v>
      </c>
      <c r="Y12" s="27">
        <v>112</v>
      </c>
      <c r="Z12" s="146">
        <v>2</v>
      </c>
      <c r="AA12" s="27">
        <v>924</v>
      </c>
      <c r="AB12" s="146">
        <v>2.151515152</v>
      </c>
      <c r="AC12" s="163" t="s">
        <v>188</v>
      </c>
      <c r="AD12" s="199">
        <v>2.9119830000000002</v>
      </c>
    </row>
    <row r="13" spans="1:39" ht="15" customHeight="1" x14ac:dyDescent="0.35">
      <c r="A13" s="235" t="s">
        <v>70</v>
      </c>
      <c r="B13" s="17" t="s">
        <v>71</v>
      </c>
      <c r="C13" s="27">
        <v>232</v>
      </c>
      <c r="D13" s="146">
        <v>2.077586207</v>
      </c>
      <c r="E13" s="27">
        <v>139</v>
      </c>
      <c r="F13" s="146">
        <v>2.071942446</v>
      </c>
      <c r="G13" s="27">
        <v>340</v>
      </c>
      <c r="H13" s="146">
        <v>3.338235294</v>
      </c>
      <c r="I13" s="27">
        <v>340</v>
      </c>
      <c r="J13" s="146">
        <v>4.3294117649999997</v>
      </c>
      <c r="K13" s="27">
        <v>350</v>
      </c>
      <c r="L13" s="146">
        <v>3.065714286</v>
      </c>
      <c r="M13" s="27">
        <v>191</v>
      </c>
      <c r="N13" s="146">
        <v>1.7329842929999999</v>
      </c>
      <c r="O13" s="27">
        <v>427</v>
      </c>
      <c r="P13" s="146">
        <v>4.1709601870000004</v>
      </c>
      <c r="Q13" s="27">
        <v>74</v>
      </c>
      <c r="R13" s="146">
        <v>4</v>
      </c>
      <c r="S13" s="27">
        <v>0</v>
      </c>
      <c r="T13" s="146">
        <v>0</v>
      </c>
      <c r="U13" s="27">
        <v>260</v>
      </c>
      <c r="V13" s="146">
        <v>10.31538462</v>
      </c>
      <c r="W13" s="27">
        <v>70</v>
      </c>
      <c r="X13" s="146">
        <v>5.3571428570000004</v>
      </c>
      <c r="Y13" s="27">
        <v>0</v>
      </c>
      <c r="Z13" s="147">
        <v>0</v>
      </c>
      <c r="AA13" s="27">
        <v>94</v>
      </c>
      <c r="AB13" s="146">
        <v>2.946808511</v>
      </c>
      <c r="AC13" s="163" t="s">
        <v>189</v>
      </c>
      <c r="AD13" s="199">
        <v>4.7611549999999996</v>
      </c>
    </row>
    <row r="14" spans="1:39" x14ac:dyDescent="0.35">
      <c r="A14" s="235"/>
      <c r="B14" s="17" t="s">
        <v>72</v>
      </c>
      <c r="C14" s="83">
        <v>1178</v>
      </c>
      <c r="D14" s="146">
        <v>2.0534804750000002</v>
      </c>
      <c r="E14" s="27">
        <v>354</v>
      </c>
      <c r="F14" s="146">
        <v>1.709039548</v>
      </c>
      <c r="G14" s="83">
        <v>1044</v>
      </c>
      <c r="H14" s="146">
        <v>1.576628352</v>
      </c>
      <c r="I14" s="27">
        <v>813</v>
      </c>
      <c r="J14" s="146">
        <v>3.7872078720000002</v>
      </c>
      <c r="K14" s="27">
        <v>831</v>
      </c>
      <c r="L14" s="146">
        <v>1.7942238269999999</v>
      </c>
      <c r="M14" s="27">
        <v>425</v>
      </c>
      <c r="N14" s="146">
        <v>2.0094117649999998</v>
      </c>
      <c r="O14" s="27">
        <v>766</v>
      </c>
      <c r="P14" s="146">
        <v>3.2232375979999999</v>
      </c>
      <c r="Q14" s="27">
        <v>158</v>
      </c>
      <c r="R14" s="146">
        <v>1.708860759</v>
      </c>
      <c r="S14" s="27">
        <v>65</v>
      </c>
      <c r="T14" s="146">
        <v>1</v>
      </c>
      <c r="U14" s="27">
        <v>565</v>
      </c>
      <c r="V14" s="146">
        <v>5.0831858409999997</v>
      </c>
      <c r="W14" s="27">
        <v>131</v>
      </c>
      <c r="X14" s="146">
        <v>1.534351145</v>
      </c>
      <c r="Y14" s="27">
        <v>56</v>
      </c>
      <c r="Z14" s="146">
        <v>1</v>
      </c>
      <c r="AA14" s="27">
        <v>567</v>
      </c>
      <c r="AB14" s="146">
        <v>2.7654320989999999</v>
      </c>
      <c r="AC14" s="163" t="s">
        <v>190</v>
      </c>
      <c r="AD14" s="199">
        <v>5.4516340000000003</v>
      </c>
    </row>
    <row r="15" spans="1:39" ht="15" customHeight="1" x14ac:dyDescent="0.35">
      <c r="A15" s="235"/>
      <c r="B15" s="17" t="s">
        <v>73</v>
      </c>
      <c r="C15" s="83">
        <v>2150</v>
      </c>
      <c r="D15" s="146">
        <v>3.5618604650000001</v>
      </c>
      <c r="E15" s="83">
        <v>1178</v>
      </c>
      <c r="F15" s="146">
        <v>14.94567063</v>
      </c>
      <c r="G15" s="83">
        <v>1513</v>
      </c>
      <c r="H15" s="146">
        <v>2.6338400530000001</v>
      </c>
      <c r="I15" s="83">
        <v>1862</v>
      </c>
      <c r="J15" s="146">
        <v>5.0735767989999996</v>
      </c>
      <c r="K15" s="83">
        <v>1488</v>
      </c>
      <c r="L15" s="146">
        <v>2.0174731179999998</v>
      </c>
      <c r="M15" s="83">
        <v>1175</v>
      </c>
      <c r="N15" s="146">
        <v>2.4</v>
      </c>
      <c r="O15" s="83">
        <v>2831</v>
      </c>
      <c r="P15" s="146">
        <v>5.273401625</v>
      </c>
      <c r="Q15" s="27">
        <v>618</v>
      </c>
      <c r="R15" s="146">
        <v>3.33171521</v>
      </c>
      <c r="S15" s="27">
        <v>288</v>
      </c>
      <c r="T15" s="146">
        <v>5.2951388890000004</v>
      </c>
      <c r="U15" s="83">
        <v>1538</v>
      </c>
      <c r="V15" s="146">
        <v>5.1710013000000004</v>
      </c>
      <c r="W15" s="27">
        <v>599</v>
      </c>
      <c r="X15" s="146">
        <v>4.420701169</v>
      </c>
      <c r="Y15" s="27">
        <v>158</v>
      </c>
      <c r="Z15" s="146">
        <v>2.1772151900000001</v>
      </c>
      <c r="AA15" s="83">
        <v>1301</v>
      </c>
      <c r="AB15" s="146">
        <v>2.2628747119999999</v>
      </c>
      <c r="AC15" s="163" t="s">
        <v>191</v>
      </c>
      <c r="AD15" s="199">
        <v>3.9042029999999999</v>
      </c>
    </row>
    <row r="16" spans="1:39" x14ac:dyDescent="0.35">
      <c r="A16" s="235"/>
      <c r="B16" s="17" t="s">
        <v>74</v>
      </c>
      <c r="C16" s="27">
        <v>993</v>
      </c>
      <c r="D16" s="146">
        <v>2.8972809669999999</v>
      </c>
      <c r="E16" s="27">
        <v>535</v>
      </c>
      <c r="F16" s="146">
        <v>13.553271029999999</v>
      </c>
      <c r="G16" s="27">
        <v>852</v>
      </c>
      <c r="H16" s="146">
        <v>2.044600939</v>
      </c>
      <c r="I16" s="27">
        <v>647</v>
      </c>
      <c r="J16" s="146">
        <v>7.9567233379999998</v>
      </c>
      <c r="K16" s="27">
        <v>503</v>
      </c>
      <c r="L16" s="146">
        <v>3.2604373760000001</v>
      </c>
      <c r="M16" s="27">
        <v>684</v>
      </c>
      <c r="N16" s="146">
        <v>1.9692982459999999</v>
      </c>
      <c r="O16" s="27">
        <v>804</v>
      </c>
      <c r="P16" s="146">
        <v>7.2226368159999996</v>
      </c>
      <c r="Q16" s="27">
        <v>93</v>
      </c>
      <c r="R16" s="146">
        <v>1.301075269</v>
      </c>
      <c r="S16" s="27">
        <v>28</v>
      </c>
      <c r="T16" s="146">
        <v>8</v>
      </c>
      <c r="U16" s="27">
        <v>635</v>
      </c>
      <c r="V16" s="146">
        <v>4.4677165350000001</v>
      </c>
      <c r="W16" s="27">
        <v>223</v>
      </c>
      <c r="X16" s="146">
        <v>3.4529147980000001</v>
      </c>
      <c r="Y16" s="27">
        <v>28</v>
      </c>
      <c r="Z16" s="146">
        <v>1</v>
      </c>
      <c r="AA16" s="27">
        <v>210</v>
      </c>
      <c r="AB16" s="146">
        <v>2.2000000000000002</v>
      </c>
      <c r="AC16" s="163" t="s">
        <v>192</v>
      </c>
      <c r="AD16" s="199">
        <v>1.7685949999999999</v>
      </c>
    </row>
    <row r="17" spans="1:39" ht="18" customHeight="1" x14ac:dyDescent="0.35">
      <c r="AC17" s="163" t="s">
        <v>186</v>
      </c>
      <c r="AD17" s="199">
        <v>2.4175870000000002</v>
      </c>
    </row>
    <row r="19" spans="1:39" ht="15" customHeight="1" x14ac:dyDescent="0.35">
      <c r="A19" t="s">
        <v>454</v>
      </c>
      <c r="Y19" t="s">
        <v>331</v>
      </c>
    </row>
    <row r="22" spans="1:39" s="87" customFormat="1" ht="54" customHeight="1" x14ac:dyDescent="0.35">
      <c r="A22" s="279"/>
      <c r="B22" s="279"/>
      <c r="C22" s="276" t="s">
        <v>180</v>
      </c>
      <c r="D22" s="276"/>
      <c r="E22" s="276" t="s">
        <v>181</v>
      </c>
      <c r="F22" s="276"/>
      <c r="G22" s="276" t="s">
        <v>182</v>
      </c>
      <c r="H22" s="276"/>
      <c r="I22" s="276" t="s">
        <v>183</v>
      </c>
      <c r="J22" s="276"/>
      <c r="K22" s="276" t="s">
        <v>184</v>
      </c>
      <c r="L22" s="276"/>
      <c r="M22" s="276" t="s">
        <v>185</v>
      </c>
      <c r="N22" s="276"/>
      <c r="O22" s="276" t="s">
        <v>187</v>
      </c>
      <c r="P22" s="276"/>
      <c r="Q22" s="276" t="s">
        <v>188</v>
      </c>
      <c r="R22" s="276"/>
      <c r="S22" s="276" t="s">
        <v>189</v>
      </c>
      <c r="T22" s="276"/>
      <c r="U22" s="276" t="s">
        <v>190</v>
      </c>
      <c r="V22" s="276"/>
      <c r="W22" s="276" t="s">
        <v>191</v>
      </c>
      <c r="X22" s="276"/>
      <c r="Y22" s="276" t="s">
        <v>192</v>
      </c>
      <c r="Z22" s="276"/>
      <c r="AA22" s="276" t="s">
        <v>186</v>
      </c>
      <c r="AB22" s="276"/>
      <c r="AC22" s="272" t="s">
        <v>356</v>
      </c>
      <c r="AD22" s="272"/>
      <c r="AG22" s="282"/>
      <c r="AH22" s="282"/>
      <c r="AI22" s="282"/>
      <c r="AJ22" s="282"/>
      <c r="AK22" s="282"/>
      <c r="AL22" s="282"/>
      <c r="AM22" s="282"/>
    </row>
    <row r="23" spans="1:39" ht="45" customHeight="1" x14ac:dyDescent="0.35">
      <c r="A23" s="279"/>
      <c r="B23" s="279"/>
      <c r="C23" s="37" t="s">
        <v>92</v>
      </c>
      <c r="D23" s="37" t="s">
        <v>332</v>
      </c>
      <c r="E23" s="37" t="s">
        <v>92</v>
      </c>
      <c r="F23" s="37" t="s">
        <v>332</v>
      </c>
      <c r="G23" s="37" t="s">
        <v>92</v>
      </c>
      <c r="H23" s="37" t="s">
        <v>332</v>
      </c>
      <c r="I23" s="37" t="s">
        <v>92</v>
      </c>
      <c r="J23" s="37" t="s">
        <v>332</v>
      </c>
      <c r="K23" s="37" t="s">
        <v>92</v>
      </c>
      <c r="L23" s="37" t="s">
        <v>332</v>
      </c>
      <c r="M23" s="37" t="s">
        <v>92</v>
      </c>
      <c r="N23" s="37" t="s">
        <v>332</v>
      </c>
      <c r="O23" s="37" t="s">
        <v>92</v>
      </c>
      <c r="P23" s="37" t="s">
        <v>332</v>
      </c>
      <c r="Q23" s="37" t="s">
        <v>92</v>
      </c>
      <c r="R23" s="37" t="s">
        <v>332</v>
      </c>
      <c r="S23" s="37" t="s">
        <v>92</v>
      </c>
      <c r="T23" s="37" t="s">
        <v>332</v>
      </c>
      <c r="U23" s="37" t="s">
        <v>92</v>
      </c>
      <c r="V23" s="37" t="s">
        <v>332</v>
      </c>
      <c r="W23" s="37" t="s">
        <v>92</v>
      </c>
      <c r="X23" s="37" t="s">
        <v>332</v>
      </c>
      <c r="Y23" s="37" t="s">
        <v>92</v>
      </c>
      <c r="Z23" s="37" t="s">
        <v>332</v>
      </c>
      <c r="AA23" s="37" t="s">
        <v>92</v>
      </c>
      <c r="AB23" s="37" t="s">
        <v>332</v>
      </c>
      <c r="AC23" s="198" t="s">
        <v>180</v>
      </c>
      <c r="AD23" s="199">
        <v>2.7321309999999999</v>
      </c>
      <c r="AG23" s="282"/>
      <c r="AH23" s="282"/>
      <c r="AI23" s="282"/>
      <c r="AJ23" s="282"/>
      <c r="AK23" s="282"/>
      <c r="AL23" s="282"/>
      <c r="AM23" s="282"/>
    </row>
    <row r="24" spans="1:39" x14ac:dyDescent="0.35">
      <c r="A24" s="335" t="s">
        <v>59</v>
      </c>
      <c r="B24" s="335"/>
      <c r="C24" s="27">
        <v>2938</v>
      </c>
      <c r="D24" s="146">
        <v>2.7321309999999999</v>
      </c>
      <c r="E24" s="27">
        <v>1312</v>
      </c>
      <c r="F24" s="146">
        <v>2.3856709999999999</v>
      </c>
      <c r="G24" s="27">
        <v>2713</v>
      </c>
      <c r="H24" s="146">
        <v>2.1227420000000001</v>
      </c>
      <c r="I24" s="27">
        <v>1207</v>
      </c>
      <c r="J24" s="146">
        <v>3.7812760000000001</v>
      </c>
      <c r="K24" s="27">
        <v>1907</v>
      </c>
      <c r="L24" s="146">
        <v>2.2323019999999998</v>
      </c>
      <c r="M24" s="27">
        <v>1854</v>
      </c>
      <c r="N24" s="146">
        <v>2.6531820000000002</v>
      </c>
      <c r="O24" s="27">
        <v>4229</v>
      </c>
      <c r="P24" s="146">
        <v>6.5117050000000001</v>
      </c>
      <c r="Q24" s="27">
        <v>713</v>
      </c>
      <c r="R24" s="146">
        <v>3.2356240000000001</v>
      </c>
      <c r="S24" s="27">
        <v>302</v>
      </c>
      <c r="T24" s="146">
        <v>2.9536419999999999</v>
      </c>
      <c r="U24" s="27">
        <v>653</v>
      </c>
      <c r="V24" s="146">
        <v>4.32925</v>
      </c>
      <c r="W24" s="27">
        <v>488</v>
      </c>
      <c r="X24" s="146">
        <v>3.116803</v>
      </c>
      <c r="Y24" s="27">
        <v>158</v>
      </c>
      <c r="Z24" s="146">
        <v>4.2911390000000003</v>
      </c>
      <c r="AA24" s="27">
        <v>1646</v>
      </c>
      <c r="AB24" s="146">
        <v>2</v>
      </c>
      <c r="AC24" s="163" t="s">
        <v>181</v>
      </c>
      <c r="AD24" s="199">
        <v>2.3856709999999999</v>
      </c>
      <c r="AG24" s="282"/>
      <c r="AH24" s="282"/>
      <c r="AI24" s="282"/>
      <c r="AJ24" s="282"/>
      <c r="AK24" s="282"/>
      <c r="AL24" s="282"/>
      <c r="AM24" s="282"/>
    </row>
    <row r="25" spans="1:39" ht="15" customHeight="1" x14ac:dyDescent="0.35">
      <c r="A25" s="234" t="s">
        <v>62</v>
      </c>
      <c r="B25" s="31" t="s">
        <v>63</v>
      </c>
      <c r="C25" s="83">
        <v>1723</v>
      </c>
      <c r="D25" s="146">
        <v>1.9448636100000001</v>
      </c>
      <c r="E25" s="27">
        <v>648</v>
      </c>
      <c r="F25" s="146">
        <v>1.780864198</v>
      </c>
      <c r="G25" s="83">
        <v>1702</v>
      </c>
      <c r="H25" s="146">
        <v>1.636310223</v>
      </c>
      <c r="I25" s="27">
        <v>709</v>
      </c>
      <c r="J25" s="146">
        <v>2.5204513400000002</v>
      </c>
      <c r="K25" s="83">
        <v>1196</v>
      </c>
      <c r="L25" s="146">
        <v>1.6588628759999999</v>
      </c>
      <c r="M25" s="27">
        <v>857</v>
      </c>
      <c r="N25" s="146">
        <v>1.770128355</v>
      </c>
      <c r="O25" s="83">
        <v>2248</v>
      </c>
      <c r="P25" s="146">
        <v>3.3834519570000001</v>
      </c>
      <c r="Q25" s="27">
        <v>461</v>
      </c>
      <c r="R25" s="146">
        <v>2.5704989149999999</v>
      </c>
      <c r="S25" s="27">
        <v>163</v>
      </c>
      <c r="T25" s="146">
        <v>4.1656441720000004</v>
      </c>
      <c r="U25" s="27">
        <v>486</v>
      </c>
      <c r="V25" s="146">
        <v>3.0082304529999999</v>
      </c>
      <c r="W25" s="27">
        <v>293</v>
      </c>
      <c r="X25" s="146">
        <v>2.6552901019999999</v>
      </c>
      <c r="Y25" s="27">
        <v>93</v>
      </c>
      <c r="Z25" s="146">
        <v>3.1075268820000002</v>
      </c>
      <c r="AA25" s="27">
        <v>940</v>
      </c>
      <c r="AB25" s="146">
        <v>1.5829787230000001</v>
      </c>
      <c r="AC25" s="163" t="s">
        <v>182</v>
      </c>
      <c r="AD25" s="199">
        <v>2.1227420000000001</v>
      </c>
    </row>
    <row r="26" spans="1:39" x14ac:dyDescent="0.35">
      <c r="A26" s="234"/>
      <c r="B26" s="17" t="s">
        <v>64</v>
      </c>
      <c r="C26" s="27">
        <v>554</v>
      </c>
      <c r="D26" s="146">
        <v>2.4133574009999998</v>
      </c>
      <c r="E26" s="27">
        <v>399</v>
      </c>
      <c r="F26" s="146">
        <v>2.2581453630000001</v>
      </c>
      <c r="G26" s="27">
        <v>480</v>
      </c>
      <c r="H26" s="146">
        <v>1.5229166670000001</v>
      </c>
      <c r="I26" s="27">
        <v>283</v>
      </c>
      <c r="J26" s="146">
        <v>3.6007067140000002</v>
      </c>
      <c r="K26" s="27">
        <v>399</v>
      </c>
      <c r="L26" s="146">
        <v>2.6516290730000001</v>
      </c>
      <c r="M26" s="27">
        <v>373</v>
      </c>
      <c r="N26" s="146">
        <v>2.841823056</v>
      </c>
      <c r="O26" s="83">
        <v>1245</v>
      </c>
      <c r="P26" s="146">
        <v>7.908433735</v>
      </c>
      <c r="Q26" s="27">
        <v>126</v>
      </c>
      <c r="R26" s="146">
        <v>4.3888888890000004</v>
      </c>
      <c r="S26" s="27">
        <v>102</v>
      </c>
      <c r="T26" s="146">
        <v>1.362745098</v>
      </c>
      <c r="U26" s="27">
        <v>102</v>
      </c>
      <c r="V26" s="146">
        <v>4.2647058820000003</v>
      </c>
      <c r="W26" s="27">
        <v>195</v>
      </c>
      <c r="X26" s="146">
        <v>3.81025641</v>
      </c>
      <c r="Y26" s="27">
        <v>65</v>
      </c>
      <c r="Z26" s="146">
        <v>5.9846153849999997</v>
      </c>
      <c r="AA26" s="27">
        <v>585</v>
      </c>
      <c r="AB26" s="146">
        <v>2.2085470090000001</v>
      </c>
      <c r="AC26" s="163" t="s">
        <v>183</v>
      </c>
      <c r="AD26" s="199">
        <v>3.7812760000000001</v>
      </c>
    </row>
    <row r="27" spans="1:39" ht="15" customHeight="1" x14ac:dyDescent="0.35">
      <c r="A27" s="234"/>
      <c r="B27" s="17" t="s">
        <v>65</v>
      </c>
      <c r="C27" s="27">
        <v>661</v>
      </c>
      <c r="D27" s="146">
        <v>5.0514372160000001</v>
      </c>
      <c r="E27" s="27">
        <v>265</v>
      </c>
      <c r="F27" s="146">
        <v>4.0566037740000001</v>
      </c>
      <c r="G27" s="27">
        <v>531</v>
      </c>
      <c r="H27" s="146">
        <v>4.2241054609999997</v>
      </c>
      <c r="I27" s="27">
        <v>215</v>
      </c>
      <c r="J27" s="146">
        <v>8.1767441860000005</v>
      </c>
      <c r="K27" s="27">
        <v>312</v>
      </c>
      <c r="L27" s="146">
        <v>3.894230769</v>
      </c>
      <c r="M27" s="27">
        <v>624</v>
      </c>
      <c r="N27" s="146">
        <v>3.7532051279999998</v>
      </c>
      <c r="O27" s="27">
        <v>736</v>
      </c>
      <c r="P27" s="146">
        <v>13.70380435</v>
      </c>
      <c r="Q27" s="27">
        <v>126</v>
      </c>
      <c r="R27" s="146">
        <v>4.5158730159999996</v>
      </c>
      <c r="S27" s="27">
        <v>37</v>
      </c>
      <c r="T27" s="146">
        <v>2</v>
      </c>
      <c r="U27" s="27">
        <v>65</v>
      </c>
      <c r="V27" s="146">
        <v>14.30769231</v>
      </c>
      <c r="W27" s="27">
        <v>0</v>
      </c>
      <c r="X27" s="146">
        <v>0</v>
      </c>
      <c r="Y27" s="27">
        <v>0</v>
      </c>
      <c r="Z27" s="146">
        <v>0</v>
      </c>
      <c r="AA27" s="27">
        <v>121</v>
      </c>
      <c r="AB27" s="146">
        <v>4.2314049589999998</v>
      </c>
      <c r="AC27" s="163" t="s">
        <v>184</v>
      </c>
      <c r="AD27" s="199">
        <v>2.2323019999999998</v>
      </c>
    </row>
    <row r="28" spans="1:39" x14ac:dyDescent="0.35">
      <c r="A28" s="234" t="s">
        <v>66</v>
      </c>
      <c r="B28" s="17" t="s">
        <v>67</v>
      </c>
      <c r="C28" s="83">
        <v>1702</v>
      </c>
      <c r="D28" s="146">
        <v>2.3260869569999998</v>
      </c>
      <c r="E28" s="27">
        <v>620</v>
      </c>
      <c r="F28" s="146">
        <v>1.8354838710000001</v>
      </c>
      <c r="G28" s="27">
        <v>953</v>
      </c>
      <c r="H28" s="146">
        <v>2.6610703039999999</v>
      </c>
      <c r="I28" s="27">
        <v>518</v>
      </c>
      <c r="J28" s="146">
        <v>2.9285714289999998</v>
      </c>
      <c r="K28" s="83">
        <v>1083</v>
      </c>
      <c r="L28" s="146">
        <v>1.811634349</v>
      </c>
      <c r="M28" s="27">
        <v>768</v>
      </c>
      <c r="N28" s="146">
        <v>3.30078125</v>
      </c>
      <c r="O28" s="83">
        <v>2424</v>
      </c>
      <c r="P28" s="146">
        <v>6.9529702970000002</v>
      </c>
      <c r="Q28" s="27">
        <v>296</v>
      </c>
      <c r="R28" s="146">
        <v>2.375</v>
      </c>
      <c r="S28" s="27">
        <v>185</v>
      </c>
      <c r="T28" s="146">
        <v>2.8</v>
      </c>
      <c r="U28" s="27">
        <v>185</v>
      </c>
      <c r="V28" s="146">
        <v>6</v>
      </c>
      <c r="W28" s="27">
        <v>259</v>
      </c>
      <c r="X28" s="146">
        <v>2.2857142860000002</v>
      </c>
      <c r="Y28" s="27">
        <v>74</v>
      </c>
      <c r="Z28" s="146">
        <v>5</v>
      </c>
      <c r="AA28" s="27">
        <v>370</v>
      </c>
      <c r="AB28" s="147">
        <v>2</v>
      </c>
      <c r="AC28" s="163" t="s">
        <v>185</v>
      </c>
      <c r="AD28" s="199">
        <v>2.6531820000000002</v>
      </c>
    </row>
    <row r="29" spans="1:39" x14ac:dyDescent="0.35">
      <c r="A29" s="234"/>
      <c r="B29" s="17" t="s">
        <v>68</v>
      </c>
      <c r="C29" s="27">
        <v>396</v>
      </c>
      <c r="D29" s="146">
        <v>2</v>
      </c>
      <c r="E29" s="27">
        <v>132</v>
      </c>
      <c r="F29" s="146">
        <v>3</v>
      </c>
      <c r="G29" s="27">
        <v>528</v>
      </c>
      <c r="H29" s="146">
        <v>1.4375</v>
      </c>
      <c r="I29" s="27">
        <v>297</v>
      </c>
      <c r="J29" s="146">
        <v>3</v>
      </c>
      <c r="K29" s="27">
        <v>264</v>
      </c>
      <c r="L29" s="146">
        <v>1.375</v>
      </c>
      <c r="M29" s="27">
        <v>330</v>
      </c>
      <c r="N29" s="146">
        <v>1.2</v>
      </c>
      <c r="O29" s="27">
        <v>825</v>
      </c>
      <c r="P29" s="146">
        <v>5.28</v>
      </c>
      <c r="Q29" s="27">
        <v>165</v>
      </c>
      <c r="R29" s="146">
        <v>4.8</v>
      </c>
      <c r="S29" s="27">
        <v>33</v>
      </c>
      <c r="T29" s="146">
        <v>2</v>
      </c>
      <c r="U29" s="27">
        <v>132</v>
      </c>
      <c r="V29" s="146">
        <v>3.25</v>
      </c>
      <c r="W29" s="27">
        <v>33</v>
      </c>
      <c r="X29" s="146">
        <v>1</v>
      </c>
      <c r="Y29" s="27">
        <v>0</v>
      </c>
      <c r="Z29" s="146">
        <v>0</v>
      </c>
      <c r="AA29" s="27">
        <v>660</v>
      </c>
      <c r="AB29" s="147">
        <v>2</v>
      </c>
      <c r="AC29" s="163" t="s">
        <v>187</v>
      </c>
      <c r="AD29" s="199">
        <v>6.5117050000000001</v>
      </c>
    </row>
    <row r="30" spans="1:39" x14ac:dyDescent="0.35">
      <c r="A30" s="234"/>
      <c r="B30" s="17" t="s">
        <v>69</v>
      </c>
      <c r="C30" s="27">
        <v>840</v>
      </c>
      <c r="D30" s="146">
        <v>3.9</v>
      </c>
      <c r="E30" s="27">
        <v>560</v>
      </c>
      <c r="F30" s="146">
        <v>2.85</v>
      </c>
      <c r="G30" s="83">
        <v>1232</v>
      </c>
      <c r="H30" s="146">
        <v>2</v>
      </c>
      <c r="I30" s="27">
        <v>392</v>
      </c>
      <c r="J30" s="146">
        <v>5.5</v>
      </c>
      <c r="K30" s="27">
        <v>560</v>
      </c>
      <c r="L30" s="146">
        <v>3.45</v>
      </c>
      <c r="M30" s="27">
        <v>756</v>
      </c>
      <c r="N30" s="146">
        <v>2.6296296300000002</v>
      </c>
      <c r="O30" s="27">
        <v>980</v>
      </c>
      <c r="P30" s="146">
        <v>6.457142857</v>
      </c>
      <c r="Q30" s="27">
        <v>252</v>
      </c>
      <c r="R30" s="146">
        <v>3.2222222220000001</v>
      </c>
      <c r="S30" s="27">
        <v>84</v>
      </c>
      <c r="T30" s="146">
        <v>3.6666666669999999</v>
      </c>
      <c r="U30" s="27">
        <v>336</v>
      </c>
      <c r="V30" s="146">
        <v>3.8333333330000001</v>
      </c>
      <c r="W30" s="27">
        <v>196</v>
      </c>
      <c r="X30" s="146">
        <v>4.5714285710000002</v>
      </c>
      <c r="Y30" s="27">
        <v>84</v>
      </c>
      <c r="Z30" s="146">
        <v>3.6666666669999999</v>
      </c>
      <c r="AA30" s="27">
        <v>616</v>
      </c>
      <c r="AB30" s="147">
        <v>2</v>
      </c>
      <c r="AC30" s="163" t="s">
        <v>188</v>
      </c>
      <c r="AD30" s="199">
        <v>3.2356240000000001</v>
      </c>
    </row>
    <row r="31" spans="1:39" x14ac:dyDescent="0.35">
      <c r="A31" s="235" t="s">
        <v>70</v>
      </c>
      <c r="B31" s="17" t="s">
        <v>71</v>
      </c>
      <c r="C31" s="27">
        <v>163</v>
      </c>
      <c r="D31" s="146">
        <v>1.4294478530000001</v>
      </c>
      <c r="E31" s="27">
        <v>89</v>
      </c>
      <c r="F31" s="146">
        <v>1</v>
      </c>
      <c r="G31" s="27">
        <v>472</v>
      </c>
      <c r="H31" s="146">
        <v>1.633474576</v>
      </c>
      <c r="I31" s="27">
        <v>229</v>
      </c>
      <c r="J31" s="146">
        <v>6.414847162</v>
      </c>
      <c r="K31" s="27">
        <v>336</v>
      </c>
      <c r="L31" s="146">
        <v>3.5684523810000002</v>
      </c>
      <c r="M31" s="27">
        <v>323</v>
      </c>
      <c r="N31" s="146">
        <v>3.1269349850000001</v>
      </c>
      <c r="O31" s="27">
        <v>503</v>
      </c>
      <c r="P31" s="146">
        <v>4.809145129</v>
      </c>
      <c r="Q31" s="27">
        <v>117</v>
      </c>
      <c r="R31" s="146">
        <v>4.3504273500000004</v>
      </c>
      <c r="S31" s="27">
        <v>37</v>
      </c>
      <c r="T31" s="146">
        <v>2</v>
      </c>
      <c r="U31" s="27">
        <v>0</v>
      </c>
      <c r="V31" s="146">
        <v>0</v>
      </c>
      <c r="W31" s="27">
        <v>0</v>
      </c>
      <c r="X31" s="146">
        <v>0</v>
      </c>
      <c r="Y31" s="27">
        <v>0</v>
      </c>
      <c r="Z31" s="146">
        <v>0</v>
      </c>
      <c r="AA31" s="27">
        <v>66</v>
      </c>
      <c r="AB31" s="146">
        <v>1.5</v>
      </c>
      <c r="AC31" s="163" t="s">
        <v>189</v>
      </c>
      <c r="AD31" s="199">
        <v>2.9536419999999999</v>
      </c>
    </row>
    <row r="32" spans="1:39" x14ac:dyDescent="0.35">
      <c r="A32" s="235"/>
      <c r="B32" s="17" t="s">
        <v>72</v>
      </c>
      <c r="C32" s="27">
        <v>665</v>
      </c>
      <c r="D32" s="146">
        <v>2.354887218</v>
      </c>
      <c r="E32" s="27">
        <v>317</v>
      </c>
      <c r="F32" s="146">
        <v>1.9337539429999999</v>
      </c>
      <c r="G32" s="27">
        <v>844</v>
      </c>
      <c r="H32" s="146">
        <v>1.7630331749999999</v>
      </c>
      <c r="I32" s="27">
        <v>126</v>
      </c>
      <c r="J32" s="146">
        <v>2.8968253970000002</v>
      </c>
      <c r="K32" s="27">
        <v>433</v>
      </c>
      <c r="L32" s="146">
        <v>2.3556581990000001</v>
      </c>
      <c r="M32" s="27">
        <v>266</v>
      </c>
      <c r="N32" s="146">
        <v>2.263157895</v>
      </c>
      <c r="O32" s="27">
        <v>924</v>
      </c>
      <c r="P32" s="146">
        <v>3.3106060610000001</v>
      </c>
      <c r="Q32" s="27">
        <v>201</v>
      </c>
      <c r="R32" s="146">
        <v>4.0696517410000004</v>
      </c>
      <c r="S32" s="27">
        <v>28</v>
      </c>
      <c r="T32" s="146">
        <v>8</v>
      </c>
      <c r="U32" s="27">
        <v>89</v>
      </c>
      <c r="V32" s="146">
        <v>1.6853932579999999</v>
      </c>
      <c r="W32" s="27">
        <v>107</v>
      </c>
      <c r="X32" s="146">
        <v>3.7663551399999999</v>
      </c>
      <c r="Y32" s="27">
        <v>28</v>
      </c>
      <c r="Z32" s="146">
        <v>8</v>
      </c>
      <c r="AA32" s="27">
        <v>441</v>
      </c>
      <c r="AB32" s="146">
        <v>1.8299319730000001</v>
      </c>
      <c r="AC32" s="163" t="s">
        <v>190</v>
      </c>
      <c r="AD32" s="199">
        <v>4.32925</v>
      </c>
    </row>
    <row r="33" spans="1:30" x14ac:dyDescent="0.35">
      <c r="A33" s="235"/>
      <c r="B33" s="17" t="s">
        <v>73</v>
      </c>
      <c r="C33" s="83">
        <v>1593</v>
      </c>
      <c r="D33" s="146">
        <v>3.1600753300000002</v>
      </c>
      <c r="E33" s="27">
        <v>655</v>
      </c>
      <c r="F33" s="146">
        <v>2.9679389309999999</v>
      </c>
      <c r="G33" s="27">
        <v>964</v>
      </c>
      <c r="H33" s="146">
        <v>2.8329875520000001</v>
      </c>
      <c r="I33" s="27">
        <v>585</v>
      </c>
      <c r="J33" s="146">
        <v>3.5435897440000002</v>
      </c>
      <c r="K33" s="27">
        <v>762</v>
      </c>
      <c r="L33" s="146">
        <v>1.607611549</v>
      </c>
      <c r="M33" s="27">
        <v>850</v>
      </c>
      <c r="N33" s="146">
        <v>3.2211764710000002</v>
      </c>
      <c r="O33" s="83">
        <v>2161</v>
      </c>
      <c r="P33" s="146">
        <v>8.41092087</v>
      </c>
      <c r="Q33" s="27">
        <v>339</v>
      </c>
      <c r="R33" s="146">
        <v>2.4778761060000001</v>
      </c>
      <c r="S33" s="27">
        <v>209</v>
      </c>
      <c r="T33" s="146">
        <v>2.7081339710000001</v>
      </c>
      <c r="U33" s="27">
        <v>377</v>
      </c>
      <c r="V33" s="146">
        <v>6.1220159150000004</v>
      </c>
      <c r="W33" s="27">
        <v>297</v>
      </c>
      <c r="X33" s="146">
        <v>2.7272727269999999</v>
      </c>
      <c r="Y33" s="27">
        <v>102</v>
      </c>
      <c r="Z33" s="146">
        <v>3.9019607839999999</v>
      </c>
      <c r="AA33" s="27">
        <v>906</v>
      </c>
      <c r="AB33" s="146">
        <v>2.3046357620000002</v>
      </c>
      <c r="AC33" s="163" t="s">
        <v>191</v>
      </c>
      <c r="AD33" s="199">
        <v>3.116803</v>
      </c>
    </row>
    <row r="34" spans="1:30" x14ac:dyDescent="0.35">
      <c r="A34" s="235"/>
      <c r="B34" s="17" t="s">
        <v>74</v>
      </c>
      <c r="C34" s="27">
        <v>517</v>
      </c>
      <c r="D34" s="146">
        <v>2.3094777560000002</v>
      </c>
      <c r="E34" s="27">
        <v>251</v>
      </c>
      <c r="F34" s="146">
        <v>1.9282868529999999</v>
      </c>
      <c r="G34" s="27">
        <v>433</v>
      </c>
      <c r="H34" s="146">
        <v>1.7759815240000001</v>
      </c>
      <c r="I34" s="27">
        <v>267</v>
      </c>
      <c r="J34" s="146">
        <v>2.4606741570000001</v>
      </c>
      <c r="K34" s="27">
        <v>376</v>
      </c>
      <c r="L34" s="146">
        <v>2.1622340430000002</v>
      </c>
      <c r="M34" s="27">
        <v>415</v>
      </c>
      <c r="N34" s="146">
        <v>1.3710843370000001</v>
      </c>
      <c r="O34" s="27">
        <v>641</v>
      </c>
      <c r="P34" s="146">
        <v>6.0592823710000001</v>
      </c>
      <c r="Q34" s="27">
        <v>56</v>
      </c>
      <c r="R34" s="146">
        <v>2.5</v>
      </c>
      <c r="S34" s="27">
        <v>28</v>
      </c>
      <c r="T34" s="146">
        <v>1</v>
      </c>
      <c r="U34" s="27">
        <v>187</v>
      </c>
      <c r="V34" s="146">
        <v>1.9732620320000001</v>
      </c>
      <c r="W34" s="27">
        <v>84</v>
      </c>
      <c r="X34" s="146">
        <v>3.6666666669999999</v>
      </c>
      <c r="Y34" s="27">
        <v>28</v>
      </c>
      <c r="Z34" s="146">
        <v>2</v>
      </c>
      <c r="AA34" s="27">
        <v>233</v>
      </c>
      <c r="AB34" s="146">
        <v>1.2789699569999999</v>
      </c>
      <c r="AC34" s="163" t="s">
        <v>192</v>
      </c>
      <c r="AD34" s="199">
        <v>4.2911390000000003</v>
      </c>
    </row>
    <row r="35" spans="1:30" ht="18.75" customHeight="1" x14ac:dyDescent="0.35">
      <c r="AC35" s="163" t="s">
        <v>186</v>
      </c>
      <c r="AD35" s="199">
        <v>2</v>
      </c>
    </row>
    <row r="42" spans="1:30" x14ac:dyDescent="0.35">
      <c r="E42" s="89"/>
    </row>
  </sheetData>
  <mergeCells count="40">
    <mergeCell ref="AG1:AM3"/>
    <mergeCell ref="AG22:AM24"/>
    <mergeCell ref="AC4:AD4"/>
    <mergeCell ref="AC22:AD22"/>
    <mergeCell ref="A13:A16"/>
    <mergeCell ref="M4:N4"/>
    <mergeCell ref="O4:P4"/>
    <mergeCell ref="Q4:R4"/>
    <mergeCell ref="S4:T4"/>
    <mergeCell ref="A4:B5"/>
    <mergeCell ref="C4:D4"/>
    <mergeCell ref="E4:F4"/>
    <mergeCell ref="G4:H4"/>
    <mergeCell ref="I4:J4"/>
    <mergeCell ref="K4:L4"/>
    <mergeCell ref="Y4:Z4"/>
    <mergeCell ref="AA4:AB4"/>
    <mergeCell ref="A6:B6"/>
    <mergeCell ref="A7:A9"/>
    <mergeCell ref="A10:A12"/>
    <mergeCell ref="U4:V4"/>
    <mergeCell ref="W4:X4"/>
    <mergeCell ref="A31:A34"/>
    <mergeCell ref="M22:N22"/>
    <mergeCell ref="O22:P22"/>
    <mergeCell ref="Q22:R22"/>
    <mergeCell ref="S22:T22"/>
    <mergeCell ref="A22:B23"/>
    <mergeCell ref="C22:D22"/>
    <mergeCell ref="E22:F22"/>
    <mergeCell ref="G22:H22"/>
    <mergeCell ref="I22:J22"/>
    <mergeCell ref="K22:L22"/>
    <mergeCell ref="Y22:Z22"/>
    <mergeCell ref="AA22:AB22"/>
    <mergeCell ref="A24:B24"/>
    <mergeCell ref="A25:A27"/>
    <mergeCell ref="A28:A30"/>
    <mergeCell ref="U22:V22"/>
    <mergeCell ref="W22:X22"/>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4"/>
  <dimension ref="C5:C7"/>
  <sheetViews>
    <sheetView showGridLines="0" workbookViewId="0">
      <selection activeCell="A5" sqref="A5"/>
    </sheetView>
  </sheetViews>
  <sheetFormatPr defaultColWidth="10.90625" defaultRowHeight="14.5" x14ac:dyDescent="0.35"/>
  <sheetData>
    <row r="5" spans="3:3" x14ac:dyDescent="0.35">
      <c r="C5" s="1" t="s">
        <v>195</v>
      </c>
    </row>
    <row r="6" spans="3:3" x14ac:dyDescent="0.35">
      <c r="C6" t="s">
        <v>193</v>
      </c>
    </row>
    <row r="7" spans="3:3" x14ac:dyDescent="0.35">
      <c r="C7"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E24"/>
  <sheetViews>
    <sheetView showGridLines="0" zoomScaleNormal="100" workbookViewId="0"/>
  </sheetViews>
  <sheetFormatPr defaultColWidth="11.453125" defaultRowHeight="14.5" x14ac:dyDescent="0.35"/>
  <cols>
    <col min="3" max="3" width="11.81640625" customWidth="1"/>
    <col min="10" max="10" width="18.1796875" hidden="1" customWidth="1"/>
    <col min="11" max="11" width="21.6328125" hidden="1" customWidth="1"/>
    <col min="12" max="12" width="7.81640625" customWidth="1"/>
    <col min="13" max="13" width="7.6328125" customWidth="1"/>
  </cols>
  <sheetData>
    <row r="1" spans="2:31" x14ac:dyDescent="0.35">
      <c r="B1" t="s">
        <v>412</v>
      </c>
      <c r="P1" s="240"/>
      <c r="Q1" s="240"/>
      <c r="R1" s="240"/>
      <c r="S1" s="240"/>
      <c r="T1" s="240"/>
      <c r="U1" s="240"/>
      <c r="V1" s="240"/>
      <c r="Y1" s="239"/>
      <c r="Z1" s="239"/>
      <c r="AA1" s="239"/>
      <c r="AB1" s="239"/>
      <c r="AC1" s="239"/>
      <c r="AD1" s="239"/>
      <c r="AE1" s="239"/>
    </row>
    <row r="2" spans="2:31" x14ac:dyDescent="0.35">
      <c r="P2" s="240"/>
      <c r="Q2" s="240"/>
      <c r="R2" s="240"/>
      <c r="S2" s="240"/>
      <c r="T2" s="240"/>
      <c r="U2" s="240"/>
      <c r="V2" s="240"/>
      <c r="Y2" s="239"/>
      <c r="Z2" s="239"/>
      <c r="AA2" s="239"/>
      <c r="AB2" s="239"/>
      <c r="AC2" s="239"/>
      <c r="AD2" s="239"/>
      <c r="AE2" s="239"/>
    </row>
    <row r="3" spans="2:31" ht="15" customHeight="1" x14ac:dyDescent="0.35">
      <c r="P3" s="240"/>
      <c r="Q3" s="240"/>
      <c r="R3" s="240"/>
      <c r="S3" s="240"/>
      <c r="T3" s="240"/>
      <c r="U3" s="240"/>
      <c r="V3" s="240"/>
      <c r="Y3" s="239"/>
      <c r="Z3" s="239"/>
      <c r="AA3" s="239"/>
      <c r="AB3" s="239"/>
      <c r="AC3" s="239"/>
      <c r="AD3" s="239"/>
      <c r="AE3" s="239"/>
    </row>
    <row r="4" spans="2:31" x14ac:dyDescent="0.35">
      <c r="B4" s="242" t="s">
        <v>56</v>
      </c>
      <c r="C4" s="243" t="s">
        <v>56</v>
      </c>
      <c r="D4" s="249" t="s">
        <v>57</v>
      </c>
      <c r="E4" s="250"/>
      <c r="F4" s="251" t="s">
        <v>58</v>
      </c>
      <c r="G4" s="250"/>
      <c r="H4" s="246" t="s">
        <v>59</v>
      </c>
      <c r="I4" s="246" t="s">
        <v>59</v>
      </c>
      <c r="J4" s="248" t="s">
        <v>355</v>
      </c>
      <c r="K4" s="248"/>
      <c r="P4" s="111"/>
      <c r="Q4" s="111"/>
      <c r="R4" s="111"/>
      <c r="S4" s="111"/>
      <c r="T4" s="111"/>
      <c r="U4" s="111"/>
      <c r="V4" s="111"/>
      <c r="Y4" s="111"/>
      <c r="Z4" s="111"/>
      <c r="AA4" s="111"/>
      <c r="AB4" s="111"/>
      <c r="AC4" s="111"/>
      <c r="AD4" s="111"/>
      <c r="AE4" s="111"/>
    </row>
    <row r="5" spans="2:31" x14ac:dyDescent="0.35">
      <c r="B5" s="244" t="s">
        <v>56</v>
      </c>
      <c r="C5" s="245" t="s">
        <v>56</v>
      </c>
      <c r="D5" s="16" t="s">
        <v>60</v>
      </c>
      <c r="E5" s="8" t="s">
        <v>61</v>
      </c>
      <c r="F5" s="8" t="s">
        <v>60</v>
      </c>
      <c r="G5" s="8" t="s">
        <v>61</v>
      </c>
      <c r="H5" s="8" t="s">
        <v>60</v>
      </c>
      <c r="I5" s="8" t="s">
        <v>61</v>
      </c>
      <c r="J5" s="163" t="s">
        <v>337</v>
      </c>
      <c r="K5" s="163" t="s">
        <v>338</v>
      </c>
      <c r="P5" s="111"/>
      <c r="Q5" s="111"/>
      <c r="R5" s="111"/>
      <c r="S5" s="111"/>
      <c r="T5" s="111"/>
      <c r="U5" s="111"/>
      <c r="V5" s="111"/>
    </row>
    <row r="6" spans="2:31" x14ac:dyDescent="0.35">
      <c r="B6" s="247" t="s">
        <v>59</v>
      </c>
      <c r="C6" s="247" t="s">
        <v>59</v>
      </c>
      <c r="D6" s="9">
        <f>SUM(D7:D9)</f>
        <v>34576</v>
      </c>
      <c r="E6" s="109">
        <f>(SUM(D7:D9)/SUM(H7:H9)*100)/100</f>
        <v>0.55162731333758774</v>
      </c>
      <c r="F6" s="9">
        <f>SUM(F7:F9)</f>
        <v>28104</v>
      </c>
      <c r="G6" s="109">
        <f>(SUM(F7:F9)/SUM(H7:H9)*100)/100</f>
        <v>0.44837268666241231</v>
      </c>
      <c r="H6" s="9">
        <f>SUM(H7:H9)</f>
        <v>62680</v>
      </c>
      <c r="I6" s="21">
        <v>1</v>
      </c>
      <c r="J6" s="186">
        <f>(D7+D8+D9)/H6</f>
        <v>0.55162731333758774</v>
      </c>
      <c r="K6" s="186">
        <f>(F7+F8+F9)/H6</f>
        <v>0.44837268666241226</v>
      </c>
      <c r="L6" s="110"/>
    </row>
    <row r="7" spans="2:31" x14ac:dyDescent="0.35">
      <c r="B7" s="241" t="s">
        <v>62</v>
      </c>
      <c r="C7" s="7" t="s">
        <v>63</v>
      </c>
      <c r="D7" s="9">
        <v>22035</v>
      </c>
      <c r="E7" s="109">
        <v>0.51949735948698605</v>
      </c>
      <c r="F7" s="9">
        <v>20381</v>
      </c>
      <c r="G7" s="80">
        <v>0.48050264051301395</v>
      </c>
      <c r="H7" s="9">
        <v>42416</v>
      </c>
      <c r="I7" s="21">
        <v>1</v>
      </c>
      <c r="J7" s="163"/>
      <c r="K7" s="163"/>
    </row>
    <row r="8" spans="2:31" x14ac:dyDescent="0.35">
      <c r="B8" s="241" t="s">
        <v>62</v>
      </c>
      <c r="C8" s="7" t="s">
        <v>64</v>
      </c>
      <c r="D8" s="9">
        <v>8788</v>
      </c>
      <c r="E8" s="109">
        <v>0.58102479338842972</v>
      </c>
      <c r="F8" s="9">
        <v>6337</v>
      </c>
      <c r="G8" s="80">
        <v>0.41897520661157023</v>
      </c>
      <c r="H8" s="9">
        <v>15125</v>
      </c>
      <c r="I8" s="21">
        <v>1</v>
      </c>
      <c r="J8" s="163"/>
      <c r="K8" s="163"/>
    </row>
    <row r="9" spans="2:31" x14ac:dyDescent="0.35">
      <c r="B9" s="241" t="s">
        <v>62</v>
      </c>
      <c r="C9" s="7" t="s">
        <v>65</v>
      </c>
      <c r="D9" s="9">
        <v>3753</v>
      </c>
      <c r="E9" s="109">
        <v>0.73029772329246934</v>
      </c>
      <c r="F9" s="9">
        <v>1386</v>
      </c>
      <c r="G9" s="80">
        <v>0.26970227670753066</v>
      </c>
      <c r="H9" s="9">
        <v>5139</v>
      </c>
      <c r="I9" s="21">
        <v>1</v>
      </c>
      <c r="J9" s="163"/>
      <c r="K9" s="163"/>
    </row>
    <row r="10" spans="2:31" x14ac:dyDescent="0.35">
      <c r="B10" s="241" t="s">
        <v>66</v>
      </c>
      <c r="C10" s="7" t="s">
        <v>67</v>
      </c>
      <c r="D10" s="9">
        <v>14098</v>
      </c>
      <c r="E10" s="109">
        <v>0.53049999999999997</v>
      </c>
      <c r="F10" s="9">
        <v>12479</v>
      </c>
      <c r="G10" s="80">
        <v>0.46949999999999997</v>
      </c>
      <c r="H10" s="9">
        <v>26577</v>
      </c>
      <c r="I10" s="21">
        <v>1</v>
      </c>
      <c r="J10" s="163"/>
      <c r="K10" s="163"/>
    </row>
    <row r="11" spans="2:31" x14ac:dyDescent="0.35">
      <c r="B11" s="241" t="s">
        <v>66</v>
      </c>
      <c r="C11" s="7" t="s">
        <v>68</v>
      </c>
      <c r="D11" s="9">
        <v>10230</v>
      </c>
      <c r="E11" s="109">
        <v>0.70620000000000005</v>
      </c>
      <c r="F11" s="9">
        <v>4257</v>
      </c>
      <c r="G11" s="80">
        <v>0.29380000000000001</v>
      </c>
      <c r="H11" s="9">
        <v>14487</v>
      </c>
      <c r="I11" s="21">
        <v>1</v>
      </c>
      <c r="J11" s="163"/>
      <c r="K11" s="163"/>
    </row>
    <row r="12" spans="2:31" x14ac:dyDescent="0.35">
      <c r="B12" s="241" t="s">
        <v>66</v>
      </c>
      <c r="C12" s="7" t="s">
        <v>69</v>
      </c>
      <c r="D12" s="9">
        <v>10248</v>
      </c>
      <c r="E12" s="21">
        <v>0.47409326424870502</v>
      </c>
      <c r="F12" s="9">
        <v>11368</v>
      </c>
      <c r="G12" s="53">
        <v>0.52590673575129498</v>
      </c>
      <c r="H12" s="9">
        <v>21616</v>
      </c>
      <c r="I12" s="21">
        <v>1</v>
      </c>
      <c r="J12" s="163"/>
      <c r="K12" s="163"/>
    </row>
    <row r="13" spans="2:31" x14ac:dyDescent="0.35">
      <c r="B13" s="241" t="s">
        <v>70</v>
      </c>
      <c r="C13" s="7" t="s">
        <v>71</v>
      </c>
      <c r="D13" s="9">
        <v>2350</v>
      </c>
      <c r="E13" s="109">
        <v>0.51153678711362649</v>
      </c>
      <c r="F13" s="9">
        <v>2244</v>
      </c>
      <c r="G13" s="80">
        <v>0.48846321288637351</v>
      </c>
      <c r="H13" s="9">
        <v>4594</v>
      </c>
      <c r="I13" s="21">
        <v>1</v>
      </c>
      <c r="J13" s="163"/>
      <c r="K13" s="163"/>
    </row>
    <row r="14" spans="2:31" x14ac:dyDescent="0.35">
      <c r="B14" s="241" t="s">
        <v>70</v>
      </c>
      <c r="C14" s="7" t="s">
        <v>72</v>
      </c>
      <c r="D14" s="9">
        <v>9746</v>
      </c>
      <c r="E14" s="109">
        <v>0.60579313774241672</v>
      </c>
      <c r="F14" s="9">
        <v>6342</v>
      </c>
      <c r="G14" s="80">
        <v>0.39420686225758333</v>
      </c>
      <c r="H14" s="9">
        <v>16088</v>
      </c>
      <c r="I14" s="21">
        <v>1</v>
      </c>
      <c r="J14" s="163"/>
      <c r="K14" s="163"/>
    </row>
    <row r="15" spans="2:31" x14ac:dyDescent="0.35">
      <c r="B15" s="241" t="s">
        <v>70</v>
      </c>
      <c r="C15" s="7" t="s">
        <v>73</v>
      </c>
      <c r="D15" s="9">
        <v>16680</v>
      </c>
      <c r="E15" s="109">
        <v>0.55367456681935867</v>
      </c>
      <c r="F15" s="9">
        <v>13446</v>
      </c>
      <c r="G15" s="80">
        <v>0.44632543318064127</v>
      </c>
      <c r="H15" s="9">
        <v>30126</v>
      </c>
      <c r="I15" s="21">
        <v>1</v>
      </c>
      <c r="J15" s="163"/>
      <c r="K15" s="163"/>
    </row>
    <row r="16" spans="2:31" x14ac:dyDescent="0.35">
      <c r="B16" s="241" t="s">
        <v>70</v>
      </c>
      <c r="C16" s="7" t="s">
        <v>74</v>
      </c>
      <c r="D16" s="9">
        <v>5800</v>
      </c>
      <c r="E16" s="109">
        <v>0.48854447439353099</v>
      </c>
      <c r="F16" s="9">
        <v>6072</v>
      </c>
      <c r="G16" s="80">
        <v>0.51145552560646901</v>
      </c>
      <c r="H16" s="9">
        <v>11872</v>
      </c>
      <c r="I16" s="21">
        <v>1</v>
      </c>
      <c r="J16" s="163"/>
      <c r="K16" s="163"/>
    </row>
    <row r="22" spans="16:31" x14ac:dyDescent="0.35">
      <c r="P22" s="238"/>
      <c r="Q22" s="238"/>
      <c r="R22" s="238"/>
      <c r="S22" s="238"/>
      <c r="T22" s="238"/>
      <c r="U22" s="238"/>
      <c r="V22" s="238"/>
      <c r="Y22" s="239"/>
      <c r="Z22" s="239"/>
      <c r="AA22" s="239"/>
      <c r="AB22" s="239"/>
      <c r="AC22" s="239"/>
      <c r="AD22" s="239"/>
      <c r="AE22" s="239"/>
    </row>
    <row r="23" spans="16:31" x14ac:dyDescent="0.35">
      <c r="P23" s="238"/>
      <c r="Q23" s="238"/>
      <c r="R23" s="238"/>
      <c r="S23" s="238"/>
      <c r="T23" s="238"/>
      <c r="U23" s="238"/>
      <c r="V23" s="238"/>
      <c r="Y23" s="239"/>
      <c r="Z23" s="239"/>
      <c r="AA23" s="239"/>
      <c r="AB23" s="239"/>
      <c r="AC23" s="239"/>
      <c r="AD23" s="239"/>
      <c r="AE23" s="239"/>
    </row>
    <row r="24" spans="16:31" x14ac:dyDescent="0.35">
      <c r="P24" s="238"/>
      <c r="Q24" s="238"/>
      <c r="R24" s="238"/>
      <c r="S24" s="238"/>
      <c r="T24" s="238"/>
      <c r="U24" s="238"/>
      <c r="V24" s="238"/>
      <c r="Y24" s="239"/>
      <c r="Z24" s="239"/>
      <c r="AA24" s="239"/>
      <c r="AB24" s="239"/>
      <c r="AC24" s="239"/>
      <c r="AD24" s="239"/>
      <c r="AE24" s="239"/>
    </row>
  </sheetData>
  <sortState xmlns:xlrd2="http://schemas.microsoft.com/office/spreadsheetml/2017/richdata2" ref="C13:I16">
    <sortCondition ref="E10:E12"/>
  </sortState>
  <mergeCells count="13">
    <mergeCell ref="P22:V24"/>
    <mergeCell ref="Y22:AE24"/>
    <mergeCell ref="P1:V3"/>
    <mergeCell ref="Y1:AE3"/>
    <mergeCell ref="B13:B16"/>
    <mergeCell ref="B4:C5"/>
    <mergeCell ref="H4:I4"/>
    <mergeCell ref="B6:C6"/>
    <mergeCell ref="B7:B9"/>
    <mergeCell ref="B10:B12"/>
    <mergeCell ref="J4:K4"/>
    <mergeCell ref="D4:E4"/>
    <mergeCell ref="F4:G4"/>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5"/>
  <dimension ref="A1:AP26"/>
  <sheetViews>
    <sheetView showGridLines="0" zoomScale="99" zoomScaleNormal="99" workbookViewId="0"/>
  </sheetViews>
  <sheetFormatPr defaultColWidth="10.90625" defaultRowHeight="14.5" x14ac:dyDescent="0.35"/>
  <cols>
    <col min="8" max="8" width="11.453125" customWidth="1"/>
    <col min="17" max="17" width="22.81640625" hidden="1" customWidth="1"/>
    <col min="18" max="24" width="0" hidden="1" customWidth="1"/>
    <col min="25" max="25" width="24.1796875" hidden="1" customWidth="1"/>
  </cols>
  <sheetData>
    <row r="1" spans="1:42" x14ac:dyDescent="0.35">
      <c r="A1" t="s">
        <v>455</v>
      </c>
      <c r="AA1" s="114"/>
      <c r="AB1" s="114"/>
      <c r="AC1" s="114"/>
      <c r="AD1" s="114"/>
      <c r="AE1" s="114"/>
      <c r="AF1" s="114"/>
      <c r="AG1" s="114"/>
      <c r="AJ1" s="114"/>
      <c r="AK1" s="114"/>
      <c r="AL1" s="114"/>
      <c r="AM1" s="114"/>
      <c r="AN1" s="114"/>
      <c r="AO1" s="114"/>
      <c r="AP1" s="114"/>
    </row>
    <row r="2" spans="1:42" x14ac:dyDescent="0.35">
      <c r="AA2" s="114"/>
      <c r="AB2" s="114"/>
      <c r="AC2" s="114"/>
      <c r="AD2" s="114"/>
      <c r="AE2" s="114"/>
      <c r="AF2" s="114"/>
      <c r="AG2" s="114"/>
      <c r="AJ2" s="114"/>
      <c r="AK2" s="114"/>
      <c r="AL2" s="114"/>
      <c r="AM2" s="114"/>
      <c r="AN2" s="114"/>
      <c r="AO2" s="114"/>
      <c r="AP2" s="114"/>
    </row>
    <row r="3" spans="1:42" x14ac:dyDescent="0.35">
      <c r="AA3" s="114"/>
      <c r="AB3" s="114"/>
      <c r="AC3" s="114"/>
      <c r="AD3" s="114"/>
      <c r="AE3" s="114"/>
      <c r="AF3" s="114"/>
      <c r="AG3" s="114"/>
      <c r="AJ3" s="114"/>
      <c r="AK3" s="114"/>
      <c r="AL3" s="114"/>
      <c r="AM3" s="114"/>
      <c r="AN3" s="114"/>
      <c r="AO3" s="114"/>
      <c r="AP3" s="114"/>
    </row>
    <row r="4" spans="1:42" x14ac:dyDescent="0.35">
      <c r="A4" s="279"/>
      <c r="B4" s="279"/>
      <c r="C4" s="337" t="s">
        <v>121</v>
      </c>
      <c r="D4" s="337"/>
      <c r="E4" s="337" t="s">
        <v>123</v>
      </c>
      <c r="F4" s="337"/>
      <c r="G4" s="337" t="s">
        <v>124</v>
      </c>
      <c r="H4" s="337"/>
      <c r="I4" s="337" t="s">
        <v>122</v>
      </c>
      <c r="J4" s="337"/>
      <c r="K4" s="337" t="s">
        <v>125</v>
      </c>
      <c r="L4" s="337"/>
      <c r="M4" s="337" t="s">
        <v>209</v>
      </c>
      <c r="N4" s="337"/>
      <c r="O4" s="338" t="s">
        <v>59</v>
      </c>
      <c r="P4" s="338"/>
      <c r="Q4" s="248" t="s">
        <v>356</v>
      </c>
      <c r="R4" s="248"/>
      <c r="S4" s="248"/>
      <c r="T4" s="248"/>
      <c r="U4" s="248"/>
      <c r="V4" s="248"/>
      <c r="W4" s="248"/>
      <c r="X4" s="248"/>
      <c r="Y4" s="248"/>
    </row>
    <row r="5" spans="1:42" x14ac:dyDescent="0.35">
      <c r="A5" s="279"/>
      <c r="B5" s="279"/>
      <c r="C5" s="27" t="s">
        <v>60</v>
      </c>
      <c r="D5" s="33" t="s">
        <v>61</v>
      </c>
      <c r="E5" s="27" t="s">
        <v>60</v>
      </c>
      <c r="F5" s="33" t="s">
        <v>61</v>
      </c>
      <c r="G5" s="27" t="s">
        <v>60</v>
      </c>
      <c r="H5" s="33" t="s">
        <v>61</v>
      </c>
      <c r="I5" s="27" t="s">
        <v>60</v>
      </c>
      <c r="J5" s="33" t="s">
        <v>61</v>
      </c>
      <c r="K5" s="27" t="s">
        <v>60</v>
      </c>
      <c r="L5" s="33" t="s">
        <v>61</v>
      </c>
      <c r="M5" s="27" t="s">
        <v>60</v>
      </c>
      <c r="N5" s="33" t="s">
        <v>61</v>
      </c>
      <c r="O5" s="27" t="s">
        <v>60</v>
      </c>
      <c r="P5" s="33" t="s">
        <v>61</v>
      </c>
      <c r="Q5" s="163" t="s">
        <v>300</v>
      </c>
      <c r="R5" s="187">
        <v>0.17749999999999999</v>
      </c>
      <c r="S5" s="163"/>
      <c r="T5" s="163" t="s">
        <v>300</v>
      </c>
      <c r="U5" s="163" t="s">
        <v>123</v>
      </c>
      <c r="V5" s="163" t="s">
        <v>364</v>
      </c>
      <c r="W5" s="163" t="s">
        <v>122</v>
      </c>
      <c r="X5" s="163" t="s">
        <v>125</v>
      </c>
      <c r="Y5" s="163" t="s">
        <v>209</v>
      </c>
    </row>
    <row r="6" spans="1:42" x14ac:dyDescent="0.35">
      <c r="A6" s="335" t="s">
        <v>59</v>
      </c>
      <c r="B6" s="335"/>
      <c r="C6" s="126">
        <v>14305</v>
      </c>
      <c r="D6" s="148">
        <v>0.17749999999999999</v>
      </c>
      <c r="E6" s="126">
        <v>19426</v>
      </c>
      <c r="F6" s="148">
        <v>0.24099999999999999</v>
      </c>
      <c r="G6" s="126">
        <v>18056</v>
      </c>
      <c r="H6" s="148">
        <v>0.224</v>
      </c>
      <c r="I6" s="126">
        <v>9054</v>
      </c>
      <c r="J6" s="148">
        <v>0.1123</v>
      </c>
      <c r="K6" s="126">
        <v>13653</v>
      </c>
      <c r="L6" s="148">
        <v>0.1694</v>
      </c>
      <c r="M6" s="126">
        <v>6097</v>
      </c>
      <c r="N6" s="148">
        <v>7.5700000000000003E-2</v>
      </c>
      <c r="O6" s="149">
        <f>M6+K6+I6+G6+E6+C6</f>
        <v>80591</v>
      </c>
      <c r="P6" s="150">
        <f>N6+L6+J6+H6+F6+D6</f>
        <v>0.99990000000000001</v>
      </c>
      <c r="Q6" s="163" t="s">
        <v>123</v>
      </c>
      <c r="R6" s="187">
        <v>0.24099999999999999</v>
      </c>
      <c r="S6" s="197" t="s">
        <v>63</v>
      </c>
      <c r="T6" s="187">
        <v>0.19439999999999999</v>
      </c>
      <c r="U6" s="187">
        <v>0.24210000000000001</v>
      </c>
      <c r="V6" s="187">
        <v>0.18609999999999999</v>
      </c>
      <c r="W6" s="187">
        <v>0.1182</v>
      </c>
      <c r="X6" s="187">
        <v>0.1741</v>
      </c>
      <c r="Y6" s="187">
        <v>8.5099999999999995E-2</v>
      </c>
    </row>
    <row r="7" spans="1:42" x14ac:dyDescent="0.35">
      <c r="A7" s="234" t="s">
        <v>62</v>
      </c>
      <c r="B7" s="31" t="s">
        <v>63</v>
      </c>
      <c r="C7" s="126">
        <v>10486</v>
      </c>
      <c r="D7" s="148">
        <v>0.19439999999999999</v>
      </c>
      <c r="E7" s="126">
        <v>13063</v>
      </c>
      <c r="F7" s="148">
        <v>0.24210000000000001</v>
      </c>
      <c r="G7" s="126">
        <v>10042</v>
      </c>
      <c r="H7" s="148">
        <v>0.18609999999999999</v>
      </c>
      <c r="I7" s="126">
        <v>6378</v>
      </c>
      <c r="J7" s="148">
        <v>0.1182</v>
      </c>
      <c r="K7" s="126">
        <v>9390</v>
      </c>
      <c r="L7" s="148">
        <v>0.1741</v>
      </c>
      <c r="M7" s="126">
        <v>4590</v>
      </c>
      <c r="N7" s="148">
        <v>8.5099999999999995E-2</v>
      </c>
      <c r="O7" s="149">
        <f>M7+K7+I7+G7+E7+C7</f>
        <v>53949</v>
      </c>
      <c r="P7" s="150">
        <f>N7+L7+J7+H7+F7+D7</f>
        <v>0.99999999999999989</v>
      </c>
      <c r="Q7" s="163" t="s">
        <v>364</v>
      </c>
      <c r="R7" s="187">
        <v>0.224</v>
      </c>
      <c r="S7" s="163" t="s">
        <v>64</v>
      </c>
      <c r="T7" s="187">
        <v>0.14299999999999999</v>
      </c>
      <c r="U7" s="187">
        <v>0.2465</v>
      </c>
      <c r="V7" s="187">
        <v>0.31569999999999998</v>
      </c>
      <c r="W7" s="187">
        <v>9.4899999999999998E-2</v>
      </c>
      <c r="X7" s="187">
        <v>0.15359999999999999</v>
      </c>
      <c r="Y7" s="187">
        <v>4.6199999999999998E-2</v>
      </c>
    </row>
    <row r="8" spans="1:42" x14ac:dyDescent="0.35">
      <c r="A8" s="234"/>
      <c r="B8" s="17" t="s">
        <v>64</v>
      </c>
      <c r="C8" s="126">
        <v>2850</v>
      </c>
      <c r="D8" s="148">
        <v>0.14299999999999999</v>
      </c>
      <c r="E8" s="126">
        <v>4912</v>
      </c>
      <c r="F8" s="148">
        <v>0.2465</v>
      </c>
      <c r="G8" s="126">
        <v>6291</v>
      </c>
      <c r="H8" s="148">
        <v>0.31569999999999998</v>
      </c>
      <c r="I8" s="126">
        <v>1891</v>
      </c>
      <c r="J8" s="148">
        <v>9.4899999999999998E-2</v>
      </c>
      <c r="K8" s="126">
        <v>3061</v>
      </c>
      <c r="L8" s="148">
        <v>0.15359999999999999</v>
      </c>
      <c r="M8" s="126">
        <v>920</v>
      </c>
      <c r="N8" s="148">
        <v>4.6199999999999998E-2</v>
      </c>
      <c r="O8" s="149">
        <f t="shared" ref="O8:P15" si="0">M8+K8+I8+G8+E8+C8</f>
        <v>19925</v>
      </c>
      <c r="P8" s="150">
        <f t="shared" si="0"/>
        <v>0.99990000000000001</v>
      </c>
      <c r="Q8" s="163" t="s">
        <v>122</v>
      </c>
      <c r="R8" s="187">
        <v>0.1123</v>
      </c>
      <c r="S8" s="163" t="s">
        <v>65</v>
      </c>
      <c r="T8" s="187">
        <v>0.14430000000000001</v>
      </c>
      <c r="U8" s="187">
        <v>0.216</v>
      </c>
      <c r="V8" s="187">
        <v>0.25650000000000001</v>
      </c>
      <c r="W8" s="187">
        <v>0.1169</v>
      </c>
      <c r="X8" s="187">
        <v>0.1789</v>
      </c>
      <c r="Y8" s="187">
        <v>8.7400000000000005E-2</v>
      </c>
    </row>
    <row r="9" spans="1:42" x14ac:dyDescent="0.35">
      <c r="A9" s="234"/>
      <c r="B9" s="17" t="s">
        <v>65</v>
      </c>
      <c r="C9" s="126">
        <v>969</v>
      </c>
      <c r="D9" s="148">
        <v>0.14430000000000001</v>
      </c>
      <c r="E9" s="126">
        <v>1451</v>
      </c>
      <c r="F9" s="148">
        <v>0.216</v>
      </c>
      <c r="G9" s="126">
        <v>1723</v>
      </c>
      <c r="H9" s="148">
        <v>0.25650000000000001</v>
      </c>
      <c r="I9" s="126">
        <v>785</v>
      </c>
      <c r="J9" s="148">
        <v>0.1169</v>
      </c>
      <c r="K9" s="126">
        <v>1202</v>
      </c>
      <c r="L9" s="148">
        <v>0.1789</v>
      </c>
      <c r="M9" s="126">
        <v>587</v>
      </c>
      <c r="N9" s="148">
        <v>8.7400000000000005E-2</v>
      </c>
      <c r="O9" s="149">
        <f t="shared" si="0"/>
        <v>6717</v>
      </c>
      <c r="P9" s="150">
        <f t="shared" si="0"/>
        <v>0.99999999999999989</v>
      </c>
      <c r="Q9" s="163" t="s">
        <v>125</v>
      </c>
      <c r="R9" s="187">
        <v>0.1694</v>
      </c>
      <c r="S9" s="163" t="s">
        <v>67</v>
      </c>
      <c r="T9" s="187">
        <v>0.22459999999999999</v>
      </c>
      <c r="U9" s="187">
        <v>0.22789999999999999</v>
      </c>
      <c r="V9" s="187">
        <v>0.24210000000000001</v>
      </c>
      <c r="W9" s="187">
        <v>0.1081</v>
      </c>
      <c r="X9" s="187">
        <v>0.1105</v>
      </c>
      <c r="Y9" s="187">
        <v>8.6900000000000005E-2</v>
      </c>
    </row>
    <row r="10" spans="1:42" x14ac:dyDescent="0.35">
      <c r="A10" s="234" t="s">
        <v>66</v>
      </c>
      <c r="B10" s="17" t="s">
        <v>67</v>
      </c>
      <c r="C10" s="126">
        <v>6882</v>
      </c>
      <c r="D10" s="148">
        <v>0.22459999999999999</v>
      </c>
      <c r="E10" s="126">
        <v>6984</v>
      </c>
      <c r="F10" s="148">
        <v>0.22789999999999999</v>
      </c>
      <c r="G10" s="126">
        <v>7419</v>
      </c>
      <c r="H10" s="148">
        <v>0.24210000000000001</v>
      </c>
      <c r="I10" s="126">
        <v>3312</v>
      </c>
      <c r="J10" s="148">
        <v>0.1081</v>
      </c>
      <c r="K10" s="126">
        <v>3386</v>
      </c>
      <c r="L10" s="148">
        <v>0.1105</v>
      </c>
      <c r="M10" s="126">
        <v>2664</v>
      </c>
      <c r="N10" s="148">
        <v>8.6900000000000005E-2</v>
      </c>
      <c r="O10" s="149">
        <f>M10+K10+I10+G10+E10+C10</f>
        <v>30647</v>
      </c>
      <c r="P10" s="150">
        <f t="shared" si="0"/>
        <v>1.0001</v>
      </c>
      <c r="Q10" s="163" t="s">
        <v>209</v>
      </c>
      <c r="R10" s="187">
        <v>7.5700000000000003E-2</v>
      </c>
      <c r="S10" s="163" t="s">
        <v>68</v>
      </c>
      <c r="T10" s="187">
        <v>0.17760000000000001</v>
      </c>
      <c r="U10" s="187">
        <v>0.26050000000000001</v>
      </c>
      <c r="V10" s="187">
        <v>0.1908</v>
      </c>
      <c r="W10" s="187">
        <v>0.11840000000000001</v>
      </c>
      <c r="X10" s="187">
        <v>0.2039</v>
      </c>
      <c r="Y10" s="187">
        <v>4.87E-2</v>
      </c>
    </row>
    <row r="11" spans="1:42" x14ac:dyDescent="0.35">
      <c r="A11" s="234"/>
      <c r="B11" s="17" t="s">
        <v>68</v>
      </c>
      <c r="C11" s="126">
        <v>4455</v>
      </c>
      <c r="D11" s="148">
        <v>0.17760000000000001</v>
      </c>
      <c r="E11" s="126">
        <v>6534</v>
      </c>
      <c r="F11" s="148">
        <v>0.26050000000000001</v>
      </c>
      <c r="G11" s="126">
        <v>4785</v>
      </c>
      <c r="H11" s="148">
        <v>0.1908</v>
      </c>
      <c r="I11" s="126">
        <v>2970</v>
      </c>
      <c r="J11" s="148">
        <v>0.11840000000000001</v>
      </c>
      <c r="K11" s="126">
        <v>5115</v>
      </c>
      <c r="L11" s="148">
        <v>0.2039</v>
      </c>
      <c r="M11" s="126">
        <v>1221</v>
      </c>
      <c r="N11" s="148">
        <v>4.87E-2</v>
      </c>
      <c r="O11" s="149">
        <f t="shared" ref="O11:O16" si="1">M11+K11+I11+G11+E11+C11</f>
        <v>25080</v>
      </c>
      <c r="P11" s="150">
        <f t="shared" si="0"/>
        <v>0.99990000000000001</v>
      </c>
      <c r="Q11" s="163"/>
      <c r="R11" s="163"/>
      <c r="S11" s="163" t="s">
        <v>69</v>
      </c>
      <c r="T11" s="187">
        <v>0.11940000000000001</v>
      </c>
      <c r="U11" s="187">
        <v>0.23760000000000001</v>
      </c>
      <c r="V11" s="187">
        <v>0.2354</v>
      </c>
      <c r="W11" s="187">
        <v>0.1115</v>
      </c>
      <c r="X11" s="187">
        <v>0.2072</v>
      </c>
      <c r="Y11" s="187">
        <v>8.8999999999999996E-2</v>
      </c>
    </row>
    <row r="12" spans="1:42" x14ac:dyDescent="0.35">
      <c r="A12" s="234"/>
      <c r="B12" s="17" t="s">
        <v>69</v>
      </c>
      <c r="C12" s="126">
        <v>2968</v>
      </c>
      <c r="D12" s="148">
        <v>0.11940000000000001</v>
      </c>
      <c r="E12" s="126">
        <v>5908</v>
      </c>
      <c r="F12" s="148">
        <v>0.23760000000000001</v>
      </c>
      <c r="G12" s="126">
        <v>5852</v>
      </c>
      <c r="H12" s="148">
        <v>0.2354</v>
      </c>
      <c r="I12" s="126">
        <v>2772</v>
      </c>
      <c r="J12" s="148">
        <v>0.1115</v>
      </c>
      <c r="K12" s="126">
        <v>5152</v>
      </c>
      <c r="L12" s="148">
        <v>0.2072</v>
      </c>
      <c r="M12" s="126">
        <v>2212</v>
      </c>
      <c r="N12" s="148">
        <v>8.8999999999999996E-2</v>
      </c>
      <c r="O12" s="149">
        <f t="shared" si="1"/>
        <v>24864</v>
      </c>
      <c r="P12" s="150">
        <f t="shared" si="0"/>
        <v>1.0001</v>
      </c>
      <c r="Q12" s="163"/>
      <c r="R12" s="163"/>
      <c r="S12" s="163" t="s">
        <v>71</v>
      </c>
      <c r="T12" s="187">
        <v>0.18640000000000001</v>
      </c>
      <c r="U12" s="187">
        <v>0.17879999999999999</v>
      </c>
      <c r="V12" s="187">
        <v>0.13350000000000001</v>
      </c>
      <c r="W12" s="187">
        <v>0.10539999999999999</v>
      </c>
      <c r="X12" s="187">
        <v>0.28560000000000002</v>
      </c>
      <c r="Y12" s="187">
        <v>0.1103</v>
      </c>
    </row>
    <row r="13" spans="1:42" x14ac:dyDescent="0.35">
      <c r="A13" s="235" t="s">
        <v>70</v>
      </c>
      <c r="B13" s="17" t="s">
        <v>71</v>
      </c>
      <c r="C13" s="126">
        <v>1213</v>
      </c>
      <c r="D13" s="148">
        <v>0.18640000000000001</v>
      </c>
      <c r="E13" s="126">
        <v>1164</v>
      </c>
      <c r="F13" s="148">
        <v>0.17879999999999999</v>
      </c>
      <c r="G13" s="126">
        <v>869</v>
      </c>
      <c r="H13" s="148">
        <v>0.13350000000000001</v>
      </c>
      <c r="I13" s="126">
        <v>686</v>
      </c>
      <c r="J13" s="148">
        <v>0.10539999999999999</v>
      </c>
      <c r="K13" s="126">
        <v>1859</v>
      </c>
      <c r="L13" s="148">
        <v>0.28560000000000002</v>
      </c>
      <c r="M13" s="126">
        <v>718</v>
      </c>
      <c r="N13" s="148">
        <v>0.1103</v>
      </c>
      <c r="O13" s="149">
        <f t="shared" si="1"/>
        <v>6509</v>
      </c>
      <c r="P13" s="150">
        <f t="shared" si="0"/>
        <v>1</v>
      </c>
      <c r="Q13" s="163"/>
      <c r="R13" s="163"/>
      <c r="S13" s="163" t="s">
        <v>72</v>
      </c>
      <c r="T13" s="187">
        <v>0.1714</v>
      </c>
      <c r="U13" s="187">
        <v>0.2306</v>
      </c>
      <c r="V13" s="187">
        <v>0.15790000000000001</v>
      </c>
      <c r="W13" s="187">
        <v>0.1424</v>
      </c>
      <c r="X13" s="187">
        <v>0.2102</v>
      </c>
      <c r="Y13" s="187">
        <v>8.7599999999999997E-2</v>
      </c>
    </row>
    <row r="14" spans="1:42" x14ac:dyDescent="0.35">
      <c r="A14" s="235"/>
      <c r="B14" s="17" t="s">
        <v>72</v>
      </c>
      <c r="C14" s="126">
        <v>3507</v>
      </c>
      <c r="D14" s="148">
        <v>0.1714</v>
      </c>
      <c r="E14" s="126">
        <v>4718</v>
      </c>
      <c r="F14" s="148">
        <v>0.2306</v>
      </c>
      <c r="G14" s="126">
        <v>3231</v>
      </c>
      <c r="H14" s="148">
        <v>0.15790000000000001</v>
      </c>
      <c r="I14" s="126">
        <v>2913</v>
      </c>
      <c r="J14" s="148">
        <v>0.1424</v>
      </c>
      <c r="K14" s="126">
        <v>4300</v>
      </c>
      <c r="L14" s="148">
        <v>0.2102</v>
      </c>
      <c r="M14" s="126">
        <v>1792</v>
      </c>
      <c r="N14" s="148">
        <v>8.7599999999999997E-2</v>
      </c>
      <c r="O14" s="149">
        <f t="shared" si="1"/>
        <v>20461</v>
      </c>
      <c r="P14" s="150">
        <f t="shared" si="0"/>
        <v>1.0001000000000002</v>
      </c>
      <c r="Q14" s="163"/>
      <c r="R14" s="163"/>
      <c r="S14" s="163" t="s">
        <v>73</v>
      </c>
      <c r="T14" s="187">
        <v>0.17169999999999999</v>
      </c>
      <c r="U14" s="187">
        <v>0.249</v>
      </c>
      <c r="V14" s="187">
        <v>0.30570000000000003</v>
      </c>
      <c r="W14" s="187">
        <v>9.5600000000000004E-2</v>
      </c>
      <c r="X14" s="187">
        <v>0.1263</v>
      </c>
      <c r="Y14" s="187">
        <v>5.1700000000000003E-2</v>
      </c>
    </row>
    <row r="15" spans="1:42" x14ac:dyDescent="0.35">
      <c r="A15" s="235"/>
      <c r="B15" s="17" t="s">
        <v>73</v>
      </c>
      <c r="C15" s="126">
        <v>6567</v>
      </c>
      <c r="D15" s="148">
        <v>0.17169999999999999</v>
      </c>
      <c r="E15" s="126">
        <v>9521</v>
      </c>
      <c r="F15" s="148">
        <v>0.249</v>
      </c>
      <c r="G15" s="126">
        <v>11690</v>
      </c>
      <c r="H15" s="148">
        <v>0.30570000000000003</v>
      </c>
      <c r="I15" s="126">
        <v>3655</v>
      </c>
      <c r="J15" s="148">
        <v>9.5600000000000004E-2</v>
      </c>
      <c r="K15" s="126">
        <v>4831</v>
      </c>
      <c r="L15" s="148">
        <v>0.1263</v>
      </c>
      <c r="M15" s="126">
        <v>1976</v>
      </c>
      <c r="N15" s="148">
        <v>5.1700000000000003E-2</v>
      </c>
      <c r="O15" s="149">
        <f t="shared" si="1"/>
        <v>38240</v>
      </c>
      <c r="P15" s="150">
        <f t="shared" si="0"/>
        <v>1</v>
      </c>
      <c r="Q15" s="163"/>
      <c r="R15" s="163"/>
      <c r="S15" s="163" t="s">
        <v>74</v>
      </c>
      <c r="T15" s="187">
        <v>0.19620000000000001</v>
      </c>
      <c r="U15" s="187">
        <v>0.2616</v>
      </c>
      <c r="V15" s="187">
        <v>0.14729999999999999</v>
      </c>
      <c r="W15" s="187">
        <v>0.11700000000000001</v>
      </c>
      <c r="X15" s="187">
        <v>0.1731</v>
      </c>
      <c r="Y15" s="187">
        <v>0.1047</v>
      </c>
    </row>
    <row r="16" spans="1:42" x14ac:dyDescent="0.35">
      <c r="A16" s="235"/>
      <c r="B16" s="17" t="s">
        <v>74</v>
      </c>
      <c r="C16" s="126">
        <v>3018</v>
      </c>
      <c r="D16" s="148">
        <v>0.19620000000000001</v>
      </c>
      <c r="E16" s="126">
        <v>4023</v>
      </c>
      <c r="F16" s="148">
        <v>0.2616</v>
      </c>
      <c r="G16" s="126">
        <v>2266</v>
      </c>
      <c r="H16" s="148">
        <v>0.14729999999999999</v>
      </c>
      <c r="I16" s="126">
        <v>1800</v>
      </c>
      <c r="J16" s="148">
        <v>0.11700000000000001</v>
      </c>
      <c r="K16" s="126">
        <v>2663</v>
      </c>
      <c r="L16" s="148">
        <v>0.1731</v>
      </c>
      <c r="M16" s="126">
        <v>1611</v>
      </c>
      <c r="N16" s="148">
        <v>0.1047</v>
      </c>
      <c r="O16" s="149">
        <f t="shared" si="1"/>
        <v>15381</v>
      </c>
      <c r="P16" s="150">
        <v>1</v>
      </c>
      <c r="Q16" s="163"/>
      <c r="R16" s="163"/>
      <c r="S16" s="163"/>
      <c r="T16" s="163"/>
      <c r="U16" s="163"/>
      <c r="V16" s="163"/>
      <c r="W16" s="163"/>
      <c r="X16" s="163"/>
      <c r="Y16" s="163"/>
    </row>
    <row r="24" spans="27:42" x14ac:dyDescent="0.35">
      <c r="AA24" s="114"/>
      <c r="AB24" s="114"/>
      <c r="AC24" s="114"/>
      <c r="AD24" s="114"/>
      <c r="AE24" s="114"/>
      <c r="AF24" s="114"/>
      <c r="AG24" s="114"/>
      <c r="AJ24" s="114"/>
      <c r="AK24" s="114"/>
      <c r="AL24" s="114"/>
      <c r="AM24" s="114"/>
      <c r="AN24" s="114"/>
      <c r="AO24" s="114"/>
      <c r="AP24" s="114"/>
    </row>
    <row r="25" spans="27:42" x14ac:dyDescent="0.35">
      <c r="AA25" s="114"/>
      <c r="AB25" s="114"/>
      <c r="AC25" s="114"/>
      <c r="AD25" s="114"/>
      <c r="AE25" s="114"/>
      <c r="AF25" s="114"/>
      <c r="AG25" s="114"/>
      <c r="AJ25" s="114"/>
      <c r="AK25" s="114"/>
      <c r="AL25" s="114"/>
      <c r="AM25" s="114"/>
      <c r="AN25" s="114"/>
      <c r="AO25" s="114"/>
      <c r="AP25" s="114"/>
    </row>
    <row r="26" spans="27:42" x14ac:dyDescent="0.35">
      <c r="AA26" s="114"/>
      <c r="AB26" s="114"/>
      <c r="AC26" s="114"/>
      <c r="AD26" s="114"/>
      <c r="AE26" s="114"/>
      <c r="AF26" s="114"/>
      <c r="AG26" s="114"/>
      <c r="AJ26" s="114"/>
      <c r="AK26" s="114"/>
      <c r="AL26" s="114"/>
      <c r="AM26" s="114"/>
      <c r="AN26" s="114"/>
      <c r="AO26" s="114"/>
      <c r="AP26" s="114"/>
    </row>
  </sheetData>
  <mergeCells count="13">
    <mergeCell ref="Q4:Y4"/>
    <mergeCell ref="A13:A16"/>
    <mergeCell ref="A4:B5"/>
    <mergeCell ref="C4:D4"/>
    <mergeCell ref="E4:F4"/>
    <mergeCell ref="G4:H4"/>
    <mergeCell ref="M4:N4"/>
    <mergeCell ref="O4:P4"/>
    <mergeCell ref="A6:B6"/>
    <mergeCell ref="A7:A9"/>
    <mergeCell ref="A10:A12"/>
    <mergeCell ref="I4:J4"/>
    <mergeCell ref="K4:L4"/>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36"/>
  <dimension ref="A1:AU53"/>
  <sheetViews>
    <sheetView showGridLines="0" zoomScale="104" zoomScaleNormal="104" workbookViewId="0"/>
  </sheetViews>
  <sheetFormatPr defaultColWidth="10.90625" defaultRowHeight="14.5" x14ac:dyDescent="0.35"/>
  <cols>
    <col min="21" max="26" width="0" hidden="1" customWidth="1"/>
    <col min="45" max="47" width="0" hidden="1" customWidth="1"/>
  </cols>
  <sheetData>
    <row r="1" spans="1:36" x14ac:dyDescent="0.35">
      <c r="A1" t="s">
        <v>456</v>
      </c>
      <c r="AD1" s="282"/>
      <c r="AE1" s="282"/>
      <c r="AF1" s="282"/>
      <c r="AG1" s="282"/>
      <c r="AH1" s="282"/>
      <c r="AI1" s="282"/>
      <c r="AJ1" s="282"/>
    </row>
    <row r="2" spans="1:36" x14ac:dyDescent="0.35">
      <c r="A2" s="2"/>
      <c r="AD2" s="282"/>
      <c r="AE2" s="282"/>
      <c r="AF2" s="282"/>
      <c r="AG2" s="282"/>
      <c r="AH2" s="282"/>
      <c r="AI2" s="282"/>
      <c r="AJ2" s="282"/>
    </row>
    <row r="3" spans="1:36" x14ac:dyDescent="0.35">
      <c r="A3" s="2"/>
      <c r="AD3" s="282"/>
      <c r="AE3" s="282"/>
      <c r="AF3" s="282"/>
      <c r="AG3" s="282"/>
      <c r="AH3" s="282"/>
      <c r="AI3" s="282"/>
      <c r="AJ3" s="282"/>
    </row>
    <row r="4" spans="1:36" ht="33" customHeight="1" x14ac:dyDescent="0.35">
      <c r="A4" s="279"/>
      <c r="B4" s="279"/>
      <c r="C4" s="341" t="s">
        <v>204</v>
      </c>
      <c r="D4" s="341"/>
      <c r="E4" s="341"/>
      <c r="F4" s="341" t="s">
        <v>205</v>
      </c>
      <c r="G4" s="341"/>
      <c r="H4" s="341"/>
      <c r="I4" s="341" t="s">
        <v>206</v>
      </c>
      <c r="J4" s="341"/>
      <c r="K4" s="341"/>
      <c r="L4" s="341" t="s">
        <v>202</v>
      </c>
      <c r="M4" s="341"/>
      <c r="N4" s="341"/>
      <c r="O4" s="341" t="s">
        <v>196</v>
      </c>
      <c r="P4" s="341"/>
      <c r="Q4" s="341"/>
      <c r="R4" s="341" t="s">
        <v>197</v>
      </c>
      <c r="S4" s="341"/>
      <c r="T4" s="341"/>
      <c r="U4" s="342" t="s">
        <v>356</v>
      </c>
      <c r="V4" s="343"/>
      <c r="W4" s="344"/>
    </row>
    <row r="5" spans="1:36" x14ac:dyDescent="0.35">
      <c r="A5" s="279"/>
      <c r="B5" s="279"/>
      <c r="C5" s="38" t="s">
        <v>198</v>
      </c>
      <c r="D5" s="38" t="s">
        <v>199</v>
      </c>
      <c r="E5" s="38" t="s">
        <v>59</v>
      </c>
      <c r="F5" s="38" t="s">
        <v>198</v>
      </c>
      <c r="G5" s="38" t="s">
        <v>199</v>
      </c>
      <c r="H5" s="38" t="s">
        <v>59</v>
      </c>
      <c r="I5" s="38" t="s">
        <v>198</v>
      </c>
      <c r="J5" s="38" t="s">
        <v>199</v>
      </c>
      <c r="K5" s="38" t="s">
        <v>59</v>
      </c>
      <c r="L5" s="38" t="s">
        <v>198</v>
      </c>
      <c r="M5" s="38" t="s">
        <v>199</v>
      </c>
      <c r="N5" s="38" t="s">
        <v>59</v>
      </c>
      <c r="O5" s="38" t="s">
        <v>198</v>
      </c>
      <c r="P5" s="38" t="s">
        <v>199</v>
      </c>
      <c r="Q5" s="38" t="s">
        <v>59</v>
      </c>
      <c r="R5" s="38" t="s">
        <v>198</v>
      </c>
      <c r="S5" s="38" t="s">
        <v>199</v>
      </c>
      <c r="T5" s="38" t="s">
        <v>59</v>
      </c>
      <c r="U5" s="163"/>
      <c r="V5" s="193" t="s">
        <v>365</v>
      </c>
      <c r="W5" s="193" t="s">
        <v>366</v>
      </c>
    </row>
    <row r="6" spans="1:36" ht="15.5" customHeight="1" x14ac:dyDescent="0.35">
      <c r="A6" s="335" t="s">
        <v>59</v>
      </c>
      <c r="B6" s="335"/>
      <c r="C6" s="34">
        <v>5.7799999999999997E-2</v>
      </c>
      <c r="D6" s="34">
        <f>E6-C6</f>
        <v>0.94220000000000004</v>
      </c>
      <c r="E6" s="13">
        <v>1</v>
      </c>
      <c r="F6" s="34">
        <v>7.3499999999999996E-2</v>
      </c>
      <c r="G6" s="34">
        <f>H6-F6</f>
        <v>0.92649999999999999</v>
      </c>
      <c r="H6" s="13">
        <v>1</v>
      </c>
      <c r="I6" s="34">
        <v>4.8899999999999999E-2</v>
      </c>
      <c r="J6" s="34">
        <f>K6-I6</f>
        <v>0.95110000000000006</v>
      </c>
      <c r="K6" s="13">
        <v>1</v>
      </c>
      <c r="L6" s="34">
        <v>6.0299999999999999E-2</v>
      </c>
      <c r="M6" s="34">
        <f>N6-L6</f>
        <v>0.93969999999999998</v>
      </c>
      <c r="N6" s="13">
        <v>1</v>
      </c>
      <c r="O6" s="34">
        <v>0.114</v>
      </c>
      <c r="P6" s="34">
        <f>Q6-O6</f>
        <v>0.88600000000000001</v>
      </c>
      <c r="Q6" s="13">
        <v>1</v>
      </c>
      <c r="R6" s="34">
        <v>0.1101</v>
      </c>
      <c r="S6" s="34">
        <f>T6-R6</f>
        <v>0.88990000000000002</v>
      </c>
      <c r="T6" s="13">
        <v>1</v>
      </c>
      <c r="U6" s="163" t="s">
        <v>204</v>
      </c>
      <c r="V6" s="187">
        <v>5.7799999999999997E-2</v>
      </c>
      <c r="W6" s="187">
        <f t="shared" ref="W6:W11" si="0">1-V6</f>
        <v>0.94220000000000004</v>
      </c>
    </row>
    <row r="7" spans="1:36" ht="15.5" customHeight="1" x14ac:dyDescent="0.35">
      <c r="A7" s="234" t="s">
        <v>62</v>
      </c>
      <c r="B7" s="31" t="s">
        <v>174</v>
      </c>
      <c r="C7" s="34">
        <v>7.1300000000000002E-2</v>
      </c>
      <c r="D7" s="34">
        <f>E7-C7</f>
        <v>0.92869999999999997</v>
      </c>
      <c r="E7" s="13">
        <v>1</v>
      </c>
      <c r="F7" s="34">
        <v>7.6999999999999999E-2</v>
      </c>
      <c r="G7" s="34">
        <f>H7-F7</f>
        <v>0.92300000000000004</v>
      </c>
      <c r="H7" s="13">
        <v>1</v>
      </c>
      <c r="I7" s="34">
        <v>4.4600000000000001E-2</v>
      </c>
      <c r="J7" s="34">
        <f>K7-I7</f>
        <v>0.95540000000000003</v>
      </c>
      <c r="K7" s="13">
        <v>1</v>
      </c>
      <c r="L7" s="34">
        <v>6.4199999999999993E-2</v>
      </c>
      <c r="M7" s="34">
        <f>N7-L7</f>
        <v>0.93579999999999997</v>
      </c>
      <c r="N7" s="13">
        <v>1</v>
      </c>
      <c r="O7" s="34">
        <v>0.1026</v>
      </c>
      <c r="P7" s="34">
        <f>Q7-O7</f>
        <v>0.89739999999999998</v>
      </c>
      <c r="Q7" s="13">
        <v>1</v>
      </c>
      <c r="R7" s="34">
        <v>0.1036</v>
      </c>
      <c r="S7" s="34">
        <f>T7-R7</f>
        <v>0.89639999999999997</v>
      </c>
      <c r="T7" s="13">
        <v>1</v>
      </c>
      <c r="U7" s="163" t="s">
        <v>205</v>
      </c>
      <c r="V7" s="187">
        <v>7.3499999999999996E-2</v>
      </c>
      <c r="W7" s="187">
        <f t="shared" si="0"/>
        <v>0.92649999999999999</v>
      </c>
    </row>
    <row r="8" spans="1:36" x14ac:dyDescent="0.35">
      <c r="A8" s="234"/>
      <c r="B8" s="17" t="s">
        <v>64</v>
      </c>
      <c r="C8" s="34">
        <v>3.6200000000000003E-2</v>
      </c>
      <c r="D8" s="34">
        <f t="shared" ref="D8:D16" si="1">E8-C8</f>
        <v>0.96379999999999999</v>
      </c>
      <c r="E8" s="13">
        <v>1</v>
      </c>
      <c r="F8" s="34">
        <v>6.6199999999999995E-2</v>
      </c>
      <c r="G8" s="34">
        <f t="shared" ref="G8:G16" si="2">H8-F8</f>
        <v>0.93379999999999996</v>
      </c>
      <c r="H8" s="13">
        <v>1</v>
      </c>
      <c r="I8" s="34">
        <v>5.0299999999999997E-2</v>
      </c>
      <c r="J8" s="34">
        <f t="shared" ref="J8:J16" si="3">K8-I8</f>
        <v>0.94969999999999999</v>
      </c>
      <c r="K8" s="13">
        <v>1</v>
      </c>
      <c r="L8" s="34">
        <v>5.2200000000000003E-2</v>
      </c>
      <c r="M8" s="34">
        <f t="shared" ref="M8:M16" si="4">N8-L8</f>
        <v>0.94779999999999998</v>
      </c>
      <c r="N8" s="13">
        <v>1</v>
      </c>
      <c r="O8" s="34">
        <v>0.1137</v>
      </c>
      <c r="P8" s="34">
        <f t="shared" ref="P8:P16" si="5">Q8-O8</f>
        <v>0.88629999999999998</v>
      </c>
      <c r="Q8" s="13">
        <v>1</v>
      </c>
      <c r="R8" s="34">
        <v>0.13270000000000001</v>
      </c>
      <c r="S8" s="34">
        <f t="shared" ref="S8:S16" si="6">T8-R8</f>
        <v>0.86729999999999996</v>
      </c>
      <c r="T8" s="13">
        <v>1</v>
      </c>
      <c r="U8" s="163" t="s">
        <v>206</v>
      </c>
      <c r="V8" s="187">
        <v>4.8899999999999999E-2</v>
      </c>
      <c r="W8" s="187">
        <f t="shared" si="0"/>
        <v>0.95110000000000006</v>
      </c>
    </row>
    <row r="9" spans="1:36" x14ac:dyDescent="0.35">
      <c r="A9" s="234"/>
      <c r="B9" s="17" t="s">
        <v>65</v>
      </c>
      <c r="C9" s="34">
        <v>6.4000000000000001E-2</v>
      </c>
      <c r="D9" s="34">
        <f t="shared" si="1"/>
        <v>0.93599999999999994</v>
      </c>
      <c r="E9" s="13">
        <v>1</v>
      </c>
      <c r="F9" s="34">
        <v>6.6799999999999998E-2</v>
      </c>
      <c r="G9" s="34">
        <f t="shared" si="2"/>
        <v>0.93320000000000003</v>
      </c>
      <c r="H9" s="13">
        <v>1</v>
      </c>
      <c r="I9" s="34">
        <v>7.8600000000000003E-2</v>
      </c>
      <c r="J9" s="34">
        <f t="shared" si="3"/>
        <v>0.9214</v>
      </c>
      <c r="K9" s="13">
        <v>1</v>
      </c>
      <c r="L9" s="34">
        <v>5.2699999999999997E-2</v>
      </c>
      <c r="M9" s="34">
        <f t="shared" si="4"/>
        <v>0.94730000000000003</v>
      </c>
      <c r="N9" s="13">
        <v>1</v>
      </c>
      <c r="O9" s="34">
        <v>0.14430000000000001</v>
      </c>
      <c r="P9" s="34">
        <f t="shared" si="5"/>
        <v>0.85570000000000002</v>
      </c>
      <c r="Q9" s="13">
        <v>1</v>
      </c>
      <c r="R9" s="34">
        <v>9.5299999999999996E-2</v>
      </c>
      <c r="S9" s="34">
        <f t="shared" si="6"/>
        <v>0.90470000000000006</v>
      </c>
      <c r="T9" s="13">
        <v>1</v>
      </c>
      <c r="U9" s="163" t="s">
        <v>202</v>
      </c>
      <c r="V9" s="187">
        <v>6.0299999999999999E-2</v>
      </c>
      <c r="W9" s="187">
        <f t="shared" si="0"/>
        <v>0.93969999999999998</v>
      </c>
    </row>
    <row r="10" spans="1:36" x14ac:dyDescent="0.35">
      <c r="A10" s="234" t="s">
        <v>66</v>
      </c>
      <c r="B10" s="17" t="s">
        <v>67</v>
      </c>
      <c r="C10" s="34">
        <v>2.3599999999999999E-2</v>
      </c>
      <c r="D10" s="34">
        <f t="shared" si="1"/>
        <v>0.97640000000000005</v>
      </c>
      <c r="E10" s="13">
        <v>1</v>
      </c>
      <c r="F10" s="34">
        <v>6.5199999999999994E-2</v>
      </c>
      <c r="G10" s="34">
        <f t="shared" si="2"/>
        <v>0.93479999999999996</v>
      </c>
      <c r="H10" s="13">
        <v>1</v>
      </c>
      <c r="I10" s="34">
        <v>4.7100000000000003E-2</v>
      </c>
      <c r="J10" s="34">
        <f t="shared" si="3"/>
        <v>0.95289999999999997</v>
      </c>
      <c r="K10" s="13">
        <v>1</v>
      </c>
      <c r="L10" s="34">
        <v>4.1000000000000002E-2</v>
      </c>
      <c r="M10" s="34">
        <f t="shared" si="4"/>
        <v>0.95899999999999996</v>
      </c>
      <c r="N10" s="13">
        <v>1</v>
      </c>
      <c r="O10" s="34">
        <v>0.13420000000000001</v>
      </c>
      <c r="P10" s="34">
        <f t="shared" si="5"/>
        <v>0.86580000000000001</v>
      </c>
      <c r="Q10" s="13">
        <v>1</v>
      </c>
      <c r="R10" s="34">
        <v>0.11650000000000001</v>
      </c>
      <c r="S10" s="34">
        <f t="shared" si="6"/>
        <v>0.88349999999999995</v>
      </c>
      <c r="T10" s="13">
        <v>1</v>
      </c>
      <c r="U10" s="163" t="s">
        <v>196</v>
      </c>
      <c r="V10" s="187">
        <v>0.114</v>
      </c>
      <c r="W10" s="187">
        <f t="shared" si="0"/>
        <v>0.88600000000000001</v>
      </c>
    </row>
    <row r="11" spans="1:36" x14ac:dyDescent="0.35">
      <c r="A11" s="234"/>
      <c r="B11" s="17" t="s">
        <v>68</v>
      </c>
      <c r="C11" s="34">
        <v>4.2099999999999999E-2</v>
      </c>
      <c r="D11" s="34">
        <f t="shared" si="1"/>
        <v>0.95789999999999997</v>
      </c>
      <c r="E11" s="13">
        <v>1</v>
      </c>
      <c r="F11" s="34">
        <v>9.74E-2</v>
      </c>
      <c r="G11" s="34">
        <f t="shared" si="2"/>
        <v>0.90259999999999996</v>
      </c>
      <c r="H11" s="13">
        <v>1</v>
      </c>
      <c r="I11" s="34">
        <v>5.2600000000000001E-2</v>
      </c>
      <c r="J11" s="34">
        <f t="shared" si="3"/>
        <v>0.94740000000000002</v>
      </c>
      <c r="K11" s="13">
        <v>1</v>
      </c>
      <c r="L11" s="34">
        <v>0.1</v>
      </c>
      <c r="M11" s="34">
        <f t="shared" si="4"/>
        <v>0.9</v>
      </c>
      <c r="N11" s="13">
        <v>1</v>
      </c>
      <c r="O11" s="34">
        <v>0.13420000000000001</v>
      </c>
      <c r="P11" s="34">
        <f t="shared" si="5"/>
        <v>0.86580000000000001</v>
      </c>
      <c r="Q11" s="13">
        <v>1</v>
      </c>
      <c r="R11" s="34">
        <v>0.12759999999999999</v>
      </c>
      <c r="S11" s="34">
        <f t="shared" si="6"/>
        <v>0.87240000000000006</v>
      </c>
      <c r="T11" s="13">
        <v>1</v>
      </c>
      <c r="U11" s="163" t="s">
        <v>197</v>
      </c>
      <c r="V11" s="187">
        <v>0.1101</v>
      </c>
      <c r="W11" s="187">
        <f t="shared" si="0"/>
        <v>0.88990000000000002</v>
      </c>
    </row>
    <row r="12" spans="1:36" x14ac:dyDescent="0.35">
      <c r="A12" s="234"/>
      <c r="B12" s="17" t="s">
        <v>69</v>
      </c>
      <c r="C12" s="34">
        <v>0.11600000000000001</v>
      </c>
      <c r="D12" s="34">
        <f t="shared" si="1"/>
        <v>0.88400000000000001</v>
      </c>
      <c r="E12" s="13">
        <v>1</v>
      </c>
      <c r="F12" s="34">
        <v>5.9700000000000003E-2</v>
      </c>
      <c r="G12" s="34">
        <f t="shared" si="2"/>
        <v>0.94030000000000002</v>
      </c>
      <c r="H12" s="13">
        <v>1</v>
      </c>
      <c r="I12" s="34">
        <v>4.7300000000000002E-2</v>
      </c>
      <c r="J12" s="34">
        <f t="shared" si="3"/>
        <v>0.95269999999999999</v>
      </c>
      <c r="K12" s="13">
        <v>1</v>
      </c>
      <c r="L12" s="34">
        <v>4.3900000000000002E-2</v>
      </c>
      <c r="M12" s="34">
        <f t="shared" si="4"/>
        <v>0.95609999999999995</v>
      </c>
      <c r="N12" s="13">
        <v>1</v>
      </c>
      <c r="O12" s="34">
        <v>5.74E-2</v>
      </c>
      <c r="P12" s="34">
        <f t="shared" si="5"/>
        <v>0.94259999999999999</v>
      </c>
      <c r="Q12" s="13">
        <v>1</v>
      </c>
      <c r="R12" s="34">
        <v>8.4500000000000006E-2</v>
      </c>
      <c r="S12" s="34">
        <f t="shared" si="6"/>
        <v>0.91549999999999998</v>
      </c>
      <c r="T12" s="13">
        <v>1</v>
      </c>
      <c r="U12" s="163"/>
      <c r="V12" s="163"/>
      <c r="W12" s="163"/>
    </row>
    <row r="13" spans="1:36" x14ac:dyDescent="0.35">
      <c r="A13" s="235" t="s">
        <v>70</v>
      </c>
      <c r="B13" s="17" t="s">
        <v>71</v>
      </c>
      <c r="C13" s="34">
        <v>1.14E-2</v>
      </c>
      <c r="D13" s="34">
        <f t="shared" si="1"/>
        <v>0.98860000000000003</v>
      </c>
      <c r="E13" s="13">
        <v>1</v>
      </c>
      <c r="F13" s="34">
        <v>6.0499999999999998E-2</v>
      </c>
      <c r="G13" s="34">
        <f t="shared" si="2"/>
        <v>0.9395</v>
      </c>
      <c r="H13" s="13">
        <v>1</v>
      </c>
      <c r="I13" s="34">
        <v>2.46E-2</v>
      </c>
      <c r="J13" s="34">
        <f t="shared" si="3"/>
        <v>0.97540000000000004</v>
      </c>
      <c r="K13" s="13">
        <v>1</v>
      </c>
      <c r="L13" s="34">
        <v>6.0699999999999997E-2</v>
      </c>
      <c r="M13" s="34">
        <f t="shared" si="4"/>
        <v>0.93930000000000002</v>
      </c>
      <c r="N13" s="13">
        <v>1</v>
      </c>
      <c r="O13" s="34">
        <v>0.1149</v>
      </c>
      <c r="P13" s="34">
        <f t="shared" si="5"/>
        <v>0.8851</v>
      </c>
      <c r="Q13" s="13">
        <v>1</v>
      </c>
      <c r="R13" s="34">
        <v>0.13689999999999999</v>
      </c>
      <c r="S13" s="34">
        <f t="shared" si="6"/>
        <v>0.86309999999999998</v>
      </c>
      <c r="T13" s="13">
        <v>1</v>
      </c>
      <c r="U13" s="163"/>
      <c r="V13" s="163"/>
      <c r="W13" s="163"/>
    </row>
    <row r="14" spans="1:36" x14ac:dyDescent="0.35">
      <c r="A14" s="235"/>
      <c r="B14" s="17" t="s">
        <v>72</v>
      </c>
      <c r="C14" s="34">
        <v>3.5900000000000001E-2</v>
      </c>
      <c r="D14" s="34">
        <f t="shared" si="1"/>
        <v>0.96409999999999996</v>
      </c>
      <c r="E14" s="13">
        <v>1</v>
      </c>
      <c r="F14" s="34">
        <v>9.9099999999999994E-2</v>
      </c>
      <c r="G14" s="34">
        <f t="shared" si="2"/>
        <v>0.90090000000000003</v>
      </c>
      <c r="H14" s="13">
        <v>1</v>
      </c>
      <c r="I14" s="34">
        <v>5.1400000000000001E-2</v>
      </c>
      <c r="J14" s="34">
        <f t="shared" si="3"/>
        <v>0.9486</v>
      </c>
      <c r="K14" s="13">
        <v>1</v>
      </c>
      <c r="L14" s="34">
        <v>8.2900000000000001E-2</v>
      </c>
      <c r="M14" s="34">
        <f t="shared" si="4"/>
        <v>0.91710000000000003</v>
      </c>
      <c r="N14" s="13">
        <v>1</v>
      </c>
      <c r="O14" s="34">
        <v>9.9099999999999994E-2</v>
      </c>
      <c r="P14" s="34">
        <f t="shared" si="5"/>
        <v>0.90090000000000003</v>
      </c>
      <c r="Q14" s="13">
        <v>1</v>
      </c>
      <c r="R14" s="34">
        <v>0.12839999999999999</v>
      </c>
      <c r="S14" s="34">
        <f t="shared" si="6"/>
        <v>0.87160000000000004</v>
      </c>
      <c r="T14" s="13">
        <v>1</v>
      </c>
      <c r="U14" s="163"/>
      <c r="V14" s="163"/>
      <c r="W14" s="163"/>
    </row>
    <row r="15" spans="1:36" x14ac:dyDescent="0.35">
      <c r="A15" s="235"/>
      <c r="B15" s="17" t="s">
        <v>73</v>
      </c>
      <c r="C15" s="34">
        <v>6.4500000000000002E-2</v>
      </c>
      <c r="D15" s="34">
        <f t="shared" si="1"/>
        <v>0.9355</v>
      </c>
      <c r="E15" s="13">
        <v>1</v>
      </c>
      <c r="F15" s="34">
        <v>6.5100000000000005E-2</v>
      </c>
      <c r="G15" s="34">
        <f t="shared" si="2"/>
        <v>0.93489999999999995</v>
      </c>
      <c r="H15" s="13">
        <v>1</v>
      </c>
      <c r="I15" s="34">
        <v>4.7199999999999999E-2</v>
      </c>
      <c r="J15" s="34">
        <f t="shared" si="3"/>
        <v>0.95279999999999998</v>
      </c>
      <c r="K15" s="13">
        <v>1</v>
      </c>
      <c r="L15" s="34">
        <v>4.9200000000000001E-2</v>
      </c>
      <c r="M15" s="34">
        <f t="shared" si="4"/>
        <v>0.95079999999999998</v>
      </c>
      <c r="N15" s="13">
        <v>1</v>
      </c>
      <c r="O15" s="34">
        <v>0.1288</v>
      </c>
      <c r="P15" s="34">
        <f t="shared" si="5"/>
        <v>0.87119999999999997</v>
      </c>
      <c r="Q15" s="13">
        <v>1</v>
      </c>
      <c r="R15" s="34">
        <v>9.9699999999999997E-2</v>
      </c>
      <c r="S15" s="34">
        <f t="shared" si="6"/>
        <v>0.90029999999999999</v>
      </c>
      <c r="T15" s="13">
        <v>1</v>
      </c>
      <c r="U15" s="163"/>
      <c r="V15" s="163"/>
      <c r="W15" s="163"/>
    </row>
    <row r="16" spans="1:36" x14ac:dyDescent="0.35">
      <c r="A16" s="235"/>
      <c r="B16" s="17" t="s">
        <v>74</v>
      </c>
      <c r="C16" s="34">
        <v>9.0200000000000002E-2</v>
      </c>
      <c r="D16" s="34">
        <f t="shared" si="1"/>
        <v>0.90979999999999994</v>
      </c>
      <c r="E16" s="13">
        <v>1</v>
      </c>
      <c r="F16" s="34">
        <v>6.6000000000000003E-2</v>
      </c>
      <c r="G16" s="34">
        <f t="shared" si="2"/>
        <v>0.93399999999999994</v>
      </c>
      <c r="H16" s="13">
        <v>1</v>
      </c>
      <c r="I16" s="34">
        <v>5.9900000000000002E-2</v>
      </c>
      <c r="J16" s="34">
        <f t="shared" si="3"/>
        <v>0.94010000000000005</v>
      </c>
      <c r="K16" s="13">
        <v>1</v>
      </c>
      <c r="L16" s="34">
        <v>5.7500000000000002E-2</v>
      </c>
      <c r="M16" s="34">
        <f t="shared" si="4"/>
        <v>0.9425</v>
      </c>
      <c r="N16" s="13">
        <v>1</v>
      </c>
      <c r="O16" s="34">
        <v>9.6600000000000005E-2</v>
      </c>
      <c r="P16" s="34">
        <f t="shared" si="5"/>
        <v>0.90339999999999998</v>
      </c>
      <c r="Q16" s="13">
        <v>1</v>
      </c>
      <c r="R16" s="34">
        <v>0.1002</v>
      </c>
      <c r="S16" s="34">
        <f t="shared" si="6"/>
        <v>0.89980000000000004</v>
      </c>
      <c r="T16" s="13">
        <v>1</v>
      </c>
      <c r="U16" s="163"/>
      <c r="V16" s="163"/>
      <c r="W16" s="163"/>
    </row>
    <row r="17" spans="1:47" x14ac:dyDescent="0.35">
      <c r="A17" t="s">
        <v>367</v>
      </c>
      <c r="C17" s="52"/>
      <c r="D17" s="52"/>
      <c r="E17" s="52"/>
      <c r="F17" s="52"/>
      <c r="G17" s="52"/>
      <c r="H17" s="52"/>
      <c r="I17" s="52"/>
      <c r="J17" s="52"/>
      <c r="K17" s="52"/>
      <c r="L17" s="52"/>
      <c r="M17" s="52"/>
      <c r="N17" s="52"/>
      <c r="O17" s="52"/>
      <c r="P17" s="52"/>
      <c r="Q17" s="52"/>
      <c r="R17" s="52"/>
      <c r="S17" s="52"/>
      <c r="T17" s="52"/>
    </row>
    <row r="18" spans="1:47" x14ac:dyDescent="0.35">
      <c r="C18" s="52"/>
      <c r="D18" s="52"/>
      <c r="E18" s="52"/>
      <c r="F18" s="52"/>
      <c r="G18" s="52"/>
      <c r="H18" s="52"/>
      <c r="I18" s="52"/>
      <c r="J18" s="52"/>
      <c r="K18" s="52"/>
      <c r="L18" s="52"/>
      <c r="M18" s="52"/>
      <c r="N18" s="52"/>
      <c r="O18" s="52"/>
      <c r="P18" s="52"/>
      <c r="Q18" s="52"/>
      <c r="R18" s="52"/>
      <c r="S18" s="52"/>
      <c r="T18" s="52"/>
      <c r="AD18" s="253"/>
      <c r="AE18" s="253"/>
      <c r="AF18" s="253"/>
      <c r="AG18" s="253"/>
      <c r="AH18" s="253"/>
      <c r="AI18" s="253"/>
      <c r="AJ18" s="253"/>
    </row>
    <row r="19" spans="1:47" x14ac:dyDescent="0.35">
      <c r="A19" t="s">
        <v>457</v>
      </c>
      <c r="C19" s="52"/>
      <c r="D19" s="52"/>
      <c r="E19" s="52"/>
      <c r="F19" s="52"/>
      <c r="G19" s="52"/>
      <c r="H19" s="52"/>
      <c r="I19" s="52"/>
      <c r="J19" s="52"/>
      <c r="K19" s="52"/>
      <c r="L19" s="52"/>
      <c r="M19" s="52"/>
      <c r="N19" s="52"/>
      <c r="O19" s="52"/>
      <c r="P19" s="52"/>
      <c r="Q19" s="52"/>
      <c r="R19" s="52"/>
      <c r="S19" s="52"/>
      <c r="T19" s="52"/>
      <c r="AD19" s="253"/>
      <c r="AE19" s="253"/>
      <c r="AF19" s="253"/>
      <c r="AG19" s="253"/>
      <c r="AH19" s="253"/>
      <c r="AI19" s="253"/>
      <c r="AJ19" s="253"/>
    </row>
    <row r="20" spans="1:47" x14ac:dyDescent="0.35">
      <c r="A20" s="2"/>
      <c r="C20" s="52"/>
      <c r="D20" s="52"/>
      <c r="E20" s="52"/>
      <c r="F20" s="52"/>
      <c r="G20" s="52"/>
      <c r="H20" s="52"/>
      <c r="I20" s="52"/>
      <c r="J20" s="52"/>
      <c r="K20" s="52"/>
      <c r="L20" s="52"/>
      <c r="M20" s="52"/>
      <c r="N20" s="52"/>
      <c r="O20" s="52"/>
      <c r="P20" s="52"/>
      <c r="Q20" s="52"/>
      <c r="R20" s="52"/>
      <c r="S20" s="52"/>
      <c r="T20" s="52"/>
      <c r="AD20" s="253"/>
      <c r="AE20" s="253"/>
      <c r="AF20" s="253"/>
      <c r="AG20" s="253"/>
      <c r="AH20" s="253"/>
      <c r="AI20" s="253"/>
      <c r="AJ20" s="253"/>
    </row>
    <row r="21" spans="1:47" x14ac:dyDescent="0.35">
      <c r="A21" s="2"/>
      <c r="C21" s="52"/>
      <c r="D21" s="52"/>
      <c r="E21" s="52"/>
      <c r="F21" s="52"/>
      <c r="G21" s="52"/>
      <c r="H21" s="52"/>
      <c r="I21" s="52"/>
      <c r="J21" s="52"/>
      <c r="K21" s="52"/>
      <c r="L21" s="52"/>
      <c r="M21" s="52"/>
      <c r="N21" s="52"/>
      <c r="O21" s="52"/>
      <c r="P21" s="52"/>
      <c r="Q21" s="52"/>
      <c r="R21" s="52"/>
      <c r="S21" s="52"/>
      <c r="T21" s="52"/>
    </row>
    <row r="22" spans="1:47" x14ac:dyDescent="0.35">
      <c r="A22" s="279"/>
      <c r="B22" s="279"/>
      <c r="C22" s="340" t="s">
        <v>200</v>
      </c>
      <c r="D22" s="340"/>
      <c r="E22" s="340"/>
      <c r="F22" s="339" t="s">
        <v>201</v>
      </c>
      <c r="G22" s="339"/>
      <c r="H22" s="339"/>
      <c r="I22" s="339" t="s">
        <v>210</v>
      </c>
      <c r="J22" s="339"/>
      <c r="K22" s="339"/>
      <c r="L22" s="339" t="s">
        <v>211</v>
      </c>
      <c r="M22" s="339"/>
      <c r="N22" s="339"/>
      <c r="O22" s="339" t="s">
        <v>212</v>
      </c>
      <c r="P22" s="339"/>
      <c r="Q22" s="339"/>
      <c r="X22" s="346" t="s">
        <v>356</v>
      </c>
      <c r="Y22" s="346"/>
      <c r="Z22" s="346"/>
    </row>
    <row r="23" spans="1:47" x14ac:dyDescent="0.35">
      <c r="A23" s="279"/>
      <c r="B23" s="279"/>
      <c r="C23" s="59" t="s">
        <v>198</v>
      </c>
      <c r="D23" s="59" t="s">
        <v>199</v>
      </c>
      <c r="E23" s="59" t="s">
        <v>59</v>
      </c>
      <c r="F23" s="59" t="s">
        <v>198</v>
      </c>
      <c r="G23" s="59" t="s">
        <v>199</v>
      </c>
      <c r="H23" s="59" t="s">
        <v>59</v>
      </c>
      <c r="I23" s="59" t="s">
        <v>198</v>
      </c>
      <c r="J23" s="59" t="s">
        <v>199</v>
      </c>
      <c r="K23" s="59" t="s">
        <v>59</v>
      </c>
      <c r="L23" s="59" t="s">
        <v>198</v>
      </c>
      <c r="M23" s="59" t="s">
        <v>199</v>
      </c>
      <c r="N23" s="59" t="s">
        <v>59</v>
      </c>
      <c r="O23" s="59" t="s">
        <v>198</v>
      </c>
      <c r="P23" s="59" t="s">
        <v>199</v>
      </c>
      <c r="Q23" s="59" t="s">
        <v>59</v>
      </c>
      <c r="X23" s="200"/>
      <c r="Y23" s="200" t="s">
        <v>365</v>
      </c>
      <c r="Z23" s="200" t="s">
        <v>366</v>
      </c>
    </row>
    <row r="24" spans="1:47" x14ac:dyDescent="0.35">
      <c r="A24" s="279" t="s">
        <v>59</v>
      </c>
      <c r="B24" s="279"/>
      <c r="C24" s="34">
        <v>0.22439999999999999</v>
      </c>
      <c r="D24" s="34">
        <f>E24-C24</f>
        <v>0.77560000000000007</v>
      </c>
      <c r="E24" s="13">
        <v>1</v>
      </c>
      <c r="F24" s="34">
        <v>0.18</v>
      </c>
      <c r="G24" s="34">
        <f>H24-F24</f>
        <v>0.82000000000000006</v>
      </c>
      <c r="H24" s="13">
        <v>1</v>
      </c>
      <c r="I24" s="34">
        <v>0.114</v>
      </c>
      <c r="J24" s="34">
        <f>K24-I24</f>
        <v>0.88600000000000001</v>
      </c>
      <c r="K24" s="13">
        <v>1</v>
      </c>
      <c r="L24" s="34">
        <v>0.16339999999999999</v>
      </c>
      <c r="M24" s="34">
        <f>N24-L24</f>
        <v>0.83660000000000001</v>
      </c>
      <c r="N24" s="13">
        <v>1</v>
      </c>
      <c r="O24" s="34">
        <v>0.1278</v>
      </c>
      <c r="P24" s="34">
        <f>Q24-O24</f>
        <v>0.87219999999999998</v>
      </c>
      <c r="Q24" s="13">
        <v>1</v>
      </c>
      <c r="X24" s="200" t="s">
        <v>200</v>
      </c>
      <c r="Y24" s="186">
        <v>0.22439999999999999</v>
      </c>
      <c r="Z24" s="162">
        <f>1-Y24</f>
        <v>0.77560000000000007</v>
      </c>
    </row>
    <row r="25" spans="1:47" x14ac:dyDescent="0.35">
      <c r="A25" s="234" t="s">
        <v>62</v>
      </c>
      <c r="B25" s="31" t="s">
        <v>63</v>
      </c>
      <c r="C25" s="34">
        <v>0.20610000000000001</v>
      </c>
      <c r="D25" s="34">
        <f t="shared" ref="D25:D34" si="7">E25-C25</f>
        <v>0.79390000000000005</v>
      </c>
      <c r="E25" s="13">
        <v>1</v>
      </c>
      <c r="F25" s="34">
        <v>0.1857</v>
      </c>
      <c r="G25" s="34">
        <f t="shared" ref="G25:G34" si="8">H25-F25</f>
        <v>0.81430000000000002</v>
      </c>
      <c r="H25" s="13">
        <v>1</v>
      </c>
      <c r="I25" s="34">
        <v>0.10290000000000001</v>
      </c>
      <c r="J25" s="34">
        <f t="shared" ref="J25:J34" si="9">K25-I25</f>
        <v>0.89710000000000001</v>
      </c>
      <c r="K25" s="13">
        <v>1</v>
      </c>
      <c r="L25" s="34">
        <v>0.1467</v>
      </c>
      <c r="M25" s="34">
        <f t="shared" ref="M25:M34" si="10">N25-L25</f>
        <v>0.85329999999999995</v>
      </c>
      <c r="N25" s="13">
        <v>1</v>
      </c>
      <c r="O25" s="34">
        <v>0.12520000000000001</v>
      </c>
      <c r="P25" s="34">
        <f t="shared" ref="P25:P34" si="11">Q25-O25</f>
        <v>0.87480000000000002</v>
      </c>
      <c r="Q25" s="13">
        <v>1</v>
      </c>
      <c r="X25" s="200" t="s">
        <v>201</v>
      </c>
      <c r="Y25" s="186">
        <v>0.18</v>
      </c>
      <c r="Z25" s="162">
        <f>1-Y25</f>
        <v>0.82000000000000006</v>
      </c>
      <c r="AS25" s="345" t="s">
        <v>356</v>
      </c>
      <c r="AT25" s="345"/>
      <c r="AU25" s="345"/>
    </row>
    <row r="26" spans="1:47" x14ac:dyDescent="0.35">
      <c r="A26" s="234"/>
      <c r="B26" s="17" t="s">
        <v>64</v>
      </c>
      <c r="C26" s="34">
        <v>0.26390000000000002</v>
      </c>
      <c r="D26" s="34">
        <f t="shared" si="7"/>
        <v>0.73609999999999998</v>
      </c>
      <c r="E26" s="13">
        <v>1</v>
      </c>
      <c r="F26" s="34">
        <v>0.1706</v>
      </c>
      <c r="G26" s="34">
        <f t="shared" si="8"/>
        <v>0.82940000000000003</v>
      </c>
      <c r="H26" s="13">
        <v>1</v>
      </c>
      <c r="I26" s="34">
        <v>0.1331</v>
      </c>
      <c r="J26" s="34">
        <f t="shared" si="9"/>
        <v>0.8669</v>
      </c>
      <c r="K26" s="13">
        <v>1</v>
      </c>
      <c r="L26" s="34">
        <v>0.2079</v>
      </c>
      <c r="M26" s="34">
        <f t="shared" si="10"/>
        <v>0.79210000000000003</v>
      </c>
      <c r="N26" s="13">
        <v>1</v>
      </c>
      <c r="O26" s="34">
        <v>0.1201</v>
      </c>
      <c r="P26" s="34">
        <f t="shared" si="11"/>
        <v>0.87990000000000002</v>
      </c>
      <c r="Q26" s="13">
        <v>1</v>
      </c>
      <c r="X26" s="200" t="s">
        <v>210</v>
      </c>
      <c r="Y26" s="186">
        <v>0.114</v>
      </c>
      <c r="Z26" s="162">
        <f>1-Y26</f>
        <v>0.88600000000000001</v>
      </c>
      <c r="AS26" s="79"/>
      <c r="AT26" s="79" t="s">
        <v>365</v>
      </c>
      <c r="AU26" s="79" t="s">
        <v>366</v>
      </c>
    </row>
    <row r="27" spans="1:47" x14ac:dyDescent="0.35">
      <c r="A27" s="234"/>
      <c r="B27" s="17" t="s">
        <v>65</v>
      </c>
      <c r="C27" s="34">
        <v>0.25380000000000003</v>
      </c>
      <c r="D27" s="34">
        <f t="shared" si="7"/>
        <v>0.74619999999999997</v>
      </c>
      <c r="E27" s="13">
        <v>1</v>
      </c>
      <c r="F27" s="34">
        <v>0.16170000000000001</v>
      </c>
      <c r="G27" s="34">
        <f t="shared" si="8"/>
        <v>0.83830000000000005</v>
      </c>
      <c r="H27" s="13">
        <v>1</v>
      </c>
      <c r="I27" s="34">
        <v>0.14649999999999999</v>
      </c>
      <c r="J27" s="34">
        <f t="shared" si="9"/>
        <v>0.85350000000000004</v>
      </c>
      <c r="K27" s="13">
        <v>1</v>
      </c>
      <c r="L27" s="34">
        <v>0.1661</v>
      </c>
      <c r="M27" s="34">
        <f t="shared" si="10"/>
        <v>0.83389999999999997</v>
      </c>
      <c r="N27" s="13">
        <v>1</v>
      </c>
      <c r="O27" s="34">
        <v>0.1714</v>
      </c>
      <c r="P27" s="34">
        <f t="shared" si="11"/>
        <v>0.8286</v>
      </c>
      <c r="Q27" s="13">
        <v>1</v>
      </c>
      <c r="X27" s="200" t="s">
        <v>211</v>
      </c>
      <c r="Y27" s="186">
        <v>0.16339999999999999</v>
      </c>
      <c r="Z27" s="162">
        <f>1-Y27</f>
        <v>0.83660000000000001</v>
      </c>
      <c r="AS27" s="79" t="s">
        <v>203</v>
      </c>
      <c r="AT27" s="36">
        <v>0.12870000000000001</v>
      </c>
      <c r="AU27" s="36">
        <f>1-AT27</f>
        <v>0.87129999999999996</v>
      </c>
    </row>
    <row r="28" spans="1:47" x14ac:dyDescent="0.35">
      <c r="A28" s="234" t="s">
        <v>66</v>
      </c>
      <c r="B28" s="17" t="s">
        <v>67</v>
      </c>
      <c r="C28" s="34">
        <v>0.25750000000000001</v>
      </c>
      <c r="D28" s="34">
        <f t="shared" si="7"/>
        <v>0.74249999999999994</v>
      </c>
      <c r="E28" s="13">
        <v>1</v>
      </c>
      <c r="F28" s="34">
        <v>0.18779999999999999</v>
      </c>
      <c r="G28" s="34">
        <f t="shared" si="8"/>
        <v>0.81220000000000003</v>
      </c>
      <c r="H28" s="13">
        <v>1</v>
      </c>
      <c r="I28" s="34">
        <v>0.12889999999999999</v>
      </c>
      <c r="J28" s="34">
        <f t="shared" si="9"/>
        <v>0.87109999999999999</v>
      </c>
      <c r="K28" s="13">
        <v>1</v>
      </c>
      <c r="L28" s="34">
        <v>0.1908</v>
      </c>
      <c r="M28" s="34">
        <f t="shared" si="10"/>
        <v>0.80920000000000003</v>
      </c>
      <c r="N28" s="13">
        <v>1</v>
      </c>
      <c r="O28" s="34">
        <v>0.13250000000000001</v>
      </c>
      <c r="P28" s="34">
        <f t="shared" si="11"/>
        <v>0.86749999999999994</v>
      </c>
      <c r="Q28" s="13">
        <v>1</v>
      </c>
      <c r="X28" s="200" t="s">
        <v>212</v>
      </c>
      <c r="Y28" s="186">
        <v>0.1278</v>
      </c>
      <c r="Z28" s="162">
        <f>1-Y28</f>
        <v>0.87219999999999998</v>
      </c>
      <c r="AS28" s="79"/>
      <c r="AT28" s="79"/>
      <c r="AU28" s="79"/>
    </row>
    <row r="29" spans="1:47" x14ac:dyDescent="0.35">
      <c r="A29" s="234"/>
      <c r="B29" s="17" t="s">
        <v>68</v>
      </c>
      <c r="C29" s="34">
        <v>0.22109999999999999</v>
      </c>
      <c r="D29" s="34">
        <f t="shared" si="7"/>
        <v>0.77890000000000004</v>
      </c>
      <c r="E29" s="13">
        <v>1</v>
      </c>
      <c r="F29" s="34">
        <v>0.2026</v>
      </c>
      <c r="G29" s="34">
        <f t="shared" si="8"/>
        <v>0.7974</v>
      </c>
      <c r="H29" s="13">
        <v>1</v>
      </c>
      <c r="I29" s="34">
        <v>0.125</v>
      </c>
      <c r="J29" s="34">
        <f t="shared" si="9"/>
        <v>0.875</v>
      </c>
      <c r="K29" s="13">
        <v>1</v>
      </c>
      <c r="L29" s="34">
        <v>0.18160000000000001</v>
      </c>
      <c r="M29" s="34">
        <f t="shared" si="10"/>
        <v>0.81840000000000002</v>
      </c>
      <c r="N29" s="13">
        <v>1</v>
      </c>
      <c r="O29" s="34">
        <v>0.1671</v>
      </c>
      <c r="P29" s="34">
        <f t="shared" si="11"/>
        <v>0.83289999999999997</v>
      </c>
      <c r="Q29" s="13">
        <v>1</v>
      </c>
      <c r="X29" s="200"/>
      <c r="Y29" s="200"/>
      <c r="Z29" s="200"/>
      <c r="AS29" s="79"/>
      <c r="AT29" s="79"/>
      <c r="AU29" s="79"/>
    </row>
    <row r="30" spans="1:47" x14ac:dyDescent="0.35">
      <c r="A30" s="234"/>
      <c r="B30" s="17" t="s">
        <v>69</v>
      </c>
      <c r="C30" s="34">
        <v>0.18690000000000001</v>
      </c>
      <c r="D30" s="34">
        <f t="shared" si="7"/>
        <v>0.81309999999999993</v>
      </c>
      <c r="E30" s="13">
        <v>1</v>
      </c>
      <c r="F30" s="34">
        <v>0.14749999999999999</v>
      </c>
      <c r="G30" s="34">
        <f t="shared" si="8"/>
        <v>0.85250000000000004</v>
      </c>
      <c r="H30" s="13">
        <v>1</v>
      </c>
      <c r="I30" s="34">
        <v>8.4500000000000006E-2</v>
      </c>
      <c r="J30" s="34">
        <f t="shared" si="9"/>
        <v>0.91549999999999998</v>
      </c>
      <c r="K30" s="13">
        <v>1</v>
      </c>
      <c r="L30" s="34">
        <v>0.1115</v>
      </c>
      <c r="M30" s="34">
        <f t="shared" si="10"/>
        <v>0.88849999999999996</v>
      </c>
      <c r="N30" s="13">
        <v>1</v>
      </c>
      <c r="O30" s="34">
        <v>8.2199999999999995E-2</v>
      </c>
      <c r="P30" s="34">
        <f t="shared" si="11"/>
        <v>0.91779999999999995</v>
      </c>
      <c r="Q30" s="13">
        <v>1</v>
      </c>
      <c r="X30" s="200"/>
      <c r="Y30" s="200"/>
      <c r="Z30" s="200"/>
      <c r="AS30" s="79"/>
      <c r="AT30" s="79"/>
      <c r="AU30" s="79"/>
    </row>
    <row r="31" spans="1:47" x14ac:dyDescent="0.35">
      <c r="A31" s="235" t="s">
        <v>70</v>
      </c>
      <c r="B31" s="17" t="s">
        <v>71</v>
      </c>
      <c r="C31" s="34">
        <v>0.17100000000000001</v>
      </c>
      <c r="D31" s="34">
        <f t="shared" si="7"/>
        <v>0.82899999999999996</v>
      </c>
      <c r="E31" s="13">
        <v>1</v>
      </c>
      <c r="F31" s="34">
        <v>0.1192</v>
      </c>
      <c r="G31" s="34">
        <f t="shared" si="8"/>
        <v>0.88080000000000003</v>
      </c>
      <c r="H31" s="13">
        <v>1</v>
      </c>
      <c r="I31" s="34">
        <v>0.14549999999999999</v>
      </c>
      <c r="J31" s="34">
        <f t="shared" si="9"/>
        <v>0.85450000000000004</v>
      </c>
      <c r="K31" s="13">
        <v>1</v>
      </c>
      <c r="L31" s="34">
        <v>0.20860000000000001</v>
      </c>
      <c r="M31" s="34">
        <f t="shared" si="10"/>
        <v>0.79139999999999999</v>
      </c>
      <c r="N31" s="13">
        <v>1</v>
      </c>
      <c r="O31" s="34">
        <v>0.10920000000000001</v>
      </c>
      <c r="P31" s="34">
        <f t="shared" si="11"/>
        <v>0.89080000000000004</v>
      </c>
      <c r="Q31" s="13">
        <v>1</v>
      </c>
      <c r="X31" s="200"/>
      <c r="Y31" s="200"/>
      <c r="Z31" s="200"/>
      <c r="AS31" s="79"/>
      <c r="AT31" s="79"/>
      <c r="AU31" s="79"/>
    </row>
    <row r="32" spans="1:47" x14ac:dyDescent="0.35">
      <c r="A32" s="235"/>
      <c r="B32" s="17" t="s">
        <v>72</v>
      </c>
      <c r="C32" s="34">
        <v>0.2238</v>
      </c>
      <c r="D32" s="34">
        <f t="shared" si="7"/>
        <v>0.7762</v>
      </c>
      <c r="E32" s="13">
        <v>1</v>
      </c>
      <c r="F32" s="34">
        <v>0.25840000000000002</v>
      </c>
      <c r="G32" s="34">
        <f t="shared" si="8"/>
        <v>0.74160000000000004</v>
      </c>
      <c r="H32" s="13">
        <v>1</v>
      </c>
      <c r="I32" s="34">
        <v>0.1045</v>
      </c>
      <c r="J32" s="34">
        <f t="shared" si="9"/>
        <v>0.89549999999999996</v>
      </c>
      <c r="K32" s="13">
        <v>1</v>
      </c>
      <c r="L32" s="34">
        <v>0.1502</v>
      </c>
      <c r="M32" s="34">
        <f t="shared" si="10"/>
        <v>0.8498</v>
      </c>
      <c r="N32" s="13">
        <v>1</v>
      </c>
      <c r="O32" s="34">
        <v>0.1426</v>
      </c>
      <c r="P32" s="34">
        <f t="shared" si="11"/>
        <v>0.85739999999999994</v>
      </c>
      <c r="Q32" s="13">
        <v>1</v>
      </c>
      <c r="X32" s="200"/>
      <c r="Y32" s="200"/>
      <c r="Z32" s="200"/>
      <c r="AS32" s="79"/>
      <c r="AT32" s="79"/>
      <c r="AU32" s="79"/>
    </row>
    <row r="33" spans="1:47" x14ac:dyDescent="0.35">
      <c r="A33" s="235"/>
      <c r="B33" s="17" t="s">
        <v>73</v>
      </c>
      <c r="C33" s="34">
        <v>0.23849999999999999</v>
      </c>
      <c r="D33" s="34">
        <f t="shared" si="7"/>
        <v>0.76150000000000007</v>
      </c>
      <c r="E33" s="13">
        <v>1</v>
      </c>
      <c r="F33" s="34">
        <v>0.17299999999999999</v>
      </c>
      <c r="G33" s="34">
        <f t="shared" si="8"/>
        <v>0.82699999999999996</v>
      </c>
      <c r="H33" s="13">
        <v>1</v>
      </c>
      <c r="I33" s="34">
        <v>0.1188</v>
      </c>
      <c r="J33" s="34">
        <f t="shared" si="9"/>
        <v>0.88119999999999998</v>
      </c>
      <c r="K33" s="13">
        <v>1</v>
      </c>
      <c r="L33" s="34">
        <v>0.16919999999999999</v>
      </c>
      <c r="M33" s="34">
        <f t="shared" si="10"/>
        <v>0.83079999999999998</v>
      </c>
      <c r="N33" s="13">
        <v>1</v>
      </c>
      <c r="O33" s="34">
        <v>0.1273</v>
      </c>
      <c r="P33" s="34">
        <f t="shared" si="11"/>
        <v>0.87270000000000003</v>
      </c>
      <c r="Q33" s="13">
        <v>1</v>
      </c>
      <c r="X33" s="200"/>
      <c r="Y33" s="200"/>
      <c r="Z33" s="200"/>
      <c r="AS33" s="79"/>
      <c r="AT33" s="79"/>
      <c r="AU33" s="79"/>
    </row>
    <row r="34" spans="1:47" x14ac:dyDescent="0.35">
      <c r="A34" s="235"/>
      <c r="B34" s="17" t="s">
        <v>74</v>
      </c>
      <c r="C34" s="34">
        <v>0.2127</v>
      </c>
      <c r="D34" s="34">
        <f t="shared" si="7"/>
        <v>0.7873</v>
      </c>
      <c r="E34" s="13">
        <v>1</v>
      </c>
      <c r="F34" s="34">
        <v>0.1186</v>
      </c>
      <c r="G34" s="34">
        <f t="shared" si="8"/>
        <v>0.88139999999999996</v>
      </c>
      <c r="H34" s="13">
        <v>1</v>
      </c>
      <c r="I34" s="34">
        <v>0.1011</v>
      </c>
      <c r="J34" s="34">
        <f t="shared" si="9"/>
        <v>0.89890000000000003</v>
      </c>
      <c r="K34" s="13">
        <v>1</v>
      </c>
      <c r="L34" s="34">
        <v>0.14760000000000001</v>
      </c>
      <c r="M34" s="34">
        <f t="shared" si="10"/>
        <v>0.85240000000000005</v>
      </c>
      <c r="N34" s="13">
        <v>1</v>
      </c>
      <c r="O34" s="34">
        <v>0.11700000000000001</v>
      </c>
      <c r="P34" s="34">
        <f t="shared" si="11"/>
        <v>0.88300000000000001</v>
      </c>
      <c r="Q34" s="13">
        <v>1</v>
      </c>
      <c r="X34" s="200"/>
      <c r="Y34" s="200"/>
      <c r="Z34" s="200"/>
      <c r="AS34" s="79"/>
      <c r="AT34" s="79"/>
      <c r="AU34" s="79"/>
    </row>
    <row r="35" spans="1:47" x14ac:dyDescent="0.35">
      <c r="A35" t="s">
        <v>386</v>
      </c>
      <c r="C35" s="52"/>
      <c r="D35" s="52"/>
      <c r="E35" s="52"/>
      <c r="F35" s="52"/>
      <c r="G35" s="52"/>
      <c r="H35" s="52"/>
      <c r="I35" s="52"/>
      <c r="J35" s="52"/>
      <c r="K35" s="52"/>
      <c r="L35" s="52"/>
      <c r="M35" s="52"/>
      <c r="N35" s="52"/>
      <c r="O35" s="52"/>
      <c r="P35" s="52"/>
      <c r="Q35" s="52"/>
      <c r="R35" s="52"/>
      <c r="S35" s="52"/>
      <c r="T35" s="52"/>
      <c r="AS35" s="79"/>
      <c r="AT35" s="79"/>
      <c r="AU35" s="79"/>
    </row>
    <row r="36" spans="1:47" x14ac:dyDescent="0.35">
      <c r="C36" s="52"/>
      <c r="D36" s="52"/>
      <c r="E36" s="52"/>
      <c r="F36" s="52"/>
      <c r="G36" s="52"/>
      <c r="H36" s="52"/>
      <c r="I36" s="52"/>
      <c r="J36" s="52"/>
      <c r="K36" s="52"/>
      <c r="L36" s="52"/>
      <c r="M36" s="52"/>
      <c r="N36" s="52"/>
      <c r="O36" s="52"/>
      <c r="P36" s="52"/>
      <c r="Q36" s="52"/>
      <c r="R36" s="52"/>
      <c r="S36" s="52"/>
      <c r="T36" s="52"/>
      <c r="AS36" s="79"/>
      <c r="AT36" s="79"/>
      <c r="AU36" s="79"/>
    </row>
    <row r="37" spans="1:47" ht="15" customHeight="1" x14ac:dyDescent="0.35">
      <c r="A37" t="s">
        <v>458</v>
      </c>
      <c r="C37" s="52"/>
      <c r="D37" s="52"/>
      <c r="E37" s="52"/>
      <c r="F37" s="52"/>
      <c r="G37" s="52"/>
      <c r="H37" s="52"/>
      <c r="I37" s="52"/>
      <c r="J37" s="52"/>
      <c r="K37" s="52"/>
      <c r="L37" s="52"/>
      <c r="M37" s="52"/>
      <c r="N37" s="52"/>
      <c r="O37" s="52"/>
      <c r="P37" s="52"/>
      <c r="Q37" s="52"/>
      <c r="R37" s="52"/>
      <c r="S37" s="52"/>
      <c r="T37" s="52"/>
      <c r="AD37" s="282"/>
      <c r="AE37" s="282"/>
      <c r="AF37" s="282"/>
      <c r="AG37" s="282"/>
      <c r="AH37" s="282"/>
      <c r="AI37" s="282"/>
      <c r="AJ37" s="282"/>
      <c r="AK37" s="121"/>
      <c r="AS37" s="79"/>
      <c r="AT37" s="79"/>
      <c r="AU37" s="79"/>
    </row>
    <row r="38" spans="1:47" x14ac:dyDescent="0.35">
      <c r="A38" s="2"/>
      <c r="C38" s="52"/>
      <c r="D38" s="52"/>
      <c r="E38" s="52"/>
      <c r="F38" s="52"/>
      <c r="G38" s="52"/>
      <c r="H38" s="52"/>
      <c r="I38" s="52"/>
      <c r="J38" s="52"/>
      <c r="K38" s="52"/>
      <c r="L38" s="52"/>
      <c r="M38" s="52"/>
      <c r="N38" s="52"/>
      <c r="O38" s="52"/>
      <c r="P38" s="52"/>
      <c r="Q38" s="52"/>
      <c r="R38" s="52"/>
      <c r="S38" s="52"/>
      <c r="T38" s="52"/>
      <c r="AD38" s="282"/>
      <c r="AE38" s="282"/>
      <c r="AF38" s="282"/>
      <c r="AG38" s="282"/>
      <c r="AH38" s="282"/>
      <c r="AI38" s="282"/>
      <c r="AJ38" s="282"/>
      <c r="AK38" s="121"/>
    </row>
    <row r="39" spans="1:47" x14ac:dyDescent="0.35">
      <c r="A39" s="2"/>
      <c r="C39" s="52"/>
      <c r="D39" s="52"/>
      <c r="E39" s="52"/>
      <c r="F39" s="52"/>
      <c r="G39" s="52"/>
      <c r="H39" s="52"/>
      <c r="I39" s="52"/>
      <c r="J39" s="52"/>
      <c r="K39" s="52"/>
      <c r="L39" s="52"/>
      <c r="M39" s="52"/>
      <c r="N39" s="52"/>
      <c r="O39" s="52"/>
      <c r="S39" s="52"/>
      <c r="T39" s="52"/>
      <c r="AD39" s="282"/>
      <c r="AE39" s="282"/>
      <c r="AF39" s="282"/>
      <c r="AG39" s="282"/>
      <c r="AH39" s="282"/>
      <c r="AI39" s="282"/>
      <c r="AJ39" s="282"/>
      <c r="AK39" s="121"/>
    </row>
    <row r="40" spans="1:47" x14ac:dyDescent="0.35">
      <c r="A40" s="279"/>
      <c r="B40" s="279"/>
      <c r="C40" s="339" t="s">
        <v>203</v>
      </c>
      <c r="D40" s="339"/>
      <c r="E40" s="339"/>
      <c r="I40" s="52"/>
      <c r="J40" s="52"/>
      <c r="K40" s="52"/>
      <c r="L40" s="52"/>
      <c r="M40" s="52"/>
      <c r="N40" s="52"/>
      <c r="O40" s="52"/>
      <c r="S40" s="52"/>
      <c r="T40" s="52"/>
    </row>
    <row r="41" spans="1:47" x14ac:dyDescent="0.35">
      <c r="A41" s="279"/>
      <c r="B41" s="279"/>
      <c r="C41" s="59" t="s">
        <v>198</v>
      </c>
      <c r="D41" s="59" t="s">
        <v>199</v>
      </c>
      <c r="E41" s="59" t="s">
        <v>59</v>
      </c>
      <c r="I41" s="52"/>
      <c r="J41" s="52"/>
      <c r="K41" s="52"/>
      <c r="L41" s="52"/>
      <c r="M41" s="52"/>
      <c r="N41" s="52"/>
      <c r="O41" s="52"/>
      <c r="S41" s="52"/>
      <c r="T41" s="52"/>
    </row>
    <row r="42" spans="1:47" x14ac:dyDescent="0.35">
      <c r="A42" s="335" t="s">
        <v>59</v>
      </c>
      <c r="B42" s="335"/>
      <c r="C42" s="34">
        <v>0.12870000000000001</v>
      </c>
      <c r="D42" s="34">
        <f>E42-C42</f>
        <v>0.87129999999999996</v>
      </c>
      <c r="E42" s="13">
        <v>1</v>
      </c>
      <c r="I42" s="52"/>
      <c r="J42" s="52"/>
      <c r="K42" s="52"/>
      <c r="L42" s="52"/>
      <c r="M42" s="52"/>
      <c r="N42" s="52"/>
      <c r="O42" s="52"/>
      <c r="S42" s="52"/>
      <c r="T42" s="52"/>
    </row>
    <row r="43" spans="1:47" x14ac:dyDescent="0.35">
      <c r="A43" s="234" t="s">
        <v>62</v>
      </c>
      <c r="B43" s="31" t="s">
        <v>63</v>
      </c>
      <c r="C43" s="34">
        <v>0.11409999999999999</v>
      </c>
      <c r="D43" s="34">
        <f>E43-C43</f>
        <v>0.88590000000000002</v>
      </c>
      <c r="E43" s="13">
        <v>1</v>
      </c>
      <c r="I43" s="52"/>
      <c r="J43" s="52"/>
      <c r="K43" s="52"/>
      <c r="L43" s="52"/>
      <c r="M43" s="52"/>
      <c r="N43" s="52"/>
      <c r="O43" s="52"/>
      <c r="S43" s="52"/>
      <c r="T43" s="52"/>
    </row>
    <row r="44" spans="1:47" x14ac:dyDescent="0.35">
      <c r="A44" s="234"/>
      <c r="B44" s="17" t="s">
        <v>64</v>
      </c>
      <c r="C44" s="34">
        <v>0.14680000000000001</v>
      </c>
      <c r="D44" s="34">
        <f t="shared" ref="D44:D52" si="12">E44-C44</f>
        <v>0.85319999999999996</v>
      </c>
      <c r="E44" s="13">
        <v>1</v>
      </c>
      <c r="I44" s="52"/>
      <c r="J44" s="52"/>
      <c r="K44" s="52"/>
      <c r="L44" s="52"/>
      <c r="M44" s="52"/>
      <c r="N44" s="52"/>
      <c r="O44" s="52"/>
      <c r="S44" s="52"/>
      <c r="T44" s="52"/>
    </row>
    <row r="45" spans="1:47" x14ac:dyDescent="0.35">
      <c r="A45" s="234"/>
      <c r="B45" s="17" t="s">
        <v>65</v>
      </c>
      <c r="C45" s="34">
        <v>0.19309999999999999</v>
      </c>
      <c r="D45" s="34">
        <f t="shared" si="12"/>
        <v>0.80689999999999995</v>
      </c>
      <c r="E45" s="13">
        <v>1</v>
      </c>
      <c r="I45" s="52"/>
      <c r="J45" s="52"/>
      <c r="K45" s="52"/>
      <c r="L45" s="52"/>
      <c r="M45" s="52"/>
      <c r="N45" s="52"/>
      <c r="O45" s="52"/>
      <c r="S45" s="52"/>
      <c r="T45" s="52"/>
    </row>
    <row r="46" spans="1:47" x14ac:dyDescent="0.35">
      <c r="A46" s="234" t="s">
        <v>66</v>
      </c>
      <c r="B46" s="17" t="s">
        <v>67</v>
      </c>
      <c r="C46" s="34">
        <v>0.13850000000000001</v>
      </c>
      <c r="D46" s="34">
        <f t="shared" si="12"/>
        <v>0.86149999999999993</v>
      </c>
      <c r="E46" s="13">
        <v>1</v>
      </c>
      <c r="I46" s="52"/>
      <c r="J46" s="52"/>
      <c r="K46" s="52"/>
      <c r="L46" s="52"/>
      <c r="M46" s="52"/>
      <c r="N46" s="52"/>
      <c r="O46" s="52"/>
      <c r="S46" s="52"/>
      <c r="T46" s="52"/>
    </row>
    <row r="47" spans="1:47" x14ac:dyDescent="0.35">
      <c r="A47" s="234"/>
      <c r="B47" s="17" t="s">
        <v>68</v>
      </c>
      <c r="C47" s="34">
        <v>0.13159999999999999</v>
      </c>
      <c r="D47" s="34">
        <f t="shared" si="12"/>
        <v>0.86840000000000006</v>
      </c>
      <c r="E47" s="13">
        <v>1</v>
      </c>
      <c r="I47" s="52"/>
      <c r="J47" s="52"/>
      <c r="K47" s="52"/>
      <c r="L47" s="52"/>
      <c r="M47" s="52"/>
      <c r="N47" s="52"/>
      <c r="O47" s="52"/>
      <c r="S47" s="52"/>
      <c r="T47" s="52"/>
    </row>
    <row r="48" spans="1:47" x14ac:dyDescent="0.35">
      <c r="A48" s="234"/>
      <c r="B48" s="17" t="s">
        <v>69</v>
      </c>
      <c r="C48" s="34">
        <v>0.1137</v>
      </c>
      <c r="D48" s="34">
        <f t="shared" si="12"/>
        <v>0.88629999999999998</v>
      </c>
      <c r="E48" s="13">
        <v>1</v>
      </c>
      <c r="I48" s="52"/>
      <c r="J48" s="52"/>
      <c r="K48" s="52"/>
      <c r="L48" s="52"/>
      <c r="M48" s="52"/>
      <c r="N48" s="52"/>
      <c r="O48" s="52"/>
      <c r="S48" s="52"/>
      <c r="T48" s="52"/>
    </row>
    <row r="49" spans="1:20" x14ac:dyDescent="0.35">
      <c r="A49" s="235" t="s">
        <v>70</v>
      </c>
      <c r="B49" s="17" t="s">
        <v>71</v>
      </c>
      <c r="C49" s="34">
        <v>0.1197</v>
      </c>
      <c r="D49" s="34">
        <f t="shared" si="12"/>
        <v>0.88029999999999997</v>
      </c>
      <c r="E49" s="13">
        <v>1</v>
      </c>
      <c r="I49" s="52"/>
      <c r="J49" s="52"/>
      <c r="K49" s="52"/>
      <c r="L49" s="52"/>
      <c r="M49" s="52"/>
      <c r="N49" s="52"/>
      <c r="O49" s="52"/>
      <c r="S49" s="52"/>
      <c r="T49" s="52"/>
    </row>
    <row r="50" spans="1:20" x14ac:dyDescent="0.35">
      <c r="A50" s="235"/>
      <c r="B50" s="17" t="s">
        <v>72</v>
      </c>
      <c r="C50" s="34">
        <v>0.12139999999999999</v>
      </c>
      <c r="D50" s="34">
        <f t="shared" si="12"/>
        <v>0.87860000000000005</v>
      </c>
      <c r="E50" s="13">
        <v>1</v>
      </c>
      <c r="I50" s="52"/>
      <c r="J50" s="52"/>
      <c r="K50" s="52"/>
      <c r="L50" s="52"/>
      <c r="M50" s="52"/>
      <c r="N50" s="52"/>
      <c r="O50" s="52"/>
      <c r="S50" s="52"/>
      <c r="T50" s="52"/>
    </row>
    <row r="51" spans="1:20" x14ac:dyDescent="0.35">
      <c r="A51" s="235"/>
      <c r="B51" s="17" t="s">
        <v>73</v>
      </c>
      <c r="C51" s="34">
        <v>0.15160000000000001</v>
      </c>
      <c r="D51" s="34">
        <f t="shared" si="12"/>
        <v>0.84840000000000004</v>
      </c>
      <c r="E51" s="13">
        <v>1</v>
      </c>
      <c r="I51" s="52"/>
      <c r="J51" s="52"/>
      <c r="K51" s="52"/>
      <c r="L51" s="52"/>
      <c r="M51" s="52"/>
      <c r="N51" s="52"/>
      <c r="O51" s="52"/>
      <c r="S51" s="52"/>
      <c r="T51" s="52"/>
    </row>
    <row r="52" spans="1:20" x14ac:dyDescent="0.35">
      <c r="A52" s="235"/>
      <c r="B52" s="17" t="s">
        <v>74</v>
      </c>
      <c r="C52" s="34">
        <v>8.5699999999999998E-2</v>
      </c>
      <c r="D52" s="34">
        <f t="shared" si="12"/>
        <v>0.9143</v>
      </c>
      <c r="E52" s="13">
        <v>1</v>
      </c>
      <c r="I52" s="52"/>
      <c r="J52" s="52"/>
      <c r="K52" s="52"/>
      <c r="L52" s="52"/>
      <c r="M52" s="52"/>
      <c r="N52" s="52"/>
      <c r="O52" s="52"/>
      <c r="P52" s="52"/>
      <c r="Q52" s="52"/>
      <c r="R52" s="52"/>
      <c r="S52" s="52"/>
      <c r="T52" s="52"/>
    </row>
    <row r="53" spans="1:20" x14ac:dyDescent="0.35">
      <c r="A53" t="s">
        <v>367</v>
      </c>
    </row>
  </sheetData>
  <mergeCells count="33">
    <mergeCell ref="AS25:AU25"/>
    <mergeCell ref="AD1:AJ3"/>
    <mergeCell ref="AD18:AJ20"/>
    <mergeCell ref="AD37:AJ39"/>
    <mergeCell ref="X22:Z22"/>
    <mergeCell ref="U4:W4"/>
    <mergeCell ref="R4:T4"/>
    <mergeCell ref="A6:B6"/>
    <mergeCell ref="A7:A9"/>
    <mergeCell ref="A10:A12"/>
    <mergeCell ref="L4:N4"/>
    <mergeCell ref="O4:Q4"/>
    <mergeCell ref="A13:A16"/>
    <mergeCell ref="A4:B5"/>
    <mergeCell ref="C4:E4"/>
    <mergeCell ref="F4:H4"/>
    <mergeCell ref="I4:K4"/>
    <mergeCell ref="A42:B42"/>
    <mergeCell ref="A43:A45"/>
    <mergeCell ref="A46:A48"/>
    <mergeCell ref="A49:A52"/>
    <mergeCell ref="O22:Q22"/>
    <mergeCell ref="A24:B24"/>
    <mergeCell ref="A25:A27"/>
    <mergeCell ref="A28:A30"/>
    <mergeCell ref="A31:A34"/>
    <mergeCell ref="C40:E40"/>
    <mergeCell ref="A40:B41"/>
    <mergeCell ref="A22:B23"/>
    <mergeCell ref="C22:E22"/>
    <mergeCell ref="F22:H22"/>
    <mergeCell ref="I22:K22"/>
    <mergeCell ref="L22:N22"/>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37"/>
  <dimension ref="A1:Q16"/>
  <sheetViews>
    <sheetView showGridLines="0" zoomScale="104" zoomScaleNormal="104" workbookViewId="0"/>
  </sheetViews>
  <sheetFormatPr defaultColWidth="10.90625" defaultRowHeight="14.5" x14ac:dyDescent="0.35"/>
  <cols>
    <col min="6" max="8" width="0" hidden="1" customWidth="1"/>
  </cols>
  <sheetData>
    <row r="1" spans="1:17" x14ac:dyDescent="0.35">
      <c r="A1" t="s">
        <v>459</v>
      </c>
    </row>
    <row r="3" spans="1:17" x14ac:dyDescent="0.35">
      <c r="K3" s="121"/>
      <c r="L3" s="121"/>
      <c r="M3" s="121"/>
      <c r="N3" s="121"/>
      <c r="O3" s="121"/>
      <c r="P3" s="121"/>
      <c r="Q3" s="121"/>
    </row>
    <row r="4" spans="1:17" x14ac:dyDescent="0.35">
      <c r="A4" s="279"/>
      <c r="B4" s="279"/>
      <c r="C4" s="279" t="s">
        <v>330</v>
      </c>
      <c r="D4" s="279"/>
      <c r="E4" s="279"/>
      <c r="F4" s="272" t="s">
        <v>356</v>
      </c>
      <c r="G4" s="272"/>
      <c r="H4" s="272"/>
      <c r="K4" s="121"/>
      <c r="L4" s="121"/>
      <c r="M4" s="121"/>
      <c r="N4" s="121"/>
      <c r="O4" s="121"/>
      <c r="P4" s="121"/>
      <c r="Q4" s="121"/>
    </row>
    <row r="5" spans="1:17" x14ac:dyDescent="0.35">
      <c r="A5" s="279"/>
      <c r="B5" s="279"/>
      <c r="C5" s="27" t="s">
        <v>198</v>
      </c>
      <c r="D5" s="27" t="s">
        <v>199</v>
      </c>
      <c r="E5" s="27" t="s">
        <v>59</v>
      </c>
      <c r="F5" s="272"/>
      <c r="G5" s="272"/>
      <c r="H5" s="272"/>
      <c r="K5" s="121"/>
      <c r="L5" s="121"/>
      <c r="M5" s="121"/>
      <c r="N5" s="121"/>
      <c r="O5" s="121"/>
      <c r="P5" s="121"/>
      <c r="Q5" s="121"/>
    </row>
    <row r="6" spans="1:17" x14ac:dyDescent="0.35">
      <c r="A6" s="279" t="s">
        <v>59</v>
      </c>
      <c r="B6" s="279"/>
      <c r="C6" s="34">
        <v>3.4799999999999998E-2</v>
      </c>
      <c r="D6" s="34">
        <f>E6-C6</f>
        <v>0.96520000000000006</v>
      </c>
      <c r="E6" s="13">
        <v>1</v>
      </c>
      <c r="F6" s="163"/>
      <c r="G6" s="163" t="s">
        <v>365</v>
      </c>
      <c r="H6" s="163" t="s">
        <v>366</v>
      </c>
    </row>
    <row r="7" spans="1:17" x14ac:dyDescent="0.35">
      <c r="A7" s="234" t="s">
        <v>62</v>
      </c>
      <c r="B7" s="31" t="s">
        <v>63</v>
      </c>
      <c r="C7" s="34">
        <v>3.6200000000000003E-2</v>
      </c>
      <c r="D7" s="34">
        <f t="shared" ref="D7:D16" si="0">E7-C7</f>
        <v>0.96379999999999999</v>
      </c>
      <c r="E7" s="13">
        <v>1</v>
      </c>
      <c r="F7" s="163" t="s">
        <v>368</v>
      </c>
      <c r="G7" s="186">
        <v>3.4799999999999998E-2</v>
      </c>
      <c r="H7" s="162">
        <f>1-G7</f>
        <v>0.96520000000000006</v>
      </c>
    </row>
    <row r="8" spans="1:17" x14ac:dyDescent="0.35">
      <c r="A8" s="234"/>
      <c r="B8" s="17" t="s">
        <v>64</v>
      </c>
      <c r="C8" s="34">
        <v>3.27E-2</v>
      </c>
      <c r="D8" s="34">
        <f t="shared" si="0"/>
        <v>0.96730000000000005</v>
      </c>
      <c r="E8" s="13">
        <v>1</v>
      </c>
      <c r="F8" s="163"/>
      <c r="G8" s="163"/>
      <c r="H8" s="163"/>
    </row>
    <row r="9" spans="1:17" x14ac:dyDescent="0.35">
      <c r="A9" s="234"/>
      <c r="B9" s="17" t="s">
        <v>65</v>
      </c>
      <c r="C9" s="34">
        <v>2.92E-2</v>
      </c>
      <c r="D9" s="34">
        <f t="shared" si="0"/>
        <v>0.9708</v>
      </c>
      <c r="E9" s="13">
        <v>1</v>
      </c>
      <c r="F9" s="163"/>
      <c r="G9" s="163"/>
      <c r="H9" s="163"/>
    </row>
    <row r="10" spans="1:17" x14ac:dyDescent="0.35">
      <c r="A10" s="234" t="s">
        <v>66</v>
      </c>
      <c r="B10" s="17" t="s">
        <v>67</v>
      </c>
      <c r="C10" s="34">
        <v>2.6599999999999999E-2</v>
      </c>
      <c r="D10" s="34">
        <f t="shared" si="0"/>
        <v>0.97340000000000004</v>
      </c>
      <c r="E10" s="13">
        <v>1</v>
      </c>
      <c r="F10" s="163"/>
      <c r="G10" s="163"/>
      <c r="H10" s="163"/>
    </row>
    <row r="11" spans="1:17" x14ac:dyDescent="0.35">
      <c r="A11" s="234"/>
      <c r="B11" s="17" t="s">
        <v>68</v>
      </c>
      <c r="C11" s="34">
        <v>5.1299999999999998E-2</v>
      </c>
      <c r="D11" s="34">
        <f t="shared" si="0"/>
        <v>0.94869999999999999</v>
      </c>
      <c r="E11" s="13">
        <v>1</v>
      </c>
      <c r="F11" s="163"/>
      <c r="G11" s="163"/>
      <c r="H11" s="163"/>
    </row>
    <row r="12" spans="1:17" x14ac:dyDescent="0.35">
      <c r="A12" s="234"/>
      <c r="B12" s="17" t="s">
        <v>69</v>
      </c>
      <c r="C12" s="34">
        <v>2.8199999999999999E-2</v>
      </c>
      <c r="D12" s="34">
        <f t="shared" si="0"/>
        <v>0.9718</v>
      </c>
      <c r="E12" s="13">
        <v>1</v>
      </c>
      <c r="F12" s="163"/>
      <c r="G12" s="163"/>
      <c r="H12" s="163"/>
    </row>
    <row r="13" spans="1:17" x14ac:dyDescent="0.35">
      <c r="A13" s="235" t="s">
        <v>70</v>
      </c>
      <c r="B13" s="17" t="s">
        <v>71</v>
      </c>
      <c r="C13" s="34">
        <v>8.8200000000000001E-2</v>
      </c>
      <c r="D13" s="34">
        <f t="shared" si="0"/>
        <v>0.91179999999999994</v>
      </c>
      <c r="E13" s="13">
        <v>1</v>
      </c>
      <c r="F13" s="163"/>
      <c r="G13" s="163"/>
      <c r="H13" s="163"/>
    </row>
    <row r="14" spans="1:17" x14ac:dyDescent="0.35">
      <c r="A14" s="235"/>
      <c r="B14" s="17" t="s">
        <v>72</v>
      </c>
      <c r="C14" s="34">
        <v>1.95E-2</v>
      </c>
      <c r="D14" s="34">
        <f t="shared" si="0"/>
        <v>0.98050000000000004</v>
      </c>
      <c r="E14" s="13">
        <v>1</v>
      </c>
      <c r="F14" s="163"/>
      <c r="G14" s="163"/>
      <c r="H14" s="163"/>
    </row>
    <row r="15" spans="1:17" x14ac:dyDescent="0.35">
      <c r="A15" s="235"/>
      <c r="B15" s="17" t="s">
        <v>73</v>
      </c>
      <c r="C15" s="34">
        <v>3.0200000000000001E-2</v>
      </c>
      <c r="D15" s="34">
        <f t="shared" si="0"/>
        <v>0.9698</v>
      </c>
      <c r="E15" s="13">
        <v>1</v>
      </c>
      <c r="F15" s="163"/>
      <c r="G15" s="163"/>
      <c r="H15" s="163"/>
    </row>
    <row r="16" spans="1:17" x14ac:dyDescent="0.35">
      <c r="A16" s="235"/>
      <c r="B16" s="17" t="s">
        <v>74</v>
      </c>
      <c r="C16" s="34">
        <v>4.3799999999999999E-2</v>
      </c>
      <c r="D16" s="34">
        <f t="shared" si="0"/>
        <v>0.95620000000000005</v>
      </c>
      <c r="E16" s="13">
        <v>1</v>
      </c>
      <c r="F16" s="163"/>
      <c r="G16" s="163"/>
      <c r="H16" s="163"/>
    </row>
  </sheetData>
  <mergeCells count="7">
    <mergeCell ref="F4:H5"/>
    <mergeCell ref="A13:A16"/>
    <mergeCell ref="A4:B5"/>
    <mergeCell ref="C4:E4"/>
    <mergeCell ref="A6:B6"/>
    <mergeCell ref="A7:A9"/>
    <mergeCell ref="A10:A1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38"/>
  <dimension ref="A1:Y28"/>
  <sheetViews>
    <sheetView showGridLines="0" zoomScale="99" zoomScaleNormal="99" workbookViewId="0"/>
  </sheetViews>
  <sheetFormatPr defaultColWidth="10.90625" defaultRowHeight="14.5" x14ac:dyDescent="0.35"/>
  <cols>
    <col min="3" max="6" width="18.1796875" bestFit="1" customWidth="1"/>
  </cols>
  <sheetData>
    <row r="1" spans="1:25" x14ac:dyDescent="0.35">
      <c r="A1" t="s">
        <v>460</v>
      </c>
    </row>
    <row r="4" spans="1:25" ht="29" x14ac:dyDescent="0.35">
      <c r="A4" s="279"/>
      <c r="B4" s="279"/>
      <c r="C4" s="33" t="s">
        <v>213</v>
      </c>
      <c r="D4" s="33" t="s">
        <v>214</v>
      </c>
      <c r="E4" s="37" t="s">
        <v>215</v>
      </c>
      <c r="F4" s="33" t="s">
        <v>216</v>
      </c>
      <c r="G4" s="38" t="s">
        <v>59</v>
      </c>
      <c r="J4" s="282"/>
      <c r="K4" s="282"/>
      <c r="L4" s="282"/>
      <c r="M4" s="282"/>
      <c r="N4" s="282"/>
      <c r="O4" s="282"/>
      <c r="P4" s="282"/>
      <c r="S4" s="282"/>
      <c r="T4" s="282"/>
      <c r="U4" s="282"/>
      <c r="V4" s="282"/>
      <c r="W4" s="282"/>
      <c r="X4" s="282"/>
      <c r="Y4" s="282"/>
    </row>
    <row r="5" spans="1:25" x14ac:dyDescent="0.35">
      <c r="A5" s="335" t="s">
        <v>59</v>
      </c>
      <c r="B5" s="335"/>
      <c r="C5" s="13">
        <v>0.32529999999999998</v>
      </c>
      <c r="D5" s="13">
        <v>0.22500000000000001</v>
      </c>
      <c r="E5" s="13">
        <v>0.17610000000000001</v>
      </c>
      <c r="F5" s="13">
        <v>0.27339999999999998</v>
      </c>
      <c r="G5" s="44">
        <f>SUM(C5:F5)</f>
        <v>0.99980000000000002</v>
      </c>
      <c r="J5" s="282"/>
      <c r="K5" s="282"/>
      <c r="L5" s="282"/>
      <c r="M5" s="282"/>
      <c r="N5" s="282"/>
      <c r="O5" s="282"/>
      <c r="P5" s="282"/>
      <c r="S5" s="282"/>
      <c r="T5" s="282"/>
      <c r="U5" s="282"/>
      <c r="V5" s="282"/>
      <c r="W5" s="282"/>
      <c r="X5" s="282"/>
      <c r="Y5" s="282"/>
    </row>
    <row r="6" spans="1:25" x14ac:dyDescent="0.35">
      <c r="A6" s="234" t="s">
        <v>62</v>
      </c>
      <c r="B6" s="31" t="s">
        <v>63</v>
      </c>
      <c r="C6" s="13">
        <v>0.32840000000000003</v>
      </c>
      <c r="D6" s="13">
        <v>0.22689999999999999</v>
      </c>
      <c r="E6" s="13">
        <v>0.17080000000000001</v>
      </c>
      <c r="F6" s="13">
        <v>0.27360000000000001</v>
      </c>
      <c r="G6" s="44">
        <f t="shared" ref="G6:G15" si="0">SUM(C6:F6)</f>
        <v>0.99970000000000003</v>
      </c>
      <c r="J6" s="282"/>
      <c r="K6" s="282"/>
      <c r="L6" s="282"/>
      <c r="M6" s="282"/>
      <c r="N6" s="282"/>
      <c r="O6" s="282"/>
      <c r="P6" s="282"/>
      <c r="S6" s="282"/>
      <c r="T6" s="282"/>
      <c r="U6" s="282"/>
      <c r="V6" s="282"/>
      <c r="W6" s="282"/>
      <c r="X6" s="282"/>
      <c r="Y6" s="282"/>
    </row>
    <row r="7" spans="1:25" x14ac:dyDescent="0.35">
      <c r="A7" s="234"/>
      <c r="B7" s="17" t="s">
        <v>64</v>
      </c>
      <c r="C7" s="13">
        <v>0.31719999999999998</v>
      </c>
      <c r="D7" s="13">
        <v>0.21609999999999999</v>
      </c>
      <c r="E7" s="13">
        <v>0.19209999999999999</v>
      </c>
      <c r="F7" s="13">
        <v>0.27439999999999998</v>
      </c>
      <c r="G7" s="44">
        <f t="shared" si="0"/>
        <v>0.99980000000000002</v>
      </c>
    </row>
    <row r="8" spans="1:25" x14ac:dyDescent="0.35">
      <c r="A8" s="234"/>
      <c r="B8" s="17" t="s">
        <v>65</v>
      </c>
      <c r="C8" s="13">
        <v>0.32357000000000002</v>
      </c>
      <c r="D8" s="13">
        <v>0.23630000000000001</v>
      </c>
      <c r="E8" s="13">
        <v>0.17069999999999999</v>
      </c>
      <c r="F8" s="13">
        <v>0.26919999999999999</v>
      </c>
      <c r="G8" s="44">
        <f t="shared" si="0"/>
        <v>0.99977000000000005</v>
      </c>
    </row>
    <row r="9" spans="1:25" x14ac:dyDescent="0.35">
      <c r="A9" s="234" t="s">
        <v>66</v>
      </c>
      <c r="B9" s="17" t="s">
        <v>67</v>
      </c>
      <c r="C9" s="13">
        <v>0.32150000000000001</v>
      </c>
      <c r="D9" s="13">
        <v>0.2339</v>
      </c>
      <c r="E9" s="13">
        <v>0.18659999999999999</v>
      </c>
      <c r="F9" s="13">
        <v>0.25779999999999997</v>
      </c>
      <c r="G9" s="44">
        <f t="shared" si="0"/>
        <v>0.99980000000000002</v>
      </c>
    </row>
    <row r="10" spans="1:25" x14ac:dyDescent="0.35">
      <c r="A10" s="234"/>
      <c r="B10" s="17" t="s">
        <v>68</v>
      </c>
      <c r="C10" s="13">
        <v>0.29659999999999997</v>
      </c>
      <c r="D10" s="13">
        <v>0.23980000000000001</v>
      </c>
      <c r="E10" s="13">
        <v>0.1938</v>
      </c>
      <c r="F10" s="13">
        <v>0.2697</v>
      </c>
      <c r="G10" s="44">
        <f t="shared" si="0"/>
        <v>0.99990000000000001</v>
      </c>
    </row>
    <row r="11" spans="1:25" x14ac:dyDescent="0.35">
      <c r="A11" s="234"/>
      <c r="B11" s="17" t="s">
        <v>69</v>
      </c>
      <c r="C11" s="13">
        <v>0.3589</v>
      </c>
      <c r="D11" s="13">
        <v>0.1991</v>
      </c>
      <c r="E11" s="13">
        <v>0.14530000000000001</v>
      </c>
      <c r="F11" s="13">
        <v>0.29649999999999999</v>
      </c>
      <c r="G11" s="44">
        <f t="shared" si="0"/>
        <v>0.99980000000000002</v>
      </c>
    </row>
    <row r="12" spans="1:25" x14ac:dyDescent="0.35">
      <c r="A12" s="235" t="s">
        <v>70</v>
      </c>
      <c r="B12" s="17" t="s">
        <v>71</v>
      </c>
      <c r="C12" s="13">
        <v>0.32479999999999998</v>
      </c>
      <c r="D12" s="13">
        <v>0.21249999999999999</v>
      </c>
      <c r="E12" s="13">
        <v>0.14960000000000001</v>
      </c>
      <c r="F12" s="13">
        <v>0.313</v>
      </c>
      <c r="G12" s="44">
        <f t="shared" si="0"/>
        <v>0.99990000000000001</v>
      </c>
    </row>
    <row r="13" spans="1:25" x14ac:dyDescent="0.35">
      <c r="A13" s="235"/>
      <c r="B13" s="17" t="s">
        <v>72</v>
      </c>
      <c r="C13" s="13">
        <v>0.31309999999999999</v>
      </c>
      <c r="D13" s="13">
        <v>0.23039999999999999</v>
      </c>
      <c r="E13" s="13">
        <v>0.18690000000000001</v>
      </c>
      <c r="F13" s="13">
        <v>0.26939999999999997</v>
      </c>
      <c r="G13" s="44">
        <f t="shared" si="0"/>
        <v>0.99979999999999991</v>
      </c>
    </row>
    <row r="14" spans="1:25" x14ac:dyDescent="0.35">
      <c r="A14" s="235"/>
      <c r="B14" s="17" t="s">
        <v>73</v>
      </c>
      <c r="C14" s="13">
        <v>0.33139999999999997</v>
      </c>
      <c r="D14" s="13">
        <v>0.2233</v>
      </c>
      <c r="E14" s="13">
        <v>0.1792</v>
      </c>
      <c r="F14" s="13">
        <v>0.26579999999999998</v>
      </c>
      <c r="G14" s="44">
        <f t="shared" si="0"/>
        <v>0.99970000000000003</v>
      </c>
    </row>
    <row r="15" spans="1:25" x14ac:dyDescent="0.35">
      <c r="A15" s="235"/>
      <c r="B15" s="17" t="s">
        <v>74</v>
      </c>
      <c r="C15" s="13">
        <v>0.32629999999999998</v>
      </c>
      <c r="D15" s="13">
        <v>0.22739999999999999</v>
      </c>
      <c r="E15" s="13">
        <v>0.16520000000000001</v>
      </c>
      <c r="F15" s="13">
        <v>0.28100000000000003</v>
      </c>
      <c r="G15" s="44">
        <f t="shared" si="0"/>
        <v>0.99990000000000001</v>
      </c>
    </row>
    <row r="26" spans="10:25" x14ac:dyDescent="0.35">
      <c r="J26" s="282"/>
      <c r="K26" s="282"/>
      <c r="L26" s="282"/>
      <c r="M26" s="282"/>
      <c r="N26" s="282"/>
      <c r="O26" s="282"/>
      <c r="P26" s="282"/>
      <c r="S26" s="282"/>
      <c r="T26" s="282"/>
      <c r="U26" s="282"/>
      <c r="V26" s="282"/>
      <c r="W26" s="282"/>
      <c r="X26" s="282"/>
      <c r="Y26" s="282"/>
    </row>
    <row r="27" spans="10:25" x14ac:dyDescent="0.35">
      <c r="J27" s="282"/>
      <c r="K27" s="282"/>
      <c r="L27" s="282"/>
      <c r="M27" s="282"/>
      <c r="N27" s="282"/>
      <c r="O27" s="282"/>
      <c r="P27" s="282"/>
      <c r="S27" s="282"/>
      <c r="T27" s="282"/>
      <c r="U27" s="282"/>
      <c r="V27" s="282"/>
      <c r="W27" s="282"/>
      <c r="X27" s="282"/>
      <c r="Y27" s="282"/>
    </row>
    <row r="28" spans="10:25" x14ac:dyDescent="0.35">
      <c r="J28" s="282"/>
      <c r="K28" s="282"/>
      <c r="L28" s="282"/>
      <c r="M28" s="282"/>
      <c r="N28" s="282"/>
      <c r="O28" s="282"/>
      <c r="P28" s="282"/>
      <c r="S28" s="282"/>
      <c r="T28" s="282"/>
      <c r="U28" s="282"/>
      <c r="V28" s="282"/>
      <c r="W28" s="282"/>
      <c r="X28" s="282"/>
      <c r="Y28" s="282"/>
    </row>
  </sheetData>
  <mergeCells count="9">
    <mergeCell ref="J4:P6"/>
    <mergeCell ref="S4:Y6"/>
    <mergeCell ref="J26:P28"/>
    <mergeCell ref="S26:Y28"/>
    <mergeCell ref="A12:A15"/>
    <mergeCell ref="A4:B4"/>
    <mergeCell ref="A5:B5"/>
    <mergeCell ref="A6:A8"/>
    <mergeCell ref="A9:A11"/>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0"/>
  <dimension ref="C5:E31"/>
  <sheetViews>
    <sheetView showGridLines="0" zoomScale="76" zoomScaleNormal="76" workbookViewId="0">
      <selection activeCell="E40" sqref="E39:E40"/>
    </sheetView>
  </sheetViews>
  <sheetFormatPr defaultColWidth="11.453125" defaultRowHeight="14.5" x14ac:dyDescent="0.35"/>
  <sheetData>
    <row r="5" spans="3:3" x14ac:dyDescent="0.35">
      <c r="C5" s="1" t="s">
        <v>465</v>
      </c>
    </row>
    <row r="6" spans="3:3" x14ac:dyDescent="0.35">
      <c r="C6" s="1"/>
    </row>
    <row r="31" spans="5:5" x14ac:dyDescent="0.35">
      <c r="E31" s="87"/>
    </row>
  </sheetData>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9"/>
  <dimension ref="A1:AF35"/>
  <sheetViews>
    <sheetView showGridLines="0" zoomScale="98" zoomScaleNormal="98" workbookViewId="0"/>
  </sheetViews>
  <sheetFormatPr defaultColWidth="10.90625" defaultRowHeight="14.5" x14ac:dyDescent="0.35"/>
  <cols>
    <col min="3" max="3" width="11.453125" style="6"/>
    <col min="5" max="5" width="11.453125" style="6"/>
    <col min="7" max="7" width="11.453125" style="6"/>
    <col min="9" max="9" width="11.453125" style="6"/>
    <col min="11" max="11" width="11.453125" style="6"/>
    <col min="13" max="13" width="0" hidden="1" customWidth="1"/>
    <col min="14" max="14" width="13.81640625" hidden="1" customWidth="1"/>
  </cols>
  <sheetData>
    <row r="1" spans="1:32" x14ac:dyDescent="0.35">
      <c r="A1" t="s">
        <v>461</v>
      </c>
    </row>
    <row r="3" spans="1:32" x14ac:dyDescent="0.35">
      <c r="A3" s="2"/>
      <c r="Q3" s="114"/>
      <c r="R3" s="114"/>
      <c r="S3" s="114"/>
      <c r="T3" s="114"/>
      <c r="U3" s="114"/>
      <c r="V3" s="114"/>
      <c r="W3" s="114"/>
      <c r="Z3" s="114"/>
      <c r="AA3" s="114"/>
      <c r="AB3" s="114"/>
      <c r="AC3" s="114"/>
      <c r="AD3" s="114"/>
      <c r="AE3" s="114"/>
      <c r="AF3" s="114"/>
    </row>
    <row r="4" spans="1:32" x14ac:dyDescent="0.35">
      <c r="Q4" s="114"/>
      <c r="R4" s="114"/>
      <c r="S4" s="114"/>
      <c r="T4" s="114"/>
      <c r="U4" s="114"/>
      <c r="V4" s="114"/>
      <c r="W4" s="114"/>
      <c r="Z4" s="114"/>
      <c r="AA4" s="114"/>
      <c r="AB4" s="114"/>
      <c r="AC4" s="114"/>
      <c r="AD4" s="114"/>
      <c r="AE4" s="114"/>
      <c r="AF4" s="114"/>
    </row>
    <row r="5" spans="1:32" x14ac:dyDescent="0.35">
      <c r="A5" s="279"/>
      <c r="B5" s="279"/>
      <c r="C5" s="347" t="s">
        <v>217</v>
      </c>
      <c r="D5" s="281" t="s">
        <v>61</v>
      </c>
      <c r="E5" s="347" t="s">
        <v>218</v>
      </c>
      <c r="F5" s="281" t="s">
        <v>61</v>
      </c>
      <c r="G5" s="347" t="s">
        <v>219</v>
      </c>
      <c r="H5" s="281" t="s">
        <v>61</v>
      </c>
      <c r="I5" s="347" t="s">
        <v>220</v>
      </c>
      <c r="J5" s="281" t="s">
        <v>61</v>
      </c>
      <c r="K5" s="348" t="s">
        <v>59</v>
      </c>
      <c r="L5" s="281" t="s">
        <v>61</v>
      </c>
      <c r="M5" s="272" t="s">
        <v>356</v>
      </c>
      <c r="N5" s="272"/>
      <c r="Q5" s="114"/>
      <c r="R5" s="114"/>
      <c r="S5" s="114"/>
      <c r="T5" s="114"/>
      <c r="U5" s="114"/>
      <c r="V5" s="114"/>
      <c r="W5" s="114"/>
      <c r="Z5" s="114"/>
      <c r="AA5" s="114"/>
      <c r="AB5" s="114"/>
      <c r="AC5" s="114"/>
      <c r="AD5" s="114"/>
      <c r="AE5" s="114"/>
      <c r="AF5" s="114"/>
    </row>
    <row r="6" spans="1:32" ht="74.5" customHeight="1" x14ac:dyDescent="0.35">
      <c r="A6" s="279"/>
      <c r="B6" s="279"/>
      <c r="C6" s="347"/>
      <c r="D6" s="281"/>
      <c r="E6" s="347"/>
      <c r="F6" s="281"/>
      <c r="G6" s="347"/>
      <c r="H6" s="281"/>
      <c r="I6" s="347"/>
      <c r="J6" s="281"/>
      <c r="K6" s="348"/>
      <c r="L6" s="281"/>
      <c r="M6" s="272"/>
      <c r="N6" s="272"/>
    </row>
    <row r="7" spans="1:32" x14ac:dyDescent="0.35">
      <c r="A7" s="335" t="s">
        <v>59</v>
      </c>
      <c r="B7" s="335"/>
      <c r="C7" s="83">
        <v>6456</v>
      </c>
      <c r="D7" s="34">
        <v>8.0100000000000005E-2</v>
      </c>
      <c r="E7" s="83">
        <v>15007</v>
      </c>
      <c r="F7" s="34">
        <v>0.1862</v>
      </c>
      <c r="G7" s="83">
        <v>54134</v>
      </c>
      <c r="H7" s="34">
        <v>0.67169999999999996</v>
      </c>
      <c r="I7" s="83">
        <v>4994</v>
      </c>
      <c r="J7" s="34">
        <v>6.2E-2</v>
      </c>
      <c r="K7" s="84">
        <v>80591</v>
      </c>
      <c r="L7" s="44">
        <v>1</v>
      </c>
      <c r="M7" s="194"/>
      <c r="N7" s="194" t="s">
        <v>369</v>
      </c>
    </row>
    <row r="8" spans="1:32" x14ac:dyDescent="0.35">
      <c r="A8" s="234" t="s">
        <v>62</v>
      </c>
      <c r="B8" s="31" t="s">
        <v>63</v>
      </c>
      <c r="C8" s="83">
        <v>3623</v>
      </c>
      <c r="D8" s="34">
        <v>6.7199999999999996E-2</v>
      </c>
      <c r="E8" s="83">
        <v>9363</v>
      </c>
      <c r="F8" s="34">
        <v>0.1736</v>
      </c>
      <c r="G8" s="83">
        <v>37591</v>
      </c>
      <c r="H8" s="34">
        <v>0.69679999999999997</v>
      </c>
      <c r="I8" s="83">
        <v>3372</v>
      </c>
      <c r="J8" s="34">
        <v>6.25E-2</v>
      </c>
      <c r="K8" s="84">
        <f>SUM(C8,E8,G8,I8)</f>
        <v>53949</v>
      </c>
      <c r="L8" s="44">
        <f>SUM(J8,H8,F8,D8)</f>
        <v>1.0001</v>
      </c>
      <c r="M8" s="163" t="s">
        <v>217</v>
      </c>
      <c r="N8" s="186">
        <v>8.0100000000000005E-2</v>
      </c>
    </row>
    <row r="9" spans="1:32" x14ac:dyDescent="0.35">
      <c r="A9" s="234"/>
      <c r="B9" s="17" t="s">
        <v>64</v>
      </c>
      <c r="C9" s="83">
        <v>2115</v>
      </c>
      <c r="D9" s="34">
        <v>0.1061</v>
      </c>
      <c r="E9" s="83">
        <v>3716</v>
      </c>
      <c r="F9" s="34">
        <v>0.1865</v>
      </c>
      <c r="G9" s="83">
        <v>12948</v>
      </c>
      <c r="H9" s="34">
        <v>0.64980000000000004</v>
      </c>
      <c r="I9" s="83">
        <v>1146</v>
      </c>
      <c r="J9" s="34">
        <v>5.7500000000000002E-2</v>
      </c>
      <c r="K9" s="84">
        <f t="shared" ref="K9:K17" si="0">SUM(C9,E9,G9,I9)</f>
        <v>19925</v>
      </c>
      <c r="L9" s="44">
        <f t="shared" ref="L9:L17" si="1">SUM(J9,H9,F9,D9)</f>
        <v>0.99990000000000001</v>
      </c>
      <c r="M9" s="163" t="s">
        <v>218</v>
      </c>
      <c r="N9" s="186">
        <v>0.1862</v>
      </c>
    </row>
    <row r="10" spans="1:32" x14ac:dyDescent="0.35">
      <c r="A10" s="234"/>
      <c r="B10" s="17" t="s">
        <v>65</v>
      </c>
      <c r="C10" s="83">
        <v>718</v>
      </c>
      <c r="D10" s="34">
        <v>0.1069</v>
      </c>
      <c r="E10" s="83">
        <v>1928</v>
      </c>
      <c r="F10" s="34">
        <v>0.28699999999999998</v>
      </c>
      <c r="G10" s="83">
        <v>3595</v>
      </c>
      <c r="H10" s="34">
        <v>0.53</v>
      </c>
      <c r="I10" s="83">
        <v>476</v>
      </c>
      <c r="J10" s="34">
        <v>7.9000000000000001E-2</v>
      </c>
      <c r="K10" s="84">
        <f t="shared" si="0"/>
        <v>6717</v>
      </c>
      <c r="L10" s="44">
        <f t="shared" si="1"/>
        <v>1.0028999999999999</v>
      </c>
      <c r="M10" s="163" t="s">
        <v>219</v>
      </c>
      <c r="N10" s="186">
        <v>0.67169999999999996</v>
      </c>
    </row>
    <row r="11" spans="1:32" x14ac:dyDescent="0.35">
      <c r="A11" s="234" t="s">
        <v>66</v>
      </c>
      <c r="B11" s="17" t="s">
        <v>67</v>
      </c>
      <c r="C11" s="83">
        <v>2960</v>
      </c>
      <c r="D11" s="34">
        <v>9.6600000000000005E-2</v>
      </c>
      <c r="E11" s="83">
        <v>7142</v>
      </c>
      <c r="F11" s="34">
        <v>0.23300000000000001</v>
      </c>
      <c r="G11" s="83">
        <v>18362</v>
      </c>
      <c r="H11" s="34">
        <v>0.59909999999999997</v>
      </c>
      <c r="I11" s="83">
        <v>2183</v>
      </c>
      <c r="J11" s="34">
        <v>7.1199999999999999E-2</v>
      </c>
      <c r="K11" s="84">
        <f t="shared" si="0"/>
        <v>30647</v>
      </c>
      <c r="L11" s="44">
        <f t="shared" si="1"/>
        <v>0.99990000000000001</v>
      </c>
      <c r="M11" s="163" t="s">
        <v>220</v>
      </c>
      <c r="N11" s="186">
        <v>6.2E-2</v>
      </c>
    </row>
    <row r="12" spans="1:32" x14ac:dyDescent="0.35">
      <c r="A12" s="234"/>
      <c r="B12" s="17" t="s">
        <v>68</v>
      </c>
      <c r="C12" s="83">
        <v>1452</v>
      </c>
      <c r="D12" s="34">
        <v>5.79E-2</v>
      </c>
      <c r="E12" s="83">
        <v>3861</v>
      </c>
      <c r="F12" s="34">
        <v>0.15390000000000001</v>
      </c>
      <c r="G12" s="83">
        <v>18216</v>
      </c>
      <c r="H12" s="34">
        <v>0.72629999999999995</v>
      </c>
      <c r="I12" s="83">
        <v>1551</v>
      </c>
      <c r="J12" s="34">
        <v>6.1800000000000001E-2</v>
      </c>
      <c r="K12" s="84">
        <f t="shared" si="0"/>
        <v>25080</v>
      </c>
      <c r="L12" s="44">
        <f t="shared" si="1"/>
        <v>0.9998999999999999</v>
      </c>
      <c r="M12" s="163"/>
      <c r="N12" s="163"/>
    </row>
    <row r="13" spans="1:32" x14ac:dyDescent="0.35">
      <c r="A13" s="234"/>
      <c r="B13" s="17" t="s">
        <v>69</v>
      </c>
      <c r="C13" s="83">
        <v>2044</v>
      </c>
      <c r="D13" s="34">
        <v>8.2199999999999995E-2</v>
      </c>
      <c r="E13" s="83">
        <v>4004</v>
      </c>
      <c r="F13" s="34">
        <v>0.161</v>
      </c>
      <c r="G13" s="83">
        <v>17556</v>
      </c>
      <c r="H13" s="34">
        <v>0.70609999999999995</v>
      </c>
      <c r="I13" s="83">
        <v>1260</v>
      </c>
      <c r="J13" s="34">
        <v>5.0700000000000002E-2</v>
      </c>
      <c r="K13" s="84">
        <f t="shared" si="0"/>
        <v>24864</v>
      </c>
      <c r="L13" s="44">
        <f t="shared" si="1"/>
        <v>1</v>
      </c>
      <c r="M13" s="163"/>
      <c r="N13" s="163"/>
    </row>
    <row r="14" spans="1:32" x14ac:dyDescent="0.35">
      <c r="A14" s="235" t="s">
        <v>70</v>
      </c>
      <c r="B14" s="17" t="s">
        <v>71</v>
      </c>
      <c r="C14" s="83">
        <v>574</v>
      </c>
      <c r="D14" s="34">
        <v>8.8200000000000001E-2</v>
      </c>
      <c r="E14" s="83">
        <v>1145</v>
      </c>
      <c r="F14" s="34">
        <v>0.1759</v>
      </c>
      <c r="G14" s="83">
        <v>4183</v>
      </c>
      <c r="H14" s="34">
        <v>0.64259999999999995</v>
      </c>
      <c r="I14" s="83">
        <v>607</v>
      </c>
      <c r="J14" s="34">
        <v>9.3299999999999994E-2</v>
      </c>
      <c r="K14" s="84">
        <f t="shared" si="0"/>
        <v>6509</v>
      </c>
      <c r="L14" s="44">
        <f t="shared" si="1"/>
        <v>1</v>
      </c>
      <c r="M14" s="163"/>
      <c r="N14" s="163"/>
    </row>
    <row r="15" spans="1:32" x14ac:dyDescent="0.35">
      <c r="A15" s="235"/>
      <c r="B15" s="17" t="s">
        <v>72</v>
      </c>
      <c r="C15" s="83">
        <v>1041</v>
      </c>
      <c r="D15" s="34">
        <v>5.0900000000000001E-2</v>
      </c>
      <c r="E15" s="83">
        <v>3856</v>
      </c>
      <c r="F15" s="34">
        <v>0.1885</v>
      </c>
      <c r="G15" s="83">
        <v>14284</v>
      </c>
      <c r="H15" s="34">
        <v>0.69810000000000005</v>
      </c>
      <c r="I15" s="83">
        <v>1280</v>
      </c>
      <c r="J15" s="34">
        <v>6.2600000000000003E-2</v>
      </c>
      <c r="K15" s="84">
        <f t="shared" si="0"/>
        <v>20461</v>
      </c>
      <c r="L15" s="44">
        <f t="shared" si="1"/>
        <v>1.0001</v>
      </c>
      <c r="M15" s="163"/>
      <c r="N15" s="163"/>
    </row>
    <row r="16" spans="1:32" x14ac:dyDescent="0.35">
      <c r="A16" s="235"/>
      <c r="B16" s="17" t="s">
        <v>73</v>
      </c>
      <c r="C16" s="83">
        <v>4153</v>
      </c>
      <c r="D16" s="34">
        <v>0.1086</v>
      </c>
      <c r="E16" s="83">
        <v>7591</v>
      </c>
      <c r="F16" s="34">
        <v>0.19850000000000001</v>
      </c>
      <c r="G16" s="83">
        <v>24202</v>
      </c>
      <c r="H16" s="34">
        <v>0.63290000000000002</v>
      </c>
      <c r="I16" s="83">
        <v>2294</v>
      </c>
      <c r="J16" s="34">
        <v>0.06</v>
      </c>
      <c r="K16" s="84">
        <f t="shared" si="0"/>
        <v>38240</v>
      </c>
      <c r="L16" s="44">
        <f t="shared" si="1"/>
        <v>1</v>
      </c>
      <c r="M16" s="163"/>
      <c r="N16" s="163"/>
    </row>
    <row r="17" spans="1:14" x14ac:dyDescent="0.35">
      <c r="A17" s="235"/>
      <c r="B17" s="17" t="s">
        <v>74</v>
      </c>
      <c r="C17" s="83">
        <v>688</v>
      </c>
      <c r="D17" s="34">
        <v>4.4699999999999997E-2</v>
      </c>
      <c r="E17" s="83">
        <v>2415</v>
      </c>
      <c r="F17" s="34">
        <v>0.157</v>
      </c>
      <c r="G17" s="83">
        <v>11465</v>
      </c>
      <c r="H17" s="34">
        <v>0.74539999999999995</v>
      </c>
      <c r="I17" s="83">
        <v>813</v>
      </c>
      <c r="J17" s="34">
        <v>5.2900000000000003E-2</v>
      </c>
      <c r="K17" s="84">
        <f t="shared" si="0"/>
        <v>15381</v>
      </c>
      <c r="L17" s="44">
        <f t="shared" si="1"/>
        <v>1</v>
      </c>
      <c r="M17" s="163"/>
      <c r="N17" s="163"/>
    </row>
    <row r="20" spans="1:14" x14ac:dyDescent="0.35">
      <c r="A20" t="s">
        <v>462</v>
      </c>
    </row>
    <row r="23" spans="1:14" x14ac:dyDescent="0.35">
      <c r="A23" s="279"/>
      <c r="B23" s="279"/>
      <c r="C23" s="347" t="s">
        <v>221</v>
      </c>
      <c r="D23" s="281" t="s">
        <v>61</v>
      </c>
      <c r="E23" s="347" t="s">
        <v>222</v>
      </c>
      <c r="F23" s="281" t="s">
        <v>61</v>
      </c>
      <c r="G23" s="347" t="s">
        <v>223</v>
      </c>
      <c r="H23" s="281" t="s">
        <v>61</v>
      </c>
      <c r="I23" s="347" t="s">
        <v>219</v>
      </c>
      <c r="J23" s="281" t="s">
        <v>61</v>
      </c>
      <c r="K23" s="348" t="s">
        <v>59</v>
      </c>
      <c r="L23" s="281" t="s">
        <v>61</v>
      </c>
      <c r="M23" s="248" t="s">
        <v>356</v>
      </c>
      <c r="N23" s="248"/>
    </row>
    <row r="24" spans="1:14" ht="60" customHeight="1" x14ac:dyDescent="0.35">
      <c r="A24" s="279"/>
      <c r="B24" s="279"/>
      <c r="C24" s="347"/>
      <c r="D24" s="281"/>
      <c r="E24" s="347"/>
      <c r="F24" s="281"/>
      <c r="G24" s="347"/>
      <c r="H24" s="281"/>
      <c r="I24" s="347"/>
      <c r="J24" s="281"/>
      <c r="K24" s="348"/>
      <c r="L24" s="281"/>
      <c r="M24" s="248"/>
      <c r="N24" s="248"/>
    </row>
    <row r="25" spans="1:14" ht="15.5" customHeight="1" x14ac:dyDescent="0.35">
      <c r="A25" s="335" t="s">
        <v>59</v>
      </c>
      <c r="B25" s="335"/>
      <c r="C25" s="83">
        <v>7630</v>
      </c>
      <c r="D25" s="34">
        <v>9.4700000000000006E-2</v>
      </c>
      <c r="E25" s="83">
        <v>20092</v>
      </c>
      <c r="F25" s="34">
        <v>0.24929999999999999</v>
      </c>
      <c r="G25" s="83">
        <v>49437</v>
      </c>
      <c r="H25" s="34">
        <v>0.61339999999999995</v>
      </c>
      <c r="I25" s="83">
        <v>3432</v>
      </c>
      <c r="J25" s="34">
        <v>4.2599999999999999E-2</v>
      </c>
      <c r="K25" s="83">
        <f>I25+G25+E25+C25</f>
        <v>80591</v>
      </c>
      <c r="L25" s="44">
        <f>D25+F25+H25+J25</f>
        <v>0.99999999999999989</v>
      </c>
      <c r="M25" s="163" t="s">
        <v>217</v>
      </c>
      <c r="N25" s="186">
        <v>9.4700000000000006E-2</v>
      </c>
    </row>
    <row r="26" spans="1:14" x14ac:dyDescent="0.35">
      <c r="A26" s="234" t="s">
        <v>62</v>
      </c>
      <c r="B26" s="31" t="s">
        <v>63</v>
      </c>
      <c r="C26" s="83">
        <v>4192</v>
      </c>
      <c r="D26" s="34">
        <v>7.7700000000000005E-2</v>
      </c>
      <c r="E26" s="83">
        <v>13250</v>
      </c>
      <c r="F26" s="34">
        <v>0.24560000000000001</v>
      </c>
      <c r="G26" s="83">
        <v>34244</v>
      </c>
      <c r="H26" s="34">
        <v>0.63470000000000004</v>
      </c>
      <c r="I26" s="83">
        <v>2263</v>
      </c>
      <c r="J26" s="34">
        <v>4.19E-2</v>
      </c>
      <c r="K26" s="83">
        <f>I26+G26+E26+C26</f>
        <v>53949</v>
      </c>
      <c r="L26" s="44">
        <f>D26+F26+H26+J26</f>
        <v>0.99990000000000012</v>
      </c>
      <c r="M26" s="163" t="s">
        <v>218</v>
      </c>
      <c r="N26" s="186">
        <v>0.24929999999999999</v>
      </c>
    </row>
    <row r="27" spans="1:14" x14ac:dyDescent="0.35">
      <c r="A27" s="234"/>
      <c r="B27" s="17" t="s">
        <v>64</v>
      </c>
      <c r="C27" s="83">
        <v>2572</v>
      </c>
      <c r="D27" s="34">
        <v>0.12909999999999999</v>
      </c>
      <c r="E27" s="83">
        <v>4633</v>
      </c>
      <c r="F27" s="34">
        <v>0.23250000000000001</v>
      </c>
      <c r="G27" s="83">
        <v>11807</v>
      </c>
      <c r="H27" s="34">
        <v>0.59260000000000002</v>
      </c>
      <c r="I27" s="83">
        <v>913</v>
      </c>
      <c r="J27" s="34">
        <v>4.58E-2</v>
      </c>
      <c r="K27" s="83">
        <f t="shared" ref="K27:K35" si="2">I27+G27+E27+C27</f>
        <v>19925</v>
      </c>
      <c r="L27" s="44">
        <f t="shared" ref="L27:L35" si="3">D27+F27+H27+J27</f>
        <v>1</v>
      </c>
      <c r="M27" s="163" t="s">
        <v>219</v>
      </c>
      <c r="N27" s="186">
        <v>0.61339999999999995</v>
      </c>
    </row>
    <row r="28" spans="1:14" x14ac:dyDescent="0.35">
      <c r="A28" s="234"/>
      <c r="B28" s="17" t="s">
        <v>65</v>
      </c>
      <c r="C28" s="83">
        <v>866</v>
      </c>
      <c r="D28" s="34">
        <v>0.12889999999999999</v>
      </c>
      <c r="E28" s="83">
        <v>2209</v>
      </c>
      <c r="F28" s="34">
        <v>0.32890000000000003</v>
      </c>
      <c r="G28" s="83">
        <v>3386</v>
      </c>
      <c r="H28" s="34">
        <v>0.50409999999999999</v>
      </c>
      <c r="I28" s="83">
        <v>256</v>
      </c>
      <c r="J28" s="34">
        <v>3.8100000000000002E-2</v>
      </c>
      <c r="K28" s="83">
        <f t="shared" si="2"/>
        <v>6717</v>
      </c>
      <c r="L28" s="44">
        <f t="shared" si="3"/>
        <v>1</v>
      </c>
      <c r="M28" s="163" t="s">
        <v>220</v>
      </c>
      <c r="N28" s="186">
        <v>4.2599999999999999E-2</v>
      </c>
    </row>
    <row r="29" spans="1:14" x14ac:dyDescent="0.35">
      <c r="A29" s="234" t="s">
        <v>66</v>
      </c>
      <c r="B29" s="17" t="s">
        <v>67</v>
      </c>
      <c r="C29" s="83">
        <v>3404</v>
      </c>
      <c r="D29" s="34">
        <v>0.1111</v>
      </c>
      <c r="E29" s="83">
        <v>8178</v>
      </c>
      <c r="F29" s="34">
        <v>0.26679999999999998</v>
      </c>
      <c r="G29" s="83">
        <v>17585</v>
      </c>
      <c r="H29" s="34">
        <v>0.57379999999999998</v>
      </c>
      <c r="I29" s="83">
        <v>1480</v>
      </c>
      <c r="J29" s="34">
        <v>4.8300000000000003E-2</v>
      </c>
      <c r="K29" s="83">
        <f t="shared" si="2"/>
        <v>30647</v>
      </c>
      <c r="L29" s="44">
        <f t="shared" si="3"/>
        <v>1</v>
      </c>
      <c r="M29" s="163"/>
      <c r="N29" s="163"/>
    </row>
    <row r="30" spans="1:14" x14ac:dyDescent="0.35">
      <c r="A30" s="234"/>
      <c r="B30" s="17" t="s">
        <v>68</v>
      </c>
      <c r="C30" s="83">
        <v>1650</v>
      </c>
      <c r="D30" s="34">
        <v>6.5799999999999997E-2</v>
      </c>
      <c r="E30" s="83">
        <v>6930</v>
      </c>
      <c r="F30" s="34">
        <v>0.27629999999999999</v>
      </c>
      <c r="G30" s="83">
        <v>15444</v>
      </c>
      <c r="H30" s="34">
        <v>0.61580000000000001</v>
      </c>
      <c r="I30" s="83">
        <v>1056</v>
      </c>
      <c r="J30" s="34">
        <v>4.2099999999999999E-2</v>
      </c>
      <c r="K30" s="83">
        <f t="shared" si="2"/>
        <v>25080</v>
      </c>
      <c r="L30" s="44">
        <f t="shared" si="3"/>
        <v>1</v>
      </c>
      <c r="M30" s="163"/>
      <c r="N30" s="163"/>
    </row>
    <row r="31" spans="1:14" x14ac:dyDescent="0.35">
      <c r="A31" s="234"/>
      <c r="B31" s="17" t="s">
        <v>69</v>
      </c>
      <c r="C31" s="83">
        <v>2576</v>
      </c>
      <c r="D31" s="34">
        <v>0.1036</v>
      </c>
      <c r="E31" s="83">
        <v>4984</v>
      </c>
      <c r="F31" s="34">
        <v>0.20050000000000001</v>
      </c>
      <c r="G31" s="83">
        <v>16408</v>
      </c>
      <c r="H31" s="34">
        <v>0.65990000000000004</v>
      </c>
      <c r="I31" s="83">
        <v>896</v>
      </c>
      <c r="J31" s="34">
        <v>3.5999999999999997E-2</v>
      </c>
      <c r="K31" s="83">
        <f t="shared" si="2"/>
        <v>24864</v>
      </c>
      <c r="L31" s="44">
        <f t="shared" si="3"/>
        <v>1</v>
      </c>
      <c r="M31" s="163"/>
      <c r="N31" s="163"/>
    </row>
    <row r="32" spans="1:14" x14ac:dyDescent="0.35">
      <c r="A32" s="235" t="s">
        <v>70</v>
      </c>
      <c r="B32" s="17" t="s">
        <v>71</v>
      </c>
      <c r="C32" s="83">
        <v>528</v>
      </c>
      <c r="D32" s="34">
        <v>8.1100000000000005E-2</v>
      </c>
      <c r="E32" s="83">
        <v>1765</v>
      </c>
      <c r="F32" s="34">
        <v>0.2712</v>
      </c>
      <c r="G32" s="83">
        <v>3764</v>
      </c>
      <c r="H32" s="34">
        <v>0.57830000000000004</v>
      </c>
      <c r="I32" s="83">
        <v>452</v>
      </c>
      <c r="J32" s="34">
        <v>6.9400000000000003E-2</v>
      </c>
      <c r="K32" s="83">
        <f t="shared" si="2"/>
        <v>6509</v>
      </c>
      <c r="L32" s="44">
        <f t="shared" si="3"/>
        <v>1</v>
      </c>
      <c r="M32" s="163"/>
      <c r="N32" s="163"/>
    </row>
    <row r="33" spans="1:14" x14ac:dyDescent="0.35">
      <c r="A33" s="235"/>
      <c r="B33" s="17" t="s">
        <v>72</v>
      </c>
      <c r="C33" s="83">
        <v>903</v>
      </c>
      <c r="D33" s="34">
        <v>4.41E-2</v>
      </c>
      <c r="E33" s="83">
        <v>4882</v>
      </c>
      <c r="F33" s="34">
        <v>0.23860000000000001</v>
      </c>
      <c r="G33" s="83">
        <v>13659</v>
      </c>
      <c r="H33" s="34">
        <v>0.66759999999999997</v>
      </c>
      <c r="I33" s="83">
        <v>1017</v>
      </c>
      <c r="J33" s="34">
        <v>4.9700000000000001E-2</v>
      </c>
      <c r="K33" s="83">
        <f t="shared" si="2"/>
        <v>20461</v>
      </c>
      <c r="L33" s="44">
        <f t="shared" si="3"/>
        <v>0.99999999999999989</v>
      </c>
      <c r="M33" s="163"/>
      <c r="N33" s="163"/>
    </row>
    <row r="34" spans="1:14" x14ac:dyDescent="0.35">
      <c r="A34" s="235"/>
      <c r="B34" s="17" t="s">
        <v>73</v>
      </c>
      <c r="C34" s="83">
        <v>5017</v>
      </c>
      <c r="D34" s="34">
        <v>0.13120000000000001</v>
      </c>
      <c r="E34" s="83">
        <v>10331</v>
      </c>
      <c r="F34" s="34">
        <v>0.2702</v>
      </c>
      <c r="G34" s="83">
        <v>21528</v>
      </c>
      <c r="H34" s="34">
        <v>0.56299999999999994</v>
      </c>
      <c r="I34" s="83">
        <v>1364</v>
      </c>
      <c r="J34" s="34">
        <v>3.5700000000000003E-2</v>
      </c>
      <c r="K34" s="83">
        <f t="shared" si="2"/>
        <v>38240</v>
      </c>
      <c r="L34" s="44">
        <f t="shared" si="3"/>
        <v>1.0001</v>
      </c>
      <c r="M34" s="163"/>
      <c r="N34" s="163"/>
    </row>
    <row r="35" spans="1:14" x14ac:dyDescent="0.35">
      <c r="A35" s="235"/>
      <c r="B35" s="17" t="s">
        <v>74</v>
      </c>
      <c r="C35" s="83">
        <v>1182</v>
      </c>
      <c r="D35" s="34">
        <v>7.6799999999999993E-2</v>
      </c>
      <c r="E35" s="83">
        <v>3114</v>
      </c>
      <c r="F35" s="34">
        <v>0.20250000000000001</v>
      </c>
      <c r="G35" s="83">
        <v>10486</v>
      </c>
      <c r="H35" s="34">
        <v>0.68179999999999996</v>
      </c>
      <c r="I35" s="83">
        <v>599</v>
      </c>
      <c r="J35" s="34">
        <v>3.8899999999999997E-2</v>
      </c>
      <c r="K35" s="83">
        <f t="shared" si="2"/>
        <v>15381</v>
      </c>
      <c r="L35" s="44">
        <f t="shared" si="3"/>
        <v>1</v>
      </c>
      <c r="M35" s="163"/>
      <c r="N35" s="163"/>
    </row>
  </sheetData>
  <mergeCells count="32">
    <mergeCell ref="F5:F6"/>
    <mergeCell ref="G5:G6"/>
    <mergeCell ref="A7:B7"/>
    <mergeCell ref="A5:B6"/>
    <mergeCell ref="C5:C6"/>
    <mergeCell ref="D5:D6"/>
    <mergeCell ref="E5:E6"/>
    <mergeCell ref="H5:H6"/>
    <mergeCell ref="I5:I6"/>
    <mergeCell ref="J5:J6"/>
    <mergeCell ref="K5:K6"/>
    <mergeCell ref="L5:L6"/>
    <mergeCell ref="A8:A10"/>
    <mergeCell ref="A11:A13"/>
    <mergeCell ref="A14:A17"/>
    <mergeCell ref="A23:B24"/>
    <mergeCell ref="C23:C24"/>
    <mergeCell ref="A32:A35"/>
    <mergeCell ref="E23:E24"/>
    <mergeCell ref="F23:F24"/>
    <mergeCell ref="G23:G24"/>
    <mergeCell ref="H23:H24"/>
    <mergeCell ref="D23:D24"/>
    <mergeCell ref="A25:B25"/>
    <mergeCell ref="A26:A28"/>
    <mergeCell ref="A29:A31"/>
    <mergeCell ref="I23:I24"/>
    <mergeCell ref="J23:J24"/>
    <mergeCell ref="M5:N6"/>
    <mergeCell ref="M23:N24"/>
    <mergeCell ref="K23:K24"/>
    <mergeCell ref="L23:L2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1"/>
  <dimension ref="B1:AR38"/>
  <sheetViews>
    <sheetView showGridLines="0" zoomScale="116" zoomScaleNormal="116" workbookViewId="0"/>
  </sheetViews>
  <sheetFormatPr defaultColWidth="10.90625" defaultRowHeight="14.5" x14ac:dyDescent="0.35"/>
  <cols>
    <col min="2" max="2" width="25" customWidth="1"/>
    <col min="3" max="3" width="12.453125" bestFit="1" customWidth="1"/>
    <col min="4" max="4" width="15.81640625" bestFit="1" customWidth="1"/>
    <col min="7" max="7" width="13" bestFit="1" customWidth="1"/>
    <col min="8" max="8" width="15.81640625" bestFit="1" customWidth="1"/>
    <col min="11" max="11" width="12.453125" bestFit="1" customWidth="1"/>
    <col min="12" max="12" width="15.81640625" bestFit="1" customWidth="1"/>
    <col min="17" max="19" width="0" hidden="1" customWidth="1"/>
  </cols>
  <sheetData>
    <row r="1" spans="2:44" x14ac:dyDescent="0.35">
      <c r="B1" t="s">
        <v>463</v>
      </c>
      <c r="V1" s="282"/>
      <c r="W1" s="282"/>
      <c r="X1" s="282"/>
      <c r="Y1" s="282"/>
      <c r="Z1" s="282"/>
      <c r="AA1" s="282"/>
      <c r="AL1" s="282"/>
      <c r="AM1" s="282"/>
      <c r="AN1" s="282"/>
      <c r="AO1" s="282"/>
      <c r="AP1" s="282"/>
      <c r="AQ1" s="282"/>
      <c r="AR1" s="282"/>
    </row>
    <row r="2" spans="2:44" x14ac:dyDescent="0.35">
      <c r="D2" s="64"/>
      <c r="E2" s="64"/>
      <c r="F2" s="64"/>
      <c r="G2" s="64"/>
      <c r="H2" s="64"/>
      <c r="I2" s="64"/>
      <c r="J2" s="64"/>
      <c r="K2" s="64"/>
      <c r="L2" s="64"/>
      <c r="M2" s="64"/>
      <c r="N2" s="64"/>
      <c r="V2" s="282"/>
      <c r="W2" s="282"/>
      <c r="X2" s="282"/>
      <c r="Y2" s="282"/>
      <c r="Z2" s="282"/>
      <c r="AA2" s="282"/>
      <c r="AL2" s="282"/>
      <c r="AM2" s="282"/>
      <c r="AN2" s="282"/>
      <c r="AO2" s="282"/>
      <c r="AP2" s="282"/>
      <c r="AQ2" s="282"/>
      <c r="AR2" s="282"/>
    </row>
    <row r="3" spans="2:44" x14ac:dyDescent="0.35">
      <c r="D3" s="64"/>
      <c r="E3" s="64"/>
      <c r="F3" s="64"/>
      <c r="G3" s="64"/>
      <c r="H3" s="64"/>
      <c r="I3" s="64"/>
      <c r="J3" s="64"/>
      <c r="K3" s="64"/>
      <c r="L3" s="64"/>
      <c r="M3" s="64"/>
      <c r="N3" s="64"/>
      <c r="V3" s="282"/>
      <c r="W3" s="282"/>
      <c r="X3" s="282"/>
      <c r="Y3" s="282"/>
      <c r="Z3" s="282"/>
      <c r="AA3" s="282"/>
      <c r="AL3" s="282"/>
      <c r="AM3" s="282"/>
      <c r="AN3" s="282"/>
      <c r="AO3" s="282"/>
      <c r="AP3" s="282"/>
      <c r="AQ3" s="282"/>
      <c r="AR3" s="282"/>
    </row>
    <row r="4" spans="2:44" x14ac:dyDescent="0.35">
      <c r="B4" s="17"/>
      <c r="C4" s="17" t="s">
        <v>224</v>
      </c>
      <c r="D4" s="64"/>
      <c r="E4" s="64"/>
      <c r="F4" s="64"/>
      <c r="G4" s="64"/>
      <c r="H4" s="64"/>
      <c r="I4" s="64"/>
      <c r="J4" s="64"/>
      <c r="K4" s="64"/>
      <c r="L4" s="64"/>
      <c r="M4" s="64"/>
      <c r="N4" s="64"/>
    </row>
    <row r="5" spans="2:44" x14ac:dyDescent="0.35">
      <c r="B5" s="17" t="s">
        <v>225</v>
      </c>
      <c r="C5" s="36">
        <v>0.1139</v>
      </c>
    </row>
    <row r="6" spans="2:44" x14ac:dyDescent="0.35">
      <c r="B6" s="17" t="s">
        <v>226</v>
      </c>
      <c r="C6" s="36">
        <v>0.11990000000000001</v>
      </c>
    </row>
    <row r="7" spans="2:44" x14ac:dyDescent="0.35">
      <c r="B7" s="17" t="s">
        <v>227</v>
      </c>
      <c r="C7" s="36">
        <v>2.6599999999999999E-2</v>
      </c>
    </row>
    <row r="8" spans="2:44" x14ac:dyDescent="0.35">
      <c r="B8" s="17" t="s">
        <v>228</v>
      </c>
      <c r="C8" s="36">
        <v>1.1299999999999999E-2</v>
      </c>
    </row>
    <row r="11" spans="2:44" x14ac:dyDescent="0.35">
      <c r="B11" t="s">
        <v>464</v>
      </c>
    </row>
    <row r="13" spans="2:44" x14ac:dyDescent="0.35">
      <c r="G13" s="64"/>
      <c r="H13" s="64"/>
    </row>
    <row r="14" spans="2:44" x14ac:dyDescent="0.35">
      <c r="B14" s="17"/>
      <c r="C14" s="279" t="s">
        <v>229</v>
      </c>
      <c r="D14" s="279"/>
      <c r="E14" s="279"/>
      <c r="F14" s="279"/>
      <c r="G14" s="279" t="s">
        <v>230</v>
      </c>
      <c r="H14" s="279"/>
      <c r="I14" s="279"/>
      <c r="J14" s="279"/>
      <c r="K14" s="279" t="s">
        <v>224</v>
      </c>
      <c r="L14" s="279"/>
      <c r="M14" s="279"/>
      <c r="N14" s="279"/>
    </row>
    <row r="15" spans="2:44" x14ac:dyDescent="0.35">
      <c r="B15" s="17"/>
      <c r="C15" s="27" t="s">
        <v>225</v>
      </c>
      <c r="D15" s="27" t="s">
        <v>231</v>
      </c>
      <c r="E15" s="27" t="s">
        <v>232</v>
      </c>
      <c r="F15" s="27" t="s">
        <v>233</v>
      </c>
      <c r="G15" s="27" t="s">
        <v>225</v>
      </c>
      <c r="H15" s="27" t="s">
        <v>231</v>
      </c>
      <c r="I15" s="27" t="s">
        <v>232</v>
      </c>
      <c r="J15" s="27" t="s">
        <v>233</v>
      </c>
      <c r="K15" s="27" t="s">
        <v>225</v>
      </c>
      <c r="L15" s="27" t="s">
        <v>231</v>
      </c>
      <c r="M15" s="27" t="s">
        <v>232</v>
      </c>
      <c r="N15" s="27" t="s">
        <v>233</v>
      </c>
    </row>
    <row r="16" spans="2:44" x14ac:dyDescent="0.35">
      <c r="B16" s="27" t="s">
        <v>121</v>
      </c>
      <c r="C16" s="13">
        <v>0.33500000000000002</v>
      </c>
      <c r="D16" s="13">
        <v>0.22521640000000001</v>
      </c>
      <c r="E16" s="13">
        <v>0.18912200000000001</v>
      </c>
      <c r="F16" s="13">
        <v>0.25056830000000002</v>
      </c>
      <c r="G16" s="13">
        <v>0.29262500000000002</v>
      </c>
      <c r="H16" s="13">
        <v>0.3570779</v>
      </c>
      <c r="I16" s="13">
        <v>0.1161132</v>
      </c>
      <c r="J16" s="13">
        <v>2.5585500000000001E-2</v>
      </c>
      <c r="K16" s="13">
        <v>0.1025131</v>
      </c>
      <c r="L16" s="13">
        <v>8.407829E-2</v>
      </c>
      <c r="M16" s="13">
        <v>2.252359E-2</v>
      </c>
      <c r="N16" s="13">
        <v>1.077735E-2</v>
      </c>
    </row>
    <row r="17" spans="2:14" x14ac:dyDescent="0.35">
      <c r="B17" s="27" t="s">
        <v>123</v>
      </c>
      <c r="C17" s="13">
        <v>0.32045249999999997</v>
      </c>
      <c r="D17" s="13">
        <v>0.22989999999999999</v>
      </c>
      <c r="E17" s="13">
        <v>0.18709410000000001</v>
      </c>
      <c r="F17" s="13">
        <v>0.2625306</v>
      </c>
      <c r="G17" s="13">
        <v>0.43256460000000002</v>
      </c>
      <c r="H17" s="13">
        <v>0.51106759999999996</v>
      </c>
      <c r="I17" s="13">
        <v>0.12560489999999999</v>
      </c>
      <c r="J17" s="13">
        <v>2.70771E-2</v>
      </c>
      <c r="K17" s="13">
        <v>0.1348965</v>
      </c>
      <c r="L17" s="13">
        <v>0.11931840000000001</v>
      </c>
      <c r="M17" s="13">
        <v>2.4830120000000001E-2</v>
      </c>
      <c r="N17" s="13">
        <v>6.0794810000000003E-3</v>
      </c>
    </row>
    <row r="18" spans="2:14" x14ac:dyDescent="0.35">
      <c r="B18" s="27" t="s">
        <v>234</v>
      </c>
      <c r="C18" s="13">
        <v>0.33895930000000002</v>
      </c>
      <c r="D18" s="13">
        <v>0.2115358</v>
      </c>
      <c r="E18" s="13">
        <v>0.17991750000000001</v>
      </c>
      <c r="F18" s="13">
        <v>0.26958739999999998</v>
      </c>
      <c r="G18" s="13">
        <v>0.32897650000000001</v>
      </c>
      <c r="H18" s="13">
        <v>0.54696500000000003</v>
      </c>
      <c r="I18" s="13">
        <v>0.18398320000000001</v>
      </c>
      <c r="J18" s="13">
        <v>4.2368200000000002E-2</v>
      </c>
      <c r="K18" s="13">
        <v>0.1134775</v>
      </c>
      <c r="L18" s="13">
        <v>0.1205162</v>
      </c>
      <c r="M18" s="13">
        <v>3.8452590000000002E-2</v>
      </c>
      <c r="N18" s="13">
        <v>1.227016E-2</v>
      </c>
    </row>
    <row r="19" spans="2:14" x14ac:dyDescent="0.35">
      <c r="B19" s="27" t="s">
        <v>122</v>
      </c>
      <c r="C19" s="13">
        <v>0.33061629999999997</v>
      </c>
      <c r="D19" s="13">
        <v>0.20649439999999999</v>
      </c>
      <c r="E19" s="13">
        <v>0.17894850000000001</v>
      </c>
      <c r="F19" s="13">
        <v>0.28394079999999999</v>
      </c>
      <c r="G19" s="13">
        <v>0.43560860000000001</v>
      </c>
      <c r="H19" s="13">
        <v>0.57963330000000002</v>
      </c>
      <c r="I19" s="13">
        <v>0.14026949999999999</v>
      </c>
      <c r="J19" s="13">
        <v>5.3125699999999998E-2</v>
      </c>
      <c r="K19" s="13">
        <v>0.1407168</v>
      </c>
      <c r="L19" s="13">
        <v>0.1218909</v>
      </c>
      <c r="M19" s="13">
        <v>2.9081070000000001E-2</v>
      </c>
      <c r="N19" s="13">
        <v>1.5186659999999999E-2</v>
      </c>
    </row>
    <row r="20" spans="2:14" x14ac:dyDescent="0.35">
      <c r="B20" s="27" t="s">
        <v>125</v>
      </c>
      <c r="C20" s="13">
        <v>0.32725769999999998</v>
      </c>
      <c r="D20" s="13">
        <v>0.23244629999999999</v>
      </c>
      <c r="E20" s="13">
        <v>0.1509075</v>
      </c>
      <c r="F20" s="13">
        <v>0.28938839999999999</v>
      </c>
      <c r="G20" s="13">
        <v>0.30608659999999999</v>
      </c>
      <c r="H20" s="13">
        <v>0.60946310000000004</v>
      </c>
      <c r="I20" s="13">
        <v>9.4191800000000006E-2</v>
      </c>
      <c r="J20" s="13">
        <v>3.16414E-2</v>
      </c>
      <c r="K20" s="13">
        <v>9.8011429999999997E-2</v>
      </c>
      <c r="L20" s="13">
        <v>0.14707680000000001</v>
      </c>
      <c r="M20" s="13">
        <v>1.9318100000000001E-2</v>
      </c>
      <c r="N20" s="13">
        <v>1.0353040000000001E-2</v>
      </c>
    </row>
    <row r="21" spans="2:14" x14ac:dyDescent="0.35">
      <c r="B21" s="27" t="s">
        <v>209</v>
      </c>
      <c r="C21" s="13">
        <v>0.26511400000000002</v>
      </c>
      <c r="D21" s="13">
        <v>0.26028370000000001</v>
      </c>
      <c r="E21" s="13">
        <v>0.15189440000000001</v>
      </c>
      <c r="F21" s="13">
        <v>0.32270789999999999</v>
      </c>
      <c r="G21" s="13">
        <v>0.25914379999999998</v>
      </c>
      <c r="H21" s="13">
        <v>0.54633430000000005</v>
      </c>
      <c r="I21" s="13">
        <v>6.4785999999999996E-2</v>
      </c>
      <c r="J21" s="13">
        <v>3.7887499999999998E-2</v>
      </c>
      <c r="K21" s="13">
        <v>7.1633589999999997E-2</v>
      </c>
      <c r="L21" s="13">
        <v>0.14044609999999999</v>
      </c>
      <c r="M21" s="13">
        <v>1.9772020000000001E-2</v>
      </c>
      <c r="N21" s="13">
        <v>2.3544369999999998E-2</v>
      </c>
    </row>
    <row r="23" spans="2:14" x14ac:dyDescent="0.35">
      <c r="G23" s="88"/>
    </row>
    <row r="24" spans="2:14" x14ac:dyDescent="0.35">
      <c r="G24" s="88"/>
    </row>
    <row r="35" spans="22:44" x14ac:dyDescent="0.35">
      <c r="V35" s="282"/>
      <c r="W35" s="282"/>
      <c r="X35" s="282"/>
      <c r="Y35" s="282"/>
      <c r="Z35" s="282"/>
      <c r="AA35" s="282"/>
      <c r="AB35" s="282"/>
    </row>
    <row r="36" spans="22:44" x14ac:dyDescent="0.35">
      <c r="V36" s="282"/>
      <c r="W36" s="282"/>
      <c r="X36" s="282"/>
      <c r="Y36" s="282"/>
      <c r="Z36" s="282"/>
      <c r="AA36" s="282"/>
      <c r="AB36" s="282"/>
      <c r="AL36" s="282"/>
      <c r="AM36" s="282"/>
      <c r="AN36" s="282"/>
      <c r="AO36" s="282"/>
      <c r="AP36" s="282"/>
      <c r="AQ36" s="282"/>
      <c r="AR36" s="282"/>
    </row>
    <row r="37" spans="22:44" x14ac:dyDescent="0.35">
      <c r="V37" s="282"/>
      <c r="W37" s="282"/>
      <c r="X37" s="282"/>
      <c r="Y37" s="282"/>
      <c r="Z37" s="282"/>
      <c r="AA37" s="282"/>
      <c r="AB37" s="282"/>
      <c r="AL37" s="282"/>
      <c r="AM37" s="282"/>
      <c r="AN37" s="282"/>
      <c r="AO37" s="282"/>
      <c r="AP37" s="282"/>
      <c r="AQ37" s="282"/>
      <c r="AR37" s="282"/>
    </row>
    <row r="38" spans="22:44" ht="29.25" customHeight="1" x14ac:dyDescent="0.35">
      <c r="AL38" s="282"/>
      <c r="AM38" s="282"/>
      <c r="AN38" s="282"/>
      <c r="AO38" s="282"/>
      <c r="AP38" s="282"/>
      <c r="AQ38" s="282"/>
      <c r="AR38" s="282"/>
    </row>
  </sheetData>
  <mergeCells count="7">
    <mergeCell ref="V1:AA3"/>
    <mergeCell ref="AL1:AR3"/>
    <mergeCell ref="AL36:AR38"/>
    <mergeCell ref="V35:AB37"/>
    <mergeCell ref="C14:F14"/>
    <mergeCell ref="G14:J14"/>
    <mergeCell ref="K14:N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2"/>
  <dimension ref="C5:C6"/>
  <sheetViews>
    <sheetView showGridLines="0" workbookViewId="0">
      <selection activeCell="C6" sqref="C6"/>
    </sheetView>
  </sheetViews>
  <sheetFormatPr defaultColWidth="11.453125" defaultRowHeight="14.5" x14ac:dyDescent="0.35"/>
  <sheetData>
    <row r="5" spans="3:3" x14ac:dyDescent="0.35">
      <c r="C5" s="1" t="s">
        <v>466</v>
      </c>
    </row>
    <row r="6" spans="3:3" x14ac:dyDescent="0.35">
      <c r="C6" t="s">
        <v>235</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3"/>
  <dimension ref="B1:AD24"/>
  <sheetViews>
    <sheetView showGridLines="0" zoomScale="96" zoomScaleNormal="96" workbookViewId="0"/>
  </sheetViews>
  <sheetFormatPr defaultColWidth="10.90625" defaultRowHeight="14.5" x14ac:dyDescent="0.35"/>
  <cols>
    <col min="10" max="10" width="0" hidden="1" customWidth="1"/>
    <col min="11" max="11" width="53.1796875" hidden="1" customWidth="1"/>
  </cols>
  <sheetData>
    <row r="1" spans="2:30" x14ac:dyDescent="0.35">
      <c r="B1" t="s">
        <v>467</v>
      </c>
      <c r="O1" s="282"/>
      <c r="P1" s="282"/>
      <c r="Q1" s="282"/>
      <c r="R1" s="282"/>
      <c r="S1" s="282"/>
      <c r="T1" s="282"/>
      <c r="U1" s="282"/>
      <c r="X1" s="282"/>
      <c r="Y1" s="282"/>
      <c r="Z1" s="282"/>
      <c r="AA1" s="282"/>
      <c r="AB1" s="282"/>
      <c r="AC1" s="282"/>
      <c r="AD1" s="282"/>
    </row>
    <row r="2" spans="2:30" x14ac:dyDescent="0.35">
      <c r="O2" s="282"/>
      <c r="P2" s="282"/>
      <c r="Q2" s="282"/>
      <c r="R2" s="282"/>
      <c r="S2" s="282"/>
      <c r="T2" s="282"/>
      <c r="U2" s="282"/>
      <c r="X2" s="282"/>
      <c r="Y2" s="282"/>
      <c r="Z2" s="282"/>
      <c r="AA2" s="282"/>
      <c r="AB2" s="282"/>
      <c r="AC2" s="282"/>
      <c r="AD2" s="282"/>
    </row>
    <row r="3" spans="2:30" ht="36.75" customHeight="1" x14ac:dyDescent="0.35">
      <c r="O3" s="282"/>
      <c r="P3" s="282"/>
      <c r="Q3" s="282"/>
      <c r="R3" s="282"/>
      <c r="S3" s="282"/>
      <c r="T3" s="282"/>
      <c r="U3" s="282"/>
      <c r="X3" s="282"/>
      <c r="Y3" s="282"/>
      <c r="Z3" s="282"/>
      <c r="AA3" s="282"/>
      <c r="AB3" s="282"/>
      <c r="AC3" s="282"/>
      <c r="AD3" s="282"/>
    </row>
    <row r="4" spans="2:30" ht="44.5" customHeight="1" x14ac:dyDescent="0.35">
      <c r="B4" s="283"/>
      <c r="C4" s="283"/>
      <c r="D4" s="276" t="s">
        <v>236</v>
      </c>
      <c r="E4" s="276"/>
      <c r="F4" s="276" t="s">
        <v>388</v>
      </c>
      <c r="G4" s="276"/>
      <c r="H4" s="281" t="s">
        <v>59</v>
      </c>
      <c r="I4" s="281"/>
      <c r="J4" s="272" t="s">
        <v>356</v>
      </c>
      <c r="K4" s="272"/>
    </row>
    <row r="5" spans="2:30" x14ac:dyDescent="0.35">
      <c r="B5" s="283"/>
      <c r="C5" s="283"/>
      <c r="D5" s="33" t="s">
        <v>110</v>
      </c>
      <c r="E5" s="27" t="s">
        <v>61</v>
      </c>
      <c r="F5" s="33" t="s">
        <v>110</v>
      </c>
      <c r="G5" s="27" t="s">
        <v>61</v>
      </c>
      <c r="H5" s="33" t="s">
        <v>110</v>
      </c>
      <c r="I5" s="27" t="s">
        <v>61</v>
      </c>
      <c r="J5" s="272"/>
      <c r="K5" s="272"/>
    </row>
    <row r="6" spans="2:30" x14ac:dyDescent="0.35">
      <c r="B6" s="335" t="s">
        <v>59</v>
      </c>
      <c r="C6" s="335"/>
      <c r="D6" s="9">
        <f>SUM(D7:D9)</f>
        <v>35842</v>
      </c>
      <c r="E6" s="21">
        <f>(SUM(D7:D9)/SUM(H7:H9)*100)/100</f>
        <v>0.57182514358647096</v>
      </c>
      <c r="F6" s="9">
        <f>SUM(F7:F9)</f>
        <v>26838</v>
      </c>
      <c r="G6" s="21">
        <f>(SUM(F7:F9)/SUM(H7:H9)*100)/100</f>
        <v>0.42817485641352904</v>
      </c>
      <c r="H6" s="9">
        <f>SUM(H7:H9)</f>
        <v>62680</v>
      </c>
      <c r="I6" s="21">
        <v>1</v>
      </c>
      <c r="J6" s="163" t="s">
        <v>236</v>
      </c>
      <c r="K6" s="163" t="s">
        <v>237</v>
      </c>
    </row>
    <row r="7" spans="2:30" x14ac:dyDescent="0.35">
      <c r="B7" s="234" t="s">
        <v>62</v>
      </c>
      <c r="C7" s="31" t="s">
        <v>63</v>
      </c>
      <c r="D7" s="9">
        <v>21160</v>
      </c>
      <c r="E7" s="21">
        <v>0.49886835156544701</v>
      </c>
      <c r="F7" s="9">
        <v>21256</v>
      </c>
      <c r="G7" s="53">
        <v>0.50113164843455305</v>
      </c>
      <c r="H7" s="9">
        <v>42416</v>
      </c>
      <c r="I7" s="21">
        <v>1</v>
      </c>
      <c r="J7" s="162">
        <v>0.57182514358647096</v>
      </c>
      <c r="K7" s="195">
        <v>0.42817485641352904</v>
      </c>
    </row>
    <row r="8" spans="2:30" x14ac:dyDescent="0.35">
      <c r="B8" s="234"/>
      <c r="C8" s="17" t="s">
        <v>64</v>
      </c>
      <c r="D8" s="9">
        <v>10684</v>
      </c>
      <c r="E8" s="21">
        <v>0.70638016528925618</v>
      </c>
      <c r="F8" s="9">
        <v>4441</v>
      </c>
      <c r="G8" s="53">
        <v>0.29361983471074382</v>
      </c>
      <c r="H8" s="9">
        <v>15125</v>
      </c>
      <c r="I8" s="21">
        <v>1</v>
      </c>
      <c r="J8" s="163"/>
      <c r="K8" s="163"/>
    </row>
    <row r="9" spans="2:30" x14ac:dyDescent="0.35">
      <c r="B9" s="234"/>
      <c r="C9" s="17" t="s">
        <v>65</v>
      </c>
      <c r="D9" s="9">
        <v>3998</v>
      </c>
      <c r="E9" s="21">
        <v>0.7779723681650127</v>
      </c>
      <c r="F9" s="9">
        <v>1141</v>
      </c>
      <c r="G9" s="53">
        <v>0.22202763183498736</v>
      </c>
      <c r="H9" s="9">
        <v>5139</v>
      </c>
      <c r="I9" s="21">
        <v>1</v>
      </c>
      <c r="J9" s="163"/>
      <c r="K9" s="163"/>
    </row>
    <row r="10" spans="2:30" x14ac:dyDescent="0.35">
      <c r="B10" s="234" t="s">
        <v>66</v>
      </c>
      <c r="C10" s="17" t="s">
        <v>67</v>
      </c>
      <c r="D10" s="9">
        <v>15513</v>
      </c>
      <c r="E10" s="21">
        <v>0.5837001918952478</v>
      </c>
      <c r="F10" s="9">
        <v>11064</v>
      </c>
      <c r="G10" s="53">
        <v>0.41629980810475226</v>
      </c>
      <c r="H10" s="9">
        <v>26577</v>
      </c>
      <c r="I10" s="21">
        <v>1</v>
      </c>
      <c r="J10" s="163"/>
      <c r="K10" s="163"/>
    </row>
    <row r="11" spans="2:30" x14ac:dyDescent="0.35">
      <c r="B11" s="234"/>
      <c r="C11" s="17" t="s">
        <v>68</v>
      </c>
      <c r="D11" s="9">
        <v>8877</v>
      </c>
      <c r="E11" s="21">
        <v>0.6127562642369021</v>
      </c>
      <c r="F11" s="9">
        <v>5610</v>
      </c>
      <c r="G11" s="53">
        <v>0.38724373576309795</v>
      </c>
      <c r="H11" s="9">
        <v>14487</v>
      </c>
      <c r="I11" s="21">
        <v>1</v>
      </c>
      <c r="J11" s="163"/>
      <c r="K11" s="163"/>
    </row>
    <row r="12" spans="2:30" x14ac:dyDescent="0.35">
      <c r="B12" s="234"/>
      <c r="C12" s="17" t="s">
        <v>69</v>
      </c>
      <c r="D12" s="9">
        <v>11452</v>
      </c>
      <c r="E12" s="21">
        <v>0.52979274611398963</v>
      </c>
      <c r="F12" s="9">
        <v>10164</v>
      </c>
      <c r="G12" s="53">
        <v>0.47020725388601037</v>
      </c>
      <c r="H12" s="9">
        <v>21616</v>
      </c>
      <c r="I12" s="21">
        <v>1</v>
      </c>
      <c r="J12" s="163"/>
      <c r="K12" s="163"/>
    </row>
    <row r="13" spans="2:30" x14ac:dyDescent="0.35">
      <c r="B13" s="235" t="s">
        <v>70</v>
      </c>
      <c r="C13" s="17" t="s">
        <v>71</v>
      </c>
      <c r="D13" s="9">
        <v>2356</v>
      </c>
      <c r="E13" s="21">
        <v>0.51284283848498036</v>
      </c>
      <c r="F13" s="9">
        <v>2238</v>
      </c>
      <c r="G13" s="53">
        <v>0.48715716151501959</v>
      </c>
      <c r="H13" s="9">
        <v>4594</v>
      </c>
      <c r="I13" s="21">
        <v>1</v>
      </c>
      <c r="J13" s="163"/>
      <c r="K13" s="163"/>
    </row>
    <row r="14" spans="2:30" x14ac:dyDescent="0.35">
      <c r="B14" s="235"/>
      <c r="C14" s="17" t="s">
        <v>72</v>
      </c>
      <c r="D14" s="9">
        <v>8644</v>
      </c>
      <c r="E14" s="21">
        <v>0.5372948781700646</v>
      </c>
      <c r="F14" s="9">
        <v>7444</v>
      </c>
      <c r="G14" s="53">
        <v>0.46270512182993534</v>
      </c>
      <c r="H14" s="9">
        <v>16088</v>
      </c>
      <c r="I14" s="21">
        <v>1</v>
      </c>
      <c r="J14" s="163"/>
      <c r="K14" s="163"/>
    </row>
    <row r="15" spans="2:30" x14ac:dyDescent="0.35">
      <c r="B15" s="235"/>
      <c r="C15" s="17" t="s">
        <v>73</v>
      </c>
      <c r="D15" s="9">
        <v>19276</v>
      </c>
      <c r="E15" s="21">
        <v>0.63984598021642436</v>
      </c>
      <c r="F15" s="9">
        <v>10850</v>
      </c>
      <c r="G15" s="53">
        <v>0.36015401978357564</v>
      </c>
      <c r="H15" s="9">
        <v>30126</v>
      </c>
      <c r="I15" s="21">
        <v>1</v>
      </c>
      <c r="J15" s="163"/>
      <c r="K15" s="163"/>
    </row>
    <row r="16" spans="2:30" x14ac:dyDescent="0.35">
      <c r="B16" s="235"/>
      <c r="C16" s="17" t="s">
        <v>74</v>
      </c>
      <c r="D16" s="9">
        <v>5566</v>
      </c>
      <c r="E16" s="21">
        <v>0.46883423180592992</v>
      </c>
      <c r="F16" s="9">
        <v>6306</v>
      </c>
      <c r="G16" s="53">
        <v>0.53116576819407013</v>
      </c>
      <c r="H16" s="9">
        <v>11872</v>
      </c>
      <c r="I16" s="21">
        <v>1</v>
      </c>
      <c r="J16" s="163"/>
      <c r="K16" s="163"/>
    </row>
    <row r="17" spans="2:30" x14ac:dyDescent="0.35">
      <c r="B17" t="s">
        <v>387</v>
      </c>
    </row>
    <row r="18" spans="2:30" x14ac:dyDescent="0.35">
      <c r="F18" s="32"/>
    </row>
    <row r="22" spans="2:30" x14ac:dyDescent="0.35">
      <c r="O22" s="282"/>
      <c r="P22" s="282"/>
      <c r="Q22" s="282"/>
      <c r="R22" s="282"/>
      <c r="S22" s="282"/>
      <c r="T22" s="282"/>
      <c r="U22" s="282"/>
      <c r="X22" s="282"/>
      <c r="Y22" s="282"/>
      <c r="Z22" s="282"/>
      <c r="AA22" s="282"/>
      <c r="AB22" s="282"/>
      <c r="AC22" s="282"/>
      <c r="AD22" s="282"/>
    </row>
    <row r="23" spans="2:30" x14ac:dyDescent="0.35">
      <c r="O23" s="282"/>
      <c r="P23" s="282"/>
      <c r="Q23" s="282"/>
      <c r="R23" s="282"/>
      <c r="S23" s="282"/>
      <c r="T23" s="282"/>
      <c r="U23" s="282"/>
      <c r="X23" s="282"/>
      <c r="Y23" s="282"/>
      <c r="Z23" s="282"/>
      <c r="AA23" s="282"/>
      <c r="AB23" s="282"/>
      <c r="AC23" s="282"/>
      <c r="AD23" s="282"/>
    </row>
    <row r="24" spans="2:30" x14ac:dyDescent="0.35">
      <c r="O24" s="282"/>
      <c r="P24" s="282"/>
      <c r="Q24" s="282"/>
      <c r="R24" s="282"/>
      <c r="S24" s="282"/>
      <c r="T24" s="282"/>
      <c r="U24" s="282"/>
      <c r="X24" s="282"/>
      <c r="Y24" s="282"/>
      <c r="Z24" s="282"/>
      <c r="AA24" s="282"/>
      <c r="AB24" s="282"/>
      <c r="AC24" s="282"/>
      <c r="AD24" s="282"/>
    </row>
  </sheetData>
  <mergeCells count="13">
    <mergeCell ref="H4:I4"/>
    <mergeCell ref="B6:C6"/>
    <mergeCell ref="B7:B9"/>
    <mergeCell ref="B10:B12"/>
    <mergeCell ref="B13:B16"/>
    <mergeCell ref="B4:C5"/>
    <mergeCell ref="D4:E4"/>
    <mergeCell ref="F4:G4"/>
    <mergeCell ref="J4:K5"/>
    <mergeCell ref="O1:U3"/>
    <mergeCell ref="X1:AD3"/>
    <mergeCell ref="O22:U24"/>
    <mergeCell ref="X22:AD24"/>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4"/>
  <dimension ref="A1:AQ57"/>
  <sheetViews>
    <sheetView showGridLines="0" zoomScale="112" zoomScaleNormal="112" workbookViewId="0"/>
  </sheetViews>
  <sheetFormatPr defaultColWidth="10.90625" defaultRowHeight="14.5" x14ac:dyDescent="0.35"/>
  <cols>
    <col min="21" max="21" width="14.36328125" hidden="1" customWidth="1"/>
    <col min="22" max="23" width="0" hidden="1" customWidth="1"/>
    <col min="25" max="26" width="0" hidden="1" customWidth="1"/>
  </cols>
  <sheetData>
    <row r="1" spans="1:43" x14ac:dyDescent="0.35">
      <c r="A1" t="s">
        <v>469</v>
      </c>
      <c r="N1" s="2" t="s">
        <v>468</v>
      </c>
      <c r="AB1" s="282"/>
      <c r="AC1" s="282"/>
      <c r="AD1" s="282"/>
      <c r="AE1" s="282"/>
      <c r="AF1" s="282"/>
      <c r="AG1" s="282"/>
      <c r="AH1" s="282"/>
      <c r="AK1" s="282"/>
      <c r="AL1" s="282"/>
      <c r="AM1" s="282"/>
      <c r="AN1" s="282"/>
      <c r="AO1" s="282"/>
      <c r="AP1" s="282"/>
      <c r="AQ1" s="282"/>
    </row>
    <row r="2" spans="1:43" ht="34.25" customHeight="1" x14ac:dyDescent="0.35">
      <c r="A2" s="279"/>
      <c r="B2" s="279"/>
      <c r="C2" s="276" t="s">
        <v>239</v>
      </c>
      <c r="D2" s="337" t="s">
        <v>241</v>
      </c>
      <c r="E2" s="337"/>
      <c r="F2" s="337"/>
      <c r="G2" s="337"/>
      <c r="N2" s="279"/>
      <c r="O2" s="279"/>
      <c r="P2" s="276" t="s">
        <v>239</v>
      </c>
      <c r="Q2" s="276" t="s">
        <v>389</v>
      </c>
      <c r="R2" s="276"/>
      <c r="S2" s="276"/>
      <c r="T2" s="276"/>
      <c r="U2" s="64"/>
      <c r="AB2" s="282"/>
      <c r="AC2" s="282"/>
      <c r="AD2" s="282"/>
      <c r="AE2" s="282"/>
      <c r="AF2" s="282"/>
      <c r="AG2" s="282"/>
      <c r="AH2" s="282"/>
      <c r="AK2" s="282"/>
      <c r="AL2" s="282"/>
      <c r="AM2" s="282"/>
      <c r="AN2" s="282"/>
      <c r="AO2" s="282"/>
      <c r="AP2" s="282"/>
      <c r="AQ2" s="282"/>
    </row>
    <row r="3" spans="1:43" ht="29" x14ac:dyDescent="0.35">
      <c r="A3" s="279"/>
      <c r="B3" s="279"/>
      <c r="C3" s="276"/>
      <c r="D3" s="37" t="s">
        <v>336</v>
      </c>
      <c r="E3" s="37" t="s">
        <v>100</v>
      </c>
      <c r="F3" s="37" t="s">
        <v>96</v>
      </c>
      <c r="G3" s="58" t="s">
        <v>97</v>
      </c>
      <c r="N3" s="279"/>
      <c r="O3" s="279"/>
      <c r="P3" s="276"/>
      <c r="Q3" s="37" t="s">
        <v>336</v>
      </c>
      <c r="R3" s="37" t="s">
        <v>100</v>
      </c>
      <c r="S3" s="37" t="s">
        <v>96</v>
      </c>
      <c r="T3" s="58" t="s">
        <v>97</v>
      </c>
      <c r="U3" s="272" t="s">
        <v>356</v>
      </c>
      <c r="V3" s="272"/>
      <c r="W3" s="272"/>
      <c r="AB3" s="282"/>
      <c r="AC3" s="282"/>
      <c r="AD3" s="282"/>
      <c r="AE3" s="282"/>
      <c r="AF3" s="282"/>
      <c r="AG3" s="282"/>
      <c r="AH3" s="282"/>
      <c r="AK3" s="282"/>
      <c r="AL3" s="282"/>
      <c r="AM3" s="282"/>
      <c r="AN3" s="282"/>
      <c r="AO3" s="282"/>
      <c r="AP3" s="282"/>
      <c r="AQ3" s="282"/>
    </row>
    <row r="4" spans="1:43" x14ac:dyDescent="0.35">
      <c r="A4" s="335" t="s">
        <v>59</v>
      </c>
      <c r="B4" s="335"/>
      <c r="C4" s="152">
        <v>33928</v>
      </c>
      <c r="D4" s="146">
        <v>21.016688438928806</v>
      </c>
      <c r="E4" s="146">
        <v>35.03943949142927</v>
      </c>
      <c r="F4" s="143">
        <v>1</v>
      </c>
      <c r="G4" s="143">
        <v>480</v>
      </c>
      <c r="N4" s="335" t="s">
        <v>59</v>
      </c>
      <c r="O4" s="335"/>
      <c r="P4" s="152">
        <v>35230</v>
      </c>
      <c r="Q4" s="146">
        <v>21.430767331316748</v>
      </c>
      <c r="R4" s="146">
        <v>34.922716703621738</v>
      </c>
      <c r="S4" s="151">
        <v>1</v>
      </c>
      <c r="T4" s="151">
        <v>480</v>
      </c>
      <c r="U4" s="163"/>
      <c r="V4" s="163">
        <v>2021</v>
      </c>
      <c r="W4" s="163">
        <v>2022</v>
      </c>
    </row>
    <row r="5" spans="1:43" x14ac:dyDescent="0.35">
      <c r="A5" s="234" t="s">
        <v>62</v>
      </c>
      <c r="B5" s="31" t="s">
        <v>63</v>
      </c>
      <c r="C5" s="152">
        <v>19791</v>
      </c>
      <c r="D5" s="146">
        <v>9.5916060436485733</v>
      </c>
      <c r="E5" s="146">
        <v>16.416506363245098</v>
      </c>
      <c r="F5" s="143">
        <v>1</v>
      </c>
      <c r="G5" s="143">
        <v>200</v>
      </c>
      <c r="N5" s="234" t="s">
        <v>62</v>
      </c>
      <c r="O5" s="31" t="s">
        <v>63</v>
      </c>
      <c r="P5" s="152">
        <v>20614</v>
      </c>
      <c r="Q5" s="146">
        <v>9.881990845477981</v>
      </c>
      <c r="R5" s="146">
        <v>17.039687728357997</v>
      </c>
      <c r="S5" s="151">
        <v>1</v>
      </c>
      <c r="T5" s="151">
        <v>200</v>
      </c>
      <c r="U5" s="197" t="s">
        <v>63</v>
      </c>
      <c r="V5" s="201">
        <f>D5</f>
        <v>9.5916060436485733</v>
      </c>
      <c r="W5" s="201">
        <f>Q5</f>
        <v>9.881990845477981</v>
      </c>
    </row>
    <row r="6" spans="1:43" x14ac:dyDescent="0.35">
      <c r="A6" s="234"/>
      <c r="B6" s="17" t="s">
        <v>64</v>
      </c>
      <c r="C6" s="152">
        <v>10228</v>
      </c>
      <c r="D6" s="146">
        <v>26.675328947368399</v>
      </c>
      <c r="E6" s="146">
        <v>28.654484218739579</v>
      </c>
      <c r="F6" s="143">
        <v>1</v>
      </c>
      <c r="G6" s="143">
        <v>400</v>
      </c>
      <c r="N6" s="234"/>
      <c r="O6" s="17" t="s">
        <v>64</v>
      </c>
      <c r="P6" s="152">
        <v>10618</v>
      </c>
      <c r="Q6" s="146">
        <v>25.222857737104825</v>
      </c>
      <c r="R6" s="146">
        <v>18.345704942738227</v>
      </c>
      <c r="S6" s="151">
        <v>1</v>
      </c>
      <c r="T6" s="151">
        <v>120</v>
      </c>
      <c r="U6" s="163" t="s">
        <v>64</v>
      </c>
      <c r="V6" s="201">
        <f t="shared" ref="V6:V14" si="0">D6</f>
        <v>26.675328947368399</v>
      </c>
      <c r="W6" s="201">
        <f t="shared" ref="W6:W14" si="1">Q6</f>
        <v>25.222857737104825</v>
      </c>
    </row>
    <row r="7" spans="1:43" x14ac:dyDescent="0.35">
      <c r="A7" s="234"/>
      <c r="B7" s="17" t="s">
        <v>65</v>
      </c>
      <c r="C7" s="152">
        <v>3909</v>
      </c>
      <c r="D7" s="146">
        <v>63.044077134986225</v>
      </c>
      <c r="E7" s="146">
        <v>66.923478565989001</v>
      </c>
      <c r="F7" s="143">
        <v>2</v>
      </c>
      <c r="G7" s="143">
        <v>480</v>
      </c>
      <c r="N7" s="234"/>
      <c r="O7" s="17" t="s">
        <v>65</v>
      </c>
      <c r="P7" s="152">
        <v>3998</v>
      </c>
      <c r="Q7" s="146">
        <v>69.918940397350994</v>
      </c>
      <c r="R7" s="146">
        <v>71.341226048604383</v>
      </c>
      <c r="S7" s="151">
        <v>2</v>
      </c>
      <c r="T7" s="151">
        <v>480</v>
      </c>
      <c r="U7" s="163" t="s">
        <v>65</v>
      </c>
      <c r="V7" s="201">
        <f t="shared" si="0"/>
        <v>63.044077134986225</v>
      </c>
      <c r="W7" s="201">
        <f t="shared" si="1"/>
        <v>69.918940397350994</v>
      </c>
    </row>
    <row r="8" spans="1:43" x14ac:dyDescent="0.35">
      <c r="A8" s="234" t="s">
        <v>66</v>
      </c>
      <c r="B8" s="17" t="s">
        <v>67</v>
      </c>
      <c r="C8" s="152">
        <v>14412</v>
      </c>
      <c r="D8" s="146">
        <v>18.749650023331778</v>
      </c>
      <c r="E8" s="146">
        <v>23.667012671523423</v>
      </c>
      <c r="F8" s="143">
        <v>1</v>
      </c>
      <c r="G8" s="143">
        <v>200</v>
      </c>
      <c r="N8" s="283" t="s">
        <v>66</v>
      </c>
      <c r="O8" s="17" t="s">
        <v>67</v>
      </c>
      <c r="P8" s="152">
        <v>15254</v>
      </c>
      <c r="Q8" s="146">
        <v>18.700655807065793</v>
      </c>
      <c r="R8" s="146">
        <v>23.603300975038739</v>
      </c>
      <c r="S8" s="151">
        <v>1</v>
      </c>
      <c r="T8" s="151">
        <v>200</v>
      </c>
      <c r="U8" s="163" t="s">
        <v>67</v>
      </c>
      <c r="V8" s="201">
        <f t="shared" si="0"/>
        <v>18.749650023331778</v>
      </c>
      <c r="W8" s="201">
        <f t="shared" si="1"/>
        <v>18.700655807065793</v>
      </c>
    </row>
    <row r="9" spans="1:43" x14ac:dyDescent="0.35">
      <c r="A9" s="234"/>
      <c r="B9" s="17" t="s">
        <v>68</v>
      </c>
      <c r="C9" s="152">
        <v>8316</v>
      </c>
      <c r="D9" s="146">
        <v>20.495575221238937</v>
      </c>
      <c r="E9" s="146">
        <v>37.964129004272053</v>
      </c>
      <c r="F9" s="143">
        <v>1</v>
      </c>
      <c r="G9" s="143">
        <v>330</v>
      </c>
      <c r="N9" s="283"/>
      <c r="O9" s="17" t="s">
        <v>68</v>
      </c>
      <c r="P9" s="152">
        <v>8580</v>
      </c>
      <c r="Q9" s="146">
        <v>22.008583690987123</v>
      </c>
      <c r="R9" s="146">
        <v>40.111579276756153</v>
      </c>
      <c r="S9" s="151">
        <v>1</v>
      </c>
      <c r="T9" s="151">
        <v>330</v>
      </c>
      <c r="U9" s="163" t="s">
        <v>68</v>
      </c>
      <c r="V9" s="201">
        <f t="shared" si="0"/>
        <v>20.495575221238937</v>
      </c>
      <c r="W9" s="201">
        <f t="shared" si="1"/>
        <v>22.008583690987123</v>
      </c>
    </row>
    <row r="10" spans="1:43" x14ac:dyDescent="0.35">
      <c r="A10" s="234"/>
      <c r="B10" s="17" t="s">
        <v>69</v>
      </c>
      <c r="C10" s="152">
        <v>11200</v>
      </c>
      <c r="D10" s="146">
        <v>24.222826086956523</v>
      </c>
      <c r="E10" s="146">
        <v>43.470792852716052</v>
      </c>
      <c r="F10" s="143">
        <v>1</v>
      </c>
      <c r="G10" s="143">
        <v>480</v>
      </c>
      <c r="N10" s="283"/>
      <c r="O10" s="17" t="s">
        <v>69</v>
      </c>
      <c r="P10" s="152">
        <v>11396</v>
      </c>
      <c r="Q10" s="146">
        <v>24.686170212765958</v>
      </c>
      <c r="R10" s="146">
        <v>42.508494232577313</v>
      </c>
      <c r="S10" s="151">
        <v>1</v>
      </c>
      <c r="T10" s="151">
        <v>480</v>
      </c>
      <c r="U10" s="163" t="s">
        <v>69</v>
      </c>
      <c r="V10" s="201">
        <f t="shared" si="0"/>
        <v>24.222826086956523</v>
      </c>
      <c r="W10" s="201">
        <f t="shared" si="1"/>
        <v>24.686170212765958</v>
      </c>
    </row>
    <row r="11" spans="1:43" x14ac:dyDescent="0.35">
      <c r="A11" s="235" t="s">
        <v>70</v>
      </c>
      <c r="B11" s="17" t="s">
        <v>71</v>
      </c>
      <c r="C11" s="152">
        <v>2234</v>
      </c>
      <c r="D11" s="146">
        <v>26.217613927291346</v>
      </c>
      <c r="E11" s="146">
        <v>61.900727446800531</v>
      </c>
      <c r="F11" s="143">
        <v>1</v>
      </c>
      <c r="G11" s="143">
        <v>480</v>
      </c>
      <c r="N11" s="276" t="s">
        <v>70</v>
      </c>
      <c r="O11" s="17" t="s">
        <v>71</v>
      </c>
      <c r="P11" s="152">
        <v>2323</v>
      </c>
      <c r="Q11" s="146">
        <v>32.57002341920375</v>
      </c>
      <c r="R11" s="146">
        <v>72.254747192131873</v>
      </c>
      <c r="S11" s="151">
        <v>1</v>
      </c>
      <c r="T11" s="151">
        <v>480</v>
      </c>
      <c r="U11" s="163" t="s">
        <v>71</v>
      </c>
      <c r="V11" s="201">
        <f t="shared" si="0"/>
        <v>26.217613927291346</v>
      </c>
      <c r="W11" s="201">
        <f t="shared" si="1"/>
        <v>32.57002341920375</v>
      </c>
    </row>
    <row r="12" spans="1:43" x14ac:dyDescent="0.35">
      <c r="A12" s="235"/>
      <c r="B12" s="17" t="s">
        <v>72</v>
      </c>
      <c r="C12" s="152">
        <v>8064</v>
      </c>
      <c r="D12" s="146">
        <v>14.446396458707982</v>
      </c>
      <c r="E12" s="146">
        <v>19.529349015522293</v>
      </c>
      <c r="F12" s="143">
        <v>1</v>
      </c>
      <c r="G12" s="143">
        <v>138</v>
      </c>
      <c r="N12" s="276"/>
      <c r="O12" s="17" t="s">
        <v>72</v>
      </c>
      <c r="P12" s="152">
        <v>8485</v>
      </c>
      <c r="Q12" s="146">
        <v>15.423199490121096</v>
      </c>
      <c r="R12" s="146">
        <v>21.20428002295267</v>
      </c>
      <c r="S12" s="151">
        <v>1</v>
      </c>
      <c r="T12" s="151">
        <v>138</v>
      </c>
      <c r="U12" s="163" t="s">
        <v>72</v>
      </c>
      <c r="V12" s="201">
        <f t="shared" si="0"/>
        <v>14.446396458707982</v>
      </c>
      <c r="W12" s="201">
        <f t="shared" si="1"/>
        <v>15.423199490121096</v>
      </c>
    </row>
    <row r="13" spans="1:43" x14ac:dyDescent="0.35">
      <c r="A13" s="235"/>
      <c r="B13" s="17" t="s">
        <v>73</v>
      </c>
      <c r="C13" s="152">
        <v>18356</v>
      </c>
      <c r="D13" s="146">
        <v>24.015158777711203</v>
      </c>
      <c r="E13" s="146">
        <v>36.649595243270426</v>
      </c>
      <c r="F13" s="143">
        <v>1</v>
      </c>
      <c r="G13" s="143">
        <v>400</v>
      </c>
      <c r="N13" s="276"/>
      <c r="O13" s="17" t="s">
        <v>73</v>
      </c>
      <c r="P13" s="152">
        <v>18992</v>
      </c>
      <c r="Q13" s="146">
        <v>23.832422796020474</v>
      </c>
      <c r="R13" s="146">
        <v>33.46907977027027</v>
      </c>
      <c r="S13" s="151">
        <v>1</v>
      </c>
      <c r="T13" s="151">
        <v>330</v>
      </c>
      <c r="U13" s="163" t="s">
        <v>73</v>
      </c>
      <c r="V13" s="201">
        <f t="shared" si="0"/>
        <v>24.015158777711203</v>
      </c>
      <c r="W13" s="201">
        <f t="shared" si="1"/>
        <v>23.832422796020474</v>
      </c>
    </row>
    <row r="14" spans="1:43" x14ac:dyDescent="0.35">
      <c r="A14" s="235"/>
      <c r="B14" s="17" t="s">
        <v>74</v>
      </c>
      <c r="C14" s="152">
        <v>5274</v>
      </c>
      <c r="D14" s="146">
        <v>18.340775063184498</v>
      </c>
      <c r="E14" s="146">
        <v>30.414434729053902</v>
      </c>
      <c r="F14" s="143">
        <v>1</v>
      </c>
      <c r="G14" s="143">
        <v>256</v>
      </c>
      <c r="N14" s="276"/>
      <c r="O14" s="17" t="s">
        <v>74</v>
      </c>
      <c r="P14" s="152">
        <v>5430</v>
      </c>
      <c r="Q14" s="146">
        <v>17.768940147146552</v>
      </c>
      <c r="R14" s="146">
        <v>30.410501958464096</v>
      </c>
      <c r="S14" s="151">
        <v>1</v>
      </c>
      <c r="T14" s="151">
        <v>256</v>
      </c>
      <c r="U14" s="163" t="s">
        <v>74</v>
      </c>
      <c r="V14" s="201">
        <f t="shared" si="0"/>
        <v>18.340775063184498</v>
      </c>
      <c r="W14" s="201">
        <f t="shared" si="1"/>
        <v>17.768940147146552</v>
      </c>
    </row>
    <row r="15" spans="1:43" x14ac:dyDescent="0.35">
      <c r="A15" s="46"/>
      <c r="C15" s="11"/>
      <c r="E15" s="11"/>
      <c r="F15" s="45"/>
      <c r="N15" s="46"/>
      <c r="P15" s="11"/>
      <c r="Q15" s="202"/>
      <c r="R15" s="11"/>
      <c r="S15" s="45"/>
    </row>
    <row r="18" spans="28:34" x14ac:dyDescent="0.35">
      <c r="AB18" s="282"/>
      <c r="AC18" s="282"/>
      <c r="AD18" s="282"/>
      <c r="AE18" s="282"/>
      <c r="AF18" s="282"/>
      <c r="AG18" s="282"/>
      <c r="AH18" s="282"/>
    </row>
    <row r="19" spans="28:34" x14ac:dyDescent="0.35">
      <c r="AB19" s="282"/>
      <c r="AC19" s="282"/>
      <c r="AD19" s="282"/>
      <c r="AE19" s="282"/>
      <c r="AF19" s="282"/>
      <c r="AG19" s="282"/>
      <c r="AH19" s="282"/>
    </row>
    <row r="20" spans="28:34" x14ac:dyDescent="0.35">
      <c r="AB20" s="282"/>
      <c r="AC20" s="282"/>
      <c r="AD20" s="282"/>
      <c r="AE20" s="282"/>
      <c r="AF20" s="282"/>
      <c r="AG20" s="282"/>
      <c r="AH20" s="282"/>
    </row>
    <row r="34" spans="1:43" x14ac:dyDescent="0.35">
      <c r="A34" t="s">
        <v>390</v>
      </c>
      <c r="N34" s="2" t="s">
        <v>269</v>
      </c>
    </row>
    <row r="35" spans="1:43" x14ac:dyDescent="0.35">
      <c r="A35" s="279"/>
      <c r="B35" s="279"/>
      <c r="C35" s="276" t="s">
        <v>239</v>
      </c>
      <c r="D35" s="276" t="s">
        <v>240</v>
      </c>
      <c r="E35" s="276"/>
      <c r="F35" s="276"/>
      <c r="G35" s="276"/>
      <c r="N35" s="283"/>
      <c r="O35" s="283"/>
      <c r="P35" s="276" t="s">
        <v>239</v>
      </c>
      <c r="Q35" s="276" t="s">
        <v>238</v>
      </c>
      <c r="R35" s="276"/>
      <c r="S35" s="276"/>
      <c r="T35" s="276"/>
      <c r="AB35" s="282"/>
      <c r="AC35" s="282"/>
      <c r="AD35" s="282"/>
      <c r="AE35" s="282"/>
      <c r="AF35" s="282"/>
      <c r="AG35" s="282"/>
      <c r="AH35" s="282"/>
      <c r="AK35" s="282"/>
      <c r="AL35" s="282"/>
      <c r="AM35" s="282"/>
      <c r="AN35" s="282"/>
      <c r="AO35" s="282"/>
      <c r="AP35" s="282"/>
      <c r="AQ35" s="282"/>
    </row>
    <row r="36" spans="1:43" ht="60" customHeight="1" x14ac:dyDescent="0.35">
      <c r="A36" s="279"/>
      <c r="B36" s="279"/>
      <c r="C36" s="276"/>
      <c r="D36" s="37" t="s">
        <v>336</v>
      </c>
      <c r="E36" s="37" t="s">
        <v>100</v>
      </c>
      <c r="F36" s="37" t="s">
        <v>96</v>
      </c>
      <c r="G36" s="58" t="s">
        <v>97</v>
      </c>
      <c r="N36" s="283"/>
      <c r="O36" s="283"/>
      <c r="P36" s="276"/>
      <c r="Q36" s="37" t="s">
        <v>336</v>
      </c>
      <c r="R36" s="37" t="s">
        <v>100</v>
      </c>
      <c r="S36" s="37" t="s">
        <v>96</v>
      </c>
      <c r="T36" s="58" t="s">
        <v>97</v>
      </c>
      <c r="U36" s="276" t="s">
        <v>356</v>
      </c>
      <c r="V36" s="276"/>
      <c r="W36" s="276"/>
      <c r="AB36" s="282"/>
      <c r="AC36" s="282"/>
      <c r="AD36" s="282"/>
      <c r="AE36" s="282"/>
      <c r="AF36" s="282"/>
      <c r="AG36" s="282"/>
      <c r="AH36" s="282"/>
      <c r="AK36" s="282"/>
      <c r="AL36" s="282"/>
      <c r="AM36" s="282"/>
      <c r="AN36" s="282"/>
      <c r="AO36" s="282"/>
      <c r="AP36" s="282"/>
      <c r="AQ36" s="282"/>
    </row>
    <row r="37" spans="1:43" x14ac:dyDescent="0.35">
      <c r="A37" s="335" t="s">
        <v>59</v>
      </c>
      <c r="B37" s="335"/>
      <c r="C37" s="152">
        <v>13373</v>
      </c>
      <c r="D37" s="152">
        <v>11267.6961788679</v>
      </c>
      <c r="E37" s="152">
        <v>56529.355280104501</v>
      </c>
      <c r="F37" s="151">
        <v>70</v>
      </c>
      <c r="G37" s="152">
        <v>1000000</v>
      </c>
      <c r="N37" s="335" t="s">
        <v>59</v>
      </c>
      <c r="O37" s="335"/>
      <c r="P37" s="152">
        <v>13990</v>
      </c>
      <c r="Q37" s="152">
        <v>13304.532809149392</v>
      </c>
      <c r="R37" s="152">
        <v>63574.119666771578</v>
      </c>
      <c r="S37" s="151">
        <v>50</v>
      </c>
      <c r="T37" s="152">
        <v>1000000</v>
      </c>
      <c r="U37" s="17"/>
      <c r="V37" s="122">
        <v>2021</v>
      </c>
      <c r="W37" s="122">
        <v>2022</v>
      </c>
      <c r="AB37" s="282"/>
      <c r="AC37" s="282"/>
      <c r="AD37" s="282"/>
      <c r="AE37" s="282"/>
      <c r="AF37" s="282"/>
      <c r="AG37" s="282"/>
      <c r="AH37" s="282"/>
      <c r="AK37" s="282"/>
      <c r="AL37" s="282"/>
      <c r="AM37" s="282"/>
      <c r="AN37" s="282"/>
      <c r="AO37" s="282"/>
      <c r="AP37" s="282"/>
      <c r="AQ37" s="282"/>
    </row>
    <row r="38" spans="1:43" x14ac:dyDescent="0.35">
      <c r="A38" s="234" t="s">
        <v>62</v>
      </c>
      <c r="B38" s="31" t="s">
        <v>63</v>
      </c>
      <c r="C38" s="152">
        <v>8503</v>
      </c>
      <c r="D38" s="152">
        <v>9867.5386334235009</v>
      </c>
      <c r="E38" s="152">
        <v>63128.664061233612</v>
      </c>
      <c r="F38" s="151">
        <v>70</v>
      </c>
      <c r="G38" s="152">
        <v>1000000</v>
      </c>
      <c r="N38" s="234" t="s">
        <v>62</v>
      </c>
      <c r="O38" s="31" t="s">
        <v>63</v>
      </c>
      <c r="P38" s="152">
        <v>8718</v>
      </c>
      <c r="Q38" s="152">
        <v>10946.590272998394</v>
      </c>
      <c r="R38" s="152">
        <v>63362.252372663628</v>
      </c>
      <c r="S38" s="151">
        <v>50</v>
      </c>
      <c r="T38" s="152">
        <v>1000000</v>
      </c>
      <c r="U38" s="31" t="s">
        <v>63</v>
      </c>
      <c r="V38" s="22">
        <v>9867.5386334234972</v>
      </c>
      <c r="W38" s="22">
        <v>10946.590272998394</v>
      </c>
    </row>
    <row r="39" spans="1:43" x14ac:dyDescent="0.35">
      <c r="A39" s="234"/>
      <c r="B39" s="17" t="s">
        <v>64</v>
      </c>
      <c r="C39" s="152">
        <v>3352</v>
      </c>
      <c r="D39" s="152">
        <v>6049.9284009546536</v>
      </c>
      <c r="E39" s="152">
        <v>8756.6759386949834</v>
      </c>
      <c r="F39" s="151">
        <v>100</v>
      </c>
      <c r="G39" s="152">
        <v>50000</v>
      </c>
      <c r="N39" s="234"/>
      <c r="O39" s="17" t="s">
        <v>64</v>
      </c>
      <c r="P39" s="152">
        <v>3651</v>
      </c>
      <c r="Q39" s="152">
        <v>6391.5036976170913</v>
      </c>
      <c r="R39" s="152">
        <v>8848.0075126411066</v>
      </c>
      <c r="S39" s="151">
        <v>200</v>
      </c>
      <c r="T39" s="152">
        <v>50000</v>
      </c>
      <c r="U39" s="17" t="s">
        <v>64</v>
      </c>
      <c r="V39" s="22">
        <v>6049.9284009546536</v>
      </c>
      <c r="W39" s="22">
        <v>6391.5036976170913</v>
      </c>
    </row>
    <row r="40" spans="1:43" x14ac:dyDescent="0.35">
      <c r="A40" s="234"/>
      <c r="B40" s="17" t="s">
        <v>65</v>
      </c>
      <c r="C40" s="152">
        <v>1518</v>
      </c>
      <c r="D40" s="152">
        <v>30632.318840579712</v>
      </c>
      <c r="E40" s="152">
        <v>72230.731381169899</v>
      </c>
      <c r="F40" s="151">
        <v>80</v>
      </c>
      <c r="G40" s="152">
        <v>420000</v>
      </c>
      <c r="N40" s="234"/>
      <c r="O40" s="17" t="s">
        <v>65</v>
      </c>
      <c r="P40" s="152">
        <v>1621</v>
      </c>
      <c r="Q40" s="152">
        <v>41556.236890808141</v>
      </c>
      <c r="R40" s="152">
        <v>110385.38910921695</v>
      </c>
      <c r="S40" s="151">
        <v>200</v>
      </c>
      <c r="T40" s="152">
        <v>600000</v>
      </c>
      <c r="U40" s="17" t="s">
        <v>65</v>
      </c>
      <c r="V40" s="22">
        <v>30632.318840579712</v>
      </c>
      <c r="W40" s="22">
        <v>41556.236890808141</v>
      </c>
    </row>
    <row r="41" spans="1:43" x14ac:dyDescent="0.35">
      <c r="A41" s="234" t="s">
        <v>66</v>
      </c>
      <c r="B41" s="17" t="s">
        <v>67</v>
      </c>
      <c r="C41" s="152">
        <v>6697</v>
      </c>
      <c r="D41" s="152">
        <v>9698.4143646408847</v>
      </c>
      <c r="E41" s="152">
        <v>33898.684052777426</v>
      </c>
      <c r="F41" s="151">
        <v>70</v>
      </c>
      <c r="G41" s="152">
        <v>420000</v>
      </c>
      <c r="N41" s="234" t="s">
        <v>66</v>
      </c>
      <c r="O41" s="17" t="s">
        <v>67</v>
      </c>
      <c r="P41" s="152">
        <v>7169</v>
      </c>
      <c r="Q41" s="152">
        <v>12446.355698144791</v>
      </c>
      <c r="R41" s="152">
        <v>53777.060959305825</v>
      </c>
      <c r="S41" s="151">
        <v>50</v>
      </c>
      <c r="T41" s="152">
        <v>600000</v>
      </c>
      <c r="U41" s="17" t="s">
        <v>67</v>
      </c>
      <c r="V41" s="22">
        <v>9698.4143646408847</v>
      </c>
      <c r="W41" s="22">
        <v>12446.355698144791</v>
      </c>
    </row>
    <row r="42" spans="1:43" x14ac:dyDescent="0.35">
      <c r="A42" s="234"/>
      <c r="B42" s="17" t="s">
        <v>68</v>
      </c>
      <c r="C42" s="152">
        <v>3036</v>
      </c>
      <c r="D42" s="152">
        <v>21157.608695652172</v>
      </c>
      <c r="E42" s="152">
        <v>105562.50904056212</v>
      </c>
      <c r="F42" s="151">
        <v>200</v>
      </c>
      <c r="G42" s="152">
        <v>1000000</v>
      </c>
      <c r="N42" s="234"/>
      <c r="O42" s="17" t="s">
        <v>68</v>
      </c>
      <c r="P42" s="152">
        <v>3069</v>
      </c>
      <c r="Q42" s="152">
        <v>23120.967741935485</v>
      </c>
      <c r="R42" s="152">
        <v>105566.83581317973</v>
      </c>
      <c r="S42" s="151">
        <v>240</v>
      </c>
      <c r="T42" s="152">
        <v>1000000</v>
      </c>
      <c r="U42" s="17" t="s">
        <v>68</v>
      </c>
      <c r="V42" s="22">
        <v>21157.608695652172</v>
      </c>
      <c r="W42" s="22">
        <v>23120.967741935485</v>
      </c>
    </row>
    <row r="43" spans="1:43" x14ac:dyDescent="0.35">
      <c r="A43" s="234"/>
      <c r="B43" s="17" t="s">
        <v>69</v>
      </c>
      <c r="C43" s="152">
        <v>3640</v>
      </c>
      <c r="D43" s="152">
        <v>5906.0769230769229</v>
      </c>
      <c r="E43" s="152">
        <v>14810.228007535583</v>
      </c>
      <c r="F43" s="151">
        <v>100</v>
      </c>
      <c r="G43" s="152">
        <v>153120</v>
      </c>
      <c r="N43" s="234"/>
      <c r="O43" s="17" t="s">
        <v>69</v>
      </c>
      <c r="P43" s="152">
        <v>3752</v>
      </c>
      <c r="Q43" s="152">
        <v>6914.7761194029854</v>
      </c>
      <c r="R43" s="152">
        <v>17616.981113977276</v>
      </c>
      <c r="S43" s="151">
        <v>100</v>
      </c>
      <c r="T43" s="152">
        <v>174000</v>
      </c>
      <c r="U43" s="17" t="s">
        <v>69</v>
      </c>
      <c r="V43" s="22">
        <v>5906.0769230769229</v>
      </c>
      <c r="W43" s="22">
        <v>6914.7761194029854</v>
      </c>
    </row>
    <row r="44" spans="1:43" x14ac:dyDescent="0.35">
      <c r="A44" s="235" t="s">
        <v>70</v>
      </c>
      <c r="B44" s="17" t="s">
        <v>71</v>
      </c>
      <c r="C44" s="152">
        <v>704</v>
      </c>
      <c r="D44" s="152">
        <v>3654.119318181818</v>
      </c>
      <c r="E44" s="152">
        <v>3451.7581752896463</v>
      </c>
      <c r="F44" s="151">
        <v>500</v>
      </c>
      <c r="G44" s="152">
        <v>14000</v>
      </c>
      <c r="N44" s="235" t="s">
        <v>70</v>
      </c>
      <c r="O44" s="17" t="s">
        <v>71</v>
      </c>
      <c r="P44" s="152">
        <v>821</v>
      </c>
      <c r="Q44" s="152">
        <v>3689.8903775883068</v>
      </c>
      <c r="R44" s="152">
        <v>3883.0080259293422</v>
      </c>
      <c r="S44" s="151">
        <v>200</v>
      </c>
      <c r="T44" s="152">
        <v>15000</v>
      </c>
      <c r="U44" s="17" t="s">
        <v>71</v>
      </c>
      <c r="V44" s="22">
        <v>3654.119318181818</v>
      </c>
      <c r="W44" s="22">
        <v>3689.8903775883068</v>
      </c>
    </row>
    <row r="45" spans="1:43" x14ac:dyDescent="0.35">
      <c r="A45" s="235"/>
      <c r="B45" s="17" t="s">
        <v>72</v>
      </c>
      <c r="C45" s="152">
        <v>2626</v>
      </c>
      <c r="D45" s="152">
        <v>7296.7764661081492</v>
      </c>
      <c r="E45" s="152">
        <v>10844.06610328846</v>
      </c>
      <c r="F45" s="151">
        <v>70</v>
      </c>
      <c r="G45" s="152">
        <v>70000</v>
      </c>
      <c r="N45" s="235"/>
      <c r="O45" s="17" t="s">
        <v>72</v>
      </c>
      <c r="P45" s="152">
        <v>2841</v>
      </c>
      <c r="Q45" s="152">
        <v>9365.188313973953</v>
      </c>
      <c r="R45" s="152">
        <v>17252.703116685312</v>
      </c>
      <c r="S45" s="151">
        <v>50</v>
      </c>
      <c r="T45" s="152">
        <v>130000</v>
      </c>
      <c r="U45" s="17" t="s">
        <v>72</v>
      </c>
      <c r="V45" s="22">
        <v>7296.7764661081492</v>
      </c>
      <c r="W45" s="22">
        <v>9365.188313973953</v>
      </c>
    </row>
    <row r="46" spans="1:43" x14ac:dyDescent="0.35">
      <c r="A46" s="235"/>
      <c r="B46" s="17" t="s">
        <v>73</v>
      </c>
      <c r="C46" s="152">
        <v>7749</v>
      </c>
      <c r="D46" s="152">
        <v>13826.158988256549</v>
      </c>
      <c r="E46" s="152">
        <v>71998.610672797906</v>
      </c>
      <c r="F46" s="151">
        <v>80</v>
      </c>
      <c r="G46" s="152">
        <v>1000000</v>
      </c>
      <c r="N46" s="235"/>
      <c r="O46" s="17" t="s">
        <v>73</v>
      </c>
      <c r="P46" s="152">
        <v>8063</v>
      </c>
      <c r="Q46" s="152">
        <v>16631.112985241227</v>
      </c>
      <c r="R46" s="152">
        <v>81162.280347695472</v>
      </c>
      <c r="S46" s="151">
        <v>100</v>
      </c>
      <c r="T46" s="152">
        <v>1000000</v>
      </c>
      <c r="U46" s="17" t="s">
        <v>73</v>
      </c>
      <c r="V46" s="22">
        <v>13826.158988256549</v>
      </c>
      <c r="W46" s="22">
        <v>16631.112985241227</v>
      </c>
    </row>
    <row r="47" spans="1:43" x14ac:dyDescent="0.35">
      <c r="A47" s="235"/>
      <c r="B47" s="17" t="s">
        <v>74</v>
      </c>
      <c r="C47" s="152">
        <v>2294</v>
      </c>
      <c r="D47" s="152">
        <v>9507.4803836094161</v>
      </c>
      <c r="E47" s="152">
        <v>30334.287982474067</v>
      </c>
      <c r="F47" s="151">
        <v>200</v>
      </c>
      <c r="G47" s="152">
        <v>210000</v>
      </c>
      <c r="N47" s="235"/>
      <c r="O47" s="17" t="s">
        <v>74</v>
      </c>
      <c r="P47" s="152">
        <v>2265</v>
      </c>
      <c r="Q47" s="152">
        <v>9888.675496688742</v>
      </c>
      <c r="R47" s="152">
        <v>32139.691592018662</v>
      </c>
      <c r="S47" s="151">
        <v>200</v>
      </c>
      <c r="T47" s="152">
        <v>210000</v>
      </c>
      <c r="U47" s="17" t="s">
        <v>74</v>
      </c>
      <c r="V47" s="22">
        <v>9507.4803836094161</v>
      </c>
      <c r="W47" s="22">
        <v>9888.675496688742</v>
      </c>
    </row>
    <row r="48" spans="1:43" x14ac:dyDescent="0.35">
      <c r="A48" t="s">
        <v>391</v>
      </c>
    </row>
    <row r="55" spans="28:34" x14ac:dyDescent="0.35">
      <c r="AB55" s="282"/>
      <c r="AC55" s="282"/>
      <c r="AD55" s="282"/>
      <c r="AE55" s="282"/>
      <c r="AF55" s="282"/>
      <c r="AG55" s="282"/>
      <c r="AH55" s="282"/>
    </row>
    <row r="56" spans="28:34" x14ac:dyDescent="0.35">
      <c r="AB56" s="282"/>
      <c r="AC56" s="282"/>
      <c r="AD56" s="282"/>
      <c r="AE56" s="282"/>
      <c r="AF56" s="282"/>
      <c r="AG56" s="282"/>
      <c r="AH56" s="282"/>
    </row>
    <row r="57" spans="28:34" x14ac:dyDescent="0.35">
      <c r="AB57" s="282"/>
      <c r="AC57" s="282"/>
      <c r="AD57" s="282"/>
      <c r="AE57" s="282"/>
      <c r="AF57" s="282"/>
      <c r="AG57" s="282"/>
      <c r="AH57" s="282"/>
    </row>
  </sheetData>
  <mergeCells count="36">
    <mergeCell ref="AB55:AH57"/>
    <mergeCell ref="U3:W3"/>
    <mergeCell ref="U36:W36"/>
    <mergeCell ref="AB1:AH3"/>
    <mergeCell ref="AK1:AQ3"/>
    <mergeCell ref="AB18:AH20"/>
    <mergeCell ref="AB35:AH37"/>
    <mergeCell ref="AK35:AQ37"/>
    <mergeCell ref="P2:P3"/>
    <mergeCell ref="Q2:T2"/>
    <mergeCell ref="A4:B4"/>
    <mergeCell ref="N4:O4"/>
    <mergeCell ref="A8:A10"/>
    <mergeCell ref="N8:N10"/>
    <mergeCell ref="A2:B3"/>
    <mergeCell ref="C2:C3"/>
    <mergeCell ref="D2:G2"/>
    <mergeCell ref="N2:O3"/>
    <mergeCell ref="P35:P36"/>
    <mergeCell ref="Q35:T35"/>
    <mergeCell ref="A37:B37"/>
    <mergeCell ref="N37:O37"/>
    <mergeCell ref="A11:A14"/>
    <mergeCell ref="N11:N14"/>
    <mergeCell ref="A35:B36"/>
    <mergeCell ref="C35:C36"/>
    <mergeCell ref="D35:G35"/>
    <mergeCell ref="N35:O36"/>
    <mergeCell ref="A41:A43"/>
    <mergeCell ref="N41:N43"/>
    <mergeCell ref="A44:A47"/>
    <mergeCell ref="N44:N47"/>
    <mergeCell ref="A5:A7"/>
    <mergeCell ref="N5:N7"/>
    <mergeCell ref="A38:A40"/>
    <mergeCell ref="N38:N4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C29"/>
  <sheetViews>
    <sheetView showGridLines="0" zoomScale="110" zoomScaleNormal="110" workbookViewId="0"/>
  </sheetViews>
  <sheetFormatPr defaultColWidth="10.90625" defaultRowHeight="14.5" x14ac:dyDescent="0.35"/>
  <cols>
    <col min="9" max="9" width="11.453125" hidden="1" customWidth="1"/>
    <col min="10" max="10" width="15.453125" hidden="1" customWidth="1"/>
  </cols>
  <sheetData>
    <row r="1" spans="1:29" x14ac:dyDescent="0.35">
      <c r="A1" t="s">
        <v>413</v>
      </c>
      <c r="N1" s="239"/>
      <c r="O1" s="239"/>
      <c r="P1" s="239"/>
      <c r="Q1" s="239"/>
      <c r="R1" s="239"/>
      <c r="S1" s="239"/>
      <c r="T1" s="239"/>
      <c r="W1" s="239"/>
      <c r="X1" s="239"/>
      <c r="Y1" s="239"/>
      <c r="Z1" s="239"/>
      <c r="AA1" s="239"/>
      <c r="AB1" s="239"/>
      <c r="AC1" s="239"/>
    </row>
    <row r="2" spans="1:29" ht="15" customHeight="1" x14ac:dyDescent="0.35">
      <c r="N2" s="239"/>
      <c r="O2" s="239"/>
      <c r="P2" s="239"/>
      <c r="Q2" s="239"/>
      <c r="R2" s="239"/>
      <c r="S2" s="239"/>
      <c r="T2" s="239"/>
      <c r="W2" s="239"/>
      <c r="X2" s="239"/>
      <c r="Y2" s="239"/>
      <c r="Z2" s="239"/>
      <c r="AA2" s="239"/>
      <c r="AB2" s="239"/>
      <c r="AC2" s="239"/>
    </row>
    <row r="3" spans="1:29" x14ac:dyDescent="0.35">
      <c r="N3" s="239"/>
      <c r="O3" s="239"/>
      <c r="P3" s="239"/>
      <c r="Q3" s="239"/>
      <c r="R3" s="239"/>
      <c r="S3" s="239"/>
      <c r="T3" s="239"/>
      <c r="W3" s="239"/>
      <c r="X3" s="239"/>
      <c r="Y3" s="239"/>
      <c r="Z3" s="239"/>
      <c r="AA3" s="239"/>
      <c r="AB3" s="239"/>
      <c r="AC3" s="239"/>
    </row>
    <row r="4" spans="1:29" x14ac:dyDescent="0.35">
      <c r="A4" s="242" t="s">
        <v>56</v>
      </c>
      <c r="B4" s="243" t="s">
        <v>56</v>
      </c>
      <c r="C4" s="250" t="s">
        <v>76</v>
      </c>
      <c r="D4" s="246" t="s">
        <v>76</v>
      </c>
      <c r="E4" s="246" t="s">
        <v>77</v>
      </c>
      <c r="F4" s="246" t="s">
        <v>77</v>
      </c>
      <c r="G4" s="246" t="s">
        <v>59</v>
      </c>
      <c r="H4" s="246" t="s">
        <v>59</v>
      </c>
      <c r="I4" s="248" t="s">
        <v>355</v>
      </c>
      <c r="J4" s="248"/>
    </row>
    <row r="5" spans="1:29" x14ac:dyDescent="0.35">
      <c r="A5" s="244" t="s">
        <v>56</v>
      </c>
      <c r="B5" s="245" t="s">
        <v>56</v>
      </c>
      <c r="C5" s="16" t="s">
        <v>60</v>
      </c>
      <c r="D5" s="8" t="s">
        <v>61</v>
      </c>
      <c r="E5" s="8" t="s">
        <v>60</v>
      </c>
      <c r="F5" s="8" t="s">
        <v>61</v>
      </c>
      <c r="G5" s="8" t="s">
        <v>60</v>
      </c>
      <c r="H5" s="8" t="s">
        <v>61</v>
      </c>
      <c r="I5" s="186" t="s">
        <v>76</v>
      </c>
      <c r="J5" s="186" t="s">
        <v>340</v>
      </c>
    </row>
    <row r="6" spans="1:29" x14ac:dyDescent="0.35">
      <c r="A6" s="247" t="s">
        <v>59</v>
      </c>
      <c r="B6" s="247" t="s">
        <v>59</v>
      </c>
      <c r="C6" s="9">
        <f>SUM(C7:C9)</f>
        <v>49709</v>
      </c>
      <c r="D6" s="34">
        <f>(SUM(C7:C9)/SUM(G7:G9)*100)/100</f>
        <v>0.79305998723675808</v>
      </c>
      <c r="E6" s="9">
        <f>SUM(E7:E9)</f>
        <v>12971</v>
      </c>
      <c r="F6" s="34">
        <f>(SUM(E7:E9)/SUM(G7:G9)*100)/100</f>
        <v>0.20694001276324187</v>
      </c>
      <c r="G6" s="9">
        <f>SUM(G7:G9)</f>
        <v>62680</v>
      </c>
      <c r="H6" s="10">
        <v>1</v>
      </c>
      <c r="I6" s="186">
        <f>(C7+C8+C9)/$G$6</f>
        <v>0.79305998723675819</v>
      </c>
      <c r="J6" s="186">
        <f>(E7+E8+E9)/$G$6</f>
        <v>0.20694001276324187</v>
      </c>
    </row>
    <row r="7" spans="1:29" x14ac:dyDescent="0.35">
      <c r="A7" s="241" t="s">
        <v>62</v>
      </c>
      <c r="B7" s="7" t="s">
        <v>63</v>
      </c>
      <c r="C7" s="9">
        <v>34676</v>
      </c>
      <c r="D7" s="13">
        <v>0.81752168992832897</v>
      </c>
      <c r="E7" s="9">
        <v>7740</v>
      </c>
      <c r="F7" s="34">
        <v>0.18247831007167106</v>
      </c>
      <c r="G7" s="9">
        <v>42416</v>
      </c>
      <c r="H7" s="10">
        <v>1</v>
      </c>
      <c r="I7" s="163"/>
      <c r="J7" s="163"/>
    </row>
    <row r="8" spans="1:29" x14ac:dyDescent="0.35">
      <c r="A8" s="241" t="s">
        <v>62</v>
      </c>
      <c r="B8" s="7" t="s">
        <v>64</v>
      </c>
      <c r="C8" s="9">
        <v>11170</v>
      </c>
      <c r="D8" s="13">
        <v>0.73851239669421487</v>
      </c>
      <c r="E8" s="9">
        <v>3955</v>
      </c>
      <c r="F8" s="34">
        <v>0.26148760330578513</v>
      </c>
      <c r="G8" s="9">
        <v>15125</v>
      </c>
      <c r="H8" s="10">
        <v>1</v>
      </c>
      <c r="I8" s="163"/>
      <c r="J8" s="163"/>
    </row>
    <row r="9" spans="1:29" x14ac:dyDescent="0.35">
      <c r="A9" s="241" t="s">
        <v>62</v>
      </c>
      <c r="B9" s="7" t="s">
        <v>65</v>
      </c>
      <c r="C9" s="9">
        <v>3863</v>
      </c>
      <c r="D9" s="13">
        <v>0.75170266588830514</v>
      </c>
      <c r="E9" s="9">
        <v>1276</v>
      </c>
      <c r="F9" s="34">
        <v>0.24829733411169488</v>
      </c>
      <c r="G9" s="9">
        <v>5139</v>
      </c>
      <c r="H9" s="10">
        <v>1</v>
      </c>
      <c r="I9" s="163"/>
      <c r="J9" s="163"/>
    </row>
    <row r="10" spans="1:29" x14ac:dyDescent="0.35">
      <c r="A10" s="241" t="s">
        <v>66</v>
      </c>
      <c r="B10" s="7" t="s">
        <v>67</v>
      </c>
      <c r="C10" s="9">
        <v>20129</v>
      </c>
      <c r="D10" s="10">
        <v>0.75738420438725196</v>
      </c>
      <c r="E10" s="9">
        <v>6448</v>
      </c>
      <c r="F10" s="76">
        <v>0.24261579561274799</v>
      </c>
      <c r="G10" s="9">
        <v>26577</v>
      </c>
      <c r="H10" s="10">
        <v>1</v>
      </c>
      <c r="I10" s="163"/>
      <c r="J10" s="163"/>
    </row>
    <row r="11" spans="1:29" x14ac:dyDescent="0.35">
      <c r="A11" s="241" t="s">
        <v>66</v>
      </c>
      <c r="B11" s="7" t="s">
        <v>68</v>
      </c>
      <c r="C11" s="9">
        <v>12276</v>
      </c>
      <c r="D11" s="10">
        <v>0.84738041002277897</v>
      </c>
      <c r="E11" s="9">
        <v>2211</v>
      </c>
      <c r="F11" s="76">
        <v>0.152619589977221</v>
      </c>
      <c r="G11" s="9">
        <v>14487</v>
      </c>
      <c r="H11" s="10">
        <v>1</v>
      </c>
      <c r="I11" s="163"/>
      <c r="J11" s="163"/>
    </row>
    <row r="12" spans="1:29" x14ac:dyDescent="0.35">
      <c r="A12" s="241" t="s">
        <v>66</v>
      </c>
      <c r="B12" s="7" t="s">
        <v>69</v>
      </c>
      <c r="C12" s="9">
        <v>17304</v>
      </c>
      <c r="D12" s="10">
        <v>0.80051813471502598</v>
      </c>
      <c r="E12" s="9">
        <v>4312</v>
      </c>
      <c r="F12" s="76">
        <v>0.199481865284974</v>
      </c>
      <c r="G12" s="9">
        <v>21616</v>
      </c>
      <c r="H12" s="10">
        <v>1</v>
      </c>
      <c r="I12" s="163"/>
      <c r="J12" s="163"/>
    </row>
    <row r="13" spans="1:29" x14ac:dyDescent="0.35">
      <c r="A13" s="241" t="s">
        <v>70</v>
      </c>
      <c r="B13" s="7" t="s">
        <v>71</v>
      </c>
      <c r="C13" s="9">
        <v>3843</v>
      </c>
      <c r="D13" s="13">
        <v>0.83652590335219856</v>
      </c>
      <c r="E13" s="9">
        <v>751</v>
      </c>
      <c r="F13" s="34">
        <v>0.16347409664780099</v>
      </c>
      <c r="G13" s="9">
        <v>4594</v>
      </c>
      <c r="H13" s="10">
        <v>1</v>
      </c>
      <c r="I13" s="163"/>
      <c r="J13" s="163"/>
    </row>
    <row r="14" spans="1:29" x14ac:dyDescent="0.35">
      <c r="A14" s="241" t="s">
        <v>70</v>
      </c>
      <c r="B14" s="7" t="s">
        <v>72</v>
      </c>
      <c r="C14" s="9">
        <v>13128</v>
      </c>
      <c r="D14" s="13">
        <v>0.81601193436101438</v>
      </c>
      <c r="E14" s="9">
        <v>2960</v>
      </c>
      <c r="F14" s="34">
        <v>0.18398806563898559</v>
      </c>
      <c r="G14" s="9">
        <v>16088</v>
      </c>
      <c r="H14" s="10">
        <v>1</v>
      </c>
      <c r="I14" s="163"/>
      <c r="J14" s="163"/>
    </row>
    <row r="15" spans="1:29" x14ac:dyDescent="0.35">
      <c r="A15" s="241" t="s">
        <v>70</v>
      </c>
      <c r="B15" s="7" t="s">
        <v>73</v>
      </c>
      <c r="C15" s="9">
        <v>22946</v>
      </c>
      <c r="D15" s="13">
        <v>0.7616676624842329</v>
      </c>
      <c r="E15" s="9">
        <v>7180</v>
      </c>
      <c r="F15" s="34">
        <v>0.2383323375157671</v>
      </c>
      <c r="G15" s="9">
        <v>30126</v>
      </c>
      <c r="H15" s="10">
        <v>1</v>
      </c>
      <c r="I15" s="163"/>
      <c r="J15" s="163"/>
    </row>
    <row r="16" spans="1:29" x14ac:dyDescent="0.35">
      <c r="A16" s="241" t="s">
        <v>70</v>
      </c>
      <c r="B16" s="7" t="s">
        <v>74</v>
      </c>
      <c r="C16" s="9">
        <v>9792</v>
      </c>
      <c r="D16" s="13">
        <v>0.82479784366576825</v>
      </c>
      <c r="E16" s="9">
        <v>2080</v>
      </c>
      <c r="F16" s="34">
        <v>0.17520215633423181</v>
      </c>
      <c r="G16" s="9">
        <v>11872</v>
      </c>
      <c r="H16" s="10">
        <v>1</v>
      </c>
      <c r="I16" s="163"/>
      <c r="J16" s="163"/>
    </row>
    <row r="17" spans="2:29" x14ac:dyDescent="0.35">
      <c r="F17" s="52"/>
    </row>
    <row r="18" spans="2:29" x14ac:dyDescent="0.35">
      <c r="F18" s="52"/>
    </row>
    <row r="19" spans="2:29" x14ac:dyDescent="0.35">
      <c r="F19" s="52"/>
    </row>
    <row r="20" spans="2:29" x14ac:dyDescent="0.35">
      <c r="F20" s="52"/>
    </row>
    <row r="22" spans="2:29" x14ac:dyDescent="0.35">
      <c r="N22" s="239"/>
      <c r="O22" s="239"/>
      <c r="P22" s="239"/>
      <c r="Q22" s="239"/>
      <c r="R22" s="239"/>
      <c r="S22" s="239"/>
      <c r="T22" s="239"/>
      <c r="W22" s="239"/>
      <c r="X22" s="239"/>
      <c r="Y22" s="239"/>
      <c r="Z22" s="239"/>
      <c r="AA22" s="239"/>
      <c r="AB22" s="239"/>
      <c r="AC22" s="239"/>
    </row>
    <row r="23" spans="2:29" x14ac:dyDescent="0.35">
      <c r="N23" s="239"/>
      <c r="O23" s="239"/>
      <c r="P23" s="239"/>
      <c r="Q23" s="239"/>
      <c r="R23" s="239"/>
      <c r="S23" s="239"/>
      <c r="T23" s="239"/>
      <c r="W23" s="239"/>
      <c r="X23" s="239"/>
      <c r="Y23" s="239"/>
      <c r="Z23" s="239"/>
      <c r="AA23" s="239"/>
      <c r="AB23" s="239"/>
      <c r="AC23" s="239"/>
    </row>
    <row r="24" spans="2:29" ht="9.75" customHeight="1" x14ac:dyDescent="0.35">
      <c r="N24" s="239"/>
      <c r="O24" s="239"/>
      <c r="P24" s="239"/>
      <c r="Q24" s="239"/>
      <c r="R24" s="239"/>
      <c r="S24" s="239"/>
      <c r="T24" s="239"/>
      <c r="W24" s="239"/>
      <c r="X24" s="239"/>
      <c r="Y24" s="239"/>
      <c r="Z24" s="239"/>
      <c r="AA24" s="239"/>
      <c r="AB24" s="239"/>
      <c r="AC24" s="239"/>
    </row>
    <row r="29" spans="2:29" x14ac:dyDescent="0.35">
      <c r="B29" s="52"/>
    </row>
  </sheetData>
  <mergeCells count="13">
    <mergeCell ref="I4:J4"/>
    <mergeCell ref="N1:T3"/>
    <mergeCell ref="W1:AC3"/>
    <mergeCell ref="N22:T24"/>
    <mergeCell ref="W22:AC24"/>
    <mergeCell ref="G4:H4"/>
    <mergeCell ref="A6:B6"/>
    <mergeCell ref="A7:A9"/>
    <mergeCell ref="A10:A12"/>
    <mergeCell ref="A13:A16"/>
    <mergeCell ref="A4:B5"/>
    <mergeCell ref="C4:D4"/>
    <mergeCell ref="E4:F4"/>
  </mergeCell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5"/>
  <dimension ref="A1:U26"/>
  <sheetViews>
    <sheetView showGridLines="0" zoomScale="104" zoomScaleNormal="104" workbookViewId="0"/>
  </sheetViews>
  <sheetFormatPr defaultColWidth="10.90625" defaultRowHeight="14.5" x14ac:dyDescent="0.35"/>
  <cols>
    <col min="11" max="12" width="0" hidden="1" customWidth="1"/>
  </cols>
  <sheetData>
    <row r="1" spans="1:21" x14ac:dyDescent="0.35">
      <c r="A1" s="2" t="s">
        <v>470</v>
      </c>
      <c r="O1" s="282"/>
      <c r="P1" s="282"/>
      <c r="Q1" s="282"/>
      <c r="R1" s="282"/>
      <c r="S1" s="282"/>
      <c r="T1" s="282"/>
      <c r="U1" s="282"/>
    </row>
    <row r="2" spans="1:21" x14ac:dyDescent="0.35">
      <c r="O2" s="282"/>
      <c r="P2" s="282"/>
      <c r="Q2" s="282"/>
      <c r="R2" s="282"/>
      <c r="S2" s="282"/>
      <c r="T2" s="282"/>
      <c r="U2" s="282"/>
    </row>
    <row r="3" spans="1:21" x14ac:dyDescent="0.35">
      <c r="O3" s="282"/>
      <c r="P3" s="282"/>
      <c r="Q3" s="282"/>
      <c r="R3" s="282"/>
      <c r="S3" s="282"/>
      <c r="T3" s="282"/>
      <c r="U3" s="282"/>
    </row>
    <row r="4" spans="1:21" ht="33" customHeight="1" x14ac:dyDescent="0.35">
      <c r="A4" s="279"/>
      <c r="B4" s="279"/>
      <c r="C4" s="276" t="s">
        <v>245</v>
      </c>
      <c r="D4" s="276"/>
      <c r="E4" s="276" t="s">
        <v>244</v>
      </c>
      <c r="F4" s="276"/>
      <c r="G4" s="298" t="s">
        <v>243</v>
      </c>
      <c r="H4" s="298"/>
      <c r="I4" s="298" t="s">
        <v>242</v>
      </c>
      <c r="J4" s="298"/>
      <c r="K4" s="349" t="s">
        <v>356</v>
      </c>
      <c r="L4" s="349"/>
    </row>
    <row r="5" spans="1:21" x14ac:dyDescent="0.35">
      <c r="A5" s="279"/>
      <c r="B5" s="279"/>
      <c r="C5" s="27" t="s">
        <v>60</v>
      </c>
      <c r="D5" s="33" t="s">
        <v>61</v>
      </c>
      <c r="E5" s="27" t="s">
        <v>60</v>
      </c>
      <c r="F5" s="33" t="s">
        <v>61</v>
      </c>
      <c r="G5" s="27" t="s">
        <v>60</v>
      </c>
      <c r="H5" s="33" t="s">
        <v>61</v>
      </c>
      <c r="I5" s="27" t="s">
        <v>60</v>
      </c>
      <c r="J5" s="33" t="s">
        <v>61</v>
      </c>
      <c r="K5" s="163"/>
      <c r="L5" s="163"/>
    </row>
    <row r="6" spans="1:21" x14ac:dyDescent="0.35">
      <c r="A6" s="335" t="s">
        <v>59</v>
      </c>
      <c r="B6" s="335"/>
      <c r="C6" s="27">
        <v>1473</v>
      </c>
      <c r="D6" s="34">
        <v>4.1099999999999998E-2</v>
      </c>
      <c r="E6" s="27">
        <v>32430</v>
      </c>
      <c r="F6" s="34">
        <v>0.90480000000000005</v>
      </c>
      <c r="G6" s="27">
        <v>3076</v>
      </c>
      <c r="H6" s="34">
        <v>8.5800000000000001E-2</v>
      </c>
      <c r="I6" s="27">
        <v>1436</v>
      </c>
      <c r="J6" s="34">
        <v>4.0099999999999997E-2</v>
      </c>
      <c r="K6" s="163"/>
      <c r="L6" s="163"/>
    </row>
    <row r="7" spans="1:21" x14ac:dyDescent="0.35">
      <c r="A7" s="234" t="s">
        <v>62</v>
      </c>
      <c r="B7" s="31" t="s">
        <v>63</v>
      </c>
      <c r="C7" s="27">
        <v>657</v>
      </c>
      <c r="D7" s="34">
        <v>3.1E-2</v>
      </c>
      <c r="E7" s="152">
        <v>19729</v>
      </c>
      <c r="F7" s="34">
        <v>0.93240000000000001</v>
      </c>
      <c r="G7" s="154">
        <v>1330</v>
      </c>
      <c r="H7" s="34">
        <v>6.2899999999999998E-2</v>
      </c>
      <c r="I7" s="154">
        <v>756</v>
      </c>
      <c r="J7" s="34">
        <v>3.5700000000000003E-2</v>
      </c>
      <c r="K7" s="163" t="s">
        <v>245</v>
      </c>
      <c r="L7" s="187">
        <v>4.1099999999999998E-2</v>
      </c>
    </row>
    <row r="8" spans="1:21" x14ac:dyDescent="0.35">
      <c r="A8" s="234"/>
      <c r="B8" s="17" t="s">
        <v>64</v>
      </c>
      <c r="C8" s="27">
        <v>723</v>
      </c>
      <c r="D8" s="34">
        <v>6.7699999999999996E-2</v>
      </c>
      <c r="E8" s="152">
        <v>8824</v>
      </c>
      <c r="F8" s="34">
        <v>0.82589999999999997</v>
      </c>
      <c r="G8" s="154">
        <v>1430</v>
      </c>
      <c r="H8" s="34">
        <v>0.1338</v>
      </c>
      <c r="I8" s="154">
        <v>578</v>
      </c>
      <c r="J8" s="34">
        <v>5.4100000000000002E-2</v>
      </c>
      <c r="K8" s="163" t="s">
        <v>244</v>
      </c>
      <c r="L8" s="187">
        <v>0.90480000000000005</v>
      </c>
    </row>
    <row r="9" spans="1:21" x14ac:dyDescent="0.35">
      <c r="A9" s="234"/>
      <c r="B9" s="17" t="s">
        <v>65</v>
      </c>
      <c r="C9" s="27">
        <v>93</v>
      </c>
      <c r="D9" s="34">
        <v>2.3300000000000001E-2</v>
      </c>
      <c r="E9" s="152">
        <v>3877</v>
      </c>
      <c r="F9" s="34">
        <v>0.96970000000000001</v>
      </c>
      <c r="G9" s="154">
        <v>316</v>
      </c>
      <c r="H9" s="34">
        <v>7.9000000000000001E-2</v>
      </c>
      <c r="I9" s="154">
        <v>102</v>
      </c>
      <c r="J9" s="34">
        <v>2.5499999999999998E-2</v>
      </c>
      <c r="K9" s="163" t="s">
        <v>243</v>
      </c>
      <c r="L9" s="187">
        <v>8.5800000000000001E-2</v>
      </c>
    </row>
    <row r="10" spans="1:21" x14ac:dyDescent="0.35">
      <c r="A10" s="234" t="s">
        <v>66</v>
      </c>
      <c r="B10" s="17" t="s">
        <v>67</v>
      </c>
      <c r="C10" s="27">
        <v>481</v>
      </c>
      <c r="D10" s="34">
        <v>3.1E-2</v>
      </c>
      <c r="E10" s="152">
        <v>14070</v>
      </c>
      <c r="F10" s="34">
        <v>0.90700000000000003</v>
      </c>
      <c r="G10" s="154">
        <v>1952</v>
      </c>
      <c r="H10" s="34">
        <v>0.1258</v>
      </c>
      <c r="I10" s="154">
        <v>518</v>
      </c>
      <c r="J10" s="34">
        <v>3.3399999999999999E-2</v>
      </c>
      <c r="K10" s="163" t="s">
        <v>370</v>
      </c>
      <c r="L10" s="187">
        <v>4.0099999999999997E-2</v>
      </c>
    </row>
    <row r="11" spans="1:21" x14ac:dyDescent="0.35">
      <c r="A11" s="234"/>
      <c r="B11" s="17" t="s">
        <v>68</v>
      </c>
      <c r="C11" s="27">
        <v>264</v>
      </c>
      <c r="D11" s="34">
        <v>2.9700000000000001E-2</v>
      </c>
      <c r="E11" s="152">
        <v>8448</v>
      </c>
      <c r="F11" s="34">
        <v>0.95169999999999999</v>
      </c>
      <c r="G11" s="154">
        <v>396</v>
      </c>
      <c r="H11" s="34">
        <v>4.4600000000000001E-2</v>
      </c>
      <c r="I11" s="154">
        <v>330</v>
      </c>
      <c r="J11" s="34">
        <v>3.7199999999999997E-2</v>
      </c>
      <c r="K11" s="163"/>
      <c r="L11" s="163"/>
    </row>
    <row r="12" spans="1:21" x14ac:dyDescent="0.35">
      <c r="A12" s="234"/>
      <c r="B12" s="17" t="s">
        <v>69</v>
      </c>
      <c r="C12" s="27">
        <v>728</v>
      </c>
      <c r="D12" s="34">
        <v>6.3600000000000004E-2</v>
      </c>
      <c r="E12" s="152">
        <v>9912</v>
      </c>
      <c r="F12" s="34">
        <v>0.86550000000000005</v>
      </c>
      <c r="G12" s="154">
        <v>728</v>
      </c>
      <c r="H12" s="34">
        <v>6.3600000000000004E-2</v>
      </c>
      <c r="I12" s="154">
        <v>588</v>
      </c>
      <c r="J12" s="34">
        <v>5.1299999999999998E-2</v>
      </c>
      <c r="K12" s="163"/>
      <c r="L12" s="163"/>
    </row>
    <row r="13" spans="1:21" x14ac:dyDescent="0.35">
      <c r="A13" s="235" t="s">
        <v>70</v>
      </c>
      <c r="B13" s="17" t="s">
        <v>71</v>
      </c>
      <c r="C13" s="27">
        <v>107</v>
      </c>
      <c r="D13" s="34">
        <v>4.5400000000000003E-2</v>
      </c>
      <c r="E13" s="152">
        <v>2258</v>
      </c>
      <c r="F13" s="34">
        <v>0.95840000000000003</v>
      </c>
      <c r="G13" s="154">
        <v>102</v>
      </c>
      <c r="H13" s="34">
        <v>4.3299999999999998E-2</v>
      </c>
      <c r="I13" s="154">
        <v>0</v>
      </c>
      <c r="J13" s="13">
        <v>0</v>
      </c>
      <c r="K13" s="163"/>
      <c r="L13" s="163"/>
    </row>
    <row r="14" spans="1:21" x14ac:dyDescent="0.35">
      <c r="A14" s="235"/>
      <c r="B14" s="17" t="s">
        <v>72</v>
      </c>
      <c r="C14" s="27">
        <v>126</v>
      </c>
      <c r="D14" s="34">
        <v>1.46E-2</v>
      </c>
      <c r="E14" s="152">
        <v>8186</v>
      </c>
      <c r="F14" s="34">
        <v>0.94699999999999995</v>
      </c>
      <c r="G14" s="154">
        <v>182</v>
      </c>
      <c r="H14" s="34">
        <v>2.1100000000000001E-2</v>
      </c>
      <c r="I14" s="154">
        <v>374</v>
      </c>
      <c r="J14" s="34">
        <v>4.3299999999999998E-2</v>
      </c>
      <c r="K14" s="163"/>
      <c r="L14" s="163"/>
    </row>
    <row r="15" spans="1:21" x14ac:dyDescent="0.35">
      <c r="A15" s="235"/>
      <c r="B15" s="17" t="s">
        <v>73</v>
      </c>
      <c r="C15" s="27">
        <v>1156</v>
      </c>
      <c r="D15" s="34">
        <v>0.06</v>
      </c>
      <c r="E15" s="152">
        <v>16844</v>
      </c>
      <c r="F15" s="34">
        <v>0.87380000000000002</v>
      </c>
      <c r="G15" s="154">
        <v>2276</v>
      </c>
      <c r="H15" s="34">
        <v>0.1181</v>
      </c>
      <c r="I15" s="154">
        <v>749</v>
      </c>
      <c r="J15" s="34">
        <v>3.8899999999999997E-2</v>
      </c>
      <c r="K15" s="163"/>
      <c r="L15" s="163"/>
    </row>
    <row r="16" spans="1:21" x14ac:dyDescent="0.35">
      <c r="A16" s="235"/>
      <c r="B16" s="17" t="s">
        <v>74</v>
      </c>
      <c r="C16" s="27">
        <v>84</v>
      </c>
      <c r="D16" s="34">
        <v>1.5100000000000001E-2</v>
      </c>
      <c r="E16" s="152">
        <v>5142</v>
      </c>
      <c r="F16" s="34">
        <v>0.92379999999999995</v>
      </c>
      <c r="G16" s="154">
        <v>516</v>
      </c>
      <c r="H16" s="34">
        <v>9.2700000000000005E-2</v>
      </c>
      <c r="I16" s="154">
        <v>313</v>
      </c>
      <c r="J16" s="34">
        <v>5.62E-2</v>
      </c>
      <c r="K16" s="163"/>
      <c r="L16" s="163"/>
    </row>
    <row r="17" spans="1:2" x14ac:dyDescent="0.35">
      <c r="A17" t="s">
        <v>333</v>
      </c>
    </row>
    <row r="26" spans="1:2" x14ac:dyDescent="0.35">
      <c r="B26" s="52"/>
    </row>
  </sheetData>
  <mergeCells count="11">
    <mergeCell ref="O1:U3"/>
    <mergeCell ref="K4:L4"/>
    <mergeCell ref="G4:H4"/>
    <mergeCell ref="I4:J4"/>
    <mergeCell ref="A6:B6"/>
    <mergeCell ref="E4:F4"/>
    <mergeCell ref="A10:A12"/>
    <mergeCell ref="A13:A16"/>
    <mergeCell ref="A7:A9"/>
    <mergeCell ref="A4:B5"/>
    <mergeCell ref="C4:D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6"/>
  <dimension ref="A1:U19"/>
  <sheetViews>
    <sheetView showGridLines="0" zoomScale="96" zoomScaleNormal="96" workbookViewId="0"/>
  </sheetViews>
  <sheetFormatPr defaultColWidth="10.90625" defaultRowHeight="14.5" x14ac:dyDescent="0.35"/>
  <cols>
    <col min="11" max="12" width="0" hidden="1" customWidth="1"/>
  </cols>
  <sheetData>
    <row r="1" spans="1:21" x14ac:dyDescent="0.35">
      <c r="A1" s="2" t="s">
        <v>471</v>
      </c>
      <c r="O1" s="253"/>
      <c r="P1" s="253"/>
      <c r="Q1" s="253"/>
      <c r="R1" s="253"/>
      <c r="S1" s="253"/>
      <c r="T1" s="253"/>
      <c r="U1" s="253"/>
    </row>
    <row r="2" spans="1:21" x14ac:dyDescent="0.35">
      <c r="O2" s="253"/>
      <c r="P2" s="253"/>
      <c r="Q2" s="253"/>
      <c r="R2" s="253"/>
      <c r="S2" s="253"/>
      <c r="T2" s="253"/>
      <c r="U2" s="253"/>
    </row>
    <row r="3" spans="1:21" x14ac:dyDescent="0.35">
      <c r="I3" s="64"/>
      <c r="O3" s="253"/>
      <c r="P3" s="253"/>
      <c r="Q3" s="253"/>
      <c r="R3" s="253"/>
      <c r="S3" s="253"/>
      <c r="T3" s="253"/>
      <c r="U3" s="253"/>
    </row>
    <row r="4" spans="1:21" x14ac:dyDescent="0.35">
      <c r="A4" s="279"/>
      <c r="B4" s="279"/>
      <c r="C4" s="276" t="s">
        <v>249</v>
      </c>
      <c r="D4" s="276"/>
      <c r="E4" s="276" t="s">
        <v>248</v>
      </c>
      <c r="F4" s="276"/>
      <c r="G4" s="276" t="s">
        <v>247</v>
      </c>
      <c r="H4" s="276"/>
      <c r="I4" s="276" t="s">
        <v>393</v>
      </c>
      <c r="J4" s="276"/>
      <c r="K4" s="272" t="s">
        <v>356</v>
      </c>
      <c r="L4" s="272"/>
    </row>
    <row r="5" spans="1:21" x14ac:dyDescent="0.35">
      <c r="A5" s="279"/>
      <c r="B5" s="279"/>
      <c r="C5" s="55" t="s">
        <v>60</v>
      </c>
      <c r="D5" s="55" t="s">
        <v>61</v>
      </c>
      <c r="E5" s="55" t="s">
        <v>60</v>
      </c>
      <c r="F5" s="55" t="s">
        <v>61</v>
      </c>
      <c r="G5" s="55" t="s">
        <v>60</v>
      </c>
      <c r="H5" s="55" t="s">
        <v>61</v>
      </c>
      <c r="I5" s="55" t="s">
        <v>60</v>
      </c>
      <c r="J5" s="55" t="s">
        <v>61</v>
      </c>
      <c r="K5" s="163"/>
      <c r="L5" s="163"/>
    </row>
    <row r="6" spans="1:21" x14ac:dyDescent="0.35">
      <c r="A6" s="335" t="s">
        <v>59</v>
      </c>
      <c r="B6" s="335"/>
      <c r="C6" s="152">
        <v>5776</v>
      </c>
      <c r="D6" s="34">
        <v>0.16120000000000001</v>
      </c>
      <c r="E6" s="152">
        <v>17452</v>
      </c>
      <c r="F6" s="34">
        <v>0.4869</v>
      </c>
      <c r="G6" s="152">
        <v>11020</v>
      </c>
      <c r="H6" s="155">
        <v>0.3075</v>
      </c>
      <c r="I6" s="152">
        <v>16934</v>
      </c>
      <c r="J6" s="77">
        <v>0.47249999999999998</v>
      </c>
      <c r="K6" s="163" t="s">
        <v>249</v>
      </c>
      <c r="L6" s="187">
        <v>0.16120000000000001</v>
      </c>
    </row>
    <row r="7" spans="1:21" x14ac:dyDescent="0.35">
      <c r="A7" s="234" t="s">
        <v>62</v>
      </c>
      <c r="B7" s="31" t="s">
        <v>63</v>
      </c>
      <c r="C7" s="152">
        <v>2835</v>
      </c>
      <c r="D7" s="80">
        <v>0.13400000000000001</v>
      </c>
      <c r="E7" s="152">
        <v>10356</v>
      </c>
      <c r="F7" s="80">
        <v>0.4894</v>
      </c>
      <c r="G7" s="152">
        <v>6433</v>
      </c>
      <c r="H7" s="80">
        <v>0.30399999999999999</v>
      </c>
      <c r="I7" s="152">
        <v>8908</v>
      </c>
      <c r="J7" s="80">
        <v>0.42100000000000004</v>
      </c>
      <c r="K7" s="163" t="s">
        <v>371</v>
      </c>
      <c r="L7" s="187">
        <v>0.4869</v>
      </c>
    </row>
    <row r="8" spans="1:21" x14ac:dyDescent="0.35">
      <c r="A8" s="234"/>
      <c r="B8" s="17" t="s">
        <v>64</v>
      </c>
      <c r="C8" s="152">
        <v>1982</v>
      </c>
      <c r="D8" s="80">
        <v>0.1855</v>
      </c>
      <c r="E8" s="152">
        <v>5153</v>
      </c>
      <c r="F8" s="80">
        <v>0.48229999999999995</v>
      </c>
      <c r="G8" s="152">
        <v>2979</v>
      </c>
      <c r="H8" s="80">
        <v>0.27879999999999999</v>
      </c>
      <c r="I8" s="152">
        <v>5627</v>
      </c>
      <c r="J8" s="80">
        <v>0.52670000000000006</v>
      </c>
      <c r="K8" s="163" t="s">
        <v>247</v>
      </c>
      <c r="L8" s="203">
        <v>0.3075</v>
      </c>
    </row>
    <row r="9" spans="1:21" x14ac:dyDescent="0.35">
      <c r="A9" s="234"/>
      <c r="B9" s="17" t="s">
        <v>65</v>
      </c>
      <c r="C9" s="152">
        <v>959</v>
      </c>
      <c r="D9" s="80">
        <v>0.23989999999999997</v>
      </c>
      <c r="E9" s="152">
        <v>1943</v>
      </c>
      <c r="F9" s="80">
        <v>0.48599999999999999</v>
      </c>
      <c r="G9" s="152">
        <v>1608</v>
      </c>
      <c r="H9" s="80">
        <v>0.4022</v>
      </c>
      <c r="I9" s="152">
        <v>2399</v>
      </c>
      <c r="J9" s="80">
        <v>0.60009999999999997</v>
      </c>
      <c r="K9" s="163" t="s">
        <v>372</v>
      </c>
      <c r="L9" s="162">
        <v>0.47249999999999998</v>
      </c>
    </row>
    <row r="10" spans="1:21" x14ac:dyDescent="0.35">
      <c r="A10" s="234" t="s">
        <v>246</v>
      </c>
      <c r="B10" s="17" t="s">
        <v>67</v>
      </c>
      <c r="C10" s="152">
        <v>2905</v>
      </c>
      <c r="D10" s="80">
        <v>0.18729999999999999</v>
      </c>
      <c r="E10" s="152">
        <v>6864</v>
      </c>
      <c r="F10" s="80">
        <v>0.4425</v>
      </c>
      <c r="G10" s="152">
        <v>5430</v>
      </c>
      <c r="H10" s="109">
        <v>0.35</v>
      </c>
      <c r="I10" s="152">
        <v>7354</v>
      </c>
      <c r="J10" s="80">
        <v>0.47409999999999997</v>
      </c>
      <c r="K10" s="163"/>
      <c r="L10" s="163"/>
    </row>
    <row r="11" spans="1:21" x14ac:dyDescent="0.35">
      <c r="A11" s="234"/>
      <c r="B11" s="17" t="s">
        <v>68</v>
      </c>
      <c r="C11" s="152">
        <v>1023</v>
      </c>
      <c r="D11" s="80">
        <v>0.1152</v>
      </c>
      <c r="E11" s="152">
        <v>4092</v>
      </c>
      <c r="F11" s="80">
        <v>0.46100000000000002</v>
      </c>
      <c r="G11" s="152">
        <v>2706</v>
      </c>
      <c r="H11" s="80">
        <v>0.30480000000000002</v>
      </c>
      <c r="I11" s="152">
        <v>4092</v>
      </c>
      <c r="J11" s="80">
        <v>0.46100000000000002</v>
      </c>
      <c r="K11" s="163"/>
      <c r="L11" s="163"/>
    </row>
    <row r="12" spans="1:21" x14ac:dyDescent="0.35">
      <c r="A12" s="234"/>
      <c r="B12" s="17" t="s">
        <v>69</v>
      </c>
      <c r="C12" s="152">
        <v>1848</v>
      </c>
      <c r="D12" s="80">
        <v>0.16140000000000002</v>
      </c>
      <c r="E12" s="152">
        <v>6496</v>
      </c>
      <c r="F12" s="80">
        <v>0.56720000000000004</v>
      </c>
      <c r="G12" s="152">
        <v>2884</v>
      </c>
      <c r="H12" s="80">
        <v>0.25180000000000002</v>
      </c>
      <c r="I12" s="152">
        <v>5488</v>
      </c>
      <c r="J12" s="80">
        <v>0.47920000000000001</v>
      </c>
      <c r="K12" s="163"/>
      <c r="L12" s="163"/>
    </row>
    <row r="13" spans="1:21" x14ac:dyDescent="0.35">
      <c r="A13" s="235" t="s">
        <v>70</v>
      </c>
      <c r="B13" s="17" t="s">
        <v>71</v>
      </c>
      <c r="C13" s="152">
        <v>265</v>
      </c>
      <c r="D13" s="80">
        <v>0.1125</v>
      </c>
      <c r="E13" s="152">
        <v>1134</v>
      </c>
      <c r="F13" s="80">
        <v>0.48130000000000001</v>
      </c>
      <c r="G13" s="152">
        <v>583</v>
      </c>
      <c r="H13" s="80">
        <v>0.2475</v>
      </c>
      <c r="I13" s="152">
        <v>1353</v>
      </c>
      <c r="J13" s="80">
        <v>0.57430000000000003</v>
      </c>
      <c r="K13" s="163"/>
      <c r="L13" s="163"/>
    </row>
    <row r="14" spans="1:21" x14ac:dyDescent="0.35">
      <c r="A14" s="235"/>
      <c r="B14" s="17" t="s">
        <v>72</v>
      </c>
      <c r="C14" s="152">
        <v>1450</v>
      </c>
      <c r="D14" s="80">
        <v>0.16769999999999999</v>
      </c>
      <c r="E14" s="152">
        <v>4258</v>
      </c>
      <c r="F14" s="80">
        <v>0.49259999999999998</v>
      </c>
      <c r="G14" s="152">
        <v>2707</v>
      </c>
      <c r="H14" s="80">
        <v>0.31319999999999998</v>
      </c>
      <c r="I14" s="152">
        <v>3867</v>
      </c>
      <c r="J14" s="80">
        <v>0.44740000000000002</v>
      </c>
      <c r="K14" s="163"/>
      <c r="L14" s="163"/>
    </row>
    <row r="15" spans="1:21" x14ac:dyDescent="0.35">
      <c r="A15" s="235"/>
      <c r="B15" s="17" t="s">
        <v>73</v>
      </c>
      <c r="C15" s="152">
        <v>3418</v>
      </c>
      <c r="D15" s="80">
        <v>0.17730000000000001</v>
      </c>
      <c r="E15" s="152">
        <v>9582</v>
      </c>
      <c r="F15" s="80">
        <v>0.49709999999999999</v>
      </c>
      <c r="G15" s="152">
        <v>6253</v>
      </c>
      <c r="H15" s="80">
        <v>0.32439999999999997</v>
      </c>
      <c r="I15" s="152">
        <v>9139</v>
      </c>
      <c r="J15" s="80">
        <v>0.47409999999999997</v>
      </c>
      <c r="K15" s="163"/>
      <c r="L15" s="163"/>
    </row>
    <row r="16" spans="1:21" x14ac:dyDescent="0.35">
      <c r="A16" s="235"/>
      <c r="B16" s="17" t="s">
        <v>74</v>
      </c>
      <c r="C16" s="152">
        <v>643</v>
      </c>
      <c r="D16" s="80">
        <v>0.11550000000000001</v>
      </c>
      <c r="E16" s="152">
        <v>2478</v>
      </c>
      <c r="F16" s="80">
        <v>0.44520000000000004</v>
      </c>
      <c r="G16" s="152">
        <v>1477</v>
      </c>
      <c r="H16" s="80">
        <v>0.26539999999999997</v>
      </c>
      <c r="I16" s="152">
        <v>2575</v>
      </c>
      <c r="J16" s="80">
        <v>0.46259999999999996</v>
      </c>
      <c r="K16" s="163"/>
      <c r="L16" s="163"/>
    </row>
    <row r="17" spans="1:5" x14ac:dyDescent="0.35">
      <c r="A17" t="s">
        <v>333</v>
      </c>
    </row>
    <row r="19" spans="1:5" x14ac:dyDescent="0.35">
      <c r="E19" s="47"/>
    </row>
  </sheetData>
  <mergeCells count="11">
    <mergeCell ref="K4:L4"/>
    <mergeCell ref="O1:U3"/>
    <mergeCell ref="I4:J4"/>
    <mergeCell ref="A6:B6"/>
    <mergeCell ref="A10:A12"/>
    <mergeCell ref="G4:H4"/>
    <mergeCell ref="A13:A16"/>
    <mergeCell ref="A7:A9"/>
    <mergeCell ref="A4:B5"/>
    <mergeCell ref="C4:D4"/>
    <mergeCell ref="E4:F4"/>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47"/>
  <dimension ref="A1:S18"/>
  <sheetViews>
    <sheetView showGridLines="0" zoomScale="104" zoomScaleNormal="104" workbookViewId="0"/>
  </sheetViews>
  <sheetFormatPr defaultColWidth="10.90625" defaultRowHeight="14.5" x14ac:dyDescent="0.35"/>
  <cols>
    <col min="3" max="8" width="16.1796875" customWidth="1"/>
  </cols>
  <sheetData>
    <row r="1" spans="1:19" x14ac:dyDescent="0.35">
      <c r="A1" s="2" t="s">
        <v>472</v>
      </c>
      <c r="M1" s="282"/>
      <c r="N1" s="282"/>
      <c r="O1" s="282"/>
      <c r="P1" s="282"/>
      <c r="Q1" s="282"/>
      <c r="R1" s="282"/>
      <c r="S1" s="282"/>
    </row>
    <row r="2" spans="1:19" x14ac:dyDescent="0.35">
      <c r="M2" s="282"/>
      <c r="N2" s="282"/>
      <c r="O2" s="282"/>
      <c r="P2" s="282"/>
      <c r="Q2" s="282"/>
      <c r="R2" s="282"/>
      <c r="S2" s="282"/>
    </row>
    <row r="3" spans="1:19" x14ac:dyDescent="0.35">
      <c r="M3" s="282"/>
      <c r="N3" s="282"/>
      <c r="O3" s="282"/>
      <c r="P3" s="282"/>
      <c r="Q3" s="282"/>
      <c r="R3" s="282"/>
      <c r="S3" s="282"/>
    </row>
    <row r="4" spans="1:19" ht="86.5" customHeight="1" x14ac:dyDescent="0.35">
      <c r="A4" s="283"/>
      <c r="B4" s="283"/>
      <c r="C4" s="37" t="s">
        <v>255</v>
      </c>
      <c r="D4" s="37" t="s">
        <v>254</v>
      </c>
      <c r="E4" s="37" t="s">
        <v>253</v>
      </c>
      <c r="F4" s="37" t="s">
        <v>252</v>
      </c>
      <c r="G4" s="37" t="s">
        <v>251</v>
      </c>
      <c r="H4" s="37" t="s">
        <v>250</v>
      </c>
      <c r="I4" s="37" t="s">
        <v>59</v>
      </c>
    </row>
    <row r="5" spans="1:19" x14ac:dyDescent="0.35">
      <c r="A5" s="335" t="s">
        <v>59</v>
      </c>
      <c r="B5" s="335"/>
      <c r="C5" s="125">
        <v>0.17050000000000001</v>
      </c>
      <c r="D5" s="125">
        <v>2.6499999999999999E-2</v>
      </c>
      <c r="E5" s="125">
        <v>8.1500000000000003E-2</v>
      </c>
      <c r="F5" s="125">
        <v>0.27989999999999998</v>
      </c>
      <c r="G5" s="125">
        <v>0.42130000000000001</v>
      </c>
      <c r="H5" s="125">
        <v>2.0299999999999999E-2</v>
      </c>
      <c r="I5" s="125">
        <v>1</v>
      </c>
    </row>
    <row r="6" spans="1:19" x14ac:dyDescent="0.35">
      <c r="A6" s="234" t="s">
        <v>62</v>
      </c>
      <c r="B6" s="31" t="s">
        <v>63</v>
      </c>
      <c r="C6" s="80">
        <v>0.2024</v>
      </c>
      <c r="D6" s="80">
        <v>3.0099999999999998E-2</v>
      </c>
      <c r="E6" s="80">
        <v>5.2999999999999999E-2</v>
      </c>
      <c r="F6" s="80">
        <v>0.3004</v>
      </c>
      <c r="G6" s="80">
        <v>0.39750000000000002</v>
      </c>
      <c r="H6" s="80">
        <v>1.66E-2</v>
      </c>
      <c r="I6" s="125">
        <v>1</v>
      </c>
    </row>
    <row r="7" spans="1:19" x14ac:dyDescent="0.35">
      <c r="A7" s="234"/>
      <c r="B7" s="17" t="s">
        <v>64</v>
      </c>
      <c r="C7" s="80">
        <v>0.12520000000000001</v>
      </c>
      <c r="D7" s="80">
        <v>6.9999999999999993E-3</v>
      </c>
      <c r="E7" s="80">
        <v>0.1343</v>
      </c>
      <c r="F7" s="80">
        <v>0.27229999999999999</v>
      </c>
      <c r="G7" s="80">
        <v>0.4294</v>
      </c>
      <c r="H7" s="80">
        <v>3.1800000000000002E-2</v>
      </c>
      <c r="I7" s="125">
        <v>1</v>
      </c>
    </row>
    <row r="8" spans="1:19" x14ac:dyDescent="0.35">
      <c r="A8" s="234"/>
      <c r="B8" s="17" t="s">
        <v>65</v>
      </c>
      <c r="C8" s="80">
        <v>0.13</v>
      </c>
      <c r="D8" s="80">
        <v>6.08E-2</v>
      </c>
      <c r="E8" s="80">
        <v>8.3599999999999994E-2</v>
      </c>
      <c r="F8" s="80">
        <v>0.19589999999999999</v>
      </c>
      <c r="G8" s="80">
        <v>0.52129999999999999</v>
      </c>
      <c r="H8" s="80">
        <v>8.5000000000000006E-3</v>
      </c>
      <c r="I8" s="125">
        <v>1.0001</v>
      </c>
    </row>
    <row r="9" spans="1:19" x14ac:dyDescent="0.35">
      <c r="A9" s="234" t="s">
        <v>66</v>
      </c>
      <c r="B9" s="17" t="s">
        <v>67</v>
      </c>
      <c r="C9" s="80">
        <v>0.18890000000000001</v>
      </c>
      <c r="D9" s="80">
        <v>2.2400000000000003E-2</v>
      </c>
      <c r="E9" s="80">
        <v>0.1013</v>
      </c>
      <c r="F9" s="80">
        <v>0.29520000000000002</v>
      </c>
      <c r="G9" s="80">
        <v>0.36729999999999996</v>
      </c>
      <c r="H9" s="80">
        <v>2.4900000000000002E-2</v>
      </c>
      <c r="I9" s="125">
        <v>1</v>
      </c>
    </row>
    <row r="10" spans="1:19" x14ac:dyDescent="0.35">
      <c r="A10" s="234"/>
      <c r="B10" s="17" t="s">
        <v>68</v>
      </c>
      <c r="C10" s="80">
        <v>0.129</v>
      </c>
      <c r="D10" s="80">
        <v>3.6299999999999999E-2</v>
      </c>
      <c r="E10" s="80">
        <v>2.4199999999999999E-2</v>
      </c>
      <c r="F10" s="80">
        <v>0.2823</v>
      </c>
      <c r="G10" s="80">
        <v>0.5121</v>
      </c>
      <c r="H10" s="80">
        <v>1.61E-2</v>
      </c>
      <c r="I10" s="125">
        <v>1</v>
      </c>
    </row>
    <row r="11" spans="1:19" x14ac:dyDescent="0.35">
      <c r="A11" s="234"/>
      <c r="B11" s="17" t="s">
        <v>69</v>
      </c>
      <c r="C11" s="80">
        <v>0.17620000000000002</v>
      </c>
      <c r="D11" s="80">
        <v>2.4799999999999999E-2</v>
      </c>
      <c r="E11" s="80">
        <v>9.6799999999999997E-2</v>
      </c>
      <c r="F11" s="80">
        <v>0.2581</v>
      </c>
      <c r="G11" s="80">
        <v>0.42680000000000001</v>
      </c>
      <c r="H11" s="80">
        <v>1.7399999999999999E-2</v>
      </c>
      <c r="I11" s="125">
        <v>1.0001000000000002</v>
      </c>
    </row>
    <row r="12" spans="1:19" x14ac:dyDescent="0.35">
      <c r="A12" s="235" t="s">
        <v>70</v>
      </c>
      <c r="B12" s="17" t="s">
        <v>71</v>
      </c>
      <c r="C12" s="80">
        <v>8.1500000000000003E-2</v>
      </c>
      <c r="D12" s="80">
        <v>2.76E-2</v>
      </c>
      <c r="E12" s="80">
        <v>3.1400000000000004E-2</v>
      </c>
      <c r="F12" s="80">
        <v>0.36630000000000001</v>
      </c>
      <c r="G12" s="80">
        <v>0.46179999999999999</v>
      </c>
      <c r="H12" s="80">
        <v>3.1400000000000004E-2</v>
      </c>
      <c r="I12" s="125">
        <v>1</v>
      </c>
    </row>
    <row r="13" spans="1:19" x14ac:dyDescent="0.35">
      <c r="A13" s="235"/>
      <c r="B13" s="17" t="s">
        <v>72</v>
      </c>
      <c r="C13" s="80">
        <v>0.17710000000000001</v>
      </c>
      <c r="D13" s="80">
        <v>3.5799999999999998E-2</v>
      </c>
      <c r="E13" s="80">
        <v>3.3300000000000003E-2</v>
      </c>
      <c r="F13" s="80">
        <v>0.2455</v>
      </c>
      <c r="G13" s="80">
        <v>0.49640000000000001</v>
      </c>
      <c r="H13" s="80">
        <v>1.1899999999999999E-2</v>
      </c>
      <c r="I13" s="125">
        <v>1</v>
      </c>
    </row>
    <row r="14" spans="1:19" x14ac:dyDescent="0.35">
      <c r="A14" s="235"/>
      <c r="B14" s="17" t="s">
        <v>73</v>
      </c>
      <c r="C14" s="80">
        <v>0.16920000000000002</v>
      </c>
      <c r="D14" s="80">
        <v>2.1499999999999998E-2</v>
      </c>
      <c r="E14" s="80">
        <v>0.1176</v>
      </c>
      <c r="F14" s="80">
        <v>0.25629999999999997</v>
      </c>
      <c r="G14" s="80">
        <v>0.41439999999999999</v>
      </c>
      <c r="H14" s="80">
        <v>2.1000000000000001E-2</v>
      </c>
      <c r="I14" s="125">
        <v>1</v>
      </c>
      <c r="K14" s="49"/>
    </row>
    <row r="15" spans="1:19" x14ac:dyDescent="0.35">
      <c r="A15" s="235"/>
      <c r="B15" s="17" t="s">
        <v>74</v>
      </c>
      <c r="C15" s="80">
        <v>0.20379999999999998</v>
      </c>
      <c r="D15" s="80">
        <v>2.8900000000000002E-2</v>
      </c>
      <c r="E15" s="80">
        <v>5.3200000000000004E-2</v>
      </c>
      <c r="F15" s="80">
        <v>0.37689999999999996</v>
      </c>
      <c r="G15" s="80">
        <v>0.31109999999999999</v>
      </c>
      <c r="H15" s="80">
        <v>2.6099999999999998E-2</v>
      </c>
      <c r="I15" s="125">
        <v>1</v>
      </c>
    </row>
    <row r="18" spans="7:7" x14ac:dyDescent="0.35">
      <c r="G18" s="48"/>
    </row>
  </sheetData>
  <mergeCells count="6">
    <mergeCell ref="M1:S3"/>
    <mergeCell ref="A4:B4"/>
    <mergeCell ref="A5:B5"/>
    <mergeCell ref="A9:A11"/>
    <mergeCell ref="A12:A15"/>
    <mergeCell ref="A6:A8"/>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8"/>
  <dimension ref="A1:S16"/>
  <sheetViews>
    <sheetView showGridLines="0" zoomScale="96" zoomScaleNormal="96" workbookViewId="0"/>
  </sheetViews>
  <sheetFormatPr defaultColWidth="10.90625" defaultRowHeight="14.5" x14ac:dyDescent="0.35"/>
  <cols>
    <col min="3" max="10" width="16.81640625" customWidth="1"/>
  </cols>
  <sheetData>
    <row r="1" spans="1:19" x14ac:dyDescent="0.35">
      <c r="A1" t="s">
        <v>473</v>
      </c>
    </row>
    <row r="3" spans="1:19" x14ac:dyDescent="0.35">
      <c r="F3" s="64"/>
      <c r="G3" s="64"/>
      <c r="H3" s="64"/>
      <c r="M3" s="282"/>
      <c r="N3" s="282"/>
      <c r="O3" s="282"/>
      <c r="P3" s="282"/>
      <c r="Q3" s="282"/>
      <c r="R3" s="282"/>
      <c r="S3" s="282"/>
    </row>
    <row r="4" spans="1:19" ht="101.5" x14ac:dyDescent="0.35">
      <c r="A4" s="283"/>
      <c r="B4" s="283"/>
      <c r="C4" s="37" t="s">
        <v>263</v>
      </c>
      <c r="D4" s="37" t="s">
        <v>262</v>
      </c>
      <c r="E4" s="37" t="s">
        <v>261</v>
      </c>
      <c r="F4" s="37" t="s">
        <v>260</v>
      </c>
      <c r="G4" s="37" t="s">
        <v>259</v>
      </c>
      <c r="H4" s="37" t="s">
        <v>258</v>
      </c>
      <c r="I4" s="37" t="s">
        <v>257</v>
      </c>
      <c r="J4" s="37" t="s">
        <v>256</v>
      </c>
      <c r="M4" s="282"/>
      <c r="N4" s="282"/>
      <c r="O4" s="282"/>
      <c r="P4" s="282"/>
      <c r="Q4" s="282"/>
      <c r="R4" s="282"/>
      <c r="S4" s="282"/>
    </row>
    <row r="5" spans="1:19" x14ac:dyDescent="0.35">
      <c r="A5" s="335" t="s">
        <v>59</v>
      </c>
      <c r="B5" s="335"/>
      <c r="C5" s="13">
        <v>0.25640000000000002</v>
      </c>
      <c r="D5" s="13">
        <v>8.09E-2</v>
      </c>
      <c r="E5" s="13">
        <v>4.3299999999999998E-2</v>
      </c>
      <c r="F5" s="13">
        <v>2.6600000000000002E-2</v>
      </c>
      <c r="G5" s="13">
        <v>2.7900000000000001E-2</v>
      </c>
      <c r="H5" s="13">
        <v>1.29E-2</v>
      </c>
      <c r="I5" s="13">
        <v>2.2099999999999998E-2</v>
      </c>
      <c r="J5" s="13">
        <v>4.7899999999999998E-2</v>
      </c>
      <c r="M5" s="282"/>
      <c r="N5" s="282"/>
      <c r="O5" s="282"/>
      <c r="P5" s="282"/>
      <c r="Q5" s="282"/>
      <c r="R5" s="282"/>
      <c r="S5" s="282"/>
    </row>
    <row r="6" spans="1:19" x14ac:dyDescent="0.35">
      <c r="A6" s="234" t="s">
        <v>62</v>
      </c>
      <c r="B6" s="31" t="s">
        <v>63</v>
      </c>
      <c r="C6" s="34">
        <v>0.3075</v>
      </c>
      <c r="D6" s="34">
        <v>9.3100000000000002E-2</v>
      </c>
      <c r="E6" s="34">
        <v>5.67E-2</v>
      </c>
      <c r="F6" s="34">
        <v>3.0800000000000001E-2</v>
      </c>
      <c r="G6" s="34">
        <v>3.4300000000000004E-2</v>
      </c>
      <c r="H6" s="34">
        <v>1.7500000000000002E-2</v>
      </c>
      <c r="I6" s="34">
        <v>2.8500000000000001E-2</v>
      </c>
      <c r="J6" s="34">
        <v>4.6300000000000001E-2</v>
      </c>
    </row>
    <row r="7" spans="1:19" x14ac:dyDescent="0.35">
      <c r="A7" s="234"/>
      <c r="B7" s="17" t="s">
        <v>64</v>
      </c>
      <c r="C7" s="34">
        <v>0.1484</v>
      </c>
      <c r="D7" s="34">
        <v>5.9400000000000001E-2</v>
      </c>
      <c r="E7" s="34">
        <v>1.78E-2</v>
      </c>
      <c r="F7" s="34">
        <v>1.84E-2</v>
      </c>
      <c r="G7" s="34">
        <v>1.3500000000000002E-2</v>
      </c>
      <c r="H7" s="34">
        <v>4.3E-3</v>
      </c>
      <c r="I7" s="34">
        <v>1.1599999999999999E-2</v>
      </c>
      <c r="J7" s="34">
        <v>5.9400000000000001E-2</v>
      </c>
    </row>
    <row r="8" spans="1:19" x14ac:dyDescent="0.35">
      <c r="A8" s="234"/>
      <c r="B8" s="17" t="s">
        <v>65</v>
      </c>
      <c r="C8" s="34">
        <v>0.15310000000000001</v>
      </c>
      <c r="D8" s="34">
        <v>4.3400000000000001E-2</v>
      </c>
      <c r="E8" s="34">
        <v>7.1999999999999998E-3</v>
      </c>
      <c r="F8" s="34">
        <v>1.6299999999999999E-2</v>
      </c>
      <c r="G8" s="34">
        <v>1.7299999999999999E-2</v>
      </c>
      <c r="H8" s="13">
        <v>0</v>
      </c>
      <c r="I8" s="13">
        <v>0</v>
      </c>
      <c r="J8" s="34">
        <v>2.7200000000000002E-2</v>
      </c>
    </row>
    <row r="9" spans="1:19" x14ac:dyDescent="0.35">
      <c r="A9" s="234" t="s">
        <v>66</v>
      </c>
      <c r="B9" s="17" t="s">
        <v>67</v>
      </c>
      <c r="C9" s="34">
        <v>0.28720000000000001</v>
      </c>
      <c r="D9" s="34">
        <v>8.7400000000000005E-2</v>
      </c>
      <c r="E9" s="34">
        <v>3.3399999999999999E-2</v>
      </c>
      <c r="F9" s="34">
        <v>3.3099999999999997E-2</v>
      </c>
      <c r="G9" s="34">
        <v>2.7799999999999998E-2</v>
      </c>
      <c r="H9" s="34">
        <v>1.2500000000000001E-2</v>
      </c>
      <c r="I9" s="34">
        <v>2.92E-2</v>
      </c>
      <c r="J9" s="34">
        <v>3.0600000000000002E-2</v>
      </c>
    </row>
    <row r="10" spans="1:19" x14ac:dyDescent="0.35">
      <c r="A10" s="234"/>
      <c r="B10" s="17" t="s">
        <v>68</v>
      </c>
      <c r="C10" s="34">
        <v>0.22320000000000001</v>
      </c>
      <c r="D10" s="34">
        <v>9.11E-2</v>
      </c>
      <c r="E10" s="34">
        <v>5.2400000000000002E-2</v>
      </c>
      <c r="F10" s="34">
        <v>1.5900000000000001E-2</v>
      </c>
      <c r="G10" s="34">
        <v>3.8699999999999998E-2</v>
      </c>
      <c r="H10" s="34">
        <v>1.1399999999999999E-2</v>
      </c>
      <c r="I10" s="34">
        <v>9.1000000000000004E-3</v>
      </c>
      <c r="J10" s="34">
        <v>2.7300000000000001E-2</v>
      </c>
    </row>
    <row r="11" spans="1:19" x14ac:dyDescent="0.35">
      <c r="A11" s="234"/>
      <c r="B11" s="17" t="s">
        <v>69</v>
      </c>
      <c r="C11" s="34">
        <v>0.2409</v>
      </c>
      <c r="D11" s="34">
        <v>6.6100000000000006E-2</v>
      </c>
      <c r="E11" s="34">
        <v>4.9200000000000001E-2</v>
      </c>
      <c r="F11" s="34">
        <v>2.5899999999999999E-2</v>
      </c>
      <c r="G11" s="34">
        <v>2.07E-2</v>
      </c>
      <c r="H11" s="34">
        <v>1.4199999999999999E-2</v>
      </c>
      <c r="I11" s="34">
        <v>2.2000000000000002E-2</v>
      </c>
      <c r="J11" s="34">
        <v>8.2899999999999988E-2</v>
      </c>
    </row>
    <row r="12" spans="1:19" x14ac:dyDescent="0.35">
      <c r="A12" s="235" t="s">
        <v>70</v>
      </c>
      <c r="B12" s="17" t="s">
        <v>71</v>
      </c>
      <c r="C12" s="34">
        <v>0.29799999999999999</v>
      </c>
      <c r="D12" s="34">
        <v>0.13039999999999999</v>
      </c>
      <c r="E12" s="34">
        <v>4.9000000000000002E-2</v>
      </c>
      <c r="F12" s="34">
        <v>3.8300000000000001E-2</v>
      </c>
      <c r="G12" s="34">
        <v>5.2900000000000003E-2</v>
      </c>
      <c r="H12" s="34">
        <v>2.7400000000000001E-2</v>
      </c>
      <c r="I12" s="34">
        <v>2.0199999999999999E-2</v>
      </c>
      <c r="J12" s="34">
        <v>3.2400000000000005E-2</v>
      </c>
    </row>
    <row r="13" spans="1:19" x14ac:dyDescent="0.35">
      <c r="A13" s="235"/>
      <c r="B13" s="17" t="s">
        <v>72</v>
      </c>
      <c r="C13" s="34">
        <v>0.28559999999999997</v>
      </c>
      <c r="D13" s="34">
        <v>7.51E-2</v>
      </c>
      <c r="E13" s="34">
        <v>4.2699999999999995E-2</v>
      </c>
      <c r="F13" s="34">
        <v>2.9500000000000002E-2</v>
      </c>
      <c r="G13" s="34">
        <v>3.8399999999999997E-2</v>
      </c>
      <c r="H13" s="34">
        <v>1.1599999999999999E-2</v>
      </c>
      <c r="I13" s="34">
        <v>4.2500000000000003E-2</v>
      </c>
      <c r="J13" s="34">
        <v>4.0300000000000002E-2</v>
      </c>
    </row>
    <row r="14" spans="1:19" x14ac:dyDescent="0.35">
      <c r="A14" s="235"/>
      <c r="B14" s="17" t="s">
        <v>73</v>
      </c>
      <c r="C14" s="34">
        <v>0.21859999999999999</v>
      </c>
      <c r="D14" s="34">
        <v>6.8099999999999994E-2</v>
      </c>
      <c r="E14" s="34">
        <v>0.03</v>
      </c>
      <c r="F14" s="34">
        <v>1.7000000000000001E-2</v>
      </c>
      <c r="G14" s="34">
        <v>1.6500000000000001E-2</v>
      </c>
      <c r="H14" s="34">
        <v>1.3300000000000001E-2</v>
      </c>
      <c r="I14" s="34">
        <v>1.5100000000000001E-2</v>
      </c>
      <c r="J14" s="34">
        <v>0.04</v>
      </c>
    </row>
    <row r="15" spans="1:19" x14ac:dyDescent="0.35">
      <c r="A15" s="235"/>
      <c r="B15" s="17" t="s">
        <v>74</v>
      </c>
      <c r="C15" s="34">
        <v>0.29680000000000001</v>
      </c>
      <c r="D15" s="34">
        <v>0.10199999999999999</v>
      </c>
      <c r="E15" s="34">
        <v>7.5300000000000006E-2</v>
      </c>
      <c r="F15" s="34">
        <v>4.2800000000000005E-2</v>
      </c>
      <c r="G15" s="34">
        <v>3.3000000000000002E-2</v>
      </c>
      <c r="H15" s="34">
        <v>7.8000000000000005E-3</v>
      </c>
      <c r="I15" s="34">
        <v>1.3000000000000001E-2</v>
      </c>
      <c r="J15" s="34">
        <v>8.4100000000000008E-2</v>
      </c>
    </row>
    <row r="16" spans="1:19" x14ac:dyDescent="0.35">
      <c r="A16" t="s">
        <v>333</v>
      </c>
    </row>
  </sheetData>
  <mergeCells count="6">
    <mergeCell ref="M3:S5"/>
    <mergeCell ref="A4:B4"/>
    <mergeCell ref="A5:B5"/>
    <mergeCell ref="A9:A11"/>
    <mergeCell ref="A12:A15"/>
    <mergeCell ref="A6:A8"/>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49"/>
  <dimension ref="C5:C16"/>
  <sheetViews>
    <sheetView showGridLines="0" topLeftCell="B1" zoomScale="160" workbookViewId="0">
      <selection activeCell="C5" sqref="C5"/>
    </sheetView>
  </sheetViews>
  <sheetFormatPr defaultColWidth="11.453125" defaultRowHeight="14.5" x14ac:dyDescent="0.35"/>
  <cols>
    <col min="2" max="2" width="11.81640625" bestFit="1" customWidth="1"/>
    <col min="3" max="3" width="30.1796875" bestFit="1" customWidth="1"/>
  </cols>
  <sheetData>
    <row r="5" spans="3:3" x14ac:dyDescent="0.35">
      <c r="C5" s="1" t="s">
        <v>474</v>
      </c>
    </row>
    <row r="7" spans="3:3" x14ac:dyDescent="0.35">
      <c r="C7" t="s">
        <v>268</v>
      </c>
    </row>
    <row r="8" spans="3:3" x14ac:dyDescent="0.35">
      <c r="C8" s="51" t="s">
        <v>267</v>
      </c>
    </row>
    <row r="9" spans="3:3" x14ac:dyDescent="0.35">
      <c r="C9" s="51" t="s">
        <v>266</v>
      </c>
    </row>
    <row r="10" spans="3:3" x14ac:dyDescent="0.35">
      <c r="C10" s="51" t="s">
        <v>265</v>
      </c>
    </row>
    <row r="11" spans="3:3" x14ac:dyDescent="0.35">
      <c r="C11" s="51" t="s">
        <v>264</v>
      </c>
    </row>
    <row r="16" spans="3:3" x14ac:dyDescent="0.35">
      <c r="C16" s="50"/>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0"/>
  <dimension ref="A1:AB26"/>
  <sheetViews>
    <sheetView showGridLines="0" zoomScale="104" zoomScaleNormal="104" workbookViewId="0"/>
  </sheetViews>
  <sheetFormatPr defaultColWidth="10.90625" defaultRowHeight="14.5" x14ac:dyDescent="0.35"/>
  <cols>
    <col min="9" max="10" width="0" hidden="1" customWidth="1"/>
  </cols>
  <sheetData>
    <row r="1" spans="1:28" x14ac:dyDescent="0.35">
      <c r="A1" t="s">
        <v>475</v>
      </c>
    </row>
    <row r="2" spans="1:28" ht="27" customHeight="1" x14ac:dyDescent="0.35">
      <c r="M2" s="114"/>
      <c r="N2" s="114"/>
      <c r="O2" s="114"/>
      <c r="P2" s="114"/>
      <c r="Q2" s="114"/>
      <c r="R2" s="114"/>
      <c r="S2" s="114"/>
      <c r="V2" s="114"/>
      <c r="W2" s="114"/>
      <c r="X2" s="114"/>
      <c r="Y2" s="114"/>
      <c r="Z2" s="114"/>
      <c r="AA2" s="114"/>
      <c r="AB2" s="114"/>
    </row>
    <row r="3" spans="1:28" ht="31.5" customHeight="1" x14ac:dyDescent="0.35">
      <c r="M3" s="114"/>
      <c r="N3" s="114"/>
      <c r="O3" s="114"/>
      <c r="P3" s="114"/>
      <c r="Q3" s="114"/>
      <c r="R3" s="114"/>
      <c r="S3" s="114"/>
      <c r="V3" s="114"/>
      <c r="W3" s="114"/>
      <c r="X3" s="114"/>
      <c r="Y3" s="114"/>
      <c r="Z3" s="114"/>
      <c r="AA3" s="114"/>
      <c r="AB3" s="114"/>
    </row>
    <row r="4" spans="1:28" ht="30" customHeight="1" x14ac:dyDescent="0.35">
      <c r="A4" s="279"/>
      <c r="B4" s="279"/>
      <c r="C4" s="279" t="s">
        <v>271</v>
      </c>
      <c r="D4" s="279"/>
      <c r="E4" s="279" t="s">
        <v>272</v>
      </c>
      <c r="F4" s="279"/>
      <c r="G4" s="279" t="s">
        <v>59</v>
      </c>
      <c r="H4" s="279"/>
      <c r="I4" s="248" t="s">
        <v>356</v>
      </c>
      <c r="J4" s="248"/>
      <c r="M4" s="114"/>
      <c r="N4" s="114"/>
      <c r="O4" s="114"/>
      <c r="P4" s="114"/>
      <c r="Q4" s="114"/>
      <c r="R4" s="114"/>
      <c r="S4" s="114"/>
      <c r="V4" s="114"/>
      <c r="W4" s="114"/>
      <c r="X4" s="114"/>
      <c r="Y4" s="114"/>
      <c r="Z4" s="114"/>
      <c r="AA4" s="114"/>
      <c r="AB4" s="114"/>
    </row>
    <row r="5" spans="1:28" x14ac:dyDescent="0.35">
      <c r="A5" s="279"/>
      <c r="B5" s="279"/>
      <c r="C5" s="27" t="s">
        <v>60</v>
      </c>
      <c r="D5" s="27" t="s">
        <v>61</v>
      </c>
      <c r="E5" s="27" t="s">
        <v>60</v>
      </c>
      <c r="F5" s="27" t="s">
        <v>61</v>
      </c>
      <c r="G5" s="27" t="s">
        <v>60</v>
      </c>
      <c r="H5" s="27" t="s">
        <v>61</v>
      </c>
      <c r="I5" s="163" t="s">
        <v>271</v>
      </c>
      <c r="J5" s="162">
        <v>0.54789622647675951</v>
      </c>
    </row>
    <row r="6" spans="1:28" x14ac:dyDescent="0.35">
      <c r="A6" s="335" t="s">
        <v>59</v>
      </c>
      <c r="B6" s="335"/>
      <c r="C6" s="9">
        <f>SUM(C7:C9)</f>
        <v>83821</v>
      </c>
      <c r="D6" s="34">
        <f>(SUM(C7:C9)/SUM(G7:G9)*100)/100</f>
        <v>0.54789622647675951</v>
      </c>
      <c r="E6" s="9">
        <f>SUM(E7:E9)</f>
        <v>69166</v>
      </c>
      <c r="F6" s="34">
        <f>(SUM(E7:E9)/SUM(G7:G9)*100)/100</f>
        <v>0.45210377352324049</v>
      </c>
      <c r="G6" s="9">
        <f>SUM(G7:G9)</f>
        <v>152987</v>
      </c>
      <c r="H6" s="13">
        <v>1</v>
      </c>
      <c r="I6" s="163" t="s">
        <v>272</v>
      </c>
      <c r="J6" s="162">
        <v>0.45210377352324049</v>
      </c>
    </row>
    <row r="7" spans="1:28" x14ac:dyDescent="0.35">
      <c r="A7" s="234" t="s">
        <v>62</v>
      </c>
      <c r="B7" s="31" t="s">
        <v>63</v>
      </c>
      <c r="C7" s="9">
        <v>51551</v>
      </c>
      <c r="D7" s="13">
        <v>0.54347734412887172</v>
      </c>
      <c r="E7" s="9">
        <v>43303</v>
      </c>
      <c r="F7" s="13">
        <v>0.45652265587112828</v>
      </c>
      <c r="G7" s="9">
        <v>94854</v>
      </c>
      <c r="H7" s="13">
        <v>1</v>
      </c>
      <c r="I7" s="163"/>
      <c r="J7" s="163"/>
    </row>
    <row r="8" spans="1:28" x14ac:dyDescent="0.35">
      <c r="A8" s="234"/>
      <c r="B8" s="31" t="s">
        <v>64</v>
      </c>
      <c r="C8" s="9">
        <v>23898</v>
      </c>
      <c r="D8" s="13">
        <v>0.55422077922077917</v>
      </c>
      <c r="E8" s="9">
        <v>19222</v>
      </c>
      <c r="F8" s="13">
        <v>0.44577922077922078</v>
      </c>
      <c r="G8" s="9">
        <v>43120</v>
      </c>
      <c r="H8" s="13">
        <v>1</v>
      </c>
      <c r="I8" s="163"/>
      <c r="J8" s="163"/>
    </row>
    <row r="9" spans="1:28" x14ac:dyDescent="0.35">
      <c r="A9" s="234"/>
      <c r="B9" s="31" t="s">
        <v>65</v>
      </c>
      <c r="C9" s="9">
        <v>8372</v>
      </c>
      <c r="D9" s="13">
        <v>0.55765003663491641</v>
      </c>
      <c r="E9" s="9">
        <v>6641</v>
      </c>
      <c r="F9" s="13">
        <v>0.44234996336508359</v>
      </c>
      <c r="G9" s="9">
        <v>15013</v>
      </c>
      <c r="H9" s="13">
        <v>1</v>
      </c>
      <c r="I9" s="163"/>
      <c r="J9" s="163"/>
    </row>
    <row r="10" spans="1:28" x14ac:dyDescent="0.35">
      <c r="A10" s="235" t="s">
        <v>66</v>
      </c>
      <c r="B10" s="31" t="s">
        <v>67</v>
      </c>
      <c r="C10" s="9">
        <v>43395</v>
      </c>
      <c r="D10" s="13">
        <v>0.57381818181818178</v>
      </c>
      <c r="E10" s="9">
        <v>32230</v>
      </c>
      <c r="F10" s="13">
        <v>0.42618181818181816</v>
      </c>
      <c r="G10" s="9">
        <v>75625</v>
      </c>
      <c r="H10" s="13">
        <v>1</v>
      </c>
      <c r="I10" s="163"/>
      <c r="J10" s="163"/>
    </row>
    <row r="11" spans="1:28" x14ac:dyDescent="0.35">
      <c r="A11" s="235"/>
      <c r="B11" s="31" t="s">
        <v>68</v>
      </c>
      <c r="C11" s="9">
        <v>17886</v>
      </c>
      <c r="D11" s="13">
        <v>0.4990791896869245</v>
      </c>
      <c r="E11" s="9">
        <v>17952</v>
      </c>
      <c r="F11" s="13">
        <v>0.50092081031307556</v>
      </c>
      <c r="G11" s="9">
        <v>35838</v>
      </c>
      <c r="H11" s="13">
        <v>1</v>
      </c>
      <c r="I11" s="163"/>
      <c r="J11" s="163"/>
    </row>
    <row r="12" spans="1:28" x14ac:dyDescent="0.35">
      <c r="A12" s="235"/>
      <c r="B12" s="31" t="s">
        <v>69</v>
      </c>
      <c r="C12" s="9">
        <v>22540</v>
      </c>
      <c r="D12" s="13">
        <v>0.54281861092380312</v>
      </c>
      <c r="E12" s="9">
        <v>18984</v>
      </c>
      <c r="F12" s="13">
        <v>0.45718138907619688</v>
      </c>
      <c r="G12" s="9">
        <v>41524</v>
      </c>
      <c r="H12" s="13">
        <v>1</v>
      </c>
      <c r="I12" s="163"/>
      <c r="J12" s="163"/>
    </row>
    <row r="13" spans="1:28" x14ac:dyDescent="0.35">
      <c r="A13" s="235" t="s">
        <v>70</v>
      </c>
      <c r="B13" s="31" t="s">
        <v>71</v>
      </c>
      <c r="C13" s="9">
        <v>6996</v>
      </c>
      <c r="D13" s="13">
        <v>0.62136957100985879</v>
      </c>
      <c r="E13" s="9">
        <v>4263</v>
      </c>
      <c r="F13" s="13">
        <v>0.37863042899014121</v>
      </c>
      <c r="G13" s="9">
        <v>11259</v>
      </c>
      <c r="H13" s="13">
        <v>1</v>
      </c>
      <c r="I13" s="163"/>
      <c r="J13" s="163"/>
    </row>
    <row r="14" spans="1:28" x14ac:dyDescent="0.35">
      <c r="A14" s="235"/>
      <c r="B14" s="31" t="s">
        <v>72</v>
      </c>
      <c r="C14" s="9">
        <v>21367</v>
      </c>
      <c r="D14" s="13">
        <v>0.5831923139909384</v>
      </c>
      <c r="E14" s="9">
        <v>15271</v>
      </c>
      <c r="F14" s="13">
        <v>0.41680768600906165</v>
      </c>
      <c r="G14" s="9">
        <v>36638</v>
      </c>
      <c r="H14" s="13">
        <v>1</v>
      </c>
      <c r="I14" s="163"/>
      <c r="J14" s="163"/>
    </row>
    <row r="15" spans="1:28" x14ac:dyDescent="0.35">
      <c r="A15" s="235"/>
      <c r="B15" s="31" t="s">
        <v>73</v>
      </c>
      <c r="C15" s="9">
        <v>37725</v>
      </c>
      <c r="D15" s="13">
        <v>0.49389908617213479</v>
      </c>
      <c r="E15" s="9">
        <v>38657</v>
      </c>
      <c r="F15" s="13">
        <v>0.50610091382786515</v>
      </c>
      <c r="G15" s="9">
        <v>76382</v>
      </c>
      <c r="H15" s="13">
        <v>1</v>
      </c>
      <c r="I15" s="163"/>
      <c r="J15" s="163"/>
    </row>
    <row r="16" spans="1:28" x14ac:dyDescent="0.35">
      <c r="A16" s="235"/>
      <c r="B16" s="31" t="s">
        <v>74</v>
      </c>
      <c r="C16" s="9">
        <v>17733</v>
      </c>
      <c r="D16" s="13">
        <v>0.61770238261111887</v>
      </c>
      <c r="E16" s="9">
        <v>10975</v>
      </c>
      <c r="F16" s="13">
        <v>0.38229761738888113</v>
      </c>
      <c r="G16" s="9">
        <v>28708</v>
      </c>
      <c r="H16" s="13">
        <v>1</v>
      </c>
      <c r="I16" s="163"/>
      <c r="J16" s="163"/>
    </row>
    <row r="24" spans="2:28" x14ac:dyDescent="0.35">
      <c r="M24" s="114"/>
      <c r="N24" s="114"/>
      <c r="O24" s="114"/>
      <c r="P24" s="114"/>
      <c r="Q24" s="114"/>
      <c r="R24" s="114"/>
      <c r="S24" s="114"/>
      <c r="V24" s="114"/>
      <c r="W24" s="114"/>
      <c r="X24" s="114"/>
      <c r="Y24" s="114"/>
      <c r="Z24" s="114"/>
      <c r="AA24" s="114"/>
      <c r="AB24" s="114"/>
    </row>
    <row r="25" spans="2:28" ht="20.25" customHeight="1" x14ac:dyDescent="0.35">
      <c r="M25" s="114"/>
      <c r="N25" s="114"/>
      <c r="O25" s="114"/>
      <c r="P25" s="114"/>
      <c r="Q25" s="114"/>
      <c r="R25" s="114"/>
      <c r="S25" s="114"/>
      <c r="V25" s="114"/>
      <c r="W25" s="114"/>
      <c r="X25" s="114"/>
      <c r="Y25" s="114"/>
      <c r="Z25" s="114"/>
      <c r="AA25" s="114"/>
      <c r="AB25" s="114"/>
    </row>
    <row r="26" spans="2:28" ht="34.5" customHeight="1" x14ac:dyDescent="0.35">
      <c r="B26" s="52"/>
      <c r="M26" s="114"/>
      <c r="N26" s="114"/>
      <c r="O26" s="114"/>
      <c r="P26" s="114"/>
      <c r="Q26" s="114"/>
      <c r="R26" s="114"/>
      <c r="S26" s="114"/>
      <c r="V26" s="114"/>
      <c r="W26" s="114"/>
      <c r="X26" s="114"/>
      <c r="Y26" s="114"/>
      <c r="Z26" s="114"/>
      <c r="AA26" s="114"/>
      <c r="AB26" s="114"/>
    </row>
  </sheetData>
  <mergeCells count="9">
    <mergeCell ref="A13:A16"/>
    <mergeCell ref="A4:B5"/>
    <mergeCell ref="C4:D4"/>
    <mergeCell ref="E4:F4"/>
    <mergeCell ref="I4:J4"/>
    <mergeCell ref="G4:H4"/>
    <mergeCell ref="A6:B6"/>
    <mergeCell ref="A7:A9"/>
    <mergeCell ref="A10:A12"/>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1"/>
  <dimension ref="A1:AG26"/>
  <sheetViews>
    <sheetView showGridLines="0" zoomScale="99" zoomScaleNormal="99" workbookViewId="0"/>
  </sheetViews>
  <sheetFormatPr defaultColWidth="10.90625" defaultRowHeight="14.5" x14ac:dyDescent="0.35"/>
  <cols>
    <col min="11" max="14" width="0" hidden="1" customWidth="1"/>
  </cols>
  <sheetData>
    <row r="1" spans="1:33" x14ac:dyDescent="0.35">
      <c r="A1" t="s">
        <v>476</v>
      </c>
    </row>
    <row r="2" spans="1:33" ht="15" customHeight="1" x14ac:dyDescent="0.35">
      <c r="R2" s="253"/>
      <c r="S2" s="253"/>
      <c r="T2" s="253"/>
      <c r="U2" s="253"/>
      <c r="V2" s="253"/>
      <c r="W2" s="253"/>
      <c r="X2" s="253"/>
      <c r="AA2" s="282"/>
      <c r="AB2" s="282"/>
      <c r="AC2" s="282"/>
      <c r="AD2" s="282"/>
      <c r="AE2" s="282"/>
      <c r="AF2" s="282"/>
      <c r="AG2" s="282"/>
    </row>
    <row r="3" spans="1:33" ht="30" customHeight="1" x14ac:dyDescent="0.35">
      <c r="R3" s="253"/>
      <c r="S3" s="253"/>
      <c r="T3" s="253"/>
      <c r="U3" s="253"/>
      <c r="V3" s="253"/>
      <c r="W3" s="253"/>
      <c r="X3" s="253"/>
      <c r="AA3" s="282"/>
      <c r="AB3" s="282"/>
      <c r="AC3" s="282"/>
      <c r="AD3" s="282"/>
      <c r="AE3" s="282"/>
      <c r="AF3" s="282"/>
      <c r="AG3" s="282"/>
    </row>
    <row r="4" spans="1:33" x14ac:dyDescent="0.35">
      <c r="A4" s="276"/>
      <c r="B4" s="276"/>
      <c r="C4" s="276" t="s">
        <v>273</v>
      </c>
      <c r="D4" s="276"/>
      <c r="E4" s="276" t="s">
        <v>274</v>
      </c>
      <c r="F4" s="276"/>
      <c r="G4" s="276" t="s">
        <v>275</v>
      </c>
      <c r="H4" s="276"/>
      <c r="I4" s="276" t="s">
        <v>59</v>
      </c>
      <c r="J4" s="276"/>
      <c r="K4" s="248" t="s">
        <v>355</v>
      </c>
      <c r="L4" s="248"/>
      <c r="M4" s="248"/>
      <c r="N4" s="248"/>
      <c r="R4" s="253"/>
      <c r="S4" s="253"/>
      <c r="T4" s="253"/>
      <c r="U4" s="253"/>
      <c r="V4" s="253"/>
      <c r="W4" s="253"/>
      <c r="X4" s="253"/>
      <c r="AA4" s="282"/>
      <c r="AB4" s="282"/>
      <c r="AC4" s="282"/>
      <c r="AD4" s="282"/>
      <c r="AE4" s="282"/>
      <c r="AF4" s="282"/>
      <c r="AG4" s="282"/>
    </row>
    <row r="5" spans="1:33" x14ac:dyDescent="0.35">
      <c r="A5" s="276"/>
      <c r="B5" s="276"/>
      <c r="C5" s="27" t="s">
        <v>60</v>
      </c>
      <c r="D5" s="37" t="s">
        <v>276</v>
      </c>
      <c r="E5" s="27" t="s">
        <v>60</v>
      </c>
      <c r="F5" s="37" t="s">
        <v>276</v>
      </c>
      <c r="G5" s="27" t="s">
        <v>60</v>
      </c>
      <c r="H5" s="61" t="s">
        <v>276</v>
      </c>
      <c r="I5" s="27" t="s">
        <v>60</v>
      </c>
      <c r="J5" s="37" t="s">
        <v>276</v>
      </c>
      <c r="K5" s="163"/>
      <c r="L5" s="163" t="s">
        <v>273</v>
      </c>
      <c r="M5" s="163" t="s">
        <v>274</v>
      </c>
      <c r="N5" s="163" t="s">
        <v>275</v>
      </c>
    </row>
    <row r="6" spans="1:33" x14ac:dyDescent="0.35">
      <c r="A6" s="335" t="s">
        <v>59</v>
      </c>
      <c r="B6" s="335"/>
      <c r="C6" s="9">
        <f>SUM(C7:C9)</f>
        <v>7903</v>
      </c>
      <c r="D6" s="34">
        <v>5.1700000000000003E-2</v>
      </c>
      <c r="E6" s="9">
        <f>SUM(E7:E9)</f>
        <v>130019</v>
      </c>
      <c r="F6" s="34">
        <v>0.84989999999999999</v>
      </c>
      <c r="G6" s="9">
        <f>SUM(G7:G9)</f>
        <v>15065</v>
      </c>
      <c r="H6" s="34">
        <v>9.8500000000000004E-2</v>
      </c>
      <c r="I6" s="9">
        <v>152987</v>
      </c>
      <c r="J6" s="13">
        <v>1</v>
      </c>
      <c r="K6" s="163"/>
      <c r="L6" s="186">
        <v>5.1700000000000003E-2</v>
      </c>
      <c r="M6" s="186">
        <v>0.84989999999999999</v>
      </c>
      <c r="N6" s="186">
        <v>9.8500000000000004E-2</v>
      </c>
    </row>
    <row r="7" spans="1:33" x14ac:dyDescent="0.35">
      <c r="A7" s="234" t="s">
        <v>62</v>
      </c>
      <c r="B7" s="17" t="s">
        <v>63</v>
      </c>
      <c r="C7" s="9">
        <v>6234</v>
      </c>
      <c r="D7" s="34">
        <v>6.5722057056107286E-2</v>
      </c>
      <c r="E7" s="9">
        <v>80462</v>
      </c>
      <c r="F7" s="34">
        <v>0.84827208130389864</v>
      </c>
      <c r="G7" s="9">
        <v>8158</v>
      </c>
      <c r="H7" s="34">
        <v>8.6005861639994088E-2</v>
      </c>
      <c r="I7" s="9">
        <f>G7+E7+C7</f>
        <v>94854</v>
      </c>
      <c r="J7" s="13">
        <f>H7+F7+D7</f>
        <v>1</v>
      </c>
      <c r="K7" s="163" t="s">
        <v>63</v>
      </c>
      <c r="L7" s="162">
        <v>6.5722057056107286E-2</v>
      </c>
      <c r="M7" s="162">
        <v>0.84827208130389864</v>
      </c>
      <c r="N7" s="162">
        <v>8.6005861639994088E-2</v>
      </c>
    </row>
    <row r="8" spans="1:33" x14ac:dyDescent="0.35">
      <c r="A8" s="234"/>
      <c r="B8" s="17" t="s">
        <v>64</v>
      </c>
      <c r="C8" s="9">
        <v>1232</v>
      </c>
      <c r="D8" s="34">
        <v>2.8571428571428571E-2</v>
      </c>
      <c r="E8" s="9">
        <v>36738</v>
      </c>
      <c r="F8" s="34">
        <v>0.85199443413729126</v>
      </c>
      <c r="G8" s="9">
        <v>5150</v>
      </c>
      <c r="H8" s="34">
        <v>0.11943413729128015</v>
      </c>
      <c r="I8" s="9">
        <f t="shared" ref="I8:J16" si="0">G8+E8+C8</f>
        <v>43120</v>
      </c>
      <c r="J8" s="13">
        <f t="shared" si="0"/>
        <v>1</v>
      </c>
      <c r="K8" s="163" t="s">
        <v>64</v>
      </c>
      <c r="L8" s="162">
        <v>2.8571428571428571E-2</v>
      </c>
      <c r="M8" s="162">
        <v>0.85199443413729126</v>
      </c>
      <c r="N8" s="162">
        <v>0.11943413729128015</v>
      </c>
    </row>
    <row r="9" spans="1:33" x14ac:dyDescent="0.35">
      <c r="A9" s="234"/>
      <c r="B9" s="17" t="s">
        <v>65</v>
      </c>
      <c r="C9" s="9">
        <v>437</v>
      </c>
      <c r="D9" s="34">
        <v>2.9108106307866515E-2</v>
      </c>
      <c r="E9" s="9">
        <v>12819</v>
      </c>
      <c r="F9" s="34">
        <v>0.85385998801039098</v>
      </c>
      <c r="G9" s="9">
        <v>1757</v>
      </c>
      <c r="H9" s="34">
        <v>0.11703190568174249</v>
      </c>
      <c r="I9" s="9">
        <f t="shared" si="0"/>
        <v>15013</v>
      </c>
      <c r="J9" s="13">
        <f t="shared" si="0"/>
        <v>1</v>
      </c>
      <c r="K9" s="163" t="s">
        <v>65</v>
      </c>
      <c r="L9" s="162">
        <v>2.9108106307866515E-2</v>
      </c>
      <c r="M9" s="162">
        <v>0.85385998801039098</v>
      </c>
      <c r="N9" s="162">
        <v>0.11703190568174249</v>
      </c>
    </row>
    <row r="10" spans="1:33" x14ac:dyDescent="0.35">
      <c r="A10" s="235" t="s">
        <v>66</v>
      </c>
      <c r="B10" s="17" t="s">
        <v>67</v>
      </c>
      <c r="C10" s="9">
        <v>3284</v>
      </c>
      <c r="D10" s="34">
        <v>4.342479338842975E-2</v>
      </c>
      <c r="E10" s="9">
        <v>65172</v>
      </c>
      <c r="F10" s="34">
        <v>0.86177851239669423</v>
      </c>
      <c r="G10" s="9">
        <v>7169</v>
      </c>
      <c r="H10" s="34">
        <v>9.4796694214876034E-2</v>
      </c>
      <c r="I10" s="9">
        <f t="shared" si="0"/>
        <v>75625</v>
      </c>
      <c r="J10" s="13">
        <f t="shared" si="0"/>
        <v>1</v>
      </c>
      <c r="K10" s="163" t="s">
        <v>67</v>
      </c>
      <c r="L10" s="162">
        <v>4.342479338842975E-2</v>
      </c>
      <c r="M10" s="162">
        <v>0.86177851239669423</v>
      </c>
      <c r="N10" s="162">
        <v>9.4796694214876034E-2</v>
      </c>
    </row>
    <row r="11" spans="1:33" x14ac:dyDescent="0.35">
      <c r="A11" s="235"/>
      <c r="B11" s="17" t="s">
        <v>68</v>
      </c>
      <c r="C11" s="9">
        <v>2211</v>
      </c>
      <c r="D11" s="34">
        <v>6.1694290976058934E-2</v>
      </c>
      <c r="E11" s="9">
        <v>29931</v>
      </c>
      <c r="F11" s="34">
        <v>0.83517495395948449</v>
      </c>
      <c r="G11" s="9">
        <v>3696</v>
      </c>
      <c r="H11" s="34">
        <v>0.10313075506445672</v>
      </c>
      <c r="I11" s="9">
        <f t="shared" si="0"/>
        <v>35838</v>
      </c>
      <c r="J11" s="13">
        <f t="shared" si="0"/>
        <v>1</v>
      </c>
      <c r="K11" s="163" t="s">
        <v>68</v>
      </c>
      <c r="L11" s="162">
        <v>6.1694290976058934E-2</v>
      </c>
      <c r="M11" s="162">
        <v>0.83517495395948449</v>
      </c>
      <c r="N11" s="162">
        <v>0.10313075506445672</v>
      </c>
    </row>
    <row r="12" spans="1:33" x14ac:dyDescent="0.35">
      <c r="A12" s="235"/>
      <c r="B12" s="17" t="s">
        <v>69</v>
      </c>
      <c r="C12" s="9">
        <v>2408</v>
      </c>
      <c r="D12" s="34">
        <v>5.7990559676331752E-2</v>
      </c>
      <c r="E12" s="9">
        <v>34916</v>
      </c>
      <c r="F12" s="34">
        <v>0.84086311530681057</v>
      </c>
      <c r="G12" s="9">
        <v>4200</v>
      </c>
      <c r="H12" s="34">
        <v>0.10114632501685772</v>
      </c>
      <c r="I12" s="9">
        <f t="shared" si="0"/>
        <v>41524</v>
      </c>
      <c r="J12" s="13">
        <f t="shared" si="0"/>
        <v>1</v>
      </c>
      <c r="K12" s="163" t="s">
        <v>69</v>
      </c>
      <c r="L12" s="162">
        <v>5.7990559676331752E-2</v>
      </c>
      <c r="M12" s="162">
        <v>0.84086311530681057</v>
      </c>
      <c r="N12" s="162">
        <v>0.10114632501685772</v>
      </c>
    </row>
    <row r="13" spans="1:33" x14ac:dyDescent="0.35">
      <c r="A13" s="235" t="s">
        <v>70</v>
      </c>
      <c r="B13" s="17" t="s">
        <v>71</v>
      </c>
      <c r="C13" s="9">
        <v>688</v>
      </c>
      <c r="D13" s="34">
        <v>6.1106670219380058E-2</v>
      </c>
      <c r="E13" s="9">
        <v>9595</v>
      </c>
      <c r="F13" s="34">
        <v>0.85220712319033665</v>
      </c>
      <c r="G13" s="9">
        <v>976</v>
      </c>
      <c r="H13" s="34">
        <v>8.6686206590283324E-2</v>
      </c>
      <c r="I13" s="9">
        <f t="shared" si="0"/>
        <v>11259</v>
      </c>
      <c r="J13" s="13">
        <f t="shared" si="0"/>
        <v>1</v>
      </c>
      <c r="K13" s="163" t="s">
        <v>71</v>
      </c>
      <c r="L13" s="162">
        <v>6.1106670219380058E-2</v>
      </c>
      <c r="M13" s="162">
        <v>0.85220712319033665</v>
      </c>
      <c r="N13" s="162">
        <v>8.6686206590283324E-2</v>
      </c>
    </row>
    <row r="14" spans="1:33" x14ac:dyDescent="0.35">
      <c r="A14" s="235"/>
      <c r="B14" s="17" t="s">
        <v>72</v>
      </c>
      <c r="C14" s="9">
        <v>2576</v>
      </c>
      <c r="D14" s="34">
        <v>7.0309514711501722E-2</v>
      </c>
      <c r="E14" s="9">
        <v>30855</v>
      </c>
      <c r="F14" s="34">
        <v>0.84215841476063102</v>
      </c>
      <c r="G14" s="9">
        <v>3207</v>
      </c>
      <c r="H14" s="34">
        <v>8.753207052786724E-2</v>
      </c>
      <c r="I14" s="9">
        <f t="shared" si="0"/>
        <v>36638</v>
      </c>
      <c r="J14" s="13">
        <f t="shared" si="0"/>
        <v>1</v>
      </c>
      <c r="K14" s="163" t="s">
        <v>72</v>
      </c>
      <c r="L14" s="162">
        <v>7.0309514711501722E-2</v>
      </c>
      <c r="M14" s="162">
        <v>0.84215841476063102</v>
      </c>
      <c r="N14" s="162">
        <v>8.753207052786724E-2</v>
      </c>
    </row>
    <row r="15" spans="1:33" x14ac:dyDescent="0.35">
      <c r="A15" s="235"/>
      <c r="B15" s="17" t="s">
        <v>73</v>
      </c>
      <c r="C15" s="9">
        <v>3310</v>
      </c>
      <c r="D15" s="34">
        <v>4.3334817103506056E-2</v>
      </c>
      <c r="E15" s="9">
        <v>64763</v>
      </c>
      <c r="F15" s="34">
        <v>0.8478830090859103</v>
      </c>
      <c r="G15" s="9">
        <v>8309</v>
      </c>
      <c r="H15" s="34">
        <v>0.10878217381058365</v>
      </c>
      <c r="I15" s="9">
        <f t="shared" si="0"/>
        <v>76382</v>
      </c>
      <c r="J15" s="13">
        <f t="shared" si="0"/>
        <v>1</v>
      </c>
      <c r="K15" s="163" t="s">
        <v>73</v>
      </c>
      <c r="L15" s="162">
        <v>4.3334817103506056E-2</v>
      </c>
      <c r="M15" s="162">
        <v>0.8478830090859103</v>
      </c>
      <c r="N15" s="162">
        <v>0.10878217381058365</v>
      </c>
    </row>
    <row r="16" spans="1:33" x14ac:dyDescent="0.35">
      <c r="A16" s="235"/>
      <c r="B16" s="17" t="s">
        <v>74</v>
      </c>
      <c r="C16" s="9">
        <v>1329</v>
      </c>
      <c r="D16" s="34">
        <v>4.6293716037341517E-2</v>
      </c>
      <c r="E16" s="9">
        <v>24806</v>
      </c>
      <c r="F16" s="34">
        <v>0.86407969903859549</v>
      </c>
      <c r="G16" s="9">
        <v>2573</v>
      </c>
      <c r="H16" s="34">
        <v>8.9626584924062988E-2</v>
      </c>
      <c r="I16" s="9">
        <f t="shared" si="0"/>
        <v>28708</v>
      </c>
      <c r="J16" s="13">
        <f t="shared" si="0"/>
        <v>1</v>
      </c>
      <c r="K16" s="163" t="s">
        <v>74</v>
      </c>
      <c r="L16" s="162">
        <v>4.6293716037341517E-2</v>
      </c>
      <c r="M16" s="162">
        <v>0.86407969903859549</v>
      </c>
      <c r="N16" s="162">
        <v>8.9626584924062988E-2</v>
      </c>
    </row>
    <row r="20" spans="2:33" ht="15" customHeight="1" x14ac:dyDescent="0.35">
      <c r="R20" s="282"/>
      <c r="S20" s="282"/>
      <c r="T20" s="282"/>
      <c r="U20" s="282"/>
      <c r="V20" s="282"/>
      <c r="W20" s="282"/>
      <c r="X20" s="282"/>
      <c r="AA20" s="282"/>
      <c r="AB20" s="282"/>
      <c r="AC20" s="282"/>
      <c r="AD20" s="282"/>
      <c r="AE20" s="282"/>
      <c r="AF20" s="282"/>
      <c r="AG20" s="282"/>
    </row>
    <row r="21" spans="2:33" ht="34.5" customHeight="1" x14ac:dyDescent="0.35">
      <c r="R21" s="282"/>
      <c r="S21" s="282"/>
      <c r="T21" s="282"/>
      <c r="U21" s="282"/>
      <c r="V21" s="282"/>
      <c r="W21" s="282"/>
      <c r="X21" s="282"/>
      <c r="Z21" s="114"/>
      <c r="AA21" s="282"/>
      <c r="AB21" s="282"/>
      <c r="AC21" s="282"/>
      <c r="AD21" s="282"/>
      <c r="AE21" s="282"/>
      <c r="AF21" s="282"/>
      <c r="AG21" s="282"/>
    </row>
    <row r="22" spans="2:33" x14ac:dyDescent="0.35">
      <c r="R22" s="282"/>
      <c r="S22" s="282"/>
      <c r="T22" s="282"/>
      <c r="U22" s="282"/>
      <c r="V22" s="282"/>
      <c r="W22" s="282"/>
      <c r="X22" s="282"/>
      <c r="Z22" s="114"/>
      <c r="AA22" s="282"/>
      <c r="AB22" s="282"/>
      <c r="AC22" s="282"/>
      <c r="AD22" s="282"/>
      <c r="AE22" s="282"/>
      <c r="AF22" s="282"/>
      <c r="AG22" s="282"/>
    </row>
    <row r="26" spans="2:33" x14ac:dyDescent="0.35">
      <c r="B26" s="52"/>
    </row>
  </sheetData>
  <mergeCells count="14">
    <mergeCell ref="R20:X22"/>
    <mergeCell ref="AA20:AG22"/>
    <mergeCell ref="I4:J4"/>
    <mergeCell ref="A10:A12"/>
    <mergeCell ref="A13:A16"/>
    <mergeCell ref="A4:B5"/>
    <mergeCell ref="R2:X4"/>
    <mergeCell ref="AA2:AG4"/>
    <mergeCell ref="C4:D4"/>
    <mergeCell ref="E4:F4"/>
    <mergeCell ref="G4:H4"/>
    <mergeCell ref="A6:B6"/>
    <mergeCell ref="A7:A9"/>
    <mergeCell ref="K4:N4"/>
  </mergeCells>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2"/>
  <dimension ref="A1:AB26"/>
  <sheetViews>
    <sheetView showGridLines="0" zoomScaleNormal="100" workbookViewId="0"/>
  </sheetViews>
  <sheetFormatPr defaultColWidth="10.90625" defaultRowHeight="14.5" x14ac:dyDescent="0.35"/>
  <cols>
    <col min="1" max="1" width="17.81640625" customWidth="1"/>
    <col min="17" max="18" width="0" hidden="1" customWidth="1"/>
  </cols>
  <sheetData>
    <row r="1" spans="1:28" x14ac:dyDescent="0.35">
      <c r="A1" t="s">
        <v>477</v>
      </c>
      <c r="D1" s="60"/>
      <c r="F1" s="11"/>
      <c r="H1" s="11"/>
      <c r="J1" s="11"/>
      <c r="L1" s="11"/>
      <c r="N1" s="11"/>
      <c r="P1" s="11"/>
    </row>
    <row r="2" spans="1:28" x14ac:dyDescent="0.35">
      <c r="A2" s="2"/>
      <c r="D2" s="60"/>
      <c r="F2" s="11"/>
      <c r="H2" s="11"/>
      <c r="J2" s="11"/>
      <c r="L2" s="11"/>
      <c r="N2" s="11"/>
      <c r="P2" s="11"/>
      <c r="V2" s="282"/>
      <c r="W2" s="282"/>
      <c r="X2" s="282"/>
      <c r="Y2" s="282"/>
      <c r="Z2" s="282"/>
      <c r="AA2" s="282"/>
      <c r="AB2" s="282"/>
    </row>
    <row r="3" spans="1:28" x14ac:dyDescent="0.35">
      <c r="A3" s="2"/>
      <c r="D3" s="60"/>
      <c r="F3" s="11"/>
      <c r="H3" s="11"/>
      <c r="J3" s="11"/>
      <c r="L3" s="11"/>
      <c r="N3" s="11"/>
      <c r="P3" s="11"/>
      <c r="V3" s="282"/>
      <c r="W3" s="282"/>
      <c r="X3" s="282"/>
      <c r="Y3" s="282"/>
      <c r="Z3" s="282"/>
      <c r="AA3" s="282"/>
      <c r="AB3" s="282"/>
    </row>
    <row r="4" spans="1:28" ht="42" customHeight="1" x14ac:dyDescent="0.35">
      <c r="A4" s="279"/>
      <c r="B4" s="279"/>
      <c r="C4" s="276" t="s">
        <v>277</v>
      </c>
      <c r="D4" s="276"/>
      <c r="E4" s="276" t="s">
        <v>278</v>
      </c>
      <c r="F4" s="276"/>
      <c r="G4" s="276" t="s">
        <v>279</v>
      </c>
      <c r="H4" s="276"/>
      <c r="I4" s="276" t="s">
        <v>280</v>
      </c>
      <c r="J4" s="276"/>
      <c r="K4" s="276" t="s">
        <v>281</v>
      </c>
      <c r="L4" s="276"/>
      <c r="M4" s="276" t="s">
        <v>282</v>
      </c>
      <c r="N4" s="276"/>
      <c r="O4" s="276" t="s">
        <v>283</v>
      </c>
      <c r="P4" s="276"/>
      <c r="Q4" s="315" t="s">
        <v>355</v>
      </c>
      <c r="R4" s="315"/>
      <c r="V4" s="282"/>
      <c r="W4" s="282"/>
      <c r="X4" s="282"/>
      <c r="Y4" s="282"/>
      <c r="Z4" s="282"/>
      <c r="AA4" s="282"/>
      <c r="AB4" s="282"/>
    </row>
    <row r="5" spans="1:28" ht="15" customHeight="1" x14ac:dyDescent="0.35">
      <c r="A5" s="279"/>
      <c r="B5" s="279"/>
      <c r="C5" s="27" t="s">
        <v>60</v>
      </c>
      <c r="D5" s="156" t="s">
        <v>61</v>
      </c>
      <c r="E5" s="27" t="s">
        <v>60</v>
      </c>
      <c r="F5" s="61" t="s">
        <v>61</v>
      </c>
      <c r="G5" s="27" t="s">
        <v>60</v>
      </c>
      <c r="H5" s="61" t="s">
        <v>61</v>
      </c>
      <c r="I5" s="27" t="s">
        <v>60</v>
      </c>
      <c r="J5" s="61" t="s">
        <v>61</v>
      </c>
      <c r="K5" s="27" t="s">
        <v>60</v>
      </c>
      <c r="L5" s="61" t="s">
        <v>61</v>
      </c>
      <c r="M5" s="27" t="s">
        <v>60</v>
      </c>
      <c r="N5" s="61" t="s">
        <v>61</v>
      </c>
      <c r="O5" s="27" t="s">
        <v>60</v>
      </c>
      <c r="P5" s="61" t="s">
        <v>61</v>
      </c>
      <c r="Q5" s="315"/>
      <c r="R5" s="315"/>
    </row>
    <row r="6" spans="1:28" x14ac:dyDescent="0.35">
      <c r="A6" s="335" t="s">
        <v>59</v>
      </c>
      <c r="B6" s="335"/>
      <c r="C6" s="9">
        <f>SUM(C7:C9)</f>
        <v>475</v>
      </c>
      <c r="D6" s="53">
        <v>3.7012794738728629E-3</v>
      </c>
      <c r="E6" s="9">
        <v>1100</v>
      </c>
      <c r="F6" s="53">
        <v>8.5713840447582089E-3</v>
      </c>
      <c r="G6" s="9">
        <v>21909</v>
      </c>
      <c r="H6" s="53">
        <v>0.17071859366964329</v>
      </c>
      <c r="I6" s="9">
        <v>17298</v>
      </c>
      <c r="J6" s="53">
        <v>0.13478891018747954</v>
      </c>
      <c r="K6" s="9">
        <v>64906</v>
      </c>
      <c r="L6" s="53">
        <v>0.50575841164461488</v>
      </c>
      <c r="M6" s="9">
        <v>22646</v>
      </c>
      <c r="N6" s="53">
        <v>0.17646142097963127</v>
      </c>
      <c r="O6" s="9">
        <v>128334</v>
      </c>
      <c r="P6" s="21">
        <v>1</v>
      </c>
      <c r="Q6" s="163" t="s">
        <v>277</v>
      </c>
      <c r="R6" s="204">
        <v>3.7012794738728629E-3</v>
      </c>
    </row>
    <row r="7" spans="1:28" x14ac:dyDescent="0.35">
      <c r="A7" s="234" t="s">
        <v>62</v>
      </c>
      <c r="B7" s="17" t="s">
        <v>63</v>
      </c>
      <c r="C7" s="9">
        <v>364</v>
      </c>
      <c r="D7" s="53">
        <v>4.7396450474615553E-3</v>
      </c>
      <c r="E7" s="9">
        <v>802</v>
      </c>
      <c r="F7" s="53">
        <v>1.0442844307868591E-2</v>
      </c>
      <c r="G7" s="9">
        <v>14852</v>
      </c>
      <c r="H7" s="53">
        <v>0.19338793473873359</v>
      </c>
      <c r="I7" s="9">
        <v>10528</v>
      </c>
      <c r="J7" s="53">
        <v>0.13708511829581113</v>
      </c>
      <c r="K7" s="9">
        <v>38572</v>
      </c>
      <c r="L7" s="53">
        <v>0.50224612299639315</v>
      </c>
      <c r="M7" s="9">
        <v>11681</v>
      </c>
      <c r="N7" s="53">
        <v>0.15209833461373196</v>
      </c>
      <c r="O7" s="9">
        <f t="shared" ref="O7:O16" si="0">M7+K7+I7+G7+E7+C7</f>
        <v>76799</v>
      </c>
      <c r="P7" s="21">
        <f>SUM(N7+L7+J7+H7+F7+D7)</f>
        <v>1</v>
      </c>
      <c r="Q7" s="163" t="s">
        <v>278</v>
      </c>
      <c r="R7" s="204">
        <v>8.5713840447582089E-3</v>
      </c>
    </row>
    <row r="8" spans="1:28" x14ac:dyDescent="0.35">
      <c r="A8" s="234"/>
      <c r="B8" s="17" t="s">
        <v>64</v>
      </c>
      <c r="C8" s="9">
        <v>0</v>
      </c>
      <c r="D8" s="53">
        <v>0</v>
      </c>
      <c r="E8" s="9">
        <v>270</v>
      </c>
      <c r="F8" s="53">
        <v>7.0910809959029309E-3</v>
      </c>
      <c r="G8" s="9">
        <v>5207</v>
      </c>
      <c r="H8" s="53">
        <v>0.1367528101691354</v>
      </c>
      <c r="I8" s="9">
        <v>5330</v>
      </c>
      <c r="J8" s="53">
        <v>0.13998319151171343</v>
      </c>
      <c r="K8" s="9">
        <v>20543</v>
      </c>
      <c r="L8" s="53">
        <v>0.53952621073642193</v>
      </c>
      <c r="M8" s="9">
        <v>6726</v>
      </c>
      <c r="N8" s="53">
        <v>0.17664670658682635</v>
      </c>
      <c r="O8" s="9">
        <f t="shared" si="0"/>
        <v>38076</v>
      </c>
      <c r="P8" s="21">
        <f>SUM(N8+L8+J8+H8+F8+D8)</f>
        <v>1</v>
      </c>
      <c r="Q8" s="163" t="s">
        <v>279</v>
      </c>
      <c r="R8" s="204">
        <v>0.17071859366964329</v>
      </c>
    </row>
    <row r="9" spans="1:28" x14ac:dyDescent="0.35">
      <c r="A9" s="234"/>
      <c r="B9" s="17" t="s">
        <v>65</v>
      </c>
      <c r="C9" s="9">
        <v>111</v>
      </c>
      <c r="D9" s="53">
        <v>8.2472694851029055E-3</v>
      </c>
      <c r="E9" s="9">
        <v>28</v>
      </c>
      <c r="F9" s="53">
        <v>2.0803923025484805E-3</v>
      </c>
      <c r="G9" s="9">
        <v>1850</v>
      </c>
      <c r="H9" s="53">
        <v>0.13745449141838176</v>
      </c>
      <c r="I9" s="9">
        <v>1440</v>
      </c>
      <c r="J9" s="53">
        <v>0.10699160413106473</v>
      </c>
      <c r="K9" s="9">
        <v>5791</v>
      </c>
      <c r="L9" s="53">
        <v>0.43026970800208042</v>
      </c>
      <c r="M9" s="9">
        <v>4239</v>
      </c>
      <c r="N9" s="53">
        <v>0.31495653466082174</v>
      </c>
      <c r="O9" s="9">
        <f t="shared" si="0"/>
        <v>13459</v>
      </c>
      <c r="P9" s="21">
        <f>SUM(N9+L9+J9+H9+F9+D9)</f>
        <v>1.0000000000000002</v>
      </c>
      <c r="Q9" s="163" t="s">
        <v>280</v>
      </c>
      <c r="R9" s="204">
        <v>0.13478891018747954</v>
      </c>
    </row>
    <row r="10" spans="1:28" x14ac:dyDescent="0.35">
      <c r="A10" s="234" t="s">
        <v>66</v>
      </c>
      <c r="B10" s="17" t="s">
        <v>67</v>
      </c>
      <c r="C10" s="9">
        <v>185</v>
      </c>
      <c r="D10" s="53">
        <v>2.8458911485093686E-3</v>
      </c>
      <c r="E10" s="9">
        <v>444</v>
      </c>
      <c r="F10" s="53">
        <v>6.8301387564224832E-3</v>
      </c>
      <c r="G10" s="9">
        <v>10592</v>
      </c>
      <c r="H10" s="53">
        <v>0.16293880564870936</v>
      </c>
      <c r="I10" s="9">
        <v>10842</v>
      </c>
      <c r="J10" s="53">
        <v>0.16678460449804633</v>
      </c>
      <c r="K10" s="9">
        <v>32460</v>
      </c>
      <c r="L10" s="53">
        <v>0.49933852259791406</v>
      </c>
      <c r="M10" s="9">
        <v>10483</v>
      </c>
      <c r="N10" s="53">
        <v>0.16126203735039846</v>
      </c>
      <c r="O10" s="9">
        <v>65006</v>
      </c>
      <c r="P10" s="10">
        <v>1</v>
      </c>
      <c r="Q10" s="163" t="s">
        <v>281</v>
      </c>
      <c r="R10" s="204">
        <v>0.50575841164461488</v>
      </c>
    </row>
    <row r="11" spans="1:28" x14ac:dyDescent="0.35">
      <c r="A11" s="234"/>
      <c r="B11" s="17" t="s">
        <v>68</v>
      </c>
      <c r="C11" s="9">
        <v>66</v>
      </c>
      <c r="D11" s="53">
        <v>2.2935779816513763E-3</v>
      </c>
      <c r="E11" s="9">
        <v>264</v>
      </c>
      <c r="F11" s="53">
        <v>9.1743119266055051E-3</v>
      </c>
      <c r="G11" s="9">
        <v>4653</v>
      </c>
      <c r="H11" s="53">
        <v>0.16169724770642202</v>
      </c>
      <c r="I11" s="9">
        <v>3432</v>
      </c>
      <c r="J11" s="53">
        <v>0.11926605504587157</v>
      </c>
      <c r="K11" s="9">
        <v>15114</v>
      </c>
      <c r="L11" s="53">
        <v>0.52522935779816515</v>
      </c>
      <c r="M11" s="9">
        <v>5247</v>
      </c>
      <c r="N11" s="53">
        <v>0.18233944954128439</v>
      </c>
      <c r="O11" s="9">
        <v>28776</v>
      </c>
      <c r="P11" s="10">
        <v>0.99999999999999989</v>
      </c>
      <c r="Q11" s="163" t="s">
        <v>282</v>
      </c>
      <c r="R11" s="204">
        <v>0.17646142097963127</v>
      </c>
    </row>
    <row r="12" spans="1:28" x14ac:dyDescent="0.35">
      <c r="A12" s="234"/>
      <c r="B12" s="17" t="s">
        <v>69</v>
      </c>
      <c r="C12" s="9">
        <v>224</v>
      </c>
      <c r="D12" s="53">
        <v>6.4829821717990281E-3</v>
      </c>
      <c r="E12" s="9">
        <v>392</v>
      </c>
      <c r="F12" s="53">
        <v>1.1345218800648298E-2</v>
      </c>
      <c r="G12" s="9">
        <v>6664</v>
      </c>
      <c r="H12" s="53">
        <v>0.19286871961102109</v>
      </c>
      <c r="I12" s="9">
        <v>3024</v>
      </c>
      <c r="J12" s="53">
        <v>8.7520259319286892E-2</v>
      </c>
      <c r="K12" s="9">
        <v>17332</v>
      </c>
      <c r="L12" s="53">
        <v>0.50162074554294978</v>
      </c>
      <c r="M12" s="9">
        <v>6916</v>
      </c>
      <c r="N12" s="53">
        <v>0.20016207455429499</v>
      </c>
      <c r="O12" s="9">
        <v>34552</v>
      </c>
      <c r="P12" s="10">
        <v>1</v>
      </c>
      <c r="Q12" s="163"/>
      <c r="R12" s="163"/>
    </row>
    <row r="13" spans="1:28" x14ac:dyDescent="0.35">
      <c r="A13" s="234" t="s">
        <v>70</v>
      </c>
      <c r="B13" s="17" t="s">
        <v>71</v>
      </c>
      <c r="C13" s="9">
        <v>0</v>
      </c>
      <c r="D13" s="21">
        <v>0</v>
      </c>
      <c r="E13" s="9">
        <v>136</v>
      </c>
      <c r="F13" s="53">
        <v>1.4445034519383962E-2</v>
      </c>
      <c r="G13" s="9">
        <v>2390</v>
      </c>
      <c r="H13" s="53">
        <v>0.25385023898035053</v>
      </c>
      <c r="I13" s="9">
        <v>1084</v>
      </c>
      <c r="J13" s="53">
        <v>0.11513542219861922</v>
      </c>
      <c r="K13" s="9">
        <v>4521</v>
      </c>
      <c r="L13" s="53">
        <v>0.48019118428040364</v>
      </c>
      <c r="M13" s="9">
        <v>1284</v>
      </c>
      <c r="N13" s="53">
        <v>0.13639999999999999</v>
      </c>
      <c r="O13" s="9">
        <f t="shared" si="0"/>
        <v>9415</v>
      </c>
      <c r="P13" s="10">
        <v>1.0000218799787575</v>
      </c>
      <c r="Q13" s="163"/>
      <c r="R13" s="163"/>
    </row>
    <row r="14" spans="1:28" x14ac:dyDescent="0.35">
      <c r="A14" s="234"/>
      <c r="B14" s="17" t="s">
        <v>72</v>
      </c>
      <c r="C14" s="9">
        <v>94</v>
      </c>
      <c r="D14" s="53">
        <v>3.2180760013693936E-3</v>
      </c>
      <c r="E14" s="9">
        <v>155</v>
      </c>
      <c r="F14" s="53">
        <v>5.3064019171516607E-3</v>
      </c>
      <c r="G14" s="9">
        <v>5481</v>
      </c>
      <c r="H14" s="53">
        <v>0.18764121876069839</v>
      </c>
      <c r="I14" s="9">
        <v>3573</v>
      </c>
      <c r="J14" s="53">
        <v>0.12232112290311538</v>
      </c>
      <c r="K14" s="9">
        <v>15507</v>
      </c>
      <c r="L14" s="53">
        <v>0.53087983567271479</v>
      </c>
      <c r="M14" s="9">
        <v>4400</v>
      </c>
      <c r="N14" s="53">
        <v>0.15060000000000001</v>
      </c>
      <c r="O14" s="9">
        <f t="shared" si="0"/>
        <v>29210</v>
      </c>
      <c r="P14" s="10">
        <v>0.99996665525504957</v>
      </c>
      <c r="Q14" s="163"/>
      <c r="R14" s="163"/>
    </row>
    <row r="15" spans="1:28" x14ac:dyDescent="0.35">
      <c r="A15" s="234"/>
      <c r="B15" s="17" t="s">
        <v>73</v>
      </c>
      <c r="C15" s="9">
        <v>223</v>
      </c>
      <c r="D15" s="53">
        <v>3.3632963320463314E-3</v>
      </c>
      <c r="E15" s="9">
        <v>534</v>
      </c>
      <c r="F15" s="53">
        <v>8.0538127413127408E-3</v>
      </c>
      <c r="G15" s="9">
        <v>8241</v>
      </c>
      <c r="H15" s="53">
        <v>0.12429114382239384</v>
      </c>
      <c r="I15" s="9">
        <v>9725</v>
      </c>
      <c r="J15" s="53">
        <v>0.14667290057915058</v>
      </c>
      <c r="K15" s="9">
        <v>33801</v>
      </c>
      <c r="L15" s="53">
        <v>0.50978824806949807</v>
      </c>
      <c r="M15" s="9">
        <v>13780</v>
      </c>
      <c r="N15" s="53">
        <v>0.20780000000000001</v>
      </c>
      <c r="O15" s="9">
        <f t="shared" si="0"/>
        <v>66304</v>
      </c>
      <c r="P15" s="10">
        <v>0.99996940154440161</v>
      </c>
      <c r="Q15" s="163"/>
      <c r="R15" s="163"/>
    </row>
    <row r="16" spans="1:28" x14ac:dyDescent="0.35">
      <c r="A16" s="234"/>
      <c r="B16" s="17" t="s">
        <v>74</v>
      </c>
      <c r="C16" s="9">
        <v>158</v>
      </c>
      <c r="D16" s="53">
        <v>6.7506942960905789E-3</v>
      </c>
      <c r="E16" s="9">
        <v>275</v>
      </c>
      <c r="F16" s="53">
        <v>1.174962614825892E-2</v>
      </c>
      <c r="G16" s="9">
        <v>5797</v>
      </c>
      <c r="H16" s="53">
        <v>0.24768211920529801</v>
      </c>
      <c r="I16" s="9">
        <v>2916</v>
      </c>
      <c r="J16" s="53">
        <v>0.12458876308481096</v>
      </c>
      <c r="K16" s="9">
        <v>11077</v>
      </c>
      <c r="L16" s="53">
        <v>0.47327494125186925</v>
      </c>
      <c r="M16" s="9">
        <v>3182</v>
      </c>
      <c r="N16" s="53">
        <v>0.13600000000000001</v>
      </c>
      <c r="O16" s="9">
        <f t="shared" si="0"/>
        <v>23405</v>
      </c>
      <c r="P16" s="10">
        <v>1.0000461439863277</v>
      </c>
      <c r="Q16" s="163"/>
      <c r="R16" s="163"/>
    </row>
    <row r="19" spans="2:9" x14ac:dyDescent="0.35">
      <c r="G19" s="32"/>
      <c r="H19" s="18"/>
      <c r="I19" s="32"/>
    </row>
    <row r="26" spans="2:9" x14ac:dyDescent="0.35">
      <c r="B26" s="52"/>
    </row>
  </sheetData>
  <mergeCells count="14">
    <mergeCell ref="A7:A9"/>
    <mergeCell ref="A10:A12"/>
    <mergeCell ref="I4:J4"/>
    <mergeCell ref="K4:L4"/>
    <mergeCell ref="A13:A16"/>
    <mergeCell ref="A4:B5"/>
    <mergeCell ref="C4:D4"/>
    <mergeCell ref="E4:F4"/>
    <mergeCell ref="G4:H4"/>
    <mergeCell ref="Q4:R5"/>
    <mergeCell ref="V2:AB4"/>
    <mergeCell ref="M4:N4"/>
    <mergeCell ref="O4:P4"/>
    <mergeCell ref="A6:B6"/>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3"/>
  <dimension ref="A1:AG25"/>
  <sheetViews>
    <sheetView showGridLines="0" zoomScaleNormal="100" workbookViewId="0"/>
  </sheetViews>
  <sheetFormatPr defaultColWidth="10.90625" defaultRowHeight="14.5" x14ac:dyDescent="0.35"/>
  <cols>
    <col min="4" max="4" width="9.81640625" bestFit="1" customWidth="1"/>
    <col min="6" max="6" width="9.81640625" bestFit="1" customWidth="1"/>
    <col min="8" max="8" width="9.81640625" bestFit="1" customWidth="1"/>
    <col min="10" max="10" width="9.81640625" bestFit="1" customWidth="1"/>
    <col min="13" max="14" width="0" hidden="1" customWidth="1"/>
  </cols>
  <sheetData>
    <row r="1" spans="1:33" x14ac:dyDescent="0.35">
      <c r="A1" t="s">
        <v>478</v>
      </c>
    </row>
    <row r="2" spans="1:33" x14ac:dyDescent="0.35">
      <c r="R2" s="114"/>
      <c r="S2" s="114"/>
      <c r="T2" s="114"/>
      <c r="U2" s="114"/>
      <c r="V2" s="114"/>
      <c r="W2" s="114"/>
      <c r="X2" s="114"/>
      <c r="AA2" s="114"/>
      <c r="AB2" s="114"/>
      <c r="AC2" s="114"/>
      <c r="AD2" s="114"/>
      <c r="AE2" s="114"/>
      <c r="AF2" s="114"/>
      <c r="AG2" s="114"/>
    </row>
    <row r="3" spans="1:33" x14ac:dyDescent="0.35">
      <c r="R3" s="114"/>
      <c r="S3" s="114"/>
      <c r="T3" s="114"/>
      <c r="U3" s="114"/>
      <c r="V3" s="114"/>
      <c r="W3" s="114"/>
      <c r="X3" s="114"/>
      <c r="AA3" s="114"/>
      <c r="AB3" s="114"/>
      <c r="AC3" s="114"/>
      <c r="AD3" s="114"/>
      <c r="AE3" s="114"/>
      <c r="AF3" s="114"/>
      <c r="AG3" s="114"/>
    </row>
    <row r="4" spans="1:33" ht="37.25" customHeight="1" x14ac:dyDescent="0.35">
      <c r="A4" s="279"/>
      <c r="B4" s="279"/>
      <c r="C4" s="276" t="s">
        <v>284</v>
      </c>
      <c r="D4" s="276"/>
      <c r="E4" s="276" t="s">
        <v>285</v>
      </c>
      <c r="F4" s="276"/>
      <c r="G4" s="276" t="s">
        <v>286</v>
      </c>
      <c r="H4" s="276"/>
      <c r="I4" s="276" t="s">
        <v>287</v>
      </c>
      <c r="J4" s="276"/>
      <c r="K4" s="276" t="s">
        <v>59</v>
      </c>
      <c r="L4" s="276"/>
      <c r="M4" s="315" t="s">
        <v>356</v>
      </c>
      <c r="N4" s="315"/>
      <c r="R4" s="114"/>
      <c r="S4" s="114"/>
      <c r="T4" s="114"/>
      <c r="U4" s="114"/>
      <c r="V4" s="114"/>
      <c r="W4" s="114"/>
      <c r="X4" s="114"/>
      <c r="AA4" s="114"/>
      <c r="AB4" s="114"/>
      <c r="AC4" s="114"/>
      <c r="AD4" s="114"/>
      <c r="AE4" s="114"/>
      <c r="AF4" s="114"/>
      <c r="AG4" s="114"/>
    </row>
    <row r="5" spans="1:33" x14ac:dyDescent="0.35">
      <c r="A5" s="279"/>
      <c r="B5" s="279"/>
      <c r="C5" s="27" t="s">
        <v>60</v>
      </c>
      <c r="D5" s="58" t="s">
        <v>61</v>
      </c>
      <c r="E5" s="27" t="s">
        <v>60</v>
      </c>
      <c r="F5" s="61" t="s">
        <v>61</v>
      </c>
      <c r="G5" s="27" t="s">
        <v>60</v>
      </c>
      <c r="H5" s="61" t="s">
        <v>61</v>
      </c>
      <c r="I5" s="27" t="s">
        <v>60</v>
      </c>
      <c r="J5" s="61" t="s">
        <v>61</v>
      </c>
      <c r="K5" s="27" t="s">
        <v>60</v>
      </c>
      <c r="L5" s="62" t="s">
        <v>61</v>
      </c>
      <c r="M5" s="315"/>
      <c r="N5" s="315"/>
    </row>
    <row r="6" spans="1:33" x14ac:dyDescent="0.35">
      <c r="A6" s="335" t="s">
        <v>59</v>
      </c>
      <c r="B6" s="335"/>
      <c r="C6" s="9">
        <f>SUM(C7:C9)</f>
        <v>24347</v>
      </c>
      <c r="D6" s="53">
        <f>(SUM(C7:C9)/SUM(K7:K9)*100)/100</f>
        <v>0.15914424101394237</v>
      </c>
      <c r="E6" s="9">
        <f>SUM(E7:E9)</f>
        <v>7468</v>
      </c>
      <c r="F6" s="53">
        <f>(SUM(E7:E9)/SUM(K7:K9)*100)/100</f>
        <v>4.8814605162530153E-2</v>
      </c>
      <c r="G6" s="9">
        <f>SUM(G7:G9)</f>
        <v>93676</v>
      </c>
      <c r="H6" s="53">
        <f>(SUM(G7:G9)/SUM(K7:K9)*100)/100</f>
        <v>0.61231346454273894</v>
      </c>
      <c r="I6" s="9">
        <f>SUM(I7:I9)</f>
        <v>27496</v>
      </c>
      <c r="J6" s="53">
        <f>(SUM(I7:I9)/SUM(K7:K9)*100)/100</f>
        <v>0.17972768928078856</v>
      </c>
      <c r="K6" s="9">
        <f>SUM(K7:K9)</f>
        <v>152987</v>
      </c>
      <c r="L6" s="21">
        <v>1</v>
      </c>
      <c r="M6" s="163" t="s">
        <v>284</v>
      </c>
      <c r="N6" s="162">
        <v>0.15914424101394237</v>
      </c>
    </row>
    <row r="7" spans="1:33" x14ac:dyDescent="0.35">
      <c r="A7" s="235" t="s">
        <v>62</v>
      </c>
      <c r="B7" s="17" t="s">
        <v>63</v>
      </c>
      <c r="C7" s="9">
        <v>14355</v>
      </c>
      <c r="D7" s="21">
        <v>0.15133784553102664</v>
      </c>
      <c r="E7" s="9">
        <v>5764</v>
      </c>
      <c r="F7" s="21">
        <v>6.076707360786051E-2</v>
      </c>
      <c r="G7" s="9">
        <v>53744</v>
      </c>
      <c r="H7" s="21">
        <v>0.56659708604803172</v>
      </c>
      <c r="I7" s="9">
        <v>20991</v>
      </c>
      <c r="J7" s="21">
        <v>0.22129799481308116</v>
      </c>
      <c r="K7" s="9">
        <v>94854</v>
      </c>
      <c r="L7" s="21">
        <v>1</v>
      </c>
      <c r="M7" s="163" t="s">
        <v>285</v>
      </c>
      <c r="N7" s="162">
        <v>4.8814605162530153E-2</v>
      </c>
    </row>
    <row r="8" spans="1:33" x14ac:dyDescent="0.35">
      <c r="A8" s="235"/>
      <c r="B8" s="17" t="s">
        <v>64</v>
      </c>
      <c r="C8" s="9">
        <v>8049</v>
      </c>
      <c r="D8" s="21">
        <v>0.18666512059369203</v>
      </c>
      <c r="E8" s="9">
        <v>1272</v>
      </c>
      <c r="F8" s="21">
        <v>2.9499072356215215E-2</v>
      </c>
      <c r="G8" s="9">
        <v>28235</v>
      </c>
      <c r="H8" s="21">
        <v>0.6548005565862709</v>
      </c>
      <c r="I8" s="9">
        <v>5564</v>
      </c>
      <c r="J8" s="21">
        <v>0.12903525046382189</v>
      </c>
      <c r="K8" s="9">
        <v>43120</v>
      </c>
      <c r="L8" s="21">
        <v>1</v>
      </c>
      <c r="M8" s="163" t="s">
        <v>286</v>
      </c>
      <c r="N8" s="162">
        <v>0.61231346454273894</v>
      </c>
    </row>
    <row r="9" spans="1:33" x14ac:dyDescent="0.35">
      <c r="A9" s="235"/>
      <c r="B9" s="17" t="s">
        <v>65</v>
      </c>
      <c r="C9" s="9">
        <v>1943</v>
      </c>
      <c r="D9" s="21">
        <v>0.12942116832078865</v>
      </c>
      <c r="E9" s="9">
        <v>432</v>
      </c>
      <c r="F9" s="21">
        <v>2.87750616132685E-2</v>
      </c>
      <c r="G9" s="9">
        <v>11697</v>
      </c>
      <c r="H9" s="21">
        <v>0.77912475854259644</v>
      </c>
      <c r="I9" s="9">
        <v>941</v>
      </c>
      <c r="J9" s="21">
        <v>6.2679011523346428E-2</v>
      </c>
      <c r="K9" s="9">
        <v>15013</v>
      </c>
      <c r="L9" s="21">
        <v>1</v>
      </c>
      <c r="M9" s="163" t="s">
        <v>287</v>
      </c>
      <c r="N9" s="162">
        <v>0.17972768928078856</v>
      </c>
    </row>
    <row r="10" spans="1:33" x14ac:dyDescent="0.35">
      <c r="A10" s="235" t="s">
        <v>66</v>
      </c>
      <c r="B10" s="17" t="s">
        <v>67</v>
      </c>
      <c r="C10" s="9">
        <v>13376</v>
      </c>
      <c r="D10" s="21">
        <v>0.17687272727272726</v>
      </c>
      <c r="E10" s="9">
        <v>4366</v>
      </c>
      <c r="F10" s="21">
        <v>5.773223140495868E-2</v>
      </c>
      <c r="G10" s="9">
        <v>45525</v>
      </c>
      <c r="H10" s="21">
        <v>0.60198347107438022</v>
      </c>
      <c r="I10" s="9">
        <v>12358</v>
      </c>
      <c r="J10" s="21">
        <v>0.16341157024793385</v>
      </c>
      <c r="K10" s="9">
        <v>75625</v>
      </c>
      <c r="L10" s="21">
        <v>1.0000000000000002</v>
      </c>
      <c r="M10" s="163"/>
      <c r="N10" s="163"/>
    </row>
    <row r="11" spans="1:33" x14ac:dyDescent="0.35">
      <c r="A11" s="235"/>
      <c r="B11" s="17" t="s">
        <v>68</v>
      </c>
      <c r="C11" s="9">
        <v>3663</v>
      </c>
      <c r="D11" s="21">
        <v>0.10220994475138122</v>
      </c>
      <c r="E11" s="9">
        <v>2178</v>
      </c>
      <c r="F11" s="21">
        <v>6.0773480662983423E-2</v>
      </c>
      <c r="G11" s="9">
        <v>23595</v>
      </c>
      <c r="H11" s="21">
        <v>0.65837937384898704</v>
      </c>
      <c r="I11" s="9">
        <v>6402</v>
      </c>
      <c r="J11" s="21">
        <v>0.17863720073664824</v>
      </c>
      <c r="K11" s="9">
        <v>35838</v>
      </c>
      <c r="L11" s="21">
        <v>1</v>
      </c>
      <c r="M11" s="163"/>
      <c r="N11" s="163"/>
    </row>
    <row r="12" spans="1:33" x14ac:dyDescent="0.35">
      <c r="A12" s="235"/>
      <c r="B12" s="17" t="s">
        <v>69</v>
      </c>
      <c r="C12" s="9">
        <v>7308</v>
      </c>
      <c r="D12" s="21">
        <v>0.17599460552933244</v>
      </c>
      <c r="E12" s="9">
        <v>924</v>
      </c>
      <c r="F12" s="21">
        <v>2.2252191503708697E-2</v>
      </c>
      <c r="G12" s="9">
        <v>24556</v>
      </c>
      <c r="H12" s="21">
        <v>0.59136884693189484</v>
      </c>
      <c r="I12" s="9">
        <v>8736</v>
      </c>
      <c r="J12" s="21">
        <v>0.21038435603506409</v>
      </c>
      <c r="K12" s="9">
        <v>41524</v>
      </c>
      <c r="L12" s="21">
        <v>1</v>
      </c>
      <c r="M12" s="163"/>
      <c r="N12" s="163"/>
    </row>
    <row r="13" spans="1:33" x14ac:dyDescent="0.35">
      <c r="A13" s="235" t="s">
        <v>70</v>
      </c>
      <c r="B13" s="17" t="s">
        <v>71</v>
      </c>
      <c r="C13" s="9">
        <v>1163</v>
      </c>
      <c r="D13" s="21">
        <v>0.10329514166444623</v>
      </c>
      <c r="E13" s="9">
        <v>600</v>
      </c>
      <c r="F13" s="21">
        <v>5.3290700772715159E-2</v>
      </c>
      <c r="G13" s="9">
        <v>6661</v>
      </c>
      <c r="H13" s="21">
        <v>0.59161559641175954</v>
      </c>
      <c r="I13" s="9">
        <v>2835</v>
      </c>
      <c r="J13" s="21">
        <v>0.25179856115107913</v>
      </c>
      <c r="K13" s="9">
        <v>11259</v>
      </c>
      <c r="L13" s="21">
        <v>1</v>
      </c>
      <c r="M13" s="163"/>
      <c r="N13" s="163"/>
    </row>
    <row r="14" spans="1:33" x14ac:dyDescent="0.35">
      <c r="A14" s="235"/>
      <c r="B14" s="17" t="s">
        <v>72</v>
      </c>
      <c r="C14" s="9">
        <v>3274</v>
      </c>
      <c r="D14" s="21">
        <v>8.9360772967956775E-2</v>
      </c>
      <c r="E14" s="9">
        <v>1554</v>
      </c>
      <c r="F14" s="21">
        <v>4.2414978983568968E-2</v>
      </c>
      <c r="G14" s="9">
        <v>23788</v>
      </c>
      <c r="H14" s="21">
        <v>0.64927124843059114</v>
      </c>
      <c r="I14" s="9">
        <v>8022</v>
      </c>
      <c r="J14" s="21">
        <v>0.21895299961788306</v>
      </c>
      <c r="K14" s="9">
        <v>36638</v>
      </c>
      <c r="L14" s="21">
        <v>1</v>
      </c>
      <c r="M14" s="163"/>
      <c r="N14" s="163"/>
    </row>
    <row r="15" spans="1:33" x14ac:dyDescent="0.35">
      <c r="A15" s="235"/>
      <c r="B15" s="17" t="s">
        <v>73</v>
      </c>
      <c r="C15" s="9">
        <v>15593</v>
      </c>
      <c r="D15" s="21">
        <v>0.2041449556178157</v>
      </c>
      <c r="E15" s="9">
        <v>3333</v>
      </c>
      <c r="F15" s="21">
        <v>4.3635935167971512E-2</v>
      </c>
      <c r="G15" s="9">
        <v>47751</v>
      </c>
      <c r="H15" s="21">
        <v>0.62516037809955227</v>
      </c>
      <c r="I15" s="9">
        <v>9705</v>
      </c>
      <c r="J15" s="21">
        <v>0.12705873111466051</v>
      </c>
      <c r="K15" s="9">
        <v>76382</v>
      </c>
      <c r="L15" s="21">
        <v>1</v>
      </c>
      <c r="M15" s="163"/>
      <c r="N15" s="163"/>
    </row>
    <row r="16" spans="1:33" x14ac:dyDescent="0.35">
      <c r="A16" s="235"/>
      <c r="B16" s="17" t="s">
        <v>74</v>
      </c>
      <c r="C16" s="9">
        <v>4317</v>
      </c>
      <c r="D16" s="21">
        <v>0.1503762017556082</v>
      </c>
      <c r="E16" s="9">
        <v>1981</v>
      </c>
      <c r="F16" s="21">
        <v>6.900515535739167E-2</v>
      </c>
      <c r="G16" s="9">
        <v>15476</v>
      </c>
      <c r="H16" s="21">
        <v>0.53908318238818442</v>
      </c>
      <c r="I16" s="9">
        <v>6934</v>
      </c>
      <c r="J16" s="21">
        <v>0.24153546049881566</v>
      </c>
      <c r="K16" s="9">
        <v>28708</v>
      </c>
      <c r="L16" s="21">
        <v>1</v>
      </c>
      <c r="M16" s="163"/>
      <c r="N16" s="163"/>
    </row>
    <row r="19" spans="5:33" x14ac:dyDescent="0.35">
      <c r="E19" s="32"/>
    </row>
    <row r="23" spans="5:33" x14ac:dyDescent="0.35">
      <c r="R23" s="114"/>
      <c r="S23" s="114"/>
      <c r="T23" s="114"/>
      <c r="U23" s="114"/>
      <c r="V23" s="114"/>
      <c r="W23" s="114"/>
      <c r="X23" s="114"/>
      <c r="AA23" s="114"/>
      <c r="AB23" s="114"/>
      <c r="AC23" s="114"/>
      <c r="AD23" s="114"/>
      <c r="AE23" s="114"/>
      <c r="AF23" s="114"/>
      <c r="AG23" s="114"/>
    </row>
    <row r="24" spans="5:33" x14ac:dyDescent="0.35">
      <c r="R24" s="114"/>
      <c r="S24" s="114"/>
      <c r="T24" s="114"/>
      <c r="U24" s="114"/>
      <c r="V24" s="114"/>
      <c r="W24" s="114"/>
      <c r="X24" s="114"/>
      <c r="AA24" s="114"/>
      <c r="AB24" s="114"/>
      <c r="AC24" s="114"/>
      <c r="AD24" s="114"/>
      <c r="AE24" s="114"/>
      <c r="AF24" s="114"/>
      <c r="AG24" s="114"/>
    </row>
    <row r="25" spans="5:33" x14ac:dyDescent="0.35">
      <c r="R25" s="114"/>
      <c r="S25" s="114"/>
      <c r="T25" s="114"/>
      <c r="U25" s="114"/>
      <c r="V25" s="114"/>
      <c r="W25" s="114"/>
      <c r="X25" s="114"/>
      <c r="AA25" s="114"/>
      <c r="AB25" s="114"/>
      <c r="AC25" s="114"/>
      <c r="AD25" s="114"/>
      <c r="AE25" s="114"/>
      <c r="AF25" s="114"/>
      <c r="AG25" s="114"/>
    </row>
  </sheetData>
  <mergeCells count="11">
    <mergeCell ref="M4:N5"/>
    <mergeCell ref="A6:B6"/>
    <mergeCell ref="A7:A9"/>
    <mergeCell ref="A10:A12"/>
    <mergeCell ref="A13:A16"/>
    <mergeCell ref="A4:B5"/>
    <mergeCell ref="C4:D4"/>
    <mergeCell ref="E4:F4"/>
    <mergeCell ref="G4:H4"/>
    <mergeCell ref="I4:J4"/>
    <mergeCell ref="K4:L4"/>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54"/>
  <dimension ref="A1:AG48"/>
  <sheetViews>
    <sheetView zoomScale="99" zoomScaleNormal="99" workbookViewId="0"/>
  </sheetViews>
  <sheetFormatPr defaultColWidth="10.81640625" defaultRowHeight="14.5" x14ac:dyDescent="0.35"/>
  <cols>
    <col min="1" max="1" width="11" style="64" customWidth="1"/>
    <col min="2" max="3" width="10.81640625" style="64"/>
    <col min="4" max="4" width="10.81640625" style="81"/>
    <col min="5" max="5" width="10.81640625" style="64"/>
    <col min="6" max="6" width="10.81640625" style="81"/>
    <col min="7" max="7" width="10.81640625" style="64"/>
    <col min="8" max="8" width="10.81640625" style="81"/>
    <col min="9" max="9" width="10.81640625" style="64"/>
    <col min="10" max="10" width="10.81640625" style="81"/>
    <col min="11" max="11" width="10.81640625" style="64"/>
    <col min="12" max="12" width="10.81640625" style="81"/>
    <col min="13" max="13" width="10.81640625" style="64"/>
    <col min="14" max="14" width="10.81640625" style="81"/>
    <col min="15" max="31" width="10.81640625" style="64"/>
    <col min="32" max="33" width="0" style="64" hidden="1" customWidth="1"/>
    <col min="34" max="16384" width="10.81640625" style="64"/>
  </cols>
  <sheetData>
    <row r="1" spans="1:33" x14ac:dyDescent="0.35">
      <c r="A1" s="64" t="s">
        <v>479</v>
      </c>
      <c r="D1" s="65"/>
      <c r="F1" s="65"/>
      <c r="H1" s="65"/>
      <c r="J1" s="65"/>
      <c r="L1" s="65"/>
      <c r="N1" s="65"/>
      <c r="P1" s="66"/>
      <c r="R1" s="66"/>
    </row>
    <row r="2" spans="1:33" x14ac:dyDescent="0.35">
      <c r="A2" s="63"/>
      <c r="D2" s="65"/>
      <c r="F2" s="65"/>
      <c r="H2" s="65"/>
      <c r="J2" s="65"/>
      <c r="L2" s="65"/>
      <c r="N2" s="65"/>
      <c r="P2" s="66"/>
      <c r="R2" s="66"/>
    </row>
    <row r="3" spans="1:33" x14ac:dyDescent="0.35">
      <c r="A3" s="63"/>
      <c r="D3" s="65"/>
      <c r="F3" s="65"/>
      <c r="H3" s="65"/>
      <c r="J3" s="65"/>
      <c r="L3" s="65"/>
      <c r="N3" s="65"/>
      <c r="P3" s="66"/>
      <c r="R3" s="66"/>
    </row>
    <row r="4" spans="1:33" x14ac:dyDescent="0.35">
      <c r="A4" s="352"/>
      <c r="B4" s="353"/>
      <c r="C4" s="319" t="s">
        <v>288</v>
      </c>
      <c r="D4" s="319"/>
      <c r="E4" s="319" t="s">
        <v>289</v>
      </c>
      <c r="F4" s="319"/>
      <c r="G4" s="319" t="s">
        <v>290</v>
      </c>
      <c r="H4" s="319"/>
      <c r="I4" s="319" t="s">
        <v>291</v>
      </c>
      <c r="J4" s="351"/>
      <c r="K4" s="319" t="s">
        <v>292</v>
      </c>
      <c r="L4" s="351"/>
      <c r="M4" s="319" t="s">
        <v>293</v>
      </c>
      <c r="N4" s="351"/>
    </row>
    <row r="5" spans="1:33" x14ac:dyDescent="0.35">
      <c r="A5" s="354"/>
      <c r="B5" s="355"/>
      <c r="C5" s="92" t="s">
        <v>60</v>
      </c>
      <c r="D5" s="68" t="s">
        <v>61</v>
      </c>
      <c r="E5" s="92" t="s">
        <v>60</v>
      </c>
      <c r="F5" s="69" t="s">
        <v>61</v>
      </c>
      <c r="G5" s="92" t="s">
        <v>60</v>
      </c>
      <c r="H5" s="68" t="s">
        <v>61</v>
      </c>
      <c r="I5" s="92" t="s">
        <v>60</v>
      </c>
      <c r="J5" s="68" t="s">
        <v>61</v>
      </c>
      <c r="K5" s="92" t="s">
        <v>60</v>
      </c>
      <c r="L5" s="68" t="s">
        <v>61</v>
      </c>
      <c r="M5" s="92" t="s">
        <v>60</v>
      </c>
      <c r="N5" s="69" t="s">
        <v>61</v>
      </c>
      <c r="AF5" s="358" t="s">
        <v>356</v>
      </c>
      <c r="AG5" s="359"/>
    </row>
    <row r="6" spans="1:33" x14ac:dyDescent="0.35">
      <c r="A6" s="320" t="s">
        <v>59</v>
      </c>
      <c r="B6" s="320"/>
      <c r="C6" s="157">
        <v>88409</v>
      </c>
      <c r="D6" s="158">
        <v>0.57789999999999997</v>
      </c>
      <c r="E6" s="157">
        <v>84440</v>
      </c>
      <c r="F6" s="158">
        <v>0.55189999999999995</v>
      </c>
      <c r="G6" s="157">
        <v>115315</v>
      </c>
      <c r="H6" s="158">
        <v>0.75380000000000003</v>
      </c>
      <c r="I6" s="157">
        <v>98970</v>
      </c>
      <c r="J6" s="158">
        <v>0.64690000000000003</v>
      </c>
      <c r="K6" s="157">
        <v>79890</v>
      </c>
      <c r="L6" s="158">
        <v>0.5222</v>
      </c>
      <c r="M6" s="157">
        <v>71922</v>
      </c>
      <c r="N6" s="158">
        <v>0.47010000000000002</v>
      </c>
      <c r="AF6" s="358"/>
      <c r="AG6" s="359"/>
    </row>
    <row r="7" spans="1:33" x14ac:dyDescent="0.35">
      <c r="A7" s="316" t="s">
        <v>62</v>
      </c>
      <c r="B7" s="67" t="s">
        <v>63</v>
      </c>
      <c r="C7" s="157">
        <v>47953</v>
      </c>
      <c r="D7" s="71">
        <v>0.50549999999999995</v>
      </c>
      <c r="E7" s="157">
        <v>47197</v>
      </c>
      <c r="F7" s="71">
        <v>0.49759999999999999</v>
      </c>
      <c r="G7" s="157">
        <v>64759</v>
      </c>
      <c r="H7" s="71">
        <v>0.68269999999999997</v>
      </c>
      <c r="I7" s="157">
        <v>53255</v>
      </c>
      <c r="J7" s="71">
        <v>0.56140000000000001</v>
      </c>
      <c r="K7" s="157">
        <v>41455</v>
      </c>
      <c r="L7" s="71">
        <v>0.43700000000000006</v>
      </c>
      <c r="M7" s="157">
        <v>37784</v>
      </c>
      <c r="N7" s="71">
        <v>0.39829999999999999</v>
      </c>
      <c r="AF7" s="205" t="s">
        <v>294</v>
      </c>
      <c r="AG7" s="206">
        <v>0.12021282854098715</v>
      </c>
    </row>
    <row r="8" spans="1:33" x14ac:dyDescent="0.35">
      <c r="A8" s="316"/>
      <c r="B8" s="67" t="s">
        <v>64</v>
      </c>
      <c r="C8" s="157">
        <v>28339</v>
      </c>
      <c r="D8" s="71">
        <v>0.65720000000000001</v>
      </c>
      <c r="E8" s="157">
        <v>26494</v>
      </c>
      <c r="F8" s="71">
        <v>0.61439999999999995</v>
      </c>
      <c r="G8" s="157">
        <v>37143</v>
      </c>
      <c r="H8" s="71">
        <v>0.86140000000000005</v>
      </c>
      <c r="I8" s="157">
        <v>32608</v>
      </c>
      <c r="J8" s="71">
        <v>0.75599999999999989</v>
      </c>
      <c r="K8" s="157">
        <v>27689</v>
      </c>
      <c r="L8" s="71">
        <v>0.64209999999999989</v>
      </c>
      <c r="M8" s="157">
        <v>24581</v>
      </c>
      <c r="N8" s="71">
        <v>0.57009999999999994</v>
      </c>
      <c r="AF8" s="205" t="s">
        <v>295</v>
      </c>
      <c r="AG8" s="206">
        <v>0.66556635531123565</v>
      </c>
    </row>
    <row r="9" spans="1:33" x14ac:dyDescent="0.35">
      <c r="A9" s="316"/>
      <c r="B9" s="67" t="s">
        <v>65</v>
      </c>
      <c r="C9" s="157">
        <v>12117</v>
      </c>
      <c r="D9" s="71">
        <v>0.80709999999999993</v>
      </c>
      <c r="E9" s="157">
        <v>10749</v>
      </c>
      <c r="F9" s="71">
        <v>0.71599999999999997</v>
      </c>
      <c r="G9" s="157">
        <v>13413</v>
      </c>
      <c r="H9" s="71">
        <v>0.89340000000000008</v>
      </c>
      <c r="I9" s="157">
        <v>13107</v>
      </c>
      <c r="J9" s="71">
        <v>0.873</v>
      </c>
      <c r="K9" s="157">
        <v>10746</v>
      </c>
      <c r="L9" s="71">
        <v>0.71579999999999999</v>
      </c>
      <c r="M9" s="157">
        <v>9557</v>
      </c>
      <c r="N9" s="71">
        <v>0.63659999999999994</v>
      </c>
      <c r="AF9" s="205" t="s">
        <v>296</v>
      </c>
      <c r="AG9" s="206">
        <v>0.2142</v>
      </c>
    </row>
    <row r="10" spans="1:33" x14ac:dyDescent="0.35">
      <c r="A10" s="316" t="s">
        <v>66</v>
      </c>
      <c r="B10" s="67" t="s">
        <v>67</v>
      </c>
      <c r="C10" s="157">
        <v>41400</v>
      </c>
      <c r="D10" s="71">
        <v>0.5474</v>
      </c>
      <c r="E10" s="157">
        <v>37996</v>
      </c>
      <c r="F10" s="71">
        <v>0.50240000000000007</v>
      </c>
      <c r="G10" s="157">
        <v>57754</v>
      </c>
      <c r="H10" s="71">
        <v>0.76370000000000005</v>
      </c>
      <c r="I10" s="157">
        <v>46802</v>
      </c>
      <c r="J10" s="71">
        <v>0.61890000000000001</v>
      </c>
      <c r="K10" s="157">
        <v>36525</v>
      </c>
      <c r="L10" s="71">
        <v>0.48299999999999998</v>
      </c>
      <c r="M10" s="157">
        <v>26729</v>
      </c>
      <c r="N10" s="71">
        <v>0.35340000000000005</v>
      </c>
      <c r="AF10" s="205"/>
      <c r="AG10" s="207"/>
    </row>
    <row r="11" spans="1:33" x14ac:dyDescent="0.35">
      <c r="A11" s="316"/>
      <c r="B11" s="67" t="s">
        <v>68</v>
      </c>
      <c r="C11" s="157">
        <v>23265</v>
      </c>
      <c r="D11" s="71">
        <v>0.6492</v>
      </c>
      <c r="E11" s="157">
        <v>23232</v>
      </c>
      <c r="F11" s="71">
        <v>0.64829999999999999</v>
      </c>
      <c r="G11" s="157">
        <v>25641</v>
      </c>
      <c r="H11" s="71">
        <v>0.71550000000000002</v>
      </c>
      <c r="I11" s="157">
        <v>25344</v>
      </c>
      <c r="J11" s="71">
        <v>0.70719999999999994</v>
      </c>
      <c r="K11" s="157">
        <v>21021</v>
      </c>
      <c r="L11" s="71">
        <v>0.58660000000000001</v>
      </c>
      <c r="M11" s="157">
        <v>21813</v>
      </c>
      <c r="N11" s="71">
        <v>0.60870000000000002</v>
      </c>
      <c r="AF11" s="205"/>
      <c r="AG11" s="207"/>
    </row>
    <row r="12" spans="1:33" x14ac:dyDescent="0.35">
      <c r="A12" s="316"/>
      <c r="B12" s="67" t="s">
        <v>69</v>
      </c>
      <c r="C12" s="157">
        <v>23744</v>
      </c>
      <c r="D12" s="71">
        <v>0.57179999999999997</v>
      </c>
      <c r="E12" s="157">
        <v>23212</v>
      </c>
      <c r="F12" s="71">
        <v>0.55899999999999994</v>
      </c>
      <c r="G12" s="157">
        <v>31920</v>
      </c>
      <c r="H12" s="71">
        <v>0.76870000000000005</v>
      </c>
      <c r="I12" s="157">
        <v>26824</v>
      </c>
      <c r="J12" s="71">
        <v>0.64599999999999991</v>
      </c>
      <c r="K12" s="157">
        <v>22344</v>
      </c>
      <c r="L12" s="71">
        <v>0.53810000000000002</v>
      </c>
      <c r="M12" s="157">
        <v>23380</v>
      </c>
      <c r="N12" s="71">
        <v>0.56299999999999994</v>
      </c>
      <c r="AF12" s="205"/>
      <c r="AG12" s="207"/>
    </row>
    <row r="13" spans="1:33" x14ac:dyDescent="0.35">
      <c r="A13" s="316" t="s">
        <v>70</v>
      </c>
      <c r="B13" s="67" t="s">
        <v>71</v>
      </c>
      <c r="C13" s="157">
        <v>6445</v>
      </c>
      <c r="D13" s="71">
        <v>0.57240000000000002</v>
      </c>
      <c r="E13" s="157">
        <v>6401</v>
      </c>
      <c r="F13" s="71">
        <v>0.56850000000000001</v>
      </c>
      <c r="G13" s="157">
        <v>8223</v>
      </c>
      <c r="H13" s="71">
        <v>0.73030000000000006</v>
      </c>
      <c r="I13" s="157">
        <v>7107</v>
      </c>
      <c r="J13" s="71">
        <v>0.63119999999999998</v>
      </c>
      <c r="K13" s="157">
        <v>5936</v>
      </c>
      <c r="L13" s="71">
        <v>0.5272</v>
      </c>
      <c r="M13" s="157">
        <v>5461</v>
      </c>
      <c r="N13" s="71">
        <v>0.48499999999999999</v>
      </c>
      <c r="AF13" s="205"/>
      <c r="AG13" s="207"/>
    </row>
    <row r="14" spans="1:33" x14ac:dyDescent="0.35">
      <c r="A14" s="316"/>
      <c r="B14" s="67" t="s">
        <v>72</v>
      </c>
      <c r="C14" s="157">
        <v>24321</v>
      </c>
      <c r="D14" s="71">
        <v>0.66379999999999995</v>
      </c>
      <c r="E14" s="157">
        <v>24808</v>
      </c>
      <c r="F14" s="71">
        <v>0.67709999999999992</v>
      </c>
      <c r="G14" s="157">
        <v>28817</v>
      </c>
      <c r="H14" s="71">
        <v>0.78650000000000009</v>
      </c>
      <c r="I14" s="157">
        <v>25708</v>
      </c>
      <c r="J14" s="71">
        <v>0.70169999999999999</v>
      </c>
      <c r="K14" s="157">
        <v>21752</v>
      </c>
      <c r="L14" s="71">
        <v>0.59370000000000001</v>
      </c>
      <c r="M14" s="157">
        <v>19442</v>
      </c>
      <c r="N14" s="71">
        <v>0.53069999999999995</v>
      </c>
      <c r="AF14" s="205"/>
      <c r="AG14" s="207"/>
    </row>
    <row r="15" spans="1:33" x14ac:dyDescent="0.35">
      <c r="A15" s="316"/>
      <c r="B15" s="67" t="s">
        <v>73</v>
      </c>
      <c r="C15" s="157">
        <v>43377</v>
      </c>
      <c r="D15" s="71">
        <v>0.56789999999999996</v>
      </c>
      <c r="E15" s="157">
        <v>39275</v>
      </c>
      <c r="F15" s="71">
        <v>0.51419999999999999</v>
      </c>
      <c r="G15" s="157">
        <v>58481</v>
      </c>
      <c r="H15" s="71">
        <v>0.76560000000000006</v>
      </c>
      <c r="I15" s="157">
        <v>50035</v>
      </c>
      <c r="J15" s="71">
        <v>0.65510000000000002</v>
      </c>
      <c r="K15" s="157">
        <v>39678</v>
      </c>
      <c r="L15" s="71">
        <v>0.51950000000000007</v>
      </c>
      <c r="M15" s="157">
        <v>34977</v>
      </c>
      <c r="N15" s="71">
        <v>0.45789999999999997</v>
      </c>
      <c r="AF15" s="205"/>
      <c r="AG15" s="207"/>
    </row>
    <row r="16" spans="1:33" x14ac:dyDescent="0.35">
      <c r="A16" s="316"/>
      <c r="B16" s="67" t="s">
        <v>74</v>
      </c>
      <c r="C16" s="157">
        <v>14266</v>
      </c>
      <c r="D16" s="71">
        <v>0.49689999999999995</v>
      </c>
      <c r="E16" s="157">
        <v>13956</v>
      </c>
      <c r="F16" s="71">
        <v>0.48609999999999998</v>
      </c>
      <c r="G16" s="157">
        <v>19794</v>
      </c>
      <c r="H16" s="71">
        <v>0.6895</v>
      </c>
      <c r="I16" s="157">
        <v>16120</v>
      </c>
      <c r="J16" s="71">
        <v>0.5615</v>
      </c>
      <c r="K16" s="157">
        <v>12524</v>
      </c>
      <c r="L16" s="71">
        <v>0.43630000000000002</v>
      </c>
      <c r="M16" s="157">
        <v>12042</v>
      </c>
      <c r="N16" s="71">
        <v>0.41950000000000004</v>
      </c>
      <c r="AF16" s="205"/>
      <c r="AG16" s="207"/>
    </row>
    <row r="17" spans="1:33" x14ac:dyDescent="0.35">
      <c r="A17" t="s">
        <v>333</v>
      </c>
      <c r="AF17" s="205"/>
      <c r="AG17" s="207"/>
    </row>
    <row r="18" spans="1:33" x14ac:dyDescent="0.35">
      <c r="C18" s="85"/>
      <c r="F18" s="70"/>
    </row>
    <row r="20" spans="1:33" x14ac:dyDescent="0.35">
      <c r="J20" s="64"/>
    </row>
    <row r="21" spans="1:33" x14ac:dyDescent="0.35">
      <c r="A21" s="63" t="s">
        <v>480</v>
      </c>
      <c r="J21" s="64"/>
    </row>
    <row r="22" spans="1:33" x14ac:dyDescent="0.35">
      <c r="A22" s="63"/>
      <c r="J22" s="64"/>
    </row>
    <row r="23" spans="1:33" x14ac:dyDescent="0.35">
      <c r="A23" s="63"/>
      <c r="J23" s="64"/>
      <c r="O23" s="350"/>
      <c r="P23" s="350"/>
      <c r="Q23" s="350"/>
      <c r="R23" s="350"/>
      <c r="S23" s="350"/>
      <c r="T23" s="350"/>
      <c r="U23" s="350"/>
      <c r="X23" s="350"/>
      <c r="Y23" s="350"/>
      <c r="Z23" s="350"/>
      <c r="AA23" s="350"/>
      <c r="AB23" s="350"/>
      <c r="AC23" s="350"/>
      <c r="AD23" s="350"/>
    </row>
    <row r="24" spans="1:33" x14ac:dyDescent="0.35">
      <c r="A24" s="63"/>
      <c r="O24" s="350"/>
      <c r="P24" s="350"/>
      <c r="Q24" s="350"/>
      <c r="R24" s="350"/>
      <c r="S24" s="350"/>
      <c r="T24" s="350"/>
      <c r="U24" s="350"/>
      <c r="X24" s="350"/>
      <c r="Y24" s="350"/>
      <c r="Z24" s="350"/>
      <c r="AA24" s="350"/>
      <c r="AB24" s="350"/>
      <c r="AC24" s="350"/>
      <c r="AD24" s="350"/>
    </row>
    <row r="25" spans="1:33" x14ac:dyDescent="0.35">
      <c r="A25" s="317"/>
      <c r="B25" s="317"/>
      <c r="C25" s="318" t="s">
        <v>294</v>
      </c>
      <c r="D25" s="318"/>
      <c r="E25" s="318" t="s">
        <v>295</v>
      </c>
      <c r="F25" s="318"/>
      <c r="G25" s="356" t="s">
        <v>296</v>
      </c>
      <c r="H25" s="356"/>
      <c r="I25" s="357" t="s">
        <v>59</v>
      </c>
      <c r="J25" s="357"/>
      <c r="O25" s="350"/>
      <c r="P25" s="350"/>
      <c r="Q25" s="350"/>
      <c r="R25" s="350"/>
      <c r="S25" s="350"/>
      <c r="T25" s="350"/>
      <c r="U25" s="350"/>
      <c r="X25" s="350"/>
      <c r="Y25" s="350"/>
      <c r="Z25" s="350"/>
      <c r="AA25" s="350"/>
      <c r="AB25" s="350"/>
      <c r="AC25" s="350"/>
      <c r="AD25" s="350"/>
    </row>
    <row r="26" spans="1:33" x14ac:dyDescent="0.35">
      <c r="A26" s="317"/>
      <c r="B26" s="317"/>
      <c r="C26" s="92" t="s">
        <v>60</v>
      </c>
      <c r="D26" s="71" t="s">
        <v>61</v>
      </c>
      <c r="E26" s="92" t="s">
        <v>60</v>
      </c>
      <c r="F26" s="71" t="s">
        <v>61</v>
      </c>
      <c r="G26" s="92" t="s">
        <v>60</v>
      </c>
      <c r="H26" s="71" t="s">
        <v>61</v>
      </c>
      <c r="I26" s="92" t="s">
        <v>60</v>
      </c>
      <c r="J26" s="71" t="s">
        <v>61</v>
      </c>
    </row>
    <row r="27" spans="1:33" x14ac:dyDescent="0.35">
      <c r="A27" s="320" t="s">
        <v>59</v>
      </c>
      <c r="B27" s="320"/>
      <c r="C27" s="72">
        <f>SUM(C28:C30)</f>
        <v>18391</v>
      </c>
      <c r="D27" s="71">
        <f>(SUM(C28:C30)/SUM(I28:I30)*100)/100</f>
        <v>0.12021282854098715</v>
      </c>
      <c r="E27" s="72">
        <f>SUM(E28:E30)</f>
        <v>101823</v>
      </c>
      <c r="F27" s="71">
        <f>(SUM(E28:E30)/SUM(I28:I30)*100)/100</f>
        <v>0.66556635531123565</v>
      </c>
      <c r="G27" s="72">
        <f>SUM(G28:G30)</f>
        <v>32773</v>
      </c>
      <c r="H27" s="71">
        <v>0.2142</v>
      </c>
      <c r="I27" s="72">
        <f>SUM(I28:I30)</f>
        <v>152987</v>
      </c>
      <c r="J27" s="73">
        <v>1</v>
      </c>
    </row>
    <row r="28" spans="1:33" x14ac:dyDescent="0.35">
      <c r="A28" s="316" t="s">
        <v>62</v>
      </c>
      <c r="B28" s="67" t="s">
        <v>63</v>
      </c>
      <c r="C28" s="72">
        <v>13393</v>
      </c>
      <c r="D28" s="73">
        <v>0.14119594323908322</v>
      </c>
      <c r="E28" s="72">
        <v>54817</v>
      </c>
      <c r="F28" s="73">
        <v>0.57790920783519939</v>
      </c>
      <c r="G28" s="72">
        <v>26644</v>
      </c>
      <c r="H28" s="73">
        <v>0.28089484892571742</v>
      </c>
      <c r="I28" s="72">
        <v>94854</v>
      </c>
      <c r="J28" s="73">
        <v>1</v>
      </c>
    </row>
    <row r="29" spans="1:33" x14ac:dyDescent="0.35">
      <c r="A29" s="316"/>
      <c r="B29" s="67" t="s">
        <v>64</v>
      </c>
      <c r="C29" s="72">
        <v>4370</v>
      </c>
      <c r="D29" s="73">
        <v>0.10134508348794063</v>
      </c>
      <c r="E29" s="72">
        <v>33769</v>
      </c>
      <c r="F29" s="73">
        <v>0.78314007421150278</v>
      </c>
      <c r="G29" s="72">
        <v>4981</v>
      </c>
      <c r="H29" s="73">
        <v>0.11551484230055659</v>
      </c>
      <c r="I29" s="72">
        <v>43120</v>
      </c>
      <c r="J29" s="73">
        <v>1.0000000000000002</v>
      </c>
    </row>
    <row r="30" spans="1:33" x14ac:dyDescent="0.35">
      <c r="A30" s="316"/>
      <c r="B30" s="67" t="s">
        <v>65</v>
      </c>
      <c r="C30" s="72">
        <v>628</v>
      </c>
      <c r="D30" s="73">
        <v>4.1830413641510689E-2</v>
      </c>
      <c r="E30" s="72">
        <v>13237</v>
      </c>
      <c r="F30" s="73">
        <v>0.88170252447878505</v>
      </c>
      <c r="G30" s="72">
        <v>1148</v>
      </c>
      <c r="H30" s="73">
        <v>7.6467061879704257E-2</v>
      </c>
      <c r="I30" s="72">
        <v>15013</v>
      </c>
      <c r="J30" s="73">
        <v>1</v>
      </c>
    </row>
    <row r="31" spans="1:33" x14ac:dyDescent="0.35">
      <c r="A31" s="316" t="s">
        <v>66</v>
      </c>
      <c r="B31" s="67" t="s">
        <v>67</v>
      </c>
      <c r="C31" s="72">
        <v>10582</v>
      </c>
      <c r="D31" s="73">
        <v>0.13992727272727273</v>
      </c>
      <c r="E31" s="72">
        <v>48652</v>
      </c>
      <c r="F31" s="73">
        <v>0.64333223140495865</v>
      </c>
      <c r="G31" s="72">
        <v>16391</v>
      </c>
      <c r="H31" s="73">
        <v>0.21674049586776861</v>
      </c>
      <c r="I31" s="72">
        <v>75625</v>
      </c>
      <c r="J31" s="73">
        <v>1</v>
      </c>
    </row>
    <row r="32" spans="1:33" x14ac:dyDescent="0.35">
      <c r="A32" s="316"/>
      <c r="B32" s="67" t="s">
        <v>68</v>
      </c>
      <c r="C32" s="72">
        <v>2013</v>
      </c>
      <c r="D32" s="73">
        <v>5.6169429097605895E-2</v>
      </c>
      <c r="E32" s="72">
        <v>25311</v>
      </c>
      <c r="F32" s="73">
        <v>0.70626151012891336</v>
      </c>
      <c r="G32" s="72">
        <v>8514</v>
      </c>
      <c r="H32" s="73">
        <v>0.23756906077348067</v>
      </c>
      <c r="I32" s="72">
        <v>35838</v>
      </c>
      <c r="J32" s="73">
        <v>1</v>
      </c>
    </row>
    <row r="33" spans="1:31" x14ac:dyDescent="0.35">
      <c r="A33" s="316"/>
      <c r="B33" s="67" t="s">
        <v>69</v>
      </c>
      <c r="C33" s="72">
        <v>5796</v>
      </c>
      <c r="D33" s="73">
        <v>0.13958192852326365</v>
      </c>
      <c r="E33" s="72">
        <v>27860</v>
      </c>
      <c r="F33" s="73">
        <v>0.67093728927848961</v>
      </c>
      <c r="G33" s="72">
        <v>7868</v>
      </c>
      <c r="H33" s="73">
        <v>0.18948078219824679</v>
      </c>
      <c r="I33" s="72">
        <v>41524</v>
      </c>
      <c r="J33" s="73">
        <v>1</v>
      </c>
    </row>
    <row r="34" spans="1:31" x14ac:dyDescent="0.35">
      <c r="A34" s="316" t="s">
        <v>297</v>
      </c>
      <c r="B34" s="67" t="s">
        <v>71</v>
      </c>
      <c r="C34" s="72">
        <v>1315</v>
      </c>
      <c r="D34" s="73">
        <v>0.11679545252686738</v>
      </c>
      <c r="E34" s="72">
        <v>7516</v>
      </c>
      <c r="F34" s="73">
        <v>0.66755484501287854</v>
      </c>
      <c r="G34" s="72">
        <v>2428</v>
      </c>
      <c r="H34" s="73">
        <v>0.21564970246025403</v>
      </c>
      <c r="I34" s="72">
        <v>11259</v>
      </c>
      <c r="J34" s="73">
        <v>1</v>
      </c>
    </row>
    <row r="35" spans="1:31" x14ac:dyDescent="0.35">
      <c r="A35" s="316"/>
      <c r="B35" s="67" t="s">
        <v>72</v>
      </c>
      <c r="C35" s="72">
        <v>3900</v>
      </c>
      <c r="D35" s="73">
        <v>0.10644685845297232</v>
      </c>
      <c r="E35" s="72">
        <v>25920</v>
      </c>
      <c r="F35" s="73">
        <v>0.70746219771821606</v>
      </c>
      <c r="G35" s="72">
        <v>6818</v>
      </c>
      <c r="H35" s="73">
        <v>0.18609094382881161</v>
      </c>
      <c r="I35" s="72">
        <v>36638</v>
      </c>
      <c r="J35" s="73">
        <v>1</v>
      </c>
    </row>
    <row r="36" spans="1:31" x14ac:dyDescent="0.35">
      <c r="A36" s="316"/>
      <c r="B36" s="67" t="s">
        <v>73</v>
      </c>
      <c r="C36" s="72">
        <v>8298</v>
      </c>
      <c r="D36" s="73">
        <v>0.10863816082323061</v>
      </c>
      <c r="E36" s="72">
        <v>52276</v>
      </c>
      <c r="F36" s="73">
        <v>0.68440208426068982</v>
      </c>
      <c r="G36" s="72">
        <v>15808</v>
      </c>
      <c r="H36" s="73">
        <v>0.20695975491607971</v>
      </c>
      <c r="I36" s="72">
        <v>76382</v>
      </c>
      <c r="J36" s="73">
        <v>1</v>
      </c>
    </row>
    <row r="37" spans="1:31" x14ac:dyDescent="0.35">
      <c r="A37" s="316"/>
      <c r="B37" s="67" t="s">
        <v>74</v>
      </c>
      <c r="C37" s="72">
        <v>4878</v>
      </c>
      <c r="D37" s="73">
        <v>0.16991779294970044</v>
      </c>
      <c r="E37" s="72">
        <v>16111</v>
      </c>
      <c r="F37" s="73">
        <v>0.56120245227811061</v>
      </c>
      <c r="G37" s="72">
        <v>7719</v>
      </c>
      <c r="H37" s="73">
        <v>0.26887975477218895</v>
      </c>
      <c r="I37" s="72">
        <v>28708</v>
      </c>
      <c r="J37" s="73">
        <v>1</v>
      </c>
    </row>
    <row r="38" spans="1:31" x14ac:dyDescent="0.35">
      <c r="A38" s="64" t="s">
        <v>298</v>
      </c>
      <c r="J38" s="64"/>
    </row>
    <row r="42" spans="1:31" ht="13.75" customHeight="1" x14ac:dyDescent="0.35"/>
    <row r="46" spans="1:31" ht="15" customHeight="1" x14ac:dyDescent="0.35">
      <c r="P46" s="350"/>
      <c r="Q46" s="350"/>
      <c r="R46" s="350"/>
      <c r="S46" s="350"/>
      <c r="T46" s="350"/>
      <c r="U46" s="350"/>
      <c r="V46" s="350"/>
      <c r="X46" s="350"/>
      <c r="Y46" s="350"/>
      <c r="Z46" s="350"/>
      <c r="AA46" s="350"/>
      <c r="AB46" s="350"/>
      <c r="AC46" s="350"/>
      <c r="AD46" s="350"/>
      <c r="AE46" s="119"/>
    </row>
    <row r="47" spans="1:31" x14ac:dyDescent="0.35">
      <c r="P47" s="350"/>
      <c r="Q47" s="350"/>
      <c r="R47" s="350"/>
      <c r="S47" s="350"/>
      <c r="T47" s="350"/>
      <c r="U47" s="350"/>
      <c r="V47" s="350"/>
      <c r="X47" s="350"/>
      <c r="Y47" s="350"/>
      <c r="Z47" s="350"/>
      <c r="AA47" s="350"/>
      <c r="AB47" s="350"/>
      <c r="AC47" s="350"/>
      <c r="AD47" s="350"/>
      <c r="AE47" s="119"/>
    </row>
    <row r="48" spans="1:31" ht="25.5" customHeight="1" x14ac:dyDescent="0.35">
      <c r="P48" s="350"/>
      <c r="Q48" s="350"/>
      <c r="R48" s="350"/>
      <c r="S48" s="350"/>
      <c r="T48" s="350"/>
      <c r="U48" s="350"/>
      <c r="V48" s="350"/>
      <c r="X48" s="350"/>
      <c r="Y48" s="350"/>
      <c r="Z48" s="350"/>
      <c r="AA48" s="350"/>
      <c r="AB48" s="350"/>
      <c r="AC48" s="350"/>
      <c r="AD48" s="350"/>
      <c r="AE48" s="119"/>
    </row>
  </sheetData>
  <mergeCells count="25">
    <mergeCell ref="AF5:AG6"/>
    <mergeCell ref="G4:H4"/>
    <mergeCell ref="I4:J4"/>
    <mergeCell ref="O23:U25"/>
    <mergeCell ref="X23:AD25"/>
    <mergeCell ref="A34:A37"/>
    <mergeCell ref="A4:B5"/>
    <mergeCell ref="E25:F25"/>
    <mergeCell ref="G25:H25"/>
    <mergeCell ref="I25:J25"/>
    <mergeCell ref="A27:B27"/>
    <mergeCell ref="A28:A30"/>
    <mergeCell ref="A31:A33"/>
    <mergeCell ref="A6:B6"/>
    <mergeCell ref="A7:A9"/>
    <mergeCell ref="A10:A12"/>
    <mergeCell ref="A13:A16"/>
    <mergeCell ref="A25:B26"/>
    <mergeCell ref="C25:D25"/>
    <mergeCell ref="C4:D4"/>
    <mergeCell ref="E4:F4"/>
    <mergeCell ref="P46:V48"/>
    <mergeCell ref="X46:AD48"/>
    <mergeCell ref="K4:L4"/>
    <mergeCell ref="M4:N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C42"/>
  <sheetViews>
    <sheetView showGridLines="0" zoomScale="70" zoomScaleNormal="70" workbookViewId="0"/>
  </sheetViews>
  <sheetFormatPr defaultColWidth="10.90625" defaultRowHeight="14.5" x14ac:dyDescent="0.35"/>
  <cols>
    <col min="9" max="9" width="11.453125" hidden="1" customWidth="1"/>
    <col min="10" max="10" width="14.453125" hidden="1" customWidth="1"/>
  </cols>
  <sheetData>
    <row r="1" spans="1:29" ht="15" customHeight="1" x14ac:dyDescent="0.35">
      <c r="A1" t="s">
        <v>414</v>
      </c>
      <c r="M1" s="239"/>
      <c r="N1" s="239"/>
      <c r="O1" s="239"/>
      <c r="P1" s="239"/>
      <c r="Q1" s="239"/>
      <c r="R1" s="239"/>
      <c r="S1" s="239"/>
      <c r="W1" s="239"/>
      <c r="X1" s="239"/>
      <c r="Y1" s="239"/>
      <c r="Z1" s="239"/>
      <c r="AA1" s="239"/>
      <c r="AB1" s="239"/>
      <c r="AC1" s="239"/>
    </row>
    <row r="2" spans="1:29" x14ac:dyDescent="0.35">
      <c r="M2" s="239"/>
      <c r="N2" s="239"/>
      <c r="O2" s="239"/>
      <c r="P2" s="239"/>
      <c r="Q2" s="239"/>
      <c r="R2" s="239"/>
      <c r="S2" s="239"/>
      <c r="W2" s="239"/>
      <c r="X2" s="239"/>
      <c r="Y2" s="239"/>
      <c r="Z2" s="239"/>
      <c r="AA2" s="239"/>
      <c r="AB2" s="239"/>
      <c r="AC2" s="239"/>
    </row>
    <row r="3" spans="1:29" x14ac:dyDescent="0.35">
      <c r="M3" s="239"/>
      <c r="N3" s="239"/>
      <c r="O3" s="239"/>
      <c r="P3" s="239"/>
      <c r="Q3" s="239"/>
      <c r="R3" s="239"/>
      <c r="S3" s="239"/>
      <c r="W3" s="239"/>
      <c r="X3" s="239"/>
      <c r="Y3" s="239"/>
      <c r="Z3" s="239"/>
      <c r="AA3" s="239"/>
      <c r="AB3" s="239"/>
      <c r="AC3" s="239"/>
    </row>
    <row r="4" spans="1:29" x14ac:dyDescent="0.35">
      <c r="A4" s="242" t="s">
        <v>56</v>
      </c>
      <c r="B4" s="243" t="s">
        <v>56</v>
      </c>
      <c r="C4" s="250" t="s">
        <v>329</v>
      </c>
      <c r="D4" s="246" t="s">
        <v>78</v>
      </c>
      <c r="E4" s="246" t="s">
        <v>328</v>
      </c>
      <c r="F4" s="246" t="s">
        <v>79</v>
      </c>
      <c r="G4" s="246" t="s">
        <v>59</v>
      </c>
      <c r="H4" s="246" t="s">
        <v>59</v>
      </c>
      <c r="I4" s="248" t="s">
        <v>356</v>
      </c>
      <c r="J4" s="248"/>
    </row>
    <row r="5" spans="1:29" x14ac:dyDescent="0.35">
      <c r="A5" s="244" t="s">
        <v>56</v>
      </c>
      <c r="B5" s="245" t="s">
        <v>56</v>
      </c>
      <c r="C5" s="16" t="s">
        <v>60</v>
      </c>
      <c r="D5" s="8" t="s">
        <v>61</v>
      </c>
      <c r="E5" s="8" t="s">
        <v>60</v>
      </c>
      <c r="F5" s="8" t="s">
        <v>61</v>
      </c>
      <c r="G5" s="8" t="s">
        <v>60</v>
      </c>
      <c r="H5" s="8" t="s">
        <v>61</v>
      </c>
      <c r="I5" s="163" t="s">
        <v>339</v>
      </c>
      <c r="J5" s="163" t="s">
        <v>341</v>
      </c>
    </row>
    <row r="6" spans="1:29" x14ac:dyDescent="0.35">
      <c r="A6" s="247" t="s">
        <v>59</v>
      </c>
      <c r="B6" s="247" t="s">
        <v>59</v>
      </c>
      <c r="C6" s="9">
        <f>SUM(C7:C9)</f>
        <v>37458</v>
      </c>
      <c r="D6" s="13">
        <f>(SUM(C7:C9)/SUM(G7:G9)*100)/100</f>
        <v>0.59760689215060625</v>
      </c>
      <c r="E6" s="9">
        <f>SUM(E7:E9)</f>
        <v>25222</v>
      </c>
      <c r="F6" s="34">
        <f>(SUM(E7:E9)/SUM(G7:G9)*100)/100</f>
        <v>0.40239310784939375</v>
      </c>
      <c r="G6" s="9">
        <f>SUM(G7:G9)</f>
        <v>62680</v>
      </c>
      <c r="H6" s="10">
        <v>1</v>
      </c>
      <c r="I6" s="186">
        <f>(C7+C8+C9)/$G$6</f>
        <v>0.59760689215060625</v>
      </c>
      <c r="J6" s="186">
        <f>(E7+E8+E9)/$G$6</f>
        <v>0.40239310784939375</v>
      </c>
    </row>
    <row r="7" spans="1:29" x14ac:dyDescent="0.35">
      <c r="A7" s="252" t="s">
        <v>62</v>
      </c>
      <c r="B7" s="7" t="s">
        <v>63</v>
      </c>
      <c r="C7" s="9">
        <v>24417</v>
      </c>
      <c r="D7" s="13">
        <v>0.57565541305167867</v>
      </c>
      <c r="E7" s="9">
        <v>17999</v>
      </c>
      <c r="F7" s="34">
        <v>0.42434458694832139</v>
      </c>
      <c r="G7" s="9">
        <v>42416</v>
      </c>
      <c r="H7" s="10">
        <v>1</v>
      </c>
      <c r="I7" s="163"/>
      <c r="J7" s="163"/>
    </row>
    <row r="8" spans="1:29" x14ac:dyDescent="0.35">
      <c r="A8" s="252" t="s">
        <v>62</v>
      </c>
      <c r="B8" s="7" t="s">
        <v>64</v>
      </c>
      <c r="C8" s="9">
        <v>9194</v>
      </c>
      <c r="D8" s="13">
        <v>0.60786776859504132</v>
      </c>
      <c r="E8" s="9">
        <v>5931</v>
      </c>
      <c r="F8" s="34">
        <v>0.39213223140495868</v>
      </c>
      <c r="G8" s="9">
        <v>15125</v>
      </c>
      <c r="H8" s="10">
        <v>1</v>
      </c>
      <c r="I8" s="187"/>
      <c r="J8" s="187"/>
    </row>
    <row r="9" spans="1:29" x14ac:dyDescent="0.35">
      <c r="A9" s="252" t="s">
        <v>62</v>
      </c>
      <c r="B9" s="7" t="s">
        <v>65</v>
      </c>
      <c r="C9" s="9">
        <v>3847</v>
      </c>
      <c r="D9" s="13">
        <v>0.74858921969254721</v>
      </c>
      <c r="E9" s="9">
        <v>1292</v>
      </c>
      <c r="F9" s="34">
        <v>0.25141078030745279</v>
      </c>
      <c r="G9" s="9">
        <v>5139</v>
      </c>
      <c r="H9" s="10">
        <v>1</v>
      </c>
      <c r="I9" s="163"/>
      <c r="J9" s="163"/>
    </row>
    <row r="10" spans="1:29" x14ac:dyDescent="0.35">
      <c r="A10" s="252" t="s">
        <v>66</v>
      </c>
      <c r="B10" s="7" t="s">
        <v>67</v>
      </c>
      <c r="C10" s="9">
        <v>15051</v>
      </c>
      <c r="D10" s="13">
        <v>0.56631674003837906</v>
      </c>
      <c r="E10" s="9">
        <v>11526</v>
      </c>
      <c r="F10" s="34">
        <v>0.43368325996162094</v>
      </c>
      <c r="G10" s="9">
        <v>26577</v>
      </c>
      <c r="H10" s="13">
        <v>1</v>
      </c>
      <c r="I10" s="163"/>
      <c r="J10" s="163"/>
    </row>
    <row r="11" spans="1:29" x14ac:dyDescent="0.35">
      <c r="A11" s="252" t="s">
        <v>66</v>
      </c>
      <c r="B11" s="7" t="s">
        <v>68</v>
      </c>
      <c r="C11" s="9">
        <v>10395</v>
      </c>
      <c r="D11" s="13">
        <v>0.71753986332574027</v>
      </c>
      <c r="E11" s="9">
        <v>4092</v>
      </c>
      <c r="F11" s="34">
        <v>0.28246013667425968</v>
      </c>
      <c r="G11" s="9">
        <v>14487</v>
      </c>
      <c r="H11" s="13">
        <v>1</v>
      </c>
      <c r="I11" s="163"/>
      <c r="J11" s="163"/>
    </row>
    <row r="12" spans="1:29" x14ac:dyDescent="0.35">
      <c r="A12" s="252" t="s">
        <v>66</v>
      </c>
      <c r="B12" s="7" t="s">
        <v>69</v>
      </c>
      <c r="C12" s="9">
        <v>12012</v>
      </c>
      <c r="D12" s="13">
        <v>0.55569948186528495</v>
      </c>
      <c r="E12" s="9">
        <v>9604</v>
      </c>
      <c r="F12" s="34">
        <v>0.44430051813471505</v>
      </c>
      <c r="G12" s="9">
        <v>21616</v>
      </c>
      <c r="H12" s="13">
        <v>1</v>
      </c>
      <c r="I12" s="163"/>
      <c r="J12" s="163"/>
    </row>
    <row r="13" spans="1:29" x14ac:dyDescent="0.35">
      <c r="A13" s="252" t="s">
        <v>70</v>
      </c>
      <c r="B13" s="7" t="s">
        <v>71</v>
      </c>
      <c r="C13" s="9">
        <v>2820</v>
      </c>
      <c r="D13" s="13">
        <v>0.61384414453635172</v>
      </c>
      <c r="E13" s="9">
        <v>1774</v>
      </c>
      <c r="F13" s="34">
        <v>0.38615585546364817</v>
      </c>
      <c r="G13" s="9">
        <v>4594</v>
      </c>
      <c r="H13" s="10">
        <v>1</v>
      </c>
      <c r="I13" s="163"/>
      <c r="J13" s="163"/>
    </row>
    <row r="14" spans="1:29" x14ac:dyDescent="0.35">
      <c r="A14" s="252" t="s">
        <v>70</v>
      </c>
      <c r="B14" s="7" t="s">
        <v>72</v>
      </c>
      <c r="C14" s="9">
        <v>10513</v>
      </c>
      <c r="D14" s="13">
        <v>0.65346842366981606</v>
      </c>
      <c r="E14" s="9">
        <v>5575</v>
      </c>
      <c r="F14" s="34">
        <v>0.346531576330184</v>
      </c>
      <c r="G14" s="9">
        <v>16088</v>
      </c>
      <c r="H14" s="10">
        <v>1</v>
      </c>
      <c r="I14" s="163"/>
      <c r="J14" s="163"/>
    </row>
    <row r="15" spans="1:29" x14ac:dyDescent="0.35">
      <c r="A15" s="252" t="s">
        <v>70</v>
      </c>
      <c r="B15" s="7" t="s">
        <v>73</v>
      </c>
      <c r="C15" s="9">
        <v>17238</v>
      </c>
      <c r="D15" s="13">
        <v>0.57219677355108545</v>
      </c>
      <c r="E15" s="9">
        <v>12888</v>
      </c>
      <c r="F15" s="34">
        <v>0.42780322644891455</v>
      </c>
      <c r="G15" s="9">
        <v>30126</v>
      </c>
      <c r="H15" s="10">
        <v>1</v>
      </c>
      <c r="I15" s="163"/>
      <c r="J15" s="163"/>
    </row>
    <row r="16" spans="1:29" x14ac:dyDescent="0.35">
      <c r="A16" s="252" t="s">
        <v>70</v>
      </c>
      <c r="B16" s="7" t="s">
        <v>74</v>
      </c>
      <c r="C16" s="9">
        <v>6887</v>
      </c>
      <c r="D16" s="13">
        <v>0.58010444743935308</v>
      </c>
      <c r="E16" s="9">
        <v>4985</v>
      </c>
      <c r="F16" s="34">
        <v>0.41989555256064692</v>
      </c>
      <c r="G16" s="9">
        <v>11872</v>
      </c>
      <c r="H16" s="10">
        <v>1</v>
      </c>
      <c r="I16" s="163"/>
      <c r="J16" s="163"/>
    </row>
    <row r="23" spans="2:29" x14ac:dyDescent="0.35">
      <c r="M23" s="239"/>
      <c r="N23" s="239"/>
      <c r="O23" s="239"/>
      <c r="P23" s="239"/>
      <c r="Q23" s="239"/>
      <c r="R23" s="239"/>
      <c r="S23" s="239"/>
      <c r="W23" s="239"/>
      <c r="X23" s="239"/>
      <c r="Y23" s="239"/>
      <c r="Z23" s="239"/>
      <c r="AA23" s="239"/>
      <c r="AB23" s="239"/>
      <c r="AC23" s="239"/>
    </row>
    <row r="24" spans="2:29" x14ac:dyDescent="0.35">
      <c r="M24" s="239"/>
      <c r="N24" s="239"/>
      <c r="O24" s="239"/>
      <c r="P24" s="239"/>
      <c r="Q24" s="239"/>
      <c r="R24" s="239"/>
      <c r="S24" s="239"/>
      <c r="W24" s="239"/>
      <c r="X24" s="239"/>
      <c r="Y24" s="239"/>
      <c r="Z24" s="239"/>
      <c r="AA24" s="239"/>
      <c r="AB24" s="239"/>
      <c r="AC24" s="239"/>
    </row>
    <row r="25" spans="2:29" x14ac:dyDescent="0.35">
      <c r="M25" s="239"/>
      <c r="N25" s="239"/>
      <c r="O25" s="239"/>
      <c r="P25" s="239"/>
      <c r="Q25" s="239"/>
      <c r="R25" s="239"/>
      <c r="S25" s="239"/>
      <c r="W25" s="239"/>
      <c r="X25" s="239"/>
      <c r="Y25" s="239"/>
      <c r="Z25" s="239"/>
      <c r="AA25" s="239"/>
      <c r="AB25" s="239"/>
      <c r="AC25" s="239"/>
    </row>
    <row r="26" spans="2:29" x14ac:dyDescent="0.35">
      <c r="B26" s="52"/>
    </row>
    <row r="42" spans="13:13" x14ac:dyDescent="0.35">
      <c r="M42">
        <v>0</v>
      </c>
    </row>
  </sheetData>
  <mergeCells count="13">
    <mergeCell ref="I4:J4"/>
    <mergeCell ref="M23:S25"/>
    <mergeCell ref="W23:AC25"/>
    <mergeCell ref="M1:S3"/>
    <mergeCell ref="W1:AC3"/>
    <mergeCell ref="G4:H4"/>
    <mergeCell ref="A6:B6"/>
    <mergeCell ref="A7:A9"/>
    <mergeCell ref="A10:A12"/>
    <mergeCell ref="A13:A16"/>
    <mergeCell ref="A4:B5"/>
    <mergeCell ref="C4:D4"/>
    <mergeCell ref="E4:F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5"/>
  <dimension ref="A1:AB34"/>
  <sheetViews>
    <sheetView showGridLines="0" zoomScale="108" zoomScaleNormal="108" workbookViewId="0"/>
  </sheetViews>
  <sheetFormatPr defaultColWidth="10.90625" defaultRowHeight="14.5" x14ac:dyDescent="0.35"/>
  <cols>
    <col min="4" max="4" width="13.81640625" customWidth="1"/>
    <col min="5" max="5" width="11.6328125" customWidth="1"/>
    <col min="10" max="11" width="0" hidden="1" customWidth="1"/>
  </cols>
  <sheetData>
    <row r="1" spans="1:28" x14ac:dyDescent="0.35">
      <c r="A1" t="s">
        <v>481</v>
      </c>
      <c r="M1" s="253"/>
      <c r="N1" s="253"/>
      <c r="O1" s="253"/>
      <c r="P1" s="253"/>
      <c r="Q1" s="253"/>
      <c r="R1" s="253"/>
      <c r="S1" s="253"/>
      <c r="V1" s="253"/>
      <c r="W1" s="253"/>
      <c r="X1" s="253"/>
      <c r="Y1" s="253"/>
      <c r="Z1" s="253"/>
      <c r="AA1" s="253"/>
      <c r="AB1" s="253"/>
    </row>
    <row r="2" spans="1:28" x14ac:dyDescent="0.35">
      <c r="M2" s="253"/>
      <c r="N2" s="253"/>
      <c r="O2" s="253"/>
      <c r="P2" s="253"/>
      <c r="Q2" s="253"/>
      <c r="R2" s="253"/>
      <c r="S2" s="253"/>
      <c r="V2" s="253"/>
      <c r="W2" s="253"/>
      <c r="X2" s="253"/>
      <c r="Y2" s="253"/>
      <c r="Z2" s="253"/>
      <c r="AA2" s="253"/>
      <c r="AB2" s="253"/>
    </row>
    <row r="3" spans="1:28" x14ac:dyDescent="0.35">
      <c r="D3" s="64"/>
      <c r="E3" s="64"/>
      <c r="M3" s="253"/>
      <c r="N3" s="253"/>
      <c r="O3" s="253"/>
      <c r="P3" s="253"/>
      <c r="Q3" s="253"/>
      <c r="R3" s="253"/>
      <c r="S3" s="253"/>
      <c r="V3" s="253"/>
      <c r="W3" s="253"/>
      <c r="X3" s="253"/>
      <c r="Y3" s="253"/>
      <c r="Z3" s="253"/>
      <c r="AA3" s="253"/>
      <c r="AB3" s="253"/>
    </row>
    <row r="4" spans="1:28" ht="14.5" customHeight="1" x14ac:dyDescent="0.35">
      <c r="A4" s="362"/>
      <c r="B4" s="363"/>
      <c r="C4" s="276" t="s">
        <v>299</v>
      </c>
      <c r="D4" s="276"/>
      <c r="E4" s="276"/>
      <c r="F4" s="276"/>
      <c r="G4" s="276"/>
      <c r="H4" s="276"/>
    </row>
    <row r="5" spans="1:28" ht="75.5" customHeight="1" x14ac:dyDescent="0.35">
      <c r="A5" s="364"/>
      <c r="B5" s="365"/>
      <c r="C5" s="37" t="s">
        <v>300</v>
      </c>
      <c r="D5" s="37" t="s">
        <v>301</v>
      </c>
      <c r="E5" s="37" t="s">
        <v>320</v>
      </c>
      <c r="F5" s="37" t="s">
        <v>302</v>
      </c>
      <c r="G5" s="37" t="s">
        <v>125</v>
      </c>
      <c r="H5" s="37" t="s">
        <v>209</v>
      </c>
    </row>
    <row r="6" spans="1:28" x14ac:dyDescent="0.35">
      <c r="A6" s="361" t="s">
        <v>59</v>
      </c>
      <c r="B6" s="361"/>
      <c r="C6" s="9">
        <v>8887.0609999999997</v>
      </c>
      <c r="D6" s="9">
        <v>4238.116</v>
      </c>
      <c r="E6" s="9">
        <v>4267.723</v>
      </c>
      <c r="F6" s="9">
        <v>3555.9520000000002</v>
      </c>
      <c r="G6" s="9">
        <v>2811.8159999999998</v>
      </c>
      <c r="H6" s="9">
        <v>2347.616</v>
      </c>
    </row>
    <row r="7" spans="1:28" x14ac:dyDescent="0.35">
      <c r="A7" s="235" t="s">
        <v>62</v>
      </c>
      <c r="B7" s="17" t="s">
        <v>63</v>
      </c>
      <c r="C7" s="9">
        <v>7547.6850000000004</v>
      </c>
      <c r="D7" s="9">
        <v>3757.39</v>
      </c>
      <c r="E7" s="9">
        <v>4076.7849999999999</v>
      </c>
      <c r="F7" s="9">
        <v>2991.047</v>
      </c>
      <c r="G7" s="9">
        <v>2586.306</v>
      </c>
      <c r="H7" s="9">
        <v>2223.3180000000002</v>
      </c>
    </row>
    <row r="8" spans="1:28" x14ac:dyDescent="0.35">
      <c r="A8" s="235"/>
      <c r="B8" s="17" t="s">
        <v>64</v>
      </c>
      <c r="C8" s="9">
        <v>8596.7350000000006</v>
      </c>
      <c r="D8" s="9">
        <v>4537.3639999999996</v>
      </c>
      <c r="E8" s="9">
        <v>4341.0230000000001</v>
      </c>
      <c r="F8" s="9">
        <v>3607.1860000000001</v>
      </c>
      <c r="G8" s="9">
        <v>3000.4920000000002</v>
      </c>
      <c r="H8" s="9">
        <v>2412.2820000000002</v>
      </c>
    </row>
    <row r="9" spans="1:28" x14ac:dyDescent="0.35">
      <c r="A9" s="235"/>
      <c r="B9" s="17" t="s">
        <v>65</v>
      </c>
      <c r="C9" s="9">
        <v>17149.41</v>
      </c>
      <c r="D9" s="9">
        <v>7028.3580000000002</v>
      </c>
      <c r="E9" s="9">
        <v>5562.2960000000003</v>
      </c>
      <c r="F9" s="9">
        <v>8410.5570000000007</v>
      </c>
      <c r="G9" s="9">
        <v>4063.2489999999998</v>
      </c>
      <c r="H9" s="9">
        <v>3072.23</v>
      </c>
    </row>
    <row r="10" spans="1:28" x14ac:dyDescent="0.35">
      <c r="A10" s="235" t="s">
        <v>66</v>
      </c>
      <c r="B10" s="17" t="s">
        <v>67</v>
      </c>
      <c r="C10" s="9">
        <v>8833.1980000000003</v>
      </c>
      <c r="D10" s="9">
        <v>3947.6320000000001</v>
      </c>
      <c r="E10" s="9">
        <v>3782.28</v>
      </c>
      <c r="F10" s="9">
        <v>3160.2159999999999</v>
      </c>
      <c r="G10" s="9">
        <v>2610.5340000000001</v>
      </c>
      <c r="H10" s="9">
        <v>2397.6840000000002</v>
      </c>
    </row>
    <row r="11" spans="1:28" x14ac:dyDescent="0.35">
      <c r="A11" s="235"/>
      <c r="B11" s="17" t="s">
        <v>68</v>
      </c>
      <c r="C11" s="9">
        <v>8424.57</v>
      </c>
      <c r="D11" s="9">
        <v>4659.5410000000002</v>
      </c>
      <c r="E11" s="9">
        <v>4250.1719999999996</v>
      </c>
      <c r="F11" s="9">
        <v>3352.9409999999998</v>
      </c>
      <c r="G11" s="9">
        <v>3222.9290000000001</v>
      </c>
      <c r="H11" s="9">
        <v>2615.625</v>
      </c>
    </row>
    <row r="12" spans="1:28" x14ac:dyDescent="0.35">
      <c r="A12" s="235"/>
      <c r="B12" s="17" t="s">
        <v>69</v>
      </c>
      <c r="C12" s="9">
        <v>9145.259</v>
      </c>
      <c r="D12" s="9">
        <v>4521.6779999999999</v>
      </c>
      <c r="E12" s="9">
        <v>5615.3180000000002</v>
      </c>
      <c r="F12" s="9">
        <v>5226.4549999999999</v>
      </c>
      <c r="G12" s="9">
        <v>2888.13</v>
      </c>
      <c r="H12" s="9">
        <v>2146.1840000000002</v>
      </c>
    </row>
    <row r="13" spans="1:28" x14ac:dyDescent="0.35">
      <c r="A13" s="235" t="s">
        <v>303</v>
      </c>
      <c r="B13" s="17" t="s">
        <v>71</v>
      </c>
      <c r="C13" s="9">
        <v>10051</v>
      </c>
      <c r="D13" s="9">
        <v>4797.4219999999996</v>
      </c>
      <c r="E13" s="9">
        <v>4938.9920000000002</v>
      </c>
      <c r="F13" s="9">
        <v>4045.3490000000002</v>
      </c>
      <c r="G13" s="9">
        <v>3629.68</v>
      </c>
      <c r="H13" s="9">
        <v>2503.19</v>
      </c>
    </row>
    <row r="14" spans="1:28" x14ac:dyDescent="0.35">
      <c r="A14" s="235"/>
      <c r="B14" s="17" t="s">
        <v>72</v>
      </c>
      <c r="C14" s="9">
        <v>9610.4770000000008</v>
      </c>
      <c r="D14" s="9">
        <v>5199.0360000000001</v>
      </c>
      <c r="E14" s="9">
        <v>5172.598</v>
      </c>
      <c r="F14" s="9">
        <v>4359.049</v>
      </c>
      <c r="G14" s="9">
        <v>3161.864</v>
      </c>
      <c r="H14" s="9">
        <v>2373.6979999999999</v>
      </c>
    </row>
    <row r="15" spans="1:28" x14ac:dyDescent="0.35">
      <c r="A15" s="235"/>
      <c r="B15" s="17" t="s">
        <v>73</v>
      </c>
      <c r="C15" s="9">
        <v>8501.2459999999992</v>
      </c>
      <c r="D15" s="9">
        <v>3939.9169999999999</v>
      </c>
      <c r="E15" s="9">
        <v>3875.5929999999998</v>
      </c>
      <c r="F15" s="9">
        <v>3031.9760000000001</v>
      </c>
      <c r="G15" s="9">
        <v>2564.8919999999998</v>
      </c>
      <c r="H15" s="9">
        <v>2440.473</v>
      </c>
    </row>
    <row r="16" spans="1:28" x14ac:dyDescent="0.35">
      <c r="A16" s="235"/>
      <c r="B16" s="17" t="s">
        <v>74</v>
      </c>
      <c r="C16" s="9">
        <v>8460.4670000000006</v>
      </c>
      <c r="D16" s="9">
        <v>3894.2689999999998</v>
      </c>
      <c r="E16" s="9">
        <v>4933.3729999999996</v>
      </c>
      <c r="F16" s="9">
        <v>3574.9250000000002</v>
      </c>
      <c r="G16" s="9">
        <v>2445.3969999999999</v>
      </c>
      <c r="H16" s="9">
        <v>2085.076</v>
      </c>
    </row>
    <row r="17" spans="1:28" x14ac:dyDescent="0.35">
      <c r="A17" s="279" t="s">
        <v>321</v>
      </c>
      <c r="B17" s="279"/>
      <c r="C17" s="360">
        <v>2250</v>
      </c>
      <c r="D17" s="360"/>
      <c r="E17" s="360"/>
      <c r="F17" s="360"/>
      <c r="G17" s="360"/>
      <c r="H17" s="360"/>
      <c r="M17" s="253"/>
      <c r="N17" s="253"/>
      <c r="O17" s="253"/>
      <c r="P17" s="253"/>
      <c r="Q17" s="253"/>
      <c r="R17" s="253"/>
      <c r="S17" s="253"/>
      <c r="V17" s="253"/>
      <c r="W17" s="253"/>
      <c r="X17" s="253"/>
      <c r="Y17" s="253"/>
      <c r="Z17" s="253"/>
      <c r="AA17" s="253"/>
      <c r="AB17" s="253"/>
    </row>
    <row r="18" spans="1:28" x14ac:dyDescent="0.35">
      <c r="M18" s="253"/>
      <c r="N18" s="253"/>
      <c r="O18" s="253"/>
      <c r="P18" s="253"/>
      <c r="Q18" s="253"/>
      <c r="R18" s="253"/>
      <c r="S18" s="253"/>
      <c r="V18" s="253"/>
      <c r="W18" s="253"/>
      <c r="X18" s="253"/>
      <c r="Y18" s="253"/>
      <c r="Z18" s="253"/>
      <c r="AA18" s="253"/>
      <c r="AB18" s="253"/>
    </row>
    <row r="19" spans="1:28" x14ac:dyDescent="0.35">
      <c r="M19" s="253"/>
      <c r="N19" s="253"/>
      <c r="O19" s="253"/>
      <c r="P19" s="253"/>
      <c r="Q19" s="253"/>
      <c r="R19" s="253"/>
      <c r="S19" s="253"/>
      <c r="V19" s="253"/>
      <c r="W19" s="253"/>
      <c r="X19" s="253"/>
      <c r="Y19" s="253"/>
      <c r="Z19" s="253"/>
      <c r="AA19" s="253"/>
      <c r="AB19" s="253"/>
    </row>
    <row r="25" spans="1:28" x14ac:dyDescent="0.35">
      <c r="E25" s="32"/>
    </row>
    <row r="26" spans="1:28" x14ac:dyDescent="0.35">
      <c r="E26" s="32"/>
    </row>
    <row r="27" spans="1:28" x14ac:dyDescent="0.35">
      <c r="E27" s="32"/>
    </row>
    <row r="28" spans="1:28" x14ac:dyDescent="0.35">
      <c r="E28" s="32"/>
    </row>
    <row r="29" spans="1:28" x14ac:dyDescent="0.35">
      <c r="E29" s="32"/>
    </row>
    <row r="30" spans="1:28" x14ac:dyDescent="0.35">
      <c r="E30" s="32"/>
    </row>
    <row r="31" spans="1:28" x14ac:dyDescent="0.35">
      <c r="E31" s="32"/>
    </row>
    <row r="32" spans="1:28" x14ac:dyDescent="0.35">
      <c r="E32" s="32"/>
    </row>
    <row r="33" spans="5:5" x14ac:dyDescent="0.35">
      <c r="E33" s="32"/>
    </row>
    <row r="34" spans="5:5" x14ac:dyDescent="0.35">
      <c r="E34" s="32"/>
    </row>
  </sheetData>
  <mergeCells count="12">
    <mergeCell ref="M1:S3"/>
    <mergeCell ref="V1:AB3"/>
    <mergeCell ref="M17:S19"/>
    <mergeCell ref="V17:AB19"/>
    <mergeCell ref="A17:B17"/>
    <mergeCell ref="C17:H17"/>
    <mergeCell ref="C4:H4"/>
    <mergeCell ref="A6:B6"/>
    <mergeCell ref="A7:A9"/>
    <mergeCell ref="A10:A12"/>
    <mergeCell ref="A13:A16"/>
    <mergeCell ref="A4:B5"/>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6"/>
  <dimension ref="C5:J11"/>
  <sheetViews>
    <sheetView showGridLines="0" topLeftCell="A3" workbookViewId="0">
      <selection activeCell="C5" sqref="C5"/>
    </sheetView>
  </sheetViews>
  <sheetFormatPr defaultColWidth="11.453125" defaultRowHeight="14.5" x14ac:dyDescent="0.35"/>
  <cols>
    <col min="2" max="2" width="11.81640625" bestFit="1" customWidth="1"/>
  </cols>
  <sheetData>
    <row r="5" spans="3:10" x14ac:dyDescent="0.35">
      <c r="C5" s="1" t="s">
        <v>482</v>
      </c>
    </row>
    <row r="7" spans="3:10" ht="76.25" customHeight="1" x14ac:dyDescent="0.35">
      <c r="C7" s="366" t="s">
        <v>304</v>
      </c>
      <c r="D7" s="366"/>
      <c r="E7" s="366"/>
      <c r="F7" s="366"/>
      <c r="G7" s="366"/>
      <c r="H7" s="366"/>
      <c r="I7" s="366"/>
      <c r="J7" s="366"/>
    </row>
    <row r="8" spans="3:10" x14ac:dyDescent="0.35">
      <c r="C8" s="51" t="s">
        <v>267</v>
      </c>
    </row>
    <row r="9" spans="3:10" x14ac:dyDescent="0.35">
      <c r="C9" s="51" t="s">
        <v>266</v>
      </c>
    </row>
    <row r="10" spans="3:10" x14ac:dyDescent="0.35">
      <c r="C10" s="51" t="s">
        <v>265</v>
      </c>
    </row>
    <row r="11" spans="3:10" x14ac:dyDescent="0.35">
      <c r="C11" s="51" t="s">
        <v>264</v>
      </c>
    </row>
  </sheetData>
  <mergeCells count="1">
    <mergeCell ref="C7:J7"/>
  </mergeCells>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57"/>
  <dimension ref="A1:Q8"/>
  <sheetViews>
    <sheetView showGridLines="0" zoomScale="99" zoomScaleNormal="99" workbookViewId="0"/>
  </sheetViews>
  <sheetFormatPr defaultColWidth="10.90625" defaultRowHeight="14.5" x14ac:dyDescent="0.35"/>
  <cols>
    <col min="1" max="1" width="61.36328125" customWidth="1"/>
  </cols>
  <sheetData>
    <row r="1" spans="1:17" x14ac:dyDescent="0.35">
      <c r="A1" t="s">
        <v>483</v>
      </c>
    </row>
    <row r="4" spans="1:17" x14ac:dyDescent="0.35">
      <c r="A4" s="279"/>
      <c r="B4" s="276" t="s">
        <v>324</v>
      </c>
      <c r="C4" s="276"/>
      <c r="D4" s="276"/>
      <c r="E4" s="276"/>
      <c r="F4" s="276"/>
      <c r="G4" s="276"/>
      <c r="H4" s="276"/>
      <c r="I4" s="276"/>
      <c r="J4" s="276"/>
      <c r="K4" s="276"/>
      <c r="L4" s="276"/>
      <c r="M4" s="276"/>
      <c r="N4" s="276"/>
      <c r="O4" s="276"/>
      <c r="P4" s="276"/>
      <c r="Q4" s="276"/>
    </row>
    <row r="5" spans="1:17" x14ac:dyDescent="0.35">
      <c r="A5" s="279"/>
      <c r="B5" s="276" t="s">
        <v>305</v>
      </c>
      <c r="C5" s="276"/>
      <c r="D5" s="276"/>
      <c r="E5" s="37"/>
      <c r="F5" s="276" t="s">
        <v>54</v>
      </c>
      <c r="G5" s="276"/>
      <c r="H5" s="276"/>
      <c r="I5" s="276" t="s">
        <v>306</v>
      </c>
      <c r="J5" s="276"/>
      <c r="K5" s="276"/>
      <c r="L5" s="276"/>
      <c r="M5" s="276"/>
      <c r="N5" s="276" t="s">
        <v>55</v>
      </c>
      <c r="O5" s="276"/>
      <c r="P5" s="276"/>
      <c r="Q5" s="276"/>
    </row>
    <row r="6" spans="1:17" ht="87" x14ac:dyDescent="0.35">
      <c r="A6" s="37" t="s">
        <v>307</v>
      </c>
      <c r="B6" s="37" t="s">
        <v>308</v>
      </c>
      <c r="C6" s="37" t="s">
        <v>309</v>
      </c>
      <c r="D6" s="37" t="s">
        <v>310</v>
      </c>
      <c r="E6" s="37" t="s">
        <v>325</v>
      </c>
      <c r="F6" s="37" t="s">
        <v>326</v>
      </c>
      <c r="G6" s="37" t="s">
        <v>311</v>
      </c>
      <c r="H6" s="37" t="s">
        <v>310</v>
      </c>
      <c r="I6" s="37" t="s">
        <v>322</v>
      </c>
      <c r="J6" s="37" t="s">
        <v>323</v>
      </c>
      <c r="K6" s="37" t="s">
        <v>312</v>
      </c>
      <c r="L6" s="37" t="s">
        <v>313</v>
      </c>
      <c r="M6" s="37" t="s">
        <v>282</v>
      </c>
      <c r="N6" s="37" t="s">
        <v>314</v>
      </c>
      <c r="O6" s="37" t="s">
        <v>285</v>
      </c>
      <c r="P6" s="37" t="s">
        <v>315</v>
      </c>
      <c r="Q6" s="37" t="s">
        <v>316</v>
      </c>
    </row>
    <row r="7" spans="1:17" ht="29" x14ac:dyDescent="0.35">
      <c r="A7" s="120" t="s">
        <v>317</v>
      </c>
      <c r="B7" s="82">
        <v>0.2303</v>
      </c>
      <c r="C7" s="82">
        <v>0.1148</v>
      </c>
      <c r="D7" s="82">
        <v>0.65490000000000004</v>
      </c>
      <c r="E7" s="82">
        <v>4.1999999999999997E-3</v>
      </c>
      <c r="F7" s="82">
        <v>0.2137</v>
      </c>
      <c r="G7" s="82">
        <v>0.55169999999999997</v>
      </c>
      <c r="H7" s="82">
        <v>0.23039999999999999</v>
      </c>
      <c r="I7" s="82">
        <v>0.1066</v>
      </c>
      <c r="J7" s="82">
        <v>0.2273</v>
      </c>
      <c r="K7" s="82">
        <v>0.2213</v>
      </c>
      <c r="L7" s="82">
        <v>0.38550000000000001</v>
      </c>
      <c r="M7" s="82">
        <v>5.9400000000000001E-2</v>
      </c>
      <c r="N7" s="82">
        <v>0.45810000000000001</v>
      </c>
      <c r="O7" s="82">
        <v>0.1249</v>
      </c>
      <c r="P7" s="82">
        <v>0.27610000000000001</v>
      </c>
      <c r="Q7" s="82">
        <v>0.1409</v>
      </c>
    </row>
    <row r="8" spans="1:17" x14ac:dyDescent="0.35">
      <c r="A8" s="120" t="s">
        <v>318</v>
      </c>
      <c r="B8" s="58">
        <v>0.55000000000000004</v>
      </c>
      <c r="C8" s="58">
        <v>0.45</v>
      </c>
      <c r="D8" s="82" t="s">
        <v>319</v>
      </c>
      <c r="E8" s="58">
        <v>0</v>
      </c>
      <c r="F8" s="34">
        <v>5.1700000000000003E-2</v>
      </c>
      <c r="G8" s="77">
        <v>0.94830000000000003</v>
      </c>
      <c r="H8" s="82" t="s">
        <v>319</v>
      </c>
      <c r="I8" s="77">
        <v>1.2272663518631072E-2</v>
      </c>
      <c r="J8" s="34">
        <v>0.17071859366964329</v>
      </c>
      <c r="K8" s="34">
        <v>0.13478891018747954</v>
      </c>
      <c r="L8" s="34">
        <v>0.50575841164461488</v>
      </c>
      <c r="M8" s="34">
        <v>0.17646142097963127</v>
      </c>
      <c r="N8" s="34">
        <v>0.15914424101394237</v>
      </c>
      <c r="O8" s="34">
        <v>4.8814605162530153E-2</v>
      </c>
      <c r="P8" s="34">
        <v>0.61231346454273894</v>
      </c>
      <c r="Q8" s="34">
        <v>0.17972768928078856</v>
      </c>
    </row>
  </sheetData>
  <mergeCells count="6">
    <mergeCell ref="A4:A5"/>
    <mergeCell ref="B4:Q4"/>
    <mergeCell ref="B5:D5"/>
    <mergeCell ref="F5:H5"/>
    <mergeCell ref="I5:M5"/>
    <mergeCell ref="N5:Q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AE26"/>
  <sheetViews>
    <sheetView showGridLines="0" zoomScaleNormal="100" workbookViewId="0"/>
  </sheetViews>
  <sheetFormatPr defaultColWidth="10.90625" defaultRowHeight="14.5" x14ac:dyDescent="0.35"/>
  <cols>
    <col min="4" max="4" width="11" customWidth="1"/>
    <col min="9" max="9" width="11.453125" hidden="1" customWidth="1"/>
    <col min="10" max="10" width="26.1796875" hidden="1" customWidth="1"/>
    <col min="22" max="22" width="11.453125" customWidth="1"/>
  </cols>
  <sheetData>
    <row r="1" spans="1:28" x14ac:dyDescent="0.35">
      <c r="A1" t="s">
        <v>415</v>
      </c>
    </row>
    <row r="2" spans="1:28" x14ac:dyDescent="0.35">
      <c r="M2" s="253"/>
      <c r="N2" s="253"/>
      <c r="O2" s="253"/>
      <c r="P2" s="253"/>
      <c r="Q2" s="253"/>
      <c r="R2" s="253"/>
      <c r="S2" s="253"/>
      <c r="T2" s="112"/>
      <c r="U2" s="112"/>
      <c r="V2" s="239"/>
      <c r="W2" s="239"/>
      <c r="X2" s="239"/>
      <c r="Y2" s="239"/>
      <c r="Z2" s="239"/>
      <c r="AA2" s="239"/>
      <c r="AB2" s="239"/>
    </row>
    <row r="3" spans="1:28" x14ac:dyDescent="0.35">
      <c r="M3" s="253"/>
      <c r="N3" s="253"/>
      <c r="O3" s="253"/>
      <c r="P3" s="253"/>
      <c r="Q3" s="253"/>
      <c r="R3" s="253"/>
      <c r="S3" s="253"/>
      <c r="T3" s="112"/>
      <c r="U3" s="112"/>
      <c r="V3" s="239"/>
      <c r="W3" s="239"/>
      <c r="X3" s="239"/>
      <c r="Y3" s="239"/>
      <c r="Z3" s="239"/>
      <c r="AA3" s="239"/>
      <c r="AB3" s="239"/>
    </row>
    <row r="4" spans="1:28" x14ac:dyDescent="0.35">
      <c r="A4" s="242" t="s">
        <v>56</v>
      </c>
      <c r="B4" s="243" t="s">
        <v>56</v>
      </c>
      <c r="C4" s="250" t="s">
        <v>373</v>
      </c>
      <c r="D4" s="246" t="s">
        <v>80</v>
      </c>
      <c r="E4" s="246" t="s">
        <v>374</v>
      </c>
      <c r="F4" s="246" t="s">
        <v>81</v>
      </c>
      <c r="G4" s="246" t="s">
        <v>59</v>
      </c>
      <c r="H4" s="246" t="s">
        <v>59</v>
      </c>
      <c r="I4" s="248" t="s">
        <v>356</v>
      </c>
      <c r="J4" s="248"/>
      <c r="M4" s="253"/>
      <c r="N4" s="253"/>
      <c r="O4" s="253"/>
      <c r="P4" s="253"/>
      <c r="Q4" s="253"/>
      <c r="R4" s="253"/>
      <c r="S4" s="253"/>
      <c r="T4" s="112"/>
      <c r="U4" s="112"/>
      <c r="V4" s="239"/>
      <c r="W4" s="239"/>
      <c r="X4" s="239"/>
      <c r="Y4" s="239"/>
      <c r="Z4" s="239"/>
      <c r="AA4" s="239"/>
      <c r="AB4" s="239"/>
    </row>
    <row r="5" spans="1:28" x14ac:dyDescent="0.35">
      <c r="A5" s="244" t="s">
        <v>56</v>
      </c>
      <c r="B5" s="245" t="s">
        <v>56</v>
      </c>
      <c r="C5" s="16" t="s">
        <v>60</v>
      </c>
      <c r="D5" s="8" t="s">
        <v>61</v>
      </c>
      <c r="E5" s="8" t="s">
        <v>60</v>
      </c>
      <c r="F5" s="8" t="s">
        <v>61</v>
      </c>
      <c r="G5" s="8" t="s">
        <v>60</v>
      </c>
      <c r="H5" s="8" t="s">
        <v>61</v>
      </c>
      <c r="I5" s="163" t="s">
        <v>343</v>
      </c>
      <c r="J5" s="163" t="s">
        <v>342</v>
      </c>
    </row>
    <row r="6" spans="1:28" x14ac:dyDescent="0.35">
      <c r="A6" s="247" t="s">
        <v>59</v>
      </c>
      <c r="B6" s="247" t="s">
        <v>59</v>
      </c>
      <c r="C6" s="9">
        <f>SUM(C7:C9)</f>
        <v>60870</v>
      </c>
      <c r="D6" s="76">
        <v>0.97109999999999996</v>
      </c>
      <c r="E6" s="9">
        <f>SUM(E7:E9)</f>
        <v>1810</v>
      </c>
      <c r="F6" s="34">
        <f>(SUM(E7:E9)/SUM(G7:G9)*100)/100</f>
        <v>2.8876834716017864E-2</v>
      </c>
      <c r="G6" s="9">
        <f>SUM(G7:G9)</f>
        <v>62680</v>
      </c>
      <c r="H6" s="10">
        <v>1</v>
      </c>
      <c r="I6" s="186">
        <f>(C7+C8+C9)/$G$6</f>
        <v>0.97112316528398213</v>
      </c>
      <c r="J6" s="186">
        <f>(E7+E8+E9)/$G$6</f>
        <v>2.8876834716017867E-2</v>
      </c>
    </row>
    <row r="7" spans="1:28" x14ac:dyDescent="0.35">
      <c r="A7" s="252" t="s">
        <v>62</v>
      </c>
      <c r="B7" s="7" t="s">
        <v>63</v>
      </c>
      <c r="C7" s="9">
        <v>40728</v>
      </c>
      <c r="D7" s="13">
        <v>0.96020369671821948</v>
      </c>
      <c r="E7" s="9">
        <v>1688</v>
      </c>
      <c r="F7" s="34">
        <v>3.9796303281780458E-2</v>
      </c>
      <c r="G7" s="9">
        <v>42416</v>
      </c>
      <c r="H7" s="10">
        <v>1</v>
      </c>
      <c r="I7" s="163"/>
      <c r="J7" s="163"/>
    </row>
    <row r="8" spans="1:28" x14ac:dyDescent="0.35">
      <c r="A8" s="252" t="s">
        <v>62</v>
      </c>
      <c r="B8" s="7" t="s">
        <v>64</v>
      </c>
      <c r="C8" s="9">
        <v>15003</v>
      </c>
      <c r="D8" s="13">
        <v>0.99193388429752061</v>
      </c>
      <c r="E8" s="9">
        <v>122</v>
      </c>
      <c r="F8" s="34">
        <v>8.066115702479339E-3</v>
      </c>
      <c r="G8" s="9">
        <v>15125</v>
      </c>
      <c r="H8" s="10">
        <v>1</v>
      </c>
      <c r="I8" s="163"/>
      <c r="J8" s="163"/>
    </row>
    <row r="9" spans="1:28" x14ac:dyDescent="0.35">
      <c r="A9" s="252" t="s">
        <v>62</v>
      </c>
      <c r="B9" s="7" t="s">
        <v>65</v>
      </c>
      <c r="C9" s="9">
        <v>5139</v>
      </c>
      <c r="D9" s="13">
        <v>1</v>
      </c>
      <c r="E9" s="9">
        <v>0</v>
      </c>
      <c r="F9" s="13">
        <v>0</v>
      </c>
      <c r="G9" s="9">
        <v>5139</v>
      </c>
      <c r="H9" s="10">
        <v>1</v>
      </c>
      <c r="I9" s="163"/>
      <c r="J9" s="163"/>
    </row>
    <row r="10" spans="1:28" x14ac:dyDescent="0.35">
      <c r="A10" s="252" t="s">
        <v>66</v>
      </c>
      <c r="B10" s="7" t="s">
        <v>67</v>
      </c>
      <c r="C10" s="9">
        <v>25837</v>
      </c>
      <c r="D10" s="10">
        <v>0.97215637581367298</v>
      </c>
      <c r="E10" s="9">
        <v>740</v>
      </c>
      <c r="F10" s="76">
        <v>2.78436241863265E-2</v>
      </c>
      <c r="G10" s="9">
        <v>26577</v>
      </c>
      <c r="H10" s="10">
        <v>1</v>
      </c>
      <c r="I10" s="163"/>
      <c r="J10" s="163"/>
    </row>
    <row r="11" spans="1:28" x14ac:dyDescent="0.35">
      <c r="A11" s="252" t="s">
        <v>66</v>
      </c>
      <c r="B11" s="7" t="s">
        <v>68</v>
      </c>
      <c r="C11" s="9">
        <v>13893</v>
      </c>
      <c r="D11" s="10">
        <v>0.95899772209567202</v>
      </c>
      <c r="E11" s="9">
        <v>594</v>
      </c>
      <c r="F11" s="76">
        <v>4.1002277904327998E-2</v>
      </c>
      <c r="G11" s="9">
        <v>14487</v>
      </c>
      <c r="H11" s="10">
        <v>1</v>
      </c>
      <c r="I11" s="163"/>
      <c r="J11" s="163"/>
    </row>
    <row r="12" spans="1:28" x14ac:dyDescent="0.35">
      <c r="A12" s="252" t="s">
        <v>66</v>
      </c>
      <c r="B12" s="7" t="s">
        <v>69</v>
      </c>
      <c r="C12" s="9">
        <v>21140</v>
      </c>
      <c r="D12" s="10">
        <v>0.977979274611399</v>
      </c>
      <c r="E12" s="9">
        <v>476</v>
      </c>
      <c r="F12" s="76">
        <v>2.2020725388601E-2</v>
      </c>
      <c r="G12" s="9">
        <v>21616</v>
      </c>
      <c r="H12" s="10">
        <v>1</v>
      </c>
      <c r="I12" s="163"/>
      <c r="J12" s="163"/>
    </row>
    <row r="13" spans="1:28" x14ac:dyDescent="0.35">
      <c r="A13" s="252" t="s">
        <v>70</v>
      </c>
      <c r="B13" s="7" t="s">
        <v>71</v>
      </c>
      <c r="C13" s="9">
        <v>4373</v>
      </c>
      <c r="D13" s="13">
        <v>0.95189377448846324</v>
      </c>
      <c r="E13" s="9">
        <v>221</v>
      </c>
      <c r="F13" s="34">
        <v>4.8106225511536788E-2</v>
      </c>
      <c r="G13" s="9">
        <v>4594</v>
      </c>
      <c r="H13" s="10">
        <v>1</v>
      </c>
      <c r="I13" s="163"/>
      <c r="J13" s="163"/>
    </row>
    <row r="14" spans="1:28" x14ac:dyDescent="0.35">
      <c r="A14" s="252" t="s">
        <v>70</v>
      </c>
      <c r="B14" s="7" t="s">
        <v>72</v>
      </c>
      <c r="C14" s="9">
        <v>15722</v>
      </c>
      <c r="D14" s="13">
        <v>0.97725012431626057</v>
      </c>
      <c r="E14" s="9">
        <v>366</v>
      </c>
      <c r="F14" s="34">
        <v>2.2749875683739432E-2</v>
      </c>
      <c r="G14" s="9">
        <v>16088</v>
      </c>
      <c r="H14" s="10">
        <v>1</v>
      </c>
      <c r="I14" s="163"/>
      <c r="J14" s="163"/>
    </row>
    <row r="15" spans="1:28" x14ac:dyDescent="0.35">
      <c r="A15" s="252" t="s">
        <v>70</v>
      </c>
      <c r="B15" s="7" t="s">
        <v>73</v>
      </c>
      <c r="C15" s="9">
        <v>29284</v>
      </c>
      <c r="D15" s="13">
        <v>0.97205072030803952</v>
      </c>
      <c r="E15" s="9">
        <v>842</v>
      </c>
      <c r="F15" s="34">
        <v>2.7949279691960434E-2</v>
      </c>
      <c r="G15" s="9">
        <v>30126</v>
      </c>
      <c r="H15" s="10">
        <v>1</v>
      </c>
      <c r="I15" s="163"/>
      <c r="J15" s="163"/>
    </row>
    <row r="16" spans="1:28" x14ac:dyDescent="0.35">
      <c r="A16" s="252" t="s">
        <v>70</v>
      </c>
      <c r="B16" s="7" t="s">
        <v>74</v>
      </c>
      <c r="C16" s="9">
        <v>11491</v>
      </c>
      <c r="D16" s="13">
        <v>0.96790768194070087</v>
      </c>
      <c r="E16" s="9">
        <v>381</v>
      </c>
      <c r="F16" s="34">
        <v>3.2092318059299192E-2</v>
      </c>
      <c r="G16" s="9">
        <v>11872</v>
      </c>
      <c r="H16" s="10">
        <v>1</v>
      </c>
      <c r="I16" s="163"/>
      <c r="J16" s="163"/>
    </row>
    <row r="20" spans="2:31" x14ac:dyDescent="0.35">
      <c r="AE20" s="105"/>
    </row>
    <row r="21" spans="2:31" x14ac:dyDescent="0.35">
      <c r="AE21" s="105"/>
    </row>
    <row r="24" spans="2:31" x14ac:dyDescent="0.35">
      <c r="M24" s="239"/>
      <c r="N24" s="239"/>
      <c r="O24" s="239"/>
      <c r="P24" s="239"/>
      <c r="Q24" s="239"/>
      <c r="R24" s="239"/>
      <c r="S24" s="239"/>
      <c r="V24" s="239"/>
      <c r="W24" s="239"/>
      <c r="X24" s="239"/>
      <c r="Y24" s="239"/>
      <c r="Z24" s="239"/>
      <c r="AA24" s="239"/>
      <c r="AB24" s="239"/>
    </row>
    <row r="25" spans="2:31" x14ac:dyDescent="0.35">
      <c r="M25" s="239"/>
      <c r="N25" s="239"/>
      <c r="O25" s="239"/>
      <c r="P25" s="239"/>
      <c r="Q25" s="239"/>
      <c r="R25" s="239"/>
      <c r="S25" s="239"/>
      <c r="V25" s="239"/>
      <c r="W25" s="239"/>
      <c r="X25" s="239"/>
      <c r="Y25" s="239"/>
      <c r="Z25" s="239"/>
      <c r="AA25" s="239"/>
      <c r="AB25" s="239"/>
    </row>
    <row r="26" spans="2:31" x14ac:dyDescent="0.35">
      <c r="B26" s="52"/>
      <c r="M26" s="239"/>
      <c r="N26" s="239"/>
      <c r="O26" s="239"/>
      <c r="P26" s="239"/>
      <c r="Q26" s="239"/>
      <c r="R26" s="239"/>
      <c r="S26" s="239"/>
      <c r="V26" s="239"/>
      <c r="W26" s="239"/>
      <c r="X26" s="239"/>
      <c r="Y26" s="239"/>
      <c r="Z26" s="239"/>
      <c r="AA26" s="239"/>
      <c r="AB26" s="239"/>
    </row>
  </sheetData>
  <mergeCells count="13">
    <mergeCell ref="M2:S4"/>
    <mergeCell ref="M24:S26"/>
    <mergeCell ref="V24:AB26"/>
    <mergeCell ref="V2:AB4"/>
    <mergeCell ref="I4:J4"/>
    <mergeCell ref="G4:H4"/>
    <mergeCell ref="A6:B6"/>
    <mergeCell ref="A7:A9"/>
    <mergeCell ref="A10:A12"/>
    <mergeCell ref="A13:A16"/>
    <mergeCell ref="A4:B5"/>
    <mergeCell ref="C4:D4"/>
    <mergeCell ref="E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B26"/>
  <sheetViews>
    <sheetView showGridLines="0" zoomScaleNormal="100" workbookViewId="0"/>
  </sheetViews>
  <sheetFormatPr defaultColWidth="10.90625" defaultRowHeight="14.5" x14ac:dyDescent="0.35"/>
  <cols>
    <col min="3" max="5" width="17.36328125" customWidth="1"/>
    <col min="6" max="6" width="18" customWidth="1"/>
    <col min="9" max="9" width="11.453125" hidden="1" customWidth="1"/>
    <col min="10" max="10" width="27.1796875" hidden="1" customWidth="1"/>
  </cols>
  <sheetData>
    <row r="1" spans="1:28" x14ac:dyDescent="0.35">
      <c r="A1" t="s">
        <v>416</v>
      </c>
      <c r="M1" s="254"/>
      <c r="N1" s="254"/>
      <c r="O1" s="254"/>
      <c r="P1" s="254"/>
      <c r="Q1" s="254"/>
      <c r="R1" s="254"/>
      <c r="S1" s="254"/>
      <c r="V1" s="254"/>
      <c r="W1" s="254"/>
      <c r="X1" s="254"/>
      <c r="Y1" s="254"/>
      <c r="Z1" s="254"/>
      <c r="AA1" s="254"/>
      <c r="AB1" s="254"/>
    </row>
    <row r="2" spans="1:28" x14ac:dyDescent="0.35">
      <c r="M2" s="254"/>
      <c r="N2" s="254"/>
      <c r="O2" s="254"/>
      <c r="P2" s="254"/>
      <c r="Q2" s="254"/>
      <c r="R2" s="254"/>
      <c r="S2" s="254"/>
      <c r="V2" s="254"/>
      <c r="W2" s="254"/>
      <c r="X2" s="254"/>
      <c r="Y2" s="254"/>
      <c r="Z2" s="254"/>
      <c r="AA2" s="254"/>
      <c r="AB2" s="254"/>
    </row>
    <row r="3" spans="1:28" x14ac:dyDescent="0.35">
      <c r="M3" s="254"/>
      <c r="N3" s="254"/>
      <c r="O3" s="254"/>
      <c r="P3" s="254"/>
      <c r="Q3" s="254"/>
      <c r="R3" s="254"/>
      <c r="S3" s="254"/>
      <c r="V3" s="254"/>
      <c r="W3" s="254"/>
      <c r="X3" s="254"/>
      <c r="Y3" s="254"/>
      <c r="Z3" s="254"/>
      <c r="AA3" s="254"/>
      <c r="AB3" s="254"/>
    </row>
    <row r="4" spans="1:28" x14ac:dyDescent="0.35">
      <c r="A4" s="242" t="s">
        <v>56</v>
      </c>
      <c r="B4" s="243" t="s">
        <v>56</v>
      </c>
      <c r="C4" s="250" t="s">
        <v>375</v>
      </c>
      <c r="D4" s="246" t="s">
        <v>82</v>
      </c>
      <c r="E4" s="246" t="s">
        <v>376</v>
      </c>
      <c r="F4" s="246" t="s">
        <v>83</v>
      </c>
      <c r="G4" s="246" t="s">
        <v>59</v>
      </c>
      <c r="H4" s="246" t="s">
        <v>59</v>
      </c>
      <c r="I4" s="248" t="s">
        <v>356</v>
      </c>
      <c r="J4" s="248"/>
    </row>
    <row r="5" spans="1:28" x14ac:dyDescent="0.35">
      <c r="A5" s="244" t="s">
        <v>56</v>
      </c>
      <c r="B5" s="245" t="s">
        <v>56</v>
      </c>
      <c r="C5" s="16" t="s">
        <v>60</v>
      </c>
      <c r="D5" s="8" t="s">
        <v>61</v>
      </c>
      <c r="E5" s="8" t="s">
        <v>60</v>
      </c>
      <c r="F5" s="8" t="s">
        <v>61</v>
      </c>
      <c r="G5" s="8" t="s">
        <v>60</v>
      </c>
      <c r="H5" s="8" t="s">
        <v>61</v>
      </c>
      <c r="I5" s="163" t="s">
        <v>344</v>
      </c>
      <c r="J5" s="163" t="s">
        <v>345</v>
      </c>
      <c r="V5" s="106"/>
    </row>
    <row r="6" spans="1:28" x14ac:dyDescent="0.35">
      <c r="A6" s="247" t="s">
        <v>59</v>
      </c>
      <c r="B6" s="247" t="s">
        <v>59</v>
      </c>
      <c r="C6" s="9">
        <f>SUM(C7:C9)</f>
        <v>28355</v>
      </c>
      <c r="D6" s="13">
        <f>(SUM(C7:C9)/SUM(G7:G9)*100)/100</f>
        <v>0.45237715379706445</v>
      </c>
      <c r="E6" s="9">
        <f>SUM(E7:E9)</f>
        <v>34325</v>
      </c>
      <c r="F6" s="34">
        <f>(SUM(E7:E9)/SUM(G7:G9)*100)/100</f>
        <v>0.54762284620293555</v>
      </c>
      <c r="G6" s="9">
        <f>SUM(G7:G9)</f>
        <v>62680</v>
      </c>
      <c r="H6" s="13">
        <v>1</v>
      </c>
      <c r="I6" s="186">
        <f>(C7+C8+C9)/$G$6</f>
        <v>0.45237715379706445</v>
      </c>
      <c r="J6" s="186">
        <f>(E7+E8+E9)/$G$6</f>
        <v>0.54762284620293555</v>
      </c>
    </row>
    <row r="7" spans="1:28" x14ac:dyDescent="0.35">
      <c r="A7" s="252" t="s">
        <v>62</v>
      </c>
      <c r="B7" s="7" t="s">
        <v>63</v>
      </c>
      <c r="C7" s="9">
        <v>16924</v>
      </c>
      <c r="D7" s="13">
        <v>0.39900037721614479</v>
      </c>
      <c r="E7" s="9">
        <v>25492</v>
      </c>
      <c r="F7" s="34">
        <v>0.6009996227838551</v>
      </c>
      <c r="G7" s="9">
        <v>42416</v>
      </c>
      <c r="H7" s="13">
        <v>1</v>
      </c>
      <c r="I7" s="163"/>
      <c r="J7" s="163"/>
    </row>
    <row r="8" spans="1:28" x14ac:dyDescent="0.35">
      <c r="A8" s="252" t="s">
        <v>62</v>
      </c>
      <c r="B8" s="7" t="s">
        <v>64</v>
      </c>
      <c r="C8" s="9">
        <v>8022</v>
      </c>
      <c r="D8" s="13">
        <v>0.53038016528925624</v>
      </c>
      <c r="E8" s="9">
        <v>7103</v>
      </c>
      <c r="F8" s="34">
        <v>0.46961983471074381</v>
      </c>
      <c r="G8" s="9">
        <v>15125</v>
      </c>
      <c r="H8" s="13">
        <v>1</v>
      </c>
      <c r="I8" s="163"/>
      <c r="J8" s="163"/>
    </row>
    <row r="9" spans="1:28" x14ac:dyDescent="0.35">
      <c r="A9" s="252" t="s">
        <v>62</v>
      </c>
      <c r="B9" s="7" t="s">
        <v>65</v>
      </c>
      <c r="C9" s="9">
        <v>3409</v>
      </c>
      <c r="D9" s="13">
        <v>0.66335863008367402</v>
      </c>
      <c r="E9" s="9">
        <v>1730</v>
      </c>
      <c r="F9" s="34">
        <v>0.33664136991632615</v>
      </c>
      <c r="G9" s="9">
        <v>5139</v>
      </c>
      <c r="H9" s="13">
        <v>1.0000000000000002</v>
      </c>
      <c r="I9" s="163"/>
      <c r="J9" s="163"/>
    </row>
    <row r="10" spans="1:28" x14ac:dyDescent="0.35">
      <c r="A10" s="252" t="s">
        <v>66</v>
      </c>
      <c r="B10" s="7" t="s">
        <v>67</v>
      </c>
      <c r="C10" s="9">
        <v>11758</v>
      </c>
      <c r="D10" s="10">
        <v>0.44241261240922602</v>
      </c>
      <c r="E10" s="9">
        <v>14819</v>
      </c>
      <c r="F10" s="76">
        <v>0.55758738759077398</v>
      </c>
      <c r="G10" s="9">
        <v>26577</v>
      </c>
      <c r="H10" s="10">
        <v>1</v>
      </c>
      <c r="I10" s="163"/>
      <c r="J10" s="163"/>
    </row>
    <row r="11" spans="1:28" x14ac:dyDescent="0.35">
      <c r="A11" s="252" t="s">
        <v>66</v>
      </c>
      <c r="B11" s="7" t="s">
        <v>68</v>
      </c>
      <c r="C11" s="9">
        <v>7161</v>
      </c>
      <c r="D11" s="10">
        <v>0.494305239179954</v>
      </c>
      <c r="E11" s="9">
        <v>7326</v>
      </c>
      <c r="F11" s="76">
        <v>0.50569476082004605</v>
      </c>
      <c r="G11" s="9">
        <v>14487</v>
      </c>
      <c r="H11" s="10">
        <v>1</v>
      </c>
      <c r="I11" s="163"/>
      <c r="J11" s="163"/>
    </row>
    <row r="12" spans="1:28" x14ac:dyDescent="0.35">
      <c r="A12" s="252" t="s">
        <v>66</v>
      </c>
      <c r="B12" s="7" t="s">
        <v>69</v>
      </c>
      <c r="C12" s="9">
        <v>9436</v>
      </c>
      <c r="D12" s="10">
        <v>0.43652849740932598</v>
      </c>
      <c r="E12" s="9">
        <v>12180</v>
      </c>
      <c r="F12" s="76">
        <v>0.56347150259067402</v>
      </c>
      <c r="G12" s="9">
        <v>21616</v>
      </c>
      <c r="H12" s="10">
        <v>1</v>
      </c>
      <c r="I12" s="163"/>
      <c r="J12" s="163"/>
    </row>
    <row r="13" spans="1:28" x14ac:dyDescent="0.35">
      <c r="A13" s="252" t="s">
        <v>70</v>
      </c>
      <c r="B13" s="7" t="s">
        <v>71</v>
      </c>
      <c r="C13" s="9">
        <v>2248</v>
      </c>
      <c r="D13" s="13">
        <v>0.48933391380060948</v>
      </c>
      <c r="E13" s="9">
        <v>2346</v>
      </c>
      <c r="F13" s="34">
        <v>0.51066608619939047</v>
      </c>
      <c r="G13" s="9">
        <v>4594</v>
      </c>
      <c r="H13" s="13">
        <v>1</v>
      </c>
      <c r="I13" s="163"/>
      <c r="J13" s="163"/>
    </row>
    <row r="14" spans="1:28" x14ac:dyDescent="0.35">
      <c r="A14" s="252" t="s">
        <v>70</v>
      </c>
      <c r="B14" s="7" t="s">
        <v>72</v>
      </c>
      <c r="C14" s="9">
        <v>8222</v>
      </c>
      <c r="D14" s="13">
        <v>0.51106414719045246</v>
      </c>
      <c r="E14" s="9">
        <v>7866</v>
      </c>
      <c r="F14" s="34">
        <v>0.48893585280954743</v>
      </c>
      <c r="G14" s="9">
        <v>16088</v>
      </c>
      <c r="H14" s="13">
        <v>1</v>
      </c>
      <c r="I14" s="163"/>
      <c r="J14" s="163"/>
    </row>
    <row r="15" spans="1:28" x14ac:dyDescent="0.35">
      <c r="A15" s="252" t="s">
        <v>70</v>
      </c>
      <c r="B15" s="7" t="s">
        <v>73</v>
      </c>
      <c r="C15" s="9">
        <v>13259</v>
      </c>
      <c r="D15" s="13">
        <v>0.44011817035119166</v>
      </c>
      <c r="E15" s="9">
        <v>16867</v>
      </c>
      <c r="F15" s="34">
        <v>0.55988182964880839</v>
      </c>
      <c r="G15" s="9">
        <v>30126</v>
      </c>
      <c r="H15" s="13">
        <v>1</v>
      </c>
      <c r="I15" s="163"/>
      <c r="J15" s="163"/>
    </row>
    <row r="16" spans="1:28" x14ac:dyDescent="0.35">
      <c r="A16" s="252" t="s">
        <v>70</v>
      </c>
      <c r="B16" s="7" t="s">
        <v>74</v>
      </c>
      <c r="C16" s="9">
        <v>4626</v>
      </c>
      <c r="D16" s="13">
        <v>0.38965633423180601</v>
      </c>
      <c r="E16" s="9">
        <v>7246</v>
      </c>
      <c r="F16" s="34">
        <v>0.6103436657681941</v>
      </c>
      <c r="G16" s="9">
        <v>11872</v>
      </c>
      <c r="H16" s="13">
        <v>1</v>
      </c>
      <c r="I16" s="163"/>
      <c r="J16" s="163"/>
    </row>
    <row r="24" spans="2:28" x14ac:dyDescent="0.35">
      <c r="M24" s="254"/>
      <c r="N24" s="254"/>
      <c r="O24" s="254"/>
      <c r="P24" s="254"/>
      <c r="Q24" s="254"/>
      <c r="R24" s="254"/>
      <c r="S24" s="254"/>
      <c r="V24" s="254"/>
      <c r="W24" s="254"/>
      <c r="X24" s="254"/>
      <c r="Y24" s="254"/>
      <c r="Z24" s="254"/>
      <c r="AA24" s="254"/>
      <c r="AB24" s="254"/>
    </row>
    <row r="25" spans="2:28" x14ac:dyDescent="0.35">
      <c r="M25" s="254"/>
      <c r="N25" s="254"/>
      <c r="O25" s="254"/>
      <c r="P25" s="254"/>
      <c r="Q25" s="254"/>
      <c r="R25" s="254"/>
      <c r="S25" s="254"/>
      <c r="V25" s="254"/>
      <c r="W25" s="254"/>
      <c r="X25" s="254"/>
      <c r="Y25" s="254"/>
      <c r="Z25" s="254"/>
      <c r="AA25" s="254"/>
      <c r="AB25" s="254"/>
    </row>
    <row r="26" spans="2:28" x14ac:dyDescent="0.35">
      <c r="B26" s="52"/>
      <c r="M26" s="254"/>
      <c r="N26" s="254"/>
      <c r="O26" s="254"/>
      <c r="P26" s="254"/>
      <c r="Q26" s="254"/>
      <c r="R26" s="254"/>
      <c r="S26" s="254"/>
      <c r="V26" s="254"/>
      <c r="W26" s="254"/>
      <c r="X26" s="254"/>
      <c r="Y26" s="254"/>
      <c r="Z26" s="254"/>
      <c r="AA26" s="254"/>
      <c r="AB26" s="254"/>
    </row>
  </sheetData>
  <mergeCells count="13">
    <mergeCell ref="M1:S3"/>
    <mergeCell ref="V1:AB3"/>
    <mergeCell ref="M24:S26"/>
    <mergeCell ref="V24:AB26"/>
    <mergeCell ref="I4:J4"/>
    <mergeCell ref="G4:H4"/>
    <mergeCell ref="A6:B6"/>
    <mergeCell ref="A7:A9"/>
    <mergeCell ref="A10:A12"/>
    <mergeCell ref="A13:A16"/>
    <mergeCell ref="A4:B5"/>
    <mergeCell ref="C4:D4"/>
    <mergeCell ref="E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E27"/>
  <sheetViews>
    <sheetView showGridLines="0" zoomScaleNormal="100" workbookViewId="0"/>
  </sheetViews>
  <sheetFormatPr defaultColWidth="10.90625" defaultRowHeight="14.5" x14ac:dyDescent="0.35"/>
  <cols>
    <col min="3" max="4" width="16.81640625" customWidth="1"/>
    <col min="5" max="6" width="15.81640625" customWidth="1"/>
    <col min="9" max="9" width="11.453125" hidden="1" customWidth="1"/>
    <col min="10" max="10" width="24.36328125" hidden="1" customWidth="1"/>
  </cols>
  <sheetData>
    <row r="1" spans="1:31" x14ac:dyDescent="0.35">
      <c r="A1" t="s">
        <v>417</v>
      </c>
      <c r="M1" s="254"/>
      <c r="N1" s="254"/>
      <c r="O1" s="254"/>
      <c r="P1" s="254"/>
      <c r="Q1" s="254"/>
      <c r="R1" s="254"/>
      <c r="S1" s="254"/>
      <c r="V1" s="254"/>
      <c r="W1" s="254"/>
      <c r="X1" s="254"/>
      <c r="Y1" s="254"/>
      <c r="Z1" s="254"/>
      <c r="AA1" s="254"/>
      <c r="AB1" s="254"/>
    </row>
    <row r="2" spans="1:31" ht="15" customHeight="1" x14ac:dyDescent="0.35">
      <c r="M2" s="254"/>
      <c r="N2" s="254"/>
      <c r="O2" s="254"/>
      <c r="P2" s="254"/>
      <c r="Q2" s="254"/>
      <c r="R2" s="254"/>
      <c r="S2" s="254"/>
      <c r="V2" s="254"/>
      <c r="W2" s="254"/>
      <c r="X2" s="254"/>
      <c r="Y2" s="254"/>
      <c r="Z2" s="254"/>
      <c r="AA2" s="254"/>
      <c r="AB2" s="254"/>
      <c r="AC2" s="113"/>
      <c r="AD2" s="113"/>
      <c r="AE2" s="113"/>
    </row>
    <row r="3" spans="1:31" x14ac:dyDescent="0.35">
      <c r="M3" s="254"/>
      <c r="N3" s="254"/>
      <c r="O3" s="254"/>
      <c r="P3" s="254"/>
      <c r="Q3" s="254"/>
      <c r="R3" s="254"/>
      <c r="S3" s="254"/>
      <c r="V3" s="254"/>
      <c r="W3" s="254"/>
      <c r="X3" s="254"/>
      <c r="Y3" s="254"/>
      <c r="Z3" s="254"/>
      <c r="AA3" s="254"/>
      <c r="AB3" s="254"/>
      <c r="AC3" s="113"/>
      <c r="AD3" s="113"/>
      <c r="AE3" s="113"/>
    </row>
    <row r="4" spans="1:31" x14ac:dyDescent="0.35">
      <c r="A4" s="255" t="s">
        <v>56</v>
      </c>
      <c r="B4" s="256" t="s">
        <v>56</v>
      </c>
      <c r="C4" s="250" t="s">
        <v>84</v>
      </c>
      <c r="D4" s="246" t="s">
        <v>84</v>
      </c>
      <c r="E4" s="246" t="s">
        <v>85</v>
      </c>
      <c r="F4" s="246" t="s">
        <v>85</v>
      </c>
      <c r="G4" s="246" t="s">
        <v>59</v>
      </c>
      <c r="H4" s="246" t="s">
        <v>59</v>
      </c>
      <c r="I4" s="248" t="s">
        <v>356</v>
      </c>
      <c r="J4" s="248"/>
    </row>
    <row r="5" spans="1:31" x14ac:dyDescent="0.35">
      <c r="A5" s="257" t="s">
        <v>56</v>
      </c>
      <c r="B5" s="258" t="s">
        <v>56</v>
      </c>
      <c r="C5" s="16" t="s">
        <v>60</v>
      </c>
      <c r="D5" s="8" t="s">
        <v>61</v>
      </c>
      <c r="E5" s="8" t="s">
        <v>60</v>
      </c>
      <c r="F5" s="8" t="s">
        <v>61</v>
      </c>
      <c r="G5" s="8" t="s">
        <v>60</v>
      </c>
      <c r="H5" s="8" t="s">
        <v>61</v>
      </c>
      <c r="I5" s="163" t="s">
        <v>346</v>
      </c>
      <c r="J5" s="163" t="s">
        <v>347</v>
      </c>
    </row>
    <row r="6" spans="1:31" x14ac:dyDescent="0.35">
      <c r="A6" s="247" t="s">
        <v>59</v>
      </c>
      <c r="B6" s="247" t="s">
        <v>59</v>
      </c>
      <c r="C6" s="9">
        <f>SUM(C7:C9)</f>
        <v>55804</v>
      </c>
      <c r="D6" s="13">
        <f>(SUM(C7:C9)/SUM(G7:G9)*100)/100</f>
        <v>0.89029993618379066</v>
      </c>
      <c r="E6" s="9">
        <f>SUM(E7:E9)</f>
        <v>6876</v>
      </c>
      <c r="F6" s="34">
        <f>(SUM(E7:E9)/SUM(G7:G9)*100)/100</f>
        <v>0.10970006381620932</v>
      </c>
      <c r="G6" s="9">
        <f>SUM(G7:G9)</f>
        <v>62680</v>
      </c>
      <c r="H6" s="10">
        <v>1</v>
      </c>
      <c r="I6" s="186">
        <f>(C7+C8+C9)/$G$6</f>
        <v>0.89029993618379066</v>
      </c>
      <c r="J6" s="186">
        <f>(E7+E8+E9)/$G$6</f>
        <v>0.10970006381620932</v>
      </c>
    </row>
    <row r="7" spans="1:31" x14ac:dyDescent="0.35">
      <c r="A7" s="252" t="s">
        <v>62</v>
      </c>
      <c r="B7" s="128" t="s">
        <v>63</v>
      </c>
      <c r="C7" s="9">
        <v>35885</v>
      </c>
      <c r="D7" s="13">
        <v>0.84602508487363248</v>
      </c>
      <c r="E7" s="9">
        <v>6531</v>
      </c>
      <c r="F7" s="34">
        <v>0.15397491512636741</v>
      </c>
      <c r="G7" s="9">
        <v>42416</v>
      </c>
      <c r="H7" s="10">
        <v>1</v>
      </c>
      <c r="I7" s="163"/>
      <c r="J7" s="163"/>
    </row>
    <row r="8" spans="1:31" x14ac:dyDescent="0.35">
      <c r="A8" s="252" t="s">
        <v>62</v>
      </c>
      <c r="B8" s="128" t="s">
        <v>64</v>
      </c>
      <c r="C8" s="9">
        <v>14948</v>
      </c>
      <c r="D8" s="13">
        <v>0.98829752066115706</v>
      </c>
      <c r="E8" s="9">
        <v>177</v>
      </c>
      <c r="F8" s="34">
        <v>1.1702479338842975E-2</v>
      </c>
      <c r="G8" s="9">
        <v>15125</v>
      </c>
      <c r="H8" s="10">
        <v>1</v>
      </c>
      <c r="I8" s="163"/>
      <c r="J8" s="163"/>
    </row>
    <row r="9" spans="1:31" x14ac:dyDescent="0.35">
      <c r="A9" s="252" t="s">
        <v>62</v>
      </c>
      <c r="B9" s="128" t="s">
        <v>65</v>
      </c>
      <c r="C9" s="9">
        <v>4971</v>
      </c>
      <c r="D9" s="13">
        <v>0.96730881494454179</v>
      </c>
      <c r="E9" s="9">
        <v>168</v>
      </c>
      <c r="F9" s="34">
        <v>3.2691185055458261E-2</v>
      </c>
      <c r="G9" s="9">
        <v>5139</v>
      </c>
      <c r="H9" s="10">
        <v>1</v>
      </c>
      <c r="I9" s="163"/>
      <c r="J9" s="163"/>
    </row>
    <row r="10" spans="1:31" x14ac:dyDescent="0.35">
      <c r="A10" s="252" t="s">
        <v>66</v>
      </c>
      <c r="B10" s="128" t="s">
        <v>67</v>
      </c>
      <c r="C10" s="9">
        <v>25060</v>
      </c>
      <c r="D10" s="10">
        <v>0.94292057041803101</v>
      </c>
      <c r="E10" s="9">
        <v>1517</v>
      </c>
      <c r="F10" s="76">
        <v>5.7079429581969397E-2</v>
      </c>
      <c r="G10" s="9">
        <v>26577</v>
      </c>
      <c r="H10" s="10">
        <v>1</v>
      </c>
      <c r="I10" s="163"/>
      <c r="J10" s="163"/>
    </row>
    <row r="11" spans="1:31" x14ac:dyDescent="0.35">
      <c r="A11" s="252" t="s">
        <v>66</v>
      </c>
      <c r="B11" s="128" t="s">
        <v>68</v>
      </c>
      <c r="C11" s="9">
        <v>12936</v>
      </c>
      <c r="D11" s="10">
        <v>0.89293849658314295</v>
      </c>
      <c r="E11" s="9">
        <v>1551</v>
      </c>
      <c r="F11" s="76">
        <v>0.107061503416856</v>
      </c>
      <c r="G11" s="9">
        <v>14487</v>
      </c>
      <c r="H11" s="10">
        <v>1</v>
      </c>
      <c r="I11" s="163"/>
      <c r="J11" s="163"/>
    </row>
    <row r="12" spans="1:31" x14ac:dyDescent="0.35">
      <c r="A12" s="252" t="s">
        <v>66</v>
      </c>
      <c r="B12" s="128" t="s">
        <v>69</v>
      </c>
      <c r="C12" s="9">
        <v>17808</v>
      </c>
      <c r="D12" s="10">
        <v>0.82383419689119197</v>
      </c>
      <c r="E12" s="9">
        <v>3808</v>
      </c>
      <c r="F12" s="76">
        <v>0.176165803108808</v>
      </c>
      <c r="G12" s="9">
        <v>21616</v>
      </c>
      <c r="H12" s="10">
        <v>1</v>
      </c>
      <c r="I12" s="163"/>
      <c r="J12" s="163"/>
    </row>
    <row r="13" spans="1:31" x14ac:dyDescent="0.35">
      <c r="A13" s="252" t="s">
        <v>70</v>
      </c>
      <c r="B13" s="128" t="s">
        <v>71</v>
      </c>
      <c r="C13" s="9">
        <v>4088</v>
      </c>
      <c r="D13" s="13">
        <v>0.88985633434915101</v>
      </c>
      <c r="E13" s="9">
        <v>506</v>
      </c>
      <c r="F13" s="34">
        <v>0.11014366565084893</v>
      </c>
      <c r="G13" s="9">
        <v>4594</v>
      </c>
      <c r="H13" s="10">
        <v>1</v>
      </c>
      <c r="I13" s="163"/>
      <c r="J13" s="163"/>
    </row>
    <row r="14" spans="1:31" x14ac:dyDescent="0.35">
      <c r="A14" s="252" t="s">
        <v>70</v>
      </c>
      <c r="B14" s="128" t="s">
        <v>72</v>
      </c>
      <c r="C14" s="9">
        <v>14355</v>
      </c>
      <c r="D14" s="13">
        <v>0.89227996021879663</v>
      </c>
      <c r="E14" s="9">
        <v>1733</v>
      </c>
      <c r="F14" s="34">
        <v>0.10772003978120338</v>
      </c>
      <c r="G14" s="9">
        <v>16088</v>
      </c>
      <c r="H14" s="10">
        <v>1</v>
      </c>
      <c r="I14" s="163"/>
      <c r="J14" s="163"/>
    </row>
    <row r="15" spans="1:31" x14ac:dyDescent="0.35">
      <c r="A15" s="252" t="s">
        <v>70</v>
      </c>
      <c r="B15" s="128" t="s">
        <v>73</v>
      </c>
      <c r="C15" s="9">
        <v>27453</v>
      </c>
      <c r="D15" s="13">
        <v>0.9112726548496316</v>
      </c>
      <c r="E15" s="9">
        <v>2673</v>
      </c>
      <c r="F15" s="34">
        <v>8.8727345150368453E-2</v>
      </c>
      <c r="G15" s="9">
        <v>30126</v>
      </c>
      <c r="H15" s="10">
        <v>1</v>
      </c>
      <c r="I15" s="163"/>
      <c r="J15" s="163"/>
    </row>
    <row r="16" spans="1:31" x14ac:dyDescent="0.35">
      <c r="A16" s="252" t="s">
        <v>70</v>
      </c>
      <c r="B16" s="128" t="s">
        <v>74</v>
      </c>
      <c r="C16" s="9">
        <v>9908</v>
      </c>
      <c r="D16" s="13">
        <v>0.83456873315363878</v>
      </c>
      <c r="E16" s="9">
        <v>1964</v>
      </c>
      <c r="F16" s="34">
        <v>0.16543126684636122</v>
      </c>
      <c r="G16" s="9">
        <v>11872</v>
      </c>
      <c r="H16" s="10">
        <v>1</v>
      </c>
      <c r="I16" s="163"/>
      <c r="J16" s="163"/>
    </row>
    <row r="24" spans="2:28" x14ac:dyDescent="0.35">
      <c r="M24" s="254"/>
      <c r="N24" s="254"/>
      <c r="O24" s="254"/>
      <c r="P24" s="254"/>
      <c r="Q24" s="254"/>
      <c r="R24" s="254"/>
      <c r="S24" s="254"/>
      <c r="U24" s="127"/>
    </row>
    <row r="25" spans="2:28" x14ac:dyDescent="0.35">
      <c r="M25" s="254"/>
      <c r="N25" s="254"/>
      <c r="O25" s="254"/>
      <c r="P25" s="254"/>
      <c r="Q25" s="254"/>
      <c r="R25" s="254"/>
      <c r="S25" s="254"/>
      <c r="V25" s="254"/>
      <c r="W25" s="254"/>
      <c r="X25" s="254"/>
      <c r="Y25" s="254"/>
      <c r="Z25" s="254"/>
      <c r="AA25" s="254"/>
      <c r="AB25" s="254"/>
    </row>
    <row r="26" spans="2:28" x14ac:dyDescent="0.35">
      <c r="B26" s="52"/>
      <c r="M26" s="254"/>
      <c r="N26" s="254"/>
      <c r="O26" s="254"/>
      <c r="P26" s="254"/>
      <c r="Q26" s="254"/>
      <c r="R26" s="254"/>
      <c r="S26" s="254"/>
      <c r="V26" s="254"/>
      <c r="W26" s="254"/>
      <c r="X26" s="254"/>
      <c r="Y26" s="254"/>
      <c r="Z26" s="254"/>
      <c r="AA26" s="254"/>
      <c r="AB26" s="254"/>
    </row>
    <row r="27" spans="2:28" x14ac:dyDescent="0.35">
      <c r="V27" s="254"/>
      <c r="W27" s="254"/>
      <c r="X27" s="254"/>
      <c r="Y27" s="254"/>
      <c r="Z27" s="254"/>
      <c r="AA27" s="254"/>
      <c r="AB27" s="254"/>
    </row>
  </sheetData>
  <mergeCells count="13">
    <mergeCell ref="A10:A12"/>
    <mergeCell ref="M24:S26"/>
    <mergeCell ref="V25:AB27"/>
    <mergeCell ref="I4:J4"/>
    <mergeCell ref="A13:A16"/>
    <mergeCell ref="A4:B5"/>
    <mergeCell ref="C4:D4"/>
    <mergeCell ref="E4:F4"/>
    <mergeCell ref="V1:AB3"/>
    <mergeCell ref="M1:S3"/>
    <mergeCell ref="G4:H4"/>
    <mergeCell ref="A6:B6"/>
    <mergeCell ref="A7:A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EE5604A164874992E7E413F1158894" ma:contentTypeVersion="15" ma:contentTypeDescription="Create a new document." ma:contentTypeScope="" ma:versionID="cd87896b4ed1208dfa10f23f0e407dd4">
  <xsd:schema xmlns:xsd="http://www.w3.org/2001/XMLSchema" xmlns:xs="http://www.w3.org/2001/XMLSchema" xmlns:p="http://schemas.microsoft.com/office/2006/metadata/properties" xmlns:ns3="cd1dde9b-9a1c-4001-b084-d5317c2177f1" xmlns:ns4="c4c3af56-cee8-4dc8-aa33-07c2500d75c9" targetNamespace="http://schemas.microsoft.com/office/2006/metadata/properties" ma:root="true" ma:fieldsID="30c6b4c182e82842c63f0832471dbbe5" ns3:_="" ns4:_="">
    <xsd:import namespace="cd1dde9b-9a1c-4001-b084-d5317c2177f1"/>
    <xsd:import namespace="c4c3af56-cee8-4dc8-aa33-07c2500d75c9"/>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AutoTags" minOccurs="0"/>
                <xsd:element ref="ns3:MediaServiceGenerationTime" minOccurs="0"/>
                <xsd:element ref="ns3:MediaServiceEventHashCode" minOccurs="0"/>
                <xsd:element ref="ns3:_activity" minOccurs="0"/>
                <xsd:element ref="ns4:SharedWithUsers" minOccurs="0"/>
                <xsd:element ref="ns4:SharedWithDetails" minOccurs="0"/>
                <xsd:element ref="ns4:SharingHintHash" minOccurs="0"/>
                <xsd:element ref="ns3:MediaServiceDateTaken" minOccurs="0"/>
                <xsd:element ref="ns3:MediaLengthInSeconds" minOccurs="0"/>
                <xsd:element ref="ns3:MediaServiceOCR"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1dde9b-9a1c-4001-b084-d5317c2177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_activity" ma:index="14"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c3af56-cee8-4dc8-aa33-07c2500d75c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d1dde9b-9a1c-4001-b084-d5317c2177f1" xsi:nil="true"/>
  </documentManagement>
</p:properties>
</file>

<file path=customXml/itemProps1.xml><?xml version="1.0" encoding="utf-8"?>
<ds:datastoreItem xmlns:ds="http://schemas.openxmlformats.org/officeDocument/2006/customXml" ds:itemID="{1B8B2653-E204-496F-A6AF-D82CE1C19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1dde9b-9a1c-4001-b084-d5317c2177f1"/>
    <ds:schemaRef ds:uri="c4c3af56-cee8-4dc8-aa33-07c2500d75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66F0AE-16DA-4316-8AC2-8DC860981C3D}">
  <ds:schemaRefs>
    <ds:schemaRef ds:uri="http://schemas.microsoft.com/sharepoint/v3/contenttype/forms"/>
  </ds:schemaRefs>
</ds:datastoreItem>
</file>

<file path=customXml/itemProps3.xml><?xml version="1.0" encoding="utf-8"?>
<ds:datastoreItem xmlns:ds="http://schemas.openxmlformats.org/officeDocument/2006/customXml" ds:itemID="{06E5E061-ACB6-474E-BF2C-0B135483CB0E}">
  <ds:schemaRef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c4c3af56-cee8-4dc8-aa33-07c2500d75c9"/>
    <ds:schemaRef ds:uri="cd1dde9b-9a1c-4001-b084-d5317c2177f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62</vt:i4>
      </vt:variant>
    </vt:vector>
  </HeadingPairs>
  <TitlesOfParts>
    <vt:vector size="62" baseType="lpstr">
      <vt:lpstr>ÍNDICE</vt:lpstr>
      <vt:lpstr>Demanda-Parte 1</vt:lpstr>
      <vt:lpstr>Demanda - T1</vt:lpstr>
      <vt:lpstr>Demanda - T2</vt:lpstr>
      <vt:lpstr>Demanda - T3</vt:lpstr>
      <vt:lpstr>Demanda - T4</vt:lpstr>
      <vt:lpstr>Demanda - T5</vt:lpstr>
      <vt:lpstr>Demanda - T6</vt:lpstr>
      <vt:lpstr>Demanda - T7</vt:lpstr>
      <vt:lpstr>Demanda - T8</vt:lpstr>
      <vt:lpstr>Demanda - T9</vt:lpstr>
      <vt:lpstr>Demanda   T10</vt:lpstr>
      <vt:lpstr>Demanda - T11</vt:lpstr>
      <vt:lpstr>Demanda - T12</vt:lpstr>
      <vt:lpstr>Demanda - T13</vt:lpstr>
      <vt:lpstr>Demanda - T14</vt:lpstr>
      <vt:lpstr>Demanda - T15 y T16</vt:lpstr>
      <vt:lpstr>Demanda Parte 2</vt:lpstr>
      <vt:lpstr>Demanda - T17</vt:lpstr>
      <vt:lpstr>Demanda - T18</vt:lpstr>
      <vt:lpstr>Demanda - T21</vt:lpstr>
      <vt:lpstr>Demanda - T19</vt:lpstr>
      <vt:lpstr>Demanda -T20</vt:lpstr>
      <vt:lpstr>Demanda - T22 </vt:lpstr>
      <vt:lpstr>Demanda - T23</vt:lpstr>
      <vt:lpstr>Demanda - T24 </vt:lpstr>
      <vt:lpstr>Demanda - T25</vt:lpstr>
      <vt:lpstr>Demanda Parte 3</vt:lpstr>
      <vt:lpstr>Demanda - T26</vt:lpstr>
      <vt:lpstr>Demanda - T27</vt:lpstr>
      <vt:lpstr>Demanda - T28</vt:lpstr>
      <vt:lpstr>Demanda - T29</vt:lpstr>
      <vt:lpstr>Demanda - T30</vt:lpstr>
      <vt:lpstr>Demanda - T31</vt:lpstr>
      <vt:lpstr>Demanda - T32</vt:lpstr>
      <vt:lpstr>Demanda-Parte 4</vt:lpstr>
      <vt:lpstr>Demanda - T33</vt:lpstr>
      <vt:lpstr>Demanda - T34</vt:lpstr>
      <vt:lpstr>Demanda - Parte 5</vt:lpstr>
      <vt:lpstr>Demanda - T35</vt:lpstr>
      <vt:lpstr>Demanda - T36</vt:lpstr>
      <vt:lpstr>Demanda - T37</vt:lpstr>
      <vt:lpstr>Demanda - T38</vt:lpstr>
      <vt:lpstr>Parte 6 - Indice de Desacople </vt:lpstr>
      <vt:lpstr>Demanda - T39</vt:lpstr>
      <vt:lpstr>Demanda - T40 y T41</vt:lpstr>
      <vt:lpstr>Demanda-Parte 7</vt:lpstr>
      <vt:lpstr>Demanda T42</vt:lpstr>
      <vt:lpstr>Demanda T43 y T44</vt:lpstr>
      <vt:lpstr>Demanda T45</vt:lpstr>
      <vt:lpstr>Demanda T46</vt:lpstr>
      <vt:lpstr>Demanda T47</vt:lpstr>
      <vt:lpstr>Demanda T48</vt:lpstr>
      <vt:lpstr>Demanda-Parte 8</vt:lpstr>
      <vt:lpstr>Demanda - T49</vt:lpstr>
      <vt:lpstr>Demanda - T50</vt:lpstr>
      <vt:lpstr>Demanda - T51</vt:lpstr>
      <vt:lpstr>Demanda - T52</vt:lpstr>
      <vt:lpstr>Demanda - T53</vt:lpstr>
      <vt:lpstr>Demanda - T54</vt:lpstr>
      <vt:lpstr>Demanda-Parte 9</vt:lpstr>
      <vt:lpstr>Demanda - T55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Matías Iriarte Castillo</dc:creator>
  <cp:lastModifiedBy>Guzman Navarro Laura</cp:lastModifiedBy>
  <dcterms:created xsi:type="dcterms:W3CDTF">2023-04-04T13:39:55Z</dcterms:created>
  <dcterms:modified xsi:type="dcterms:W3CDTF">2024-05-23T20:11:51Z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0x0101000EEE5604A164874992E7E413F1158894</vt:lpwstr>
  </property>
</Properties>
</file>