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idbg.sharepoint.com/teams/ez-VPS/KnwlAndLearn/Knowledge and Learning Plans/Knowledge Indicators and EGMs/Evidence Gap Maps/Data Catalog/Policing/"/>
    </mc:Choice>
  </mc:AlternateContent>
  <xr:revisionPtr revIDLastSave="5847" documentId="13_ncr:1_{8773DC7D-BB63-CE46-B1BA-74BA48AD2E86}" xr6:coauthVersionLast="47" xr6:coauthVersionMax="47" xr10:uidLastSave="{8DAF7538-77F7-47AC-83DE-A7ED47AB86A7}"/>
  <bookViews>
    <workbookView xWindow="15264" yWindow="0" windowWidth="15552" windowHeight="16656" activeTab="1" xr2:uid="{645FCA58-7843-4B41-AC7D-1E77BD53AD71}"/>
  </bookViews>
  <sheets>
    <sheet name="Contents" sheetId="9" r:id="rId1"/>
    <sheet name="Consolidated" sheetId="19" r:id="rId2"/>
    <sheet name="Notes" sheetId="8" r:id="rId3"/>
    <sheet name="Scores" sheetId="10" state="hidden" r:id="rId4"/>
    <sheet name="Codes" sheetId="2" state="hidden" r:id="rId5"/>
    <sheet name="CA-Werb 2011" sheetId="7" r:id="rId6"/>
    <sheet name="CA-Hinkle 2020" sheetId="6" r:id="rId7"/>
    <sheet name="CA-Braga et al 2019" sheetId="13" r:id="rId8"/>
    <sheet name="CA-Erke (2009)" sheetId="15" r:id="rId9"/>
    <sheet name="CA-Guerette (2009)" sheetId="14" r:id="rId10"/>
    <sheet name="CA-Jabar (2019)" sheetId="21" r:id="rId11"/>
    <sheet name="CA-Hodgkinson (2009)" sheetId="23" r:id="rId12"/>
    <sheet name="CA-Williams et al (2021)" sheetId="24" r:id="rId13"/>
    <sheet name="CA-Lum et al 2020" sheetId="25" r:id="rId14"/>
    <sheet name="CA-Weisburd et al (2010)" sheetId="28" r:id="rId15"/>
    <sheet name="CA-Zeoli et al (2017)" sheetId="32" r:id="rId16"/>
    <sheet name="CA-Meissner et al (2012)" sheetId="30" r:id="rId17"/>
    <sheet name="CA-Petrosino et al (2015)" sheetId="33" r:id="rId18"/>
    <sheet name="IP-Werb 2011" sheetId="3" r:id="rId19"/>
    <sheet name="IP-Hinkle 2020" sheetId="1" r:id="rId20"/>
    <sheet name="IP-Braga et al (2019)" sheetId="11" r:id="rId21"/>
    <sheet name="IP-Erke (2009)" sheetId="16" r:id="rId22"/>
    <sheet name="IP-Guerette (2009)" sheetId="17" r:id="rId23"/>
    <sheet name="IP-Adams (2003)" sheetId="20" r:id="rId24"/>
    <sheet name="IP-Arafat et (2019)" sheetId="22" r:id="rId25"/>
    <sheet name="IP-Bergen et (2014)" sheetId="26" r:id="rId26"/>
    <sheet name="CA-Casteel &amp; Peek-Asa (2001)" sheetId="37" r:id="rId27"/>
    <sheet name="CA-Elder et al (2002)" sheetId="36" r:id="rId28"/>
    <sheet name="IP-Blair et al 2021" sheetId="27" r:id="rId29"/>
    <sheet name="IP-Braga (2007)" sheetId="29" r:id="rId30"/>
    <sheet name="IP-Braga &amp; Weisburd (2012)" sheetId="31" r:id="rId31"/>
    <sheet name="CA-Goss et al (2008)" sheetId="40" r:id="rId32"/>
    <sheet name="CA-Ennet et al (1994)" sheetId="41" r:id="rId33"/>
    <sheet name="CA-Hahn et al (2005)" sheetId="42" r:id="rId34"/>
    <sheet name="IP-Braga &amp; Weisburd (2022)" sheetId="34" r:id="rId35"/>
    <sheet name="IP-Braga et al (2012)" sheetId="35" r:id="rId36"/>
    <sheet name="CA-Hanson et al (2007)" sheetId="45" r:id="rId37"/>
    <sheet name="CA-Kopittke-Winogrom (2019)" sheetId="46" r:id="rId38"/>
    <sheet name="CA-Wong et al (2012)" sheetId="54" r:id="rId39"/>
    <sheet name="CA-Wong et al (2016)" sheetId="53" r:id="rId40"/>
    <sheet name="CA-Kopittke &amp; Ramos (2021)" sheetId="52" r:id="rId41"/>
    <sheet name="IP-Braga et al (2019)-hot spots" sheetId="38" r:id="rId42"/>
    <sheet name="IP-Braga et al (2015)" sheetId="39" r:id="rId43"/>
    <sheet name="IP-Braga et al (2019)-disorder" sheetId="43" r:id="rId44"/>
    <sheet name="IP-Cano (2024)" sheetId="44" r:id="rId45"/>
    <sheet name="IP-Distler (2011)" sheetId="47" r:id="rId46"/>
    <sheet name="IP- Engel et al (2020)" sheetId="48" r:id="rId47"/>
    <sheet name="IP- Koper (2006)" sheetId="49" r:id="rId48"/>
    <sheet name="IP- Lee (2016)" sheetId="50" r:id="rId49"/>
    <sheet name="IP-Caputi (2017)" sheetId="51" r:id="rId50"/>
    <sheet name="IP-Braga (2014)" sheetId="55" r:id="rId51"/>
    <sheet name="IP-Mazerolle (2013)" sheetId="56" r:id="rId52"/>
    <sheet name="IP-O'Brien (2019)" sheetId="57" r:id="rId53"/>
    <sheet name="IP-Petersen (2022)" sheetId="58" r:id="rId54"/>
    <sheet name="CA-Silva (2018)" sheetId="66" r:id="rId55"/>
    <sheet name="CA-Wilson et al (2011)" sheetId="67" r:id="rId56"/>
    <sheet name="CA-Mazerolle et al (2007)" sheetId="69" r:id="rId57"/>
    <sheet name="CA-Wilson et al (2018)" sheetId="70" r:id="rId58"/>
    <sheet name="IP-Petersen (2024)" sheetId="59" r:id="rId59"/>
    <sheet name="IP-Petersen (2023)" sheetId="60" r:id="rId60"/>
    <sheet name="IP-Turchan (2024)" sheetId="61" r:id="rId61"/>
    <sheet name="IP-Sherman (1990)" sheetId="62" r:id="rId62"/>
    <sheet name="IP-Wadsworth (2025)" sheetId="63" r:id="rId63"/>
    <sheet name="IP-Weisburd (2024)" sheetId="65" r:id="rId64"/>
    <sheet name="IP-Weisburd (2004)" sheetId="64" r:id="rId65"/>
    <sheet name="IP-West (2004)" sheetId="68" r:id="rId66"/>
  </sheets>
  <definedNames>
    <definedName name="_xlnm._FilterDatabase" localSheetId="1" hidden="1">Consolidated!$A$1:$G$69</definedName>
    <definedName name="Check1" localSheetId="7">'CA-Braga et al 2019'!$A$7</definedName>
    <definedName name="Check1" localSheetId="26">'CA-Casteel &amp; Peek-Asa (2001)'!$A$7</definedName>
    <definedName name="Check1" localSheetId="27">'CA-Elder et al (2002)'!$A$7</definedName>
    <definedName name="Check1" localSheetId="32">'CA-Ennet et al (1994)'!$A$7</definedName>
    <definedName name="Check1" localSheetId="8">'CA-Erke (2009)'!$A$7</definedName>
    <definedName name="Check1" localSheetId="31">'CA-Goss et al (2008)'!$A$7</definedName>
    <definedName name="Check1" localSheetId="9">'CA-Guerette (2009)'!$A$7</definedName>
    <definedName name="Check1" localSheetId="33">'CA-Hahn et al (2005)'!$A$7</definedName>
    <definedName name="Check1" localSheetId="36">'CA-Hanson et al (2007)'!$A$7</definedName>
    <definedName name="Check1" localSheetId="6">'CA-Hinkle 2020'!$A$7</definedName>
    <definedName name="Check1" localSheetId="11">'CA-Hodgkinson (2009)'!$A$7</definedName>
    <definedName name="Check1" localSheetId="10">'CA-Jabar (2019)'!$A$7</definedName>
    <definedName name="Check1" localSheetId="40">'CA-Kopittke &amp; Ramos (2021)'!$A$7</definedName>
    <definedName name="Check1" localSheetId="37">'CA-Kopittke-Winogrom (2019)'!$A$7</definedName>
    <definedName name="Check1" localSheetId="13">'CA-Lum et al 2020'!$A$7</definedName>
    <definedName name="Check1" localSheetId="56">'CA-Mazerolle et al (2007)'!$A$7</definedName>
    <definedName name="Check1" localSheetId="16">'CA-Meissner et al (2012)'!$A$7</definedName>
    <definedName name="Check1" localSheetId="17">'CA-Petrosino et al (2015)'!$A$7</definedName>
    <definedName name="Check1" localSheetId="54">'CA-Silva (2018)'!$A$7</definedName>
    <definedName name="Check1" localSheetId="14">'CA-Weisburd et al (2010)'!$A$7</definedName>
    <definedName name="Check1" localSheetId="5">'CA-Werb 2011'!$A$7</definedName>
    <definedName name="Check1" localSheetId="12">'CA-Williams et al (2021)'!$A$7</definedName>
    <definedName name="Check1" localSheetId="55">'CA-Wilson et al (2011)'!$A$7</definedName>
    <definedName name="Check1" localSheetId="57">'CA-Wilson et al (2018)'!$A$7</definedName>
    <definedName name="Check1" localSheetId="38">'CA-Wong et al (2012)'!$A$7</definedName>
    <definedName name="Check1" localSheetId="39">'CA-Wong et al (2016)'!$A$7</definedName>
    <definedName name="Check1" localSheetId="15">'CA-Zeoli et al (2017)'!$A$7</definedName>
    <definedName name="Check1" localSheetId="46">'IP- Engel et al (2020)'!$A$7</definedName>
    <definedName name="Check1" localSheetId="47">'IP- Koper (2006)'!$A$7</definedName>
    <definedName name="Check1" localSheetId="48">'IP- Lee (2016)'!$A$7</definedName>
    <definedName name="Check1" localSheetId="23">'IP-Adams (2003)'!$A$7</definedName>
    <definedName name="Check1" localSheetId="24">'IP-Arafat et (2019)'!$A$7</definedName>
    <definedName name="Check1" localSheetId="25">'IP-Bergen et (2014)'!$A$7</definedName>
    <definedName name="Check1" localSheetId="28">'IP-Blair et al 2021'!$A$7</definedName>
    <definedName name="Check1" localSheetId="30">'IP-Braga &amp; Weisburd (2012)'!$A$7</definedName>
    <definedName name="Check1" localSheetId="34">'IP-Braga &amp; Weisburd (2022)'!$A$7</definedName>
    <definedName name="Check1" localSheetId="29">'IP-Braga (2007)'!$A$7</definedName>
    <definedName name="Check1" localSheetId="50">'IP-Braga (2014)'!$A$7</definedName>
    <definedName name="Check1" localSheetId="35">'IP-Braga et al (2012)'!$A$7</definedName>
    <definedName name="Check1" localSheetId="42">'IP-Braga et al (2015)'!$A$7</definedName>
    <definedName name="Check1" localSheetId="20">'IP-Braga et al (2019)'!$A$7</definedName>
    <definedName name="Check1" localSheetId="43">'IP-Braga et al (2019)-disorder'!$A$7</definedName>
    <definedName name="Check1" localSheetId="41">'IP-Braga et al (2019)-hot spots'!$A$7</definedName>
    <definedName name="Check1" localSheetId="44">'IP-Cano (2024)'!$A$7</definedName>
    <definedName name="Check1" localSheetId="49">'IP-Caputi (2017)'!$A$7</definedName>
    <definedName name="Check1" localSheetId="45">'IP-Distler (2011)'!$A$7</definedName>
    <definedName name="Check1" localSheetId="21">'IP-Erke (2009)'!$A$7</definedName>
    <definedName name="Check1" localSheetId="22">'IP-Guerette (2009)'!$A$7</definedName>
    <definedName name="Check1" localSheetId="19">'IP-Hinkle 2020'!$A$7</definedName>
    <definedName name="Check1" localSheetId="51">'IP-Mazerolle (2013)'!$A$7</definedName>
    <definedName name="Check1" localSheetId="52">'IP-O''Brien (2019)'!$A$7</definedName>
    <definedName name="Check1" localSheetId="53">'IP-Petersen (2022)'!$A$7</definedName>
    <definedName name="Check1" localSheetId="59">'IP-Petersen (2023)'!$A$7</definedName>
    <definedName name="Check1" localSheetId="58">'IP-Petersen (2024)'!$A$7</definedName>
    <definedName name="Check1" localSheetId="61">'IP-Sherman (1990)'!$A$7</definedName>
    <definedName name="Check1" localSheetId="60">'IP-Turchan (2024)'!$A$7</definedName>
    <definedName name="Check1" localSheetId="62">'IP-Wadsworth (2025)'!$A$7</definedName>
    <definedName name="Check1" localSheetId="64">'IP-Weisburd (2004)'!$A$7</definedName>
    <definedName name="Check1" localSheetId="63">'IP-Weisburd (2024)'!$A$7</definedName>
    <definedName name="Check1" localSheetId="18">'IP-Werb 2011'!$A$7</definedName>
    <definedName name="Check1" localSheetId="65">'IP-West (2004)'!$A$7</definedName>
    <definedName name="Check100">Codes!$F$4</definedName>
    <definedName name="Check101">Codes!$F$5</definedName>
    <definedName name="Check102">Codes!$F$6</definedName>
    <definedName name="Check103">Codes!$F$7</definedName>
    <definedName name="Check104">Codes!$G$2</definedName>
    <definedName name="Check105">Codes!$G$3</definedName>
    <definedName name="Check106">Codes!$G$4</definedName>
    <definedName name="Check5" localSheetId="7">'CA-Braga et al 2019'!$A$8</definedName>
    <definedName name="Check5" localSheetId="26">'CA-Casteel &amp; Peek-Asa (2001)'!$A$8</definedName>
    <definedName name="Check5" localSheetId="27">'CA-Elder et al (2002)'!$A$8</definedName>
    <definedName name="Check5" localSheetId="32">'CA-Ennet et al (1994)'!$A$8</definedName>
    <definedName name="Check5" localSheetId="8">'CA-Erke (2009)'!$A$8</definedName>
    <definedName name="Check5" localSheetId="31">'CA-Goss et al (2008)'!$A$8</definedName>
    <definedName name="Check5" localSheetId="9">'CA-Guerette (2009)'!$A$8</definedName>
    <definedName name="Check5" localSheetId="33">'CA-Hahn et al (2005)'!$A$8</definedName>
    <definedName name="Check5" localSheetId="36">'CA-Hanson et al (2007)'!$A$8</definedName>
    <definedName name="Check5" localSheetId="6">'CA-Hinkle 2020'!$A$8</definedName>
    <definedName name="Check5" localSheetId="11">'CA-Hodgkinson (2009)'!$A$8</definedName>
    <definedName name="Check5" localSheetId="10">'CA-Jabar (2019)'!$A$8</definedName>
    <definedName name="Check5" localSheetId="40">'CA-Kopittke &amp; Ramos (2021)'!$A$8</definedName>
    <definedName name="Check5" localSheetId="37">'CA-Kopittke-Winogrom (2019)'!$A$8</definedName>
    <definedName name="Check5" localSheetId="13">'CA-Lum et al 2020'!$A$8</definedName>
    <definedName name="Check5" localSheetId="56">'CA-Mazerolle et al (2007)'!$A$8</definedName>
    <definedName name="Check5" localSheetId="16">'CA-Meissner et al (2012)'!$A$8</definedName>
    <definedName name="Check5" localSheetId="17">'CA-Petrosino et al (2015)'!$A$8</definedName>
    <definedName name="Check5" localSheetId="54">'CA-Silva (2018)'!$A$8</definedName>
    <definedName name="Check5" localSheetId="14">'CA-Weisburd et al (2010)'!$A$8</definedName>
    <definedName name="Check5" localSheetId="5">'CA-Werb 2011'!$A$8</definedName>
    <definedName name="Check5" localSheetId="12">'CA-Williams et al (2021)'!$A$8</definedName>
    <definedName name="Check5" localSheetId="55">'CA-Wilson et al (2011)'!$A$8</definedName>
    <definedName name="Check5" localSheetId="57">'CA-Wilson et al (2018)'!$A$8</definedName>
    <definedName name="Check5" localSheetId="38">'CA-Wong et al (2012)'!$A$8</definedName>
    <definedName name="Check5" localSheetId="39">'CA-Wong et al (2016)'!$A$8</definedName>
    <definedName name="Check5" localSheetId="15">'CA-Zeoli et al (2017)'!$A$8</definedName>
    <definedName name="Check5" localSheetId="46">'IP- Engel et al (2020)'!$A$8</definedName>
    <definedName name="Check5" localSheetId="47">'IP- Koper (2006)'!$A$8</definedName>
    <definedName name="Check5" localSheetId="48">'IP- Lee (2016)'!$A$8</definedName>
    <definedName name="Check5" localSheetId="23">'IP-Adams (2003)'!$A$8</definedName>
    <definedName name="Check5" localSheetId="24">'IP-Arafat et (2019)'!$A$8</definedName>
    <definedName name="Check5" localSheetId="25">'IP-Bergen et (2014)'!$A$8</definedName>
    <definedName name="Check5" localSheetId="28">'IP-Blair et al 2021'!$A$8</definedName>
    <definedName name="Check5" localSheetId="30">'IP-Braga &amp; Weisburd (2012)'!$A$8</definedName>
    <definedName name="Check5" localSheetId="34">'IP-Braga &amp; Weisburd (2022)'!$A$8</definedName>
    <definedName name="Check5" localSheetId="29">'IP-Braga (2007)'!$A$8</definedName>
    <definedName name="Check5" localSheetId="50">'IP-Braga (2014)'!$A$8</definedName>
    <definedName name="Check5" localSheetId="35">'IP-Braga et al (2012)'!$A$8</definedName>
    <definedName name="Check5" localSheetId="42">'IP-Braga et al (2015)'!$A$8</definedName>
    <definedName name="Check5" localSheetId="20">'IP-Braga et al (2019)'!$A$8</definedName>
    <definedName name="Check5" localSheetId="43">'IP-Braga et al (2019)-disorder'!$A$8</definedName>
    <definedName name="Check5" localSheetId="41">'IP-Braga et al (2019)-hot spots'!$A$8</definedName>
    <definedName name="Check5" localSheetId="44">'IP-Cano (2024)'!$A$8</definedName>
    <definedName name="Check5" localSheetId="49">'IP-Caputi (2017)'!$A$8</definedName>
    <definedName name="Check5" localSheetId="45">'IP-Distler (2011)'!$A$8</definedName>
    <definedName name="Check5" localSheetId="21">'IP-Erke (2009)'!$A$8</definedName>
    <definedName name="Check5" localSheetId="22">'IP-Guerette (2009)'!$A$8</definedName>
    <definedName name="Check5" localSheetId="19">'IP-Hinkle 2020'!$A$8</definedName>
    <definedName name="Check5" localSheetId="51">'IP-Mazerolle (2013)'!$A$8</definedName>
    <definedName name="Check5" localSheetId="52">'IP-O''Brien (2019)'!$A$8</definedName>
    <definedName name="Check5" localSheetId="53">'IP-Petersen (2022)'!$A$8</definedName>
    <definedName name="Check5" localSheetId="59">'IP-Petersen (2023)'!$A$8</definedName>
    <definedName name="Check5" localSheetId="58">'IP-Petersen (2024)'!$A$8</definedName>
    <definedName name="Check5" localSheetId="61">'IP-Sherman (1990)'!$A$8</definedName>
    <definedName name="Check5" localSheetId="60">'IP-Turchan (2024)'!$A$8</definedName>
    <definedName name="Check5" localSheetId="62">'IP-Wadsworth (2025)'!$A$8</definedName>
    <definedName name="Check5" localSheetId="64">'IP-Weisburd (2004)'!$A$8</definedName>
    <definedName name="Check5" localSheetId="63">'IP-Weisburd (2024)'!$A$8</definedName>
    <definedName name="Check5" localSheetId="18">'IP-Werb 2011'!$A$8</definedName>
    <definedName name="Check5" localSheetId="65">'IP-West (2004)'!$A$8</definedName>
    <definedName name="Check54" localSheetId="7">'CA-Braga et al 2019'!$A$54</definedName>
    <definedName name="Check54" localSheetId="26">'CA-Casteel &amp; Peek-Asa (2001)'!$A$54</definedName>
    <definedName name="Check54" localSheetId="27">'CA-Elder et al (2002)'!$A$54</definedName>
    <definedName name="Check54" localSheetId="32">'CA-Ennet et al (1994)'!$A$54</definedName>
    <definedName name="Check54" localSheetId="8">'CA-Erke (2009)'!$A$54</definedName>
    <definedName name="Check54" localSheetId="31">'CA-Goss et al (2008)'!$A$54</definedName>
    <definedName name="Check54" localSheetId="9">'CA-Guerette (2009)'!$A$54</definedName>
    <definedName name="Check54" localSheetId="33">'CA-Hahn et al (2005)'!$A$54</definedName>
    <definedName name="Check54" localSheetId="36">'CA-Hanson et al (2007)'!$A$54</definedName>
    <definedName name="Check54" localSheetId="6">'CA-Hinkle 2020'!$A$54</definedName>
    <definedName name="Check54" localSheetId="11">'CA-Hodgkinson (2009)'!$A$54</definedName>
    <definedName name="Check54" localSheetId="10">'CA-Jabar (2019)'!$A$54</definedName>
    <definedName name="Check54" localSheetId="40">'CA-Kopittke &amp; Ramos (2021)'!$A$54</definedName>
    <definedName name="Check54" localSheetId="37">'CA-Kopittke-Winogrom (2019)'!$A$54</definedName>
    <definedName name="Check54" localSheetId="13">'CA-Lum et al 2020'!$A$54</definedName>
    <definedName name="Check54" localSheetId="56">'CA-Mazerolle et al (2007)'!$A$54</definedName>
    <definedName name="Check54" localSheetId="16">'CA-Meissner et al (2012)'!$A$54</definedName>
    <definedName name="Check54" localSheetId="17">'CA-Petrosino et al (2015)'!$A$54</definedName>
    <definedName name="Check54" localSheetId="54">'CA-Silva (2018)'!$A$54</definedName>
    <definedName name="Check54" localSheetId="14">'CA-Weisburd et al (2010)'!$A$54</definedName>
    <definedName name="Check54" localSheetId="5">'CA-Werb 2011'!$A$54</definedName>
    <definedName name="Check54" localSheetId="12">'CA-Williams et al (2021)'!$A$54</definedName>
    <definedName name="Check54" localSheetId="55">'CA-Wilson et al (2011)'!$A$54</definedName>
    <definedName name="Check54" localSheetId="57">'CA-Wilson et al (2018)'!$A$54</definedName>
    <definedName name="Check54" localSheetId="38">'CA-Wong et al (2012)'!$A$54</definedName>
    <definedName name="Check54" localSheetId="39">'CA-Wong et al (2016)'!$A$54</definedName>
    <definedName name="Check54" localSheetId="15">'CA-Zeoli et al (2017)'!$A$54</definedName>
    <definedName name="Check54" localSheetId="46">'IP- Engel et al (2020)'!$A$54</definedName>
    <definedName name="Check54" localSheetId="47">'IP- Koper (2006)'!$A$54</definedName>
    <definedName name="Check54" localSheetId="48">'IP- Lee (2016)'!$A$54</definedName>
    <definedName name="Check54" localSheetId="23">'IP-Adams (2003)'!$A$54</definedName>
    <definedName name="Check54" localSheetId="24">'IP-Arafat et (2019)'!$A$54</definedName>
    <definedName name="Check54" localSheetId="25">'IP-Bergen et (2014)'!$A$54</definedName>
    <definedName name="Check54" localSheetId="28">'IP-Blair et al 2021'!$A$54</definedName>
    <definedName name="Check54" localSheetId="30">'IP-Braga &amp; Weisburd (2012)'!$A$54</definedName>
    <definedName name="Check54" localSheetId="34">'IP-Braga &amp; Weisburd (2022)'!$A$54</definedName>
    <definedName name="Check54" localSheetId="29">'IP-Braga (2007)'!$A$54</definedName>
    <definedName name="Check54" localSheetId="50">'IP-Braga (2014)'!$A$54</definedName>
    <definedName name="Check54" localSheetId="35">'IP-Braga et al (2012)'!$A$54</definedName>
    <definedName name="Check54" localSheetId="42">'IP-Braga et al (2015)'!$A$54</definedName>
    <definedName name="Check54" localSheetId="20">'IP-Braga et al (2019)'!$A$54</definedName>
    <definedName name="Check54" localSheetId="43">'IP-Braga et al (2019)-disorder'!$A$54</definedName>
    <definedName name="Check54" localSheetId="41">'IP-Braga et al (2019)-hot spots'!$A$54</definedName>
    <definedName name="Check54" localSheetId="44">'IP-Cano (2024)'!$A$54</definedName>
    <definedName name="Check54" localSheetId="49">'IP-Caputi (2017)'!$A$54</definedName>
    <definedName name="Check54" localSheetId="45">'IP-Distler (2011)'!$A$54</definedName>
    <definedName name="Check54" localSheetId="21">'IP-Erke (2009)'!$A$54</definedName>
    <definedName name="Check54" localSheetId="22">'IP-Guerette (2009)'!$A$54</definedName>
    <definedName name="Check54" localSheetId="19">'IP-Hinkle 2020'!$A$54</definedName>
    <definedName name="Check54" localSheetId="51">'IP-Mazerolle (2013)'!$A$54</definedName>
    <definedName name="Check54" localSheetId="52">'IP-O''Brien (2019)'!$A$54</definedName>
    <definedName name="Check54" localSheetId="53">'IP-Petersen (2022)'!$A$54</definedName>
    <definedName name="Check54" localSheetId="59">'IP-Petersen (2023)'!$A$54</definedName>
    <definedName name="Check54" localSheetId="58">'IP-Petersen (2024)'!$A$54</definedName>
    <definedName name="Check54" localSheetId="61">'IP-Sherman (1990)'!$A$54</definedName>
    <definedName name="Check54" localSheetId="60">'IP-Turchan (2024)'!$A$54</definedName>
    <definedName name="Check54" localSheetId="62">'IP-Wadsworth (2025)'!$A$54</definedName>
    <definedName name="Check54" localSheetId="64">'IP-Weisburd (2004)'!$A$54</definedName>
    <definedName name="Check54" localSheetId="63">'IP-Weisburd (2024)'!$A$54</definedName>
    <definedName name="Check54" localSheetId="18">'IP-Werb 2011'!$A$54</definedName>
    <definedName name="Check54" localSheetId="65">'IP-West (2004)'!$A$54</definedName>
    <definedName name="Check6" localSheetId="7">'CA-Braga et al 2019'!$A$9</definedName>
    <definedName name="Check6" localSheetId="26">'CA-Casteel &amp; Peek-Asa (2001)'!$A$9</definedName>
    <definedName name="Check6" localSheetId="27">'CA-Elder et al (2002)'!$A$9</definedName>
    <definedName name="Check6" localSheetId="32">'CA-Ennet et al (1994)'!$A$9</definedName>
    <definedName name="Check6" localSheetId="8">'CA-Erke (2009)'!$A$9</definedName>
    <definedName name="Check6" localSheetId="31">'CA-Goss et al (2008)'!$A$9</definedName>
    <definedName name="Check6" localSheetId="9">'CA-Guerette (2009)'!$A$9</definedName>
    <definedName name="Check6" localSheetId="33">'CA-Hahn et al (2005)'!$A$9</definedName>
    <definedName name="Check6" localSheetId="36">'CA-Hanson et al (2007)'!$A$9</definedName>
    <definedName name="Check6" localSheetId="6">'CA-Hinkle 2020'!$A$9</definedName>
    <definedName name="Check6" localSheetId="11">'CA-Hodgkinson (2009)'!$A$9</definedName>
    <definedName name="Check6" localSheetId="10">'CA-Jabar (2019)'!$A$9</definedName>
    <definedName name="Check6" localSheetId="40">'CA-Kopittke &amp; Ramos (2021)'!$A$9</definedName>
    <definedName name="Check6" localSheetId="37">'CA-Kopittke-Winogrom (2019)'!$A$9</definedName>
    <definedName name="Check6" localSheetId="13">'CA-Lum et al 2020'!$A$9</definedName>
    <definedName name="Check6" localSheetId="56">'CA-Mazerolle et al (2007)'!$A$9</definedName>
    <definedName name="Check6" localSheetId="16">'CA-Meissner et al (2012)'!$A$9</definedName>
    <definedName name="Check6" localSheetId="17">'CA-Petrosino et al (2015)'!$A$9</definedName>
    <definedName name="Check6" localSheetId="54">'CA-Silva (2018)'!$A$9</definedName>
    <definedName name="Check6" localSheetId="14">'CA-Weisburd et al (2010)'!$A$9</definedName>
    <definedName name="Check6" localSheetId="5">'CA-Werb 2011'!$A$9</definedName>
    <definedName name="Check6" localSheetId="12">'CA-Williams et al (2021)'!$A$9</definedName>
    <definedName name="Check6" localSheetId="55">'CA-Wilson et al (2011)'!$A$9</definedName>
    <definedName name="Check6" localSheetId="57">'CA-Wilson et al (2018)'!$A$9</definedName>
    <definedName name="Check6" localSheetId="38">'CA-Wong et al (2012)'!$A$9</definedName>
    <definedName name="Check6" localSheetId="39">'CA-Wong et al (2016)'!$A$9</definedName>
    <definedName name="Check6" localSheetId="15">'CA-Zeoli et al (2017)'!$A$9</definedName>
    <definedName name="Check6" localSheetId="46">'IP- Engel et al (2020)'!$A$9</definedName>
    <definedName name="Check6" localSheetId="47">'IP- Koper (2006)'!$A$9</definedName>
    <definedName name="Check6" localSheetId="48">'IP- Lee (2016)'!$A$9</definedName>
    <definedName name="Check6" localSheetId="23">'IP-Adams (2003)'!$A$9</definedName>
    <definedName name="Check6" localSheetId="24">'IP-Arafat et (2019)'!$A$9</definedName>
    <definedName name="Check6" localSheetId="25">'IP-Bergen et (2014)'!$A$9</definedName>
    <definedName name="Check6" localSheetId="28">'IP-Blair et al 2021'!$A$9</definedName>
    <definedName name="Check6" localSheetId="30">'IP-Braga &amp; Weisburd (2012)'!$A$9</definedName>
    <definedName name="Check6" localSheetId="34">'IP-Braga &amp; Weisburd (2022)'!$A$9</definedName>
    <definedName name="Check6" localSheetId="29">'IP-Braga (2007)'!$A$9</definedName>
    <definedName name="Check6" localSheetId="50">'IP-Braga (2014)'!$A$9</definedName>
    <definedName name="Check6" localSheetId="35">'IP-Braga et al (2012)'!$A$9</definedName>
    <definedName name="Check6" localSheetId="42">'IP-Braga et al (2015)'!$A$9</definedName>
    <definedName name="Check6" localSheetId="20">'IP-Braga et al (2019)'!$A$9</definedName>
    <definedName name="Check6" localSheetId="43">'IP-Braga et al (2019)-disorder'!$A$9</definedName>
    <definedName name="Check6" localSheetId="41">'IP-Braga et al (2019)-hot spots'!$A$9</definedName>
    <definedName name="Check6" localSheetId="44">'IP-Cano (2024)'!$A$9</definedName>
    <definedName name="Check6" localSheetId="49">'IP-Caputi (2017)'!$A$9</definedName>
    <definedName name="Check6" localSheetId="45">'IP-Distler (2011)'!$A$9</definedName>
    <definedName name="Check6" localSheetId="21">'IP-Erke (2009)'!$A$9</definedName>
    <definedName name="Check6" localSheetId="22">'IP-Guerette (2009)'!$A$9</definedName>
    <definedName name="Check6" localSheetId="19">'IP-Hinkle 2020'!$A$9</definedName>
    <definedName name="Check6" localSheetId="51">'IP-Mazerolle (2013)'!$A$9</definedName>
    <definedName name="Check6" localSheetId="52">'IP-O''Brien (2019)'!$A$9</definedName>
    <definedName name="Check6" localSheetId="53">'IP-Petersen (2022)'!$A$9</definedName>
    <definedName name="Check6" localSheetId="59">'IP-Petersen (2023)'!$A$9</definedName>
    <definedName name="Check6" localSheetId="58">'IP-Petersen (2024)'!$A$9</definedName>
    <definedName name="Check6" localSheetId="61">'IP-Sherman (1990)'!$A$9</definedName>
    <definedName name="Check6" localSheetId="60">'IP-Turchan (2024)'!$A$9</definedName>
    <definedName name="Check6" localSheetId="62">'IP-Wadsworth (2025)'!$A$9</definedName>
    <definedName name="Check6" localSheetId="64">'IP-Weisburd (2004)'!$A$9</definedName>
    <definedName name="Check6" localSheetId="63">'IP-Weisburd (2024)'!$A$9</definedName>
    <definedName name="Check6" localSheetId="18">'IP-Werb 2011'!$A$9</definedName>
    <definedName name="Check6" localSheetId="65">'IP-West (2004)'!$A$9</definedName>
    <definedName name="Check60" localSheetId="7">'CA-Braga et al 2019'!$A$55</definedName>
    <definedName name="Check60" localSheetId="26">'CA-Casteel &amp; Peek-Asa (2001)'!$A$55</definedName>
    <definedName name="Check60" localSheetId="27">'CA-Elder et al (2002)'!$A$55</definedName>
    <definedName name="Check60" localSheetId="32">'CA-Ennet et al (1994)'!$A$55</definedName>
    <definedName name="Check60" localSheetId="8">'CA-Erke (2009)'!$A$55</definedName>
    <definedName name="Check60" localSheetId="31">'CA-Goss et al (2008)'!$A$55</definedName>
    <definedName name="Check60" localSheetId="9">'CA-Guerette (2009)'!$A$55</definedName>
    <definedName name="Check60" localSheetId="33">'CA-Hahn et al (2005)'!$A$55</definedName>
    <definedName name="Check60" localSheetId="36">'CA-Hanson et al (2007)'!$A$55</definedName>
    <definedName name="Check60" localSheetId="6">'CA-Hinkle 2020'!$A$55</definedName>
    <definedName name="Check60" localSheetId="11">'CA-Hodgkinson (2009)'!$A$55</definedName>
    <definedName name="Check60" localSheetId="10">'CA-Jabar (2019)'!$A$55</definedName>
    <definedName name="Check60" localSheetId="40">'CA-Kopittke &amp; Ramos (2021)'!$A$55</definedName>
    <definedName name="Check60" localSheetId="37">'CA-Kopittke-Winogrom (2019)'!$A$55</definedName>
    <definedName name="Check60" localSheetId="13">'CA-Lum et al 2020'!$A$55</definedName>
    <definedName name="Check60" localSheetId="56">'CA-Mazerolle et al (2007)'!$A$55</definedName>
    <definedName name="Check60" localSheetId="16">'CA-Meissner et al (2012)'!$A$55</definedName>
    <definedName name="Check60" localSheetId="17">'CA-Petrosino et al (2015)'!$A$55</definedName>
    <definedName name="Check60" localSheetId="54">'CA-Silva (2018)'!$A$55</definedName>
    <definedName name="Check60" localSheetId="14">'CA-Weisburd et al (2010)'!$A$55</definedName>
    <definedName name="Check60" localSheetId="5">'CA-Werb 2011'!$A$55</definedName>
    <definedName name="Check60" localSheetId="12">'CA-Williams et al (2021)'!$A$55</definedName>
    <definedName name="Check60" localSheetId="55">'CA-Wilson et al (2011)'!$A$55</definedName>
    <definedName name="Check60" localSheetId="57">'CA-Wilson et al (2018)'!$A$55</definedName>
    <definedName name="Check60" localSheetId="38">'CA-Wong et al (2012)'!$A$55</definedName>
    <definedName name="Check60" localSheetId="39">'CA-Wong et al (2016)'!$A$55</definedName>
    <definedName name="Check60" localSheetId="15">'CA-Zeoli et al (2017)'!$A$55</definedName>
    <definedName name="Check60" localSheetId="46">'IP- Engel et al (2020)'!$A$55</definedName>
    <definedName name="Check60" localSheetId="47">'IP- Koper (2006)'!$A$55</definedName>
    <definedName name="Check60" localSheetId="48">'IP- Lee (2016)'!$A$55</definedName>
    <definedName name="Check60" localSheetId="23">'IP-Adams (2003)'!$A$55</definedName>
    <definedName name="Check60" localSheetId="24">'IP-Arafat et (2019)'!$A$55</definedName>
    <definedName name="Check60" localSheetId="25">'IP-Bergen et (2014)'!$A$55</definedName>
    <definedName name="Check60" localSheetId="28">'IP-Blair et al 2021'!$A$55</definedName>
    <definedName name="Check60" localSheetId="30">'IP-Braga &amp; Weisburd (2012)'!$A$55</definedName>
    <definedName name="Check60" localSheetId="34">'IP-Braga &amp; Weisburd (2022)'!$A$55</definedName>
    <definedName name="Check60" localSheetId="29">'IP-Braga (2007)'!$A$55</definedName>
    <definedName name="Check60" localSheetId="50">'IP-Braga (2014)'!$A$55</definedName>
    <definedName name="Check60" localSheetId="35">'IP-Braga et al (2012)'!$A$55</definedName>
    <definedName name="Check60" localSheetId="42">'IP-Braga et al (2015)'!$A$55</definedName>
    <definedName name="Check60" localSheetId="20">'IP-Braga et al (2019)'!$A$55</definedName>
    <definedName name="Check60" localSheetId="43">'IP-Braga et al (2019)-disorder'!$A$55</definedName>
    <definedName name="Check60" localSheetId="41">'IP-Braga et al (2019)-hot spots'!$A$55</definedName>
    <definedName name="Check60" localSheetId="44">'IP-Cano (2024)'!$A$55</definedName>
    <definedName name="Check60" localSheetId="49">'IP-Caputi (2017)'!$A$55</definedName>
    <definedName name="Check60" localSheetId="45">'IP-Distler (2011)'!$A$55</definedName>
    <definedName name="Check60" localSheetId="21">'IP-Erke (2009)'!$A$55</definedName>
    <definedName name="Check60" localSheetId="22">'IP-Guerette (2009)'!$A$55</definedName>
    <definedName name="Check60" localSheetId="19">'IP-Hinkle 2020'!$A$55</definedName>
    <definedName name="Check60" localSheetId="51">'IP-Mazerolle (2013)'!$A$55</definedName>
    <definedName name="Check60" localSheetId="52">'IP-O''Brien (2019)'!$A$55</definedName>
    <definedName name="Check60" localSheetId="53">'IP-Petersen (2022)'!$A$55</definedName>
    <definedName name="Check60" localSheetId="59">'IP-Petersen (2023)'!$A$55</definedName>
    <definedName name="Check60" localSheetId="58">'IP-Petersen (2024)'!$A$55</definedName>
    <definedName name="Check60" localSheetId="61">'IP-Sherman (1990)'!$A$55</definedName>
    <definedName name="Check60" localSheetId="60">'IP-Turchan (2024)'!$A$55</definedName>
    <definedName name="Check60" localSheetId="62">'IP-Wadsworth (2025)'!$A$55</definedName>
    <definedName name="Check60" localSheetId="64">'IP-Weisburd (2004)'!$A$55</definedName>
    <definedName name="Check60" localSheetId="63">'IP-Weisburd (2024)'!$A$55</definedName>
    <definedName name="Check60" localSheetId="18">'IP-Werb 2011'!$A$55</definedName>
    <definedName name="Check60" localSheetId="65">'IP-West (2004)'!$A$55</definedName>
    <definedName name="Check61" localSheetId="7">'CA-Braga et al 2019'!$A$56</definedName>
    <definedName name="Check61" localSheetId="26">'CA-Casteel &amp; Peek-Asa (2001)'!$A$56</definedName>
    <definedName name="Check61" localSheetId="27">'CA-Elder et al (2002)'!$A$56</definedName>
    <definedName name="Check61" localSheetId="32">'CA-Ennet et al (1994)'!$A$56</definedName>
    <definedName name="Check61" localSheetId="8">'CA-Erke (2009)'!$A$56</definedName>
    <definedName name="Check61" localSheetId="31">'CA-Goss et al (2008)'!$A$56</definedName>
    <definedName name="Check61" localSheetId="9">'CA-Guerette (2009)'!$A$56</definedName>
    <definedName name="Check61" localSheetId="33">'CA-Hahn et al (2005)'!$A$56</definedName>
    <definedName name="Check61" localSheetId="36">'CA-Hanson et al (2007)'!$A$56</definedName>
    <definedName name="Check61" localSheetId="6">'CA-Hinkle 2020'!$A$56</definedName>
    <definedName name="Check61" localSheetId="11">'CA-Hodgkinson (2009)'!$A$56</definedName>
    <definedName name="Check61" localSheetId="10">'CA-Jabar (2019)'!$A$56</definedName>
    <definedName name="Check61" localSheetId="40">'CA-Kopittke &amp; Ramos (2021)'!$A$56</definedName>
    <definedName name="Check61" localSheetId="37">'CA-Kopittke-Winogrom (2019)'!$A$56</definedName>
    <definedName name="Check61" localSheetId="13">'CA-Lum et al 2020'!$A$56</definedName>
    <definedName name="Check61" localSheetId="56">'CA-Mazerolle et al (2007)'!$A$56</definedName>
    <definedName name="Check61" localSheetId="16">'CA-Meissner et al (2012)'!$A$56</definedName>
    <definedName name="Check61" localSheetId="17">'CA-Petrosino et al (2015)'!$A$56</definedName>
    <definedName name="Check61" localSheetId="54">'CA-Silva (2018)'!$A$56</definedName>
    <definedName name="Check61" localSheetId="14">'CA-Weisburd et al (2010)'!$A$56</definedName>
    <definedName name="Check61" localSheetId="5">'CA-Werb 2011'!$A$56</definedName>
    <definedName name="Check61" localSheetId="12">'CA-Williams et al (2021)'!$A$56</definedName>
    <definedName name="Check61" localSheetId="55">'CA-Wilson et al (2011)'!$A$56</definedName>
    <definedName name="Check61" localSheetId="57">'CA-Wilson et al (2018)'!$A$56</definedName>
    <definedName name="Check61" localSheetId="38">'CA-Wong et al (2012)'!$A$56</definedName>
    <definedName name="Check61" localSheetId="39">'CA-Wong et al (2016)'!$A$56</definedName>
    <definedName name="Check61" localSheetId="15">'CA-Zeoli et al (2017)'!$A$56</definedName>
    <definedName name="Check61" localSheetId="46">'IP- Engel et al (2020)'!$A$56</definedName>
    <definedName name="Check61" localSheetId="47">'IP- Koper (2006)'!$A$56</definedName>
    <definedName name="Check61" localSheetId="48">'IP- Lee (2016)'!$A$56</definedName>
    <definedName name="Check61" localSheetId="23">'IP-Adams (2003)'!$A$56</definedName>
    <definedName name="Check61" localSheetId="24">'IP-Arafat et (2019)'!$A$56</definedName>
    <definedName name="Check61" localSheetId="25">'IP-Bergen et (2014)'!$A$56</definedName>
    <definedName name="Check61" localSheetId="28">'IP-Blair et al 2021'!$A$56</definedName>
    <definedName name="Check61" localSheetId="30">'IP-Braga &amp; Weisburd (2012)'!$A$56</definedName>
    <definedName name="Check61" localSheetId="34">'IP-Braga &amp; Weisburd (2022)'!$A$56</definedName>
    <definedName name="Check61" localSheetId="29">'IP-Braga (2007)'!$A$56</definedName>
    <definedName name="Check61" localSheetId="50">'IP-Braga (2014)'!$A$56</definedName>
    <definedName name="Check61" localSheetId="35">'IP-Braga et al (2012)'!$A$56</definedName>
    <definedName name="Check61" localSheetId="42">'IP-Braga et al (2015)'!$A$56</definedName>
    <definedName name="Check61" localSheetId="20">'IP-Braga et al (2019)'!$A$56</definedName>
    <definedName name="Check61" localSheetId="43">'IP-Braga et al (2019)-disorder'!$A$56</definedName>
    <definedName name="Check61" localSheetId="41">'IP-Braga et al (2019)-hot spots'!$A$56</definedName>
    <definedName name="Check61" localSheetId="44">'IP-Cano (2024)'!$A$56</definedName>
    <definedName name="Check61" localSheetId="49">'IP-Caputi (2017)'!$A$56</definedName>
    <definedName name="Check61" localSheetId="45">'IP-Distler (2011)'!$A$56</definedName>
    <definedName name="Check61" localSheetId="21">'IP-Erke (2009)'!$A$56</definedName>
    <definedName name="Check61" localSheetId="22">'IP-Guerette (2009)'!$A$56</definedName>
    <definedName name="Check61" localSheetId="19">'IP-Hinkle 2020'!$A$56</definedName>
    <definedName name="Check61" localSheetId="51">'IP-Mazerolle (2013)'!$A$56</definedName>
    <definedName name="Check61" localSheetId="52">'IP-O''Brien (2019)'!$A$56</definedName>
    <definedName name="Check61" localSheetId="53">'IP-Petersen (2022)'!$A$56</definedName>
    <definedName name="Check61" localSheetId="59">'IP-Petersen (2023)'!$A$56</definedName>
    <definedName name="Check61" localSheetId="58">'IP-Petersen (2024)'!$A$56</definedName>
    <definedName name="Check61" localSheetId="61">'IP-Sherman (1990)'!$A$56</definedName>
    <definedName name="Check61" localSheetId="60">'IP-Turchan (2024)'!$A$56</definedName>
    <definedName name="Check61" localSheetId="62">'IP-Wadsworth (2025)'!$A$56</definedName>
    <definedName name="Check61" localSheetId="64">'IP-Weisburd (2004)'!$A$56</definedName>
    <definedName name="Check61" localSheetId="63">'IP-Weisburd (2024)'!$A$56</definedName>
    <definedName name="Check61" localSheetId="18">'IP-Werb 2011'!$A$56</definedName>
    <definedName name="Check61" localSheetId="65">'IP-West (2004)'!$A$56</definedName>
    <definedName name="Check62" localSheetId="7">'CA-Braga et al 2019'!$A$57</definedName>
    <definedName name="Check62" localSheetId="26">'CA-Casteel &amp; Peek-Asa (2001)'!$A$57</definedName>
    <definedName name="Check62" localSheetId="27">'CA-Elder et al (2002)'!$A$57</definedName>
    <definedName name="Check62" localSheetId="32">'CA-Ennet et al (1994)'!$A$57</definedName>
    <definedName name="Check62" localSheetId="8">'CA-Erke (2009)'!$A$57</definedName>
    <definedName name="Check62" localSheetId="31">'CA-Goss et al (2008)'!$A$57</definedName>
    <definedName name="Check62" localSheetId="9">'CA-Guerette (2009)'!$A$57</definedName>
    <definedName name="Check62" localSheetId="33">'CA-Hahn et al (2005)'!$A$57</definedName>
    <definedName name="Check62" localSheetId="36">'CA-Hanson et al (2007)'!$A$57</definedName>
    <definedName name="Check62" localSheetId="6">'CA-Hinkle 2020'!$A$57</definedName>
    <definedName name="Check62" localSheetId="11">'CA-Hodgkinson (2009)'!$A$57</definedName>
    <definedName name="Check62" localSheetId="10">'CA-Jabar (2019)'!$A$57</definedName>
    <definedName name="Check62" localSheetId="40">'CA-Kopittke &amp; Ramos (2021)'!$A$57</definedName>
    <definedName name="Check62" localSheetId="37">'CA-Kopittke-Winogrom (2019)'!$A$57</definedName>
    <definedName name="Check62" localSheetId="13">'CA-Lum et al 2020'!$A$57</definedName>
    <definedName name="Check62" localSheetId="56">'CA-Mazerolle et al (2007)'!$A$57</definedName>
    <definedName name="Check62" localSheetId="16">'CA-Meissner et al (2012)'!$A$57</definedName>
    <definedName name="Check62" localSheetId="17">'CA-Petrosino et al (2015)'!$A$57</definedName>
    <definedName name="Check62" localSheetId="54">'CA-Silva (2018)'!$A$57</definedName>
    <definedName name="Check62" localSheetId="14">'CA-Weisburd et al (2010)'!$A$57</definedName>
    <definedName name="Check62" localSheetId="5">'CA-Werb 2011'!$A$57</definedName>
    <definedName name="Check62" localSheetId="12">'CA-Williams et al (2021)'!$A$57</definedName>
    <definedName name="Check62" localSheetId="55">'CA-Wilson et al (2011)'!$A$57</definedName>
    <definedName name="Check62" localSheetId="57">'CA-Wilson et al (2018)'!$A$57</definedName>
    <definedName name="Check62" localSheetId="38">'CA-Wong et al (2012)'!$A$57</definedName>
    <definedName name="Check62" localSheetId="39">'CA-Wong et al (2016)'!$A$57</definedName>
    <definedName name="Check62" localSheetId="15">'CA-Zeoli et al (2017)'!$A$57</definedName>
    <definedName name="Check62" localSheetId="46">'IP- Engel et al (2020)'!$A$57</definedName>
    <definedName name="Check62" localSheetId="47">'IP- Koper (2006)'!$A$57</definedName>
    <definedName name="Check62" localSheetId="48">'IP- Lee (2016)'!$A$57</definedName>
    <definedName name="Check62" localSheetId="23">'IP-Adams (2003)'!$A$57</definedName>
    <definedName name="Check62" localSheetId="24">'IP-Arafat et (2019)'!$A$57</definedName>
    <definedName name="Check62" localSheetId="25">'IP-Bergen et (2014)'!$A$57</definedName>
    <definedName name="Check62" localSheetId="28">'IP-Blair et al 2021'!$A$57</definedName>
    <definedName name="Check62" localSheetId="30">'IP-Braga &amp; Weisburd (2012)'!$A$57</definedName>
    <definedName name="Check62" localSheetId="34">'IP-Braga &amp; Weisburd (2022)'!$A$57</definedName>
    <definedName name="Check62" localSheetId="29">'IP-Braga (2007)'!$A$57</definedName>
    <definedName name="Check62" localSheetId="50">'IP-Braga (2014)'!$A$57</definedName>
    <definedName name="Check62" localSheetId="35">'IP-Braga et al (2012)'!$A$57</definedName>
    <definedName name="Check62" localSheetId="42">'IP-Braga et al (2015)'!$A$57</definedName>
    <definedName name="Check62" localSheetId="20">'IP-Braga et al (2019)'!$A$57</definedName>
    <definedName name="Check62" localSheetId="43">'IP-Braga et al (2019)-disorder'!$A$57</definedName>
    <definedName name="Check62" localSheetId="41">'IP-Braga et al (2019)-hot spots'!$A$57</definedName>
    <definedName name="Check62" localSheetId="44">'IP-Cano (2024)'!$A$57</definedName>
    <definedName name="Check62" localSheetId="49">'IP-Caputi (2017)'!$A$57</definedName>
    <definedName name="Check62" localSheetId="45">'IP-Distler (2011)'!$A$57</definedName>
    <definedName name="Check62" localSheetId="21">'IP-Erke (2009)'!$A$57</definedName>
    <definedName name="Check62" localSheetId="22">'IP-Guerette (2009)'!$A$57</definedName>
    <definedName name="Check62" localSheetId="19">'IP-Hinkle 2020'!$A$57</definedName>
    <definedName name="Check62" localSheetId="51">'IP-Mazerolle (2013)'!$A$57</definedName>
    <definedName name="Check62" localSheetId="52">'IP-O''Brien (2019)'!$A$57</definedName>
    <definedName name="Check62" localSheetId="53">'IP-Petersen (2022)'!$A$57</definedName>
    <definedName name="Check62" localSheetId="59">'IP-Petersen (2023)'!$A$57</definedName>
    <definedName name="Check62" localSheetId="58">'IP-Petersen (2024)'!$A$57</definedName>
    <definedName name="Check62" localSheetId="61">'IP-Sherman (1990)'!$A$57</definedName>
    <definedName name="Check62" localSheetId="60">'IP-Turchan (2024)'!$A$57</definedName>
    <definedName name="Check62" localSheetId="62">'IP-Wadsworth (2025)'!$A$57</definedName>
    <definedName name="Check62" localSheetId="64">'IP-Weisburd (2004)'!$A$57</definedName>
    <definedName name="Check62" localSheetId="63">'IP-Weisburd (2024)'!$A$57</definedName>
    <definedName name="Check62" localSheetId="18">'IP-Werb 2011'!$A$57</definedName>
    <definedName name="Check62" localSheetId="65">'IP-West (2004)'!$A$57</definedName>
    <definedName name="Check63" localSheetId="7">'CA-Braga et al 2019'!$A$58</definedName>
    <definedName name="Check63" localSheetId="26">'CA-Casteel &amp; Peek-Asa (2001)'!$A$58</definedName>
    <definedName name="Check63" localSheetId="27">'CA-Elder et al (2002)'!$A$58</definedName>
    <definedName name="Check63" localSheetId="32">'CA-Ennet et al (1994)'!$A$58</definedName>
    <definedName name="Check63" localSheetId="8">'CA-Erke (2009)'!$A$58</definedName>
    <definedName name="Check63" localSheetId="31">'CA-Goss et al (2008)'!$A$58</definedName>
    <definedName name="Check63" localSheetId="9">'CA-Guerette (2009)'!$A$58</definedName>
    <definedName name="Check63" localSheetId="33">'CA-Hahn et al (2005)'!$A$58</definedName>
    <definedName name="Check63" localSheetId="36">'CA-Hanson et al (2007)'!$A$58</definedName>
    <definedName name="Check63" localSheetId="6">'CA-Hinkle 2020'!$A$58</definedName>
    <definedName name="Check63" localSheetId="11">'CA-Hodgkinson (2009)'!$A$58</definedName>
    <definedName name="Check63" localSheetId="10">'CA-Jabar (2019)'!$A$58</definedName>
    <definedName name="Check63" localSheetId="40">'CA-Kopittke &amp; Ramos (2021)'!$A$58</definedName>
    <definedName name="Check63" localSheetId="37">'CA-Kopittke-Winogrom (2019)'!$A$58</definedName>
    <definedName name="Check63" localSheetId="13">'CA-Lum et al 2020'!$A$58</definedName>
    <definedName name="Check63" localSheetId="56">'CA-Mazerolle et al (2007)'!$A$58</definedName>
    <definedName name="Check63" localSheetId="16">'CA-Meissner et al (2012)'!$A$58</definedName>
    <definedName name="Check63" localSheetId="17">'CA-Petrosino et al (2015)'!$A$58</definedName>
    <definedName name="Check63" localSheetId="54">'CA-Silva (2018)'!$A$58</definedName>
    <definedName name="Check63" localSheetId="14">'CA-Weisburd et al (2010)'!$A$58</definedName>
    <definedName name="Check63" localSheetId="5">'CA-Werb 2011'!$A$58</definedName>
    <definedName name="Check63" localSheetId="12">'CA-Williams et al (2021)'!$A$58</definedName>
    <definedName name="Check63" localSheetId="55">'CA-Wilson et al (2011)'!$A$58</definedName>
    <definedName name="Check63" localSheetId="57">'CA-Wilson et al (2018)'!$A$58</definedName>
    <definedName name="Check63" localSheetId="38">'CA-Wong et al (2012)'!$A$58</definedName>
    <definedName name="Check63" localSheetId="39">'CA-Wong et al (2016)'!$A$58</definedName>
    <definedName name="Check63" localSheetId="15">'CA-Zeoli et al (2017)'!$A$58</definedName>
    <definedName name="Check63" localSheetId="46">'IP- Engel et al (2020)'!$A$58</definedName>
    <definedName name="Check63" localSheetId="47">'IP- Koper (2006)'!$A$58</definedName>
    <definedName name="Check63" localSheetId="48">'IP- Lee (2016)'!$A$58</definedName>
    <definedName name="Check63" localSheetId="23">'IP-Adams (2003)'!$A$58</definedName>
    <definedName name="Check63" localSheetId="24">'IP-Arafat et (2019)'!$A$58</definedName>
    <definedName name="Check63" localSheetId="25">'IP-Bergen et (2014)'!$A$58</definedName>
    <definedName name="Check63" localSheetId="28">'IP-Blair et al 2021'!$A$58</definedName>
    <definedName name="Check63" localSheetId="30">'IP-Braga &amp; Weisburd (2012)'!$A$58</definedName>
    <definedName name="Check63" localSheetId="34">'IP-Braga &amp; Weisburd (2022)'!$A$58</definedName>
    <definedName name="Check63" localSheetId="29">'IP-Braga (2007)'!$A$58</definedName>
    <definedName name="Check63" localSheetId="50">'IP-Braga (2014)'!$A$58</definedName>
    <definedName name="Check63" localSheetId="35">'IP-Braga et al (2012)'!$A$58</definedName>
    <definedName name="Check63" localSheetId="42">'IP-Braga et al (2015)'!$A$58</definedName>
    <definedName name="Check63" localSheetId="20">'IP-Braga et al (2019)'!$A$58</definedName>
    <definedName name="Check63" localSheetId="43">'IP-Braga et al (2019)-disorder'!$A$58</definedName>
    <definedName name="Check63" localSheetId="41">'IP-Braga et al (2019)-hot spots'!$A$58</definedName>
    <definedName name="Check63" localSheetId="44">'IP-Cano (2024)'!$A$58</definedName>
    <definedName name="Check63" localSheetId="49">'IP-Caputi (2017)'!$A$58</definedName>
    <definedName name="Check63" localSheetId="45">'IP-Distler (2011)'!$A$58</definedName>
    <definedName name="Check63" localSheetId="21">'IP-Erke (2009)'!$A$58</definedName>
    <definedName name="Check63" localSheetId="22">'IP-Guerette (2009)'!$A$58</definedName>
    <definedName name="Check63" localSheetId="19">'IP-Hinkle 2020'!$A$58</definedName>
    <definedName name="Check63" localSheetId="51">'IP-Mazerolle (2013)'!$A$58</definedName>
    <definedName name="Check63" localSheetId="52">'IP-O''Brien (2019)'!$A$58</definedName>
    <definedName name="Check63" localSheetId="53">'IP-Petersen (2022)'!$A$58</definedName>
    <definedName name="Check63" localSheetId="59">'IP-Petersen (2023)'!$A$58</definedName>
    <definedName name="Check63" localSheetId="58">'IP-Petersen (2024)'!$A$58</definedName>
    <definedName name="Check63" localSheetId="61">'IP-Sherman (1990)'!$A$58</definedName>
    <definedName name="Check63" localSheetId="60">'IP-Turchan (2024)'!$A$58</definedName>
    <definedName name="Check63" localSheetId="62">'IP-Wadsworth (2025)'!$A$58</definedName>
    <definedName name="Check63" localSheetId="64">'IP-Weisburd (2004)'!$A$58</definedName>
    <definedName name="Check63" localSheetId="63">'IP-Weisburd (2024)'!$A$58</definedName>
    <definedName name="Check63" localSheetId="18">'IP-Werb 2011'!$A$58</definedName>
    <definedName name="Check63" localSheetId="65">'IP-West (2004)'!$A$58</definedName>
    <definedName name="Check64" localSheetId="7">'CA-Braga et al 2019'!$A$60</definedName>
    <definedName name="Check64" localSheetId="26">'CA-Casteel &amp; Peek-Asa (2001)'!$A$60</definedName>
    <definedName name="Check64" localSheetId="27">'CA-Elder et al (2002)'!$A$60</definedName>
    <definedName name="Check64" localSheetId="32">'CA-Ennet et al (1994)'!$A$60</definedName>
    <definedName name="Check64" localSheetId="8">'CA-Erke (2009)'!$A$60</definedName>
    <definedName name="Check64" localSheetId="31">'CA-Goss et al (2008)'!$A$60</definedName>
    <definedName name="Check64" localSheetId="9">'CA-Guerette (2009)'!$A$60</definedName>
    <definedName name="Check64" localSheetId="33">'CA-Hahn et al (2005)'!$A$60</definedName>
    <definedName name="Check64" localSheetId="36">'CA-Hanson et al (2007)'!$A$60</definedName>
    <definedName name="Check64" localSheetId="6">'CA-Hinkle 2020'!$A$60</definedName>
    <definedName name="Check64" localSheetId="11">'CA-Hodgkinson (2009)'!$A$60</definedName>
    <definedName name="Check64" localSheetId="10">'CA-Jabar (2019)'!$A$60</definedName>
    <definedName name="Check64" localSheetId="40">'CA-Kopittke &amp; Ramos (2021)'!$A$60</definedName>
    <definedName name="Check64" localSheetId="37">'CA-Kopittke-Winogrom (2019)'!$A$60</definedName>
    <definedName name="Check64" localSheetId="13">'CA-Lum et al 2020'!$A$60</definedName>
    <definedName name="Check64" localSheetId="56">'CA-Mazerolle et al (2007)'!$A$60</definedName>
    <definedName name="Check64" localSheetId="16">'CA-Meissner et al (2012)'!$A$60</definedName>
    <definedName name="Check64" localSheetId="17">'CA-Petrosino et al (2015)'!$A$60</definedName>
    <definedName name="Check64" localSheetId="54">'CA-Silva (2018)'!$A$60</definedName>
    <definedName name="Check64" localSheetId="14">'CA-Weisburd et al (2010)'!$A$60</definedName>
    <definedName name="Check64" localSheetId="5">'CA-Werb 2011'!$A$60</definedName>
    <definedName name="Check64" localSheetId="12">'CA-Williams et al (2021)'!$A$60</definedName>
    <definedName name="Check64" localSheetId="55">'CA-Wilson et al (2011)'!$A$60</definedName>
    <definedName name="Check64" localSheetId="57">'CA-Wilson et al (2018)'!$A$60</definedName>
    <definedName name="Check64" localSheetId="38">'CA-Wong et al (2012)'!$A$60</definedName>
    <definedName name="Check64" localSheetId="39">'CA-Wong et al (2016)'!$A$60</definedName>
    <definedName name="Check64" localSheetId="15">'CA-Zeoli et al (2017)'!$A$60</definedName>
    <definedName name="Check64" localSheetId="46">'IP- Engel et al (2020)'!$A$60</definedName>
    <definedName name="Check64" localSheetId="47">'IP- Koper (2006)'!$A$60</definedName>
    <definedName name="Check64" localSheetId="48">'IP- Lee (2016)'!$A$60</definedName>
    <definedName name="Check64" localSheetId="23">'IP-Adams (2003)'!$A$60</definedName>
    <definedName name="Check64" localSheetId="24">'IP-Arafat et (2019)'!$A$60</definedName>
    <definedName name="Check64" localSheetId="25">'IP-Bergen et (2014)'!$A$60</definedName>
    <definedName name="Check64" localSheetId="28">'IP-Blair et al 2021'!$A$60</definedName>
    <definedName name="Check64" localSheetId="30">'IP-Braga &amp; Weisburd (2012)'!$A$60</definedName>
    <definedName name="Check64" localSheetId="34">'IP-Braga &amp; Weisburd (2022)'!$A$60</definedName>
    <definedName name="Check64" localSheetId="29">'IP-Braga (2007)'!$A$60</definedName>
    <definedName name="Check64" localSheetId="50">'IP-Braga (2014)'!$A$60</definedName>
    <definedName name="Check64" localSheetId="35">'IP-Braga et al (2012)'!$A$60</definedName>
    <definedName name="Check64" localSheetId="42">'IP-Braga et al (2015)'!$A$60</definedName>
    <definedName name="Check64" localSheetId="20">'IP-Braga et al (2019)'!$A$60</definedName>
    <definedName name="Check64" localSheetId="43">'IP-Braga et al (2019)-disorder'!$A$60</definedName>
    <definedName name="Check64" localSheetId="41">'IP-Braga et al (2019)-hot spots'!$A$60</definedName>
    <definedName name="Check64" localSheetId="44">'IP-Cano (2024)'!$A$60</definedName>
    <definedName name="Check64" localSheetId="49">'IP-Caputi (2017)'!$A$60</definedName>
    <definedName name="Check64" localSheetId="45">'IP-Distler (2011)'!$A$60</definedName>
    <definedName name="Check64" localSheetId="21">'IP-Erke (2009)'!$A$60</definedName>
    <definedName name="Check64" localSheetId="22">'IP-Guerette (2009)'!$A$60</definedName>
    <definedName name="Check64" localSheetId="19">'IP-Hinkle 2020'!$A$60</definedName>
    <definedName name="Check64" localSheetId="51">'IP-Mazerolle (2013)'!$A$60</definedName>
    <definedName name="Check64" localSheetId="52">'IP-O''Brien (2019)'!$A$60</definedName>
    <definedName name="Check64" localSheetId="53">'IP-Petersen (2022)'!$A$60</definedName>
    <definedName name="Check64" localSheetId="59">'IP-Petersen (2023)'!$A$60</definedName>
    <definedName name="Check64" localSheetId="58">'IP-Petersen (2024)'!$A$60</definedName>
    <definedName name="Check64" localSheetId="61">'IP-Sherman (1990)'!$A$60</definedName>
    <definedName name="Check64" localSheetId="60">'IP-Turchan (2024)'!$A$60</definedName>
    <definedName name="Check64" localSheetId="62">'IP-Wadsworth (2025)'!$A$60</definedName>
    <definedName name="Check64" localSheetId="64">'IP-Weisburd (2004)'!$A$60</definedName>
    <definedName name="Check64" localSheetId="63">'IP-Weisburd (2024)'!$A$60</definedName>
    <definedName name="Check64" localSheetId="18">'IP-Werb 2011'!$A$60</definedName>
    <definedName name="Check64" localSheetId="65">'IP-West (2004)'!$A$60</definedName>
    <definedName name="Check65" localSheetId="7">'CA-Braga et al 2019'!$A$63</definedName>
    <definedName name="Check65" localSheetId="26">'CA-Casteel &amp; Peek-Asa (2001)'!$A$63</definedName>
    <definedName name="Check65" localSheetId="27">'CA-Elder et al (2002)'!$A$63</definedName>
    <definedName name="Check65" localSheetId="32">'CA-Ennet et al (1994)'!$A$63</definedName>
    <definedName name="Check65" localSheetId="8">'CA-Erke (2009)'!$A$63</definedName>
    <definedName name="Check65" localSheetId="31">'CA-Goss et al (2008)'!$A$63</definedName>
    <definedName name="Check65" localSheetId="9">'CA-Guerette (2009)'!$A$63</definedName>
    <definedName name="Check65" localSheetId="33">'CA-Hahn et al (2005)'!$A$63</definedName>
    <definedName name="Check65" localSheetId="36">'CA-Hanson et al (2007)'!$A$63</definedName>
    <definedName name="Check65" localSheetId="6">'CA-Hinkle 2020'!$A$63</definedName>
    <definedName name="Check65" localSheetId="11">'CA-Hodgkinson (2009)'!$A$63</definedName>
    <definedName name="Check65" localSheetId="10">'CA-Jabar (2019)'!$A$63</definedName>
    <definedName name="Check65" localSheetId="40">'CA-Kopittke &amp; Ramos (2021)'!$A$63</definedName>
    <definedName name="Check65" localSheetId="37">'CA-Kopittke-Winogrom (2019)'!$A$63</definedName>
    <definedName name="Check65" localSheetId="13">'CA-Lum et al 2020'!$A$63</definedName>
    <definedName name="Check65" localSheetId="56">'CA-Mazerolle et al (2007)'!$A$63</definedName>
    <definedName name="Check65" localSheetId="16">'CA-Meissner et al (2012)'!$A$63</definedName>
    <definedName name="Check65" localSheetId="17">'CA-Petrosino et al (2015)'!$A$63</definedName>
    <definedName name="Check65" localSheetId="54">'CA-Silva (2018)'!$A$63</definedName>
    <definedName name="Check65" localSheetId="14">'CA-Weisburd et al (2010)'!$A$63</definedName>
    <definedName name="Check65" localSheetId="5">'CA-Werb 2011'!$A$63</definedName>
    <definedName name="Check65" localSheetId="12">'CA-Williams et al (2021)'!$A$63</definedName>
    <definedName name="Check65" localSheetId="55">'CA-Wilson et al (2011)'!$A$63</definedName>
    <definedName name="Check65" localSheetId="57">'CA-Wilson et al (2018)'!$A$63</definedName>
    <definedName name="Check65" localSheetId="38">'CA-Wong et al (2012)'!$A$63</definedName>
    <definedName name="Check65" localSheetId="39">'CA-Wong et al (2016)'!$A$63</definedName>
    <definedName name="Check65" localSheetId="15">'CA-Zeoli et al (2017)'!$A$63</definedName>
    <definedName name="Check65" localSheetId="46">'IP- Engel et al (2020)'!$A$63</definedName>
    <definedName name="Check65" localSheetId="47">'IP- Koper (2006)'!$A$63</definedName>
    <definedName name="Check65" localSheetId="48">'IP- Lee (2016)'!$A$63</definedName>
    <definedName name="Check65" localSheetId="23">'IP-Adams (2003)'!$A$63</definedName>
    <definedName name="Check65" localSheetId="24">'IP-Arafat et (2019)'!$A$63</definedName>
    <definedName name="Check65" localSheetId="25">'IP-Bergen et (2014)'!$A$63</definedName>
    <definedName name="Check65" localSheetId="28">'IP-Blair et al 2021'!$A$63</definedName>
    <definedName name="Check65" localSheetId="30">'IP-Braga &amp; Weisburd (2012)'!$A$63</definedName>
    <definedName name="Check65" localSheetId="34">'IP-Braga &amp; Weisburd (2022)'!$A$63</definedName>
    <definedName name="Check65" localSheetId="29">'IP-Braga (2007)'!$A$63</definedName>
    <definedName name="Check65" localSheetId="50">'IP-Braga (2014)'!$A$63</definedName>
    <definedName name="Check65" localSheetId="35">'IP-Braga et al (2012)'!$A$63</definedName>
    <definedName name="Check65" localSheetId="42">'IP-Braga et al (2015)'!$A$63</definedName>
    <definedName name="Check65" localSheetId="20">'IP-Braga et al (2019)'!$A$63</definedName>
    <definedName name="Check65" localSheetId="43">'IP-Braga et al (2019)-disorder'!$A$63</definedName>
    <definedName name="Check65" localSheetId="41">'IP-Braga et al (2019)-hot spots'!$A$63</definedName>
    <definedName name="Check65" localSheetId="44">'IP-Cano (2024)'!$A$63</definedName>
    <definedName name="Check65" localSheetId="49">'IP-Caputi (2017)'!$A$63</definedName>
    <definedName name="Check65" localSheetId="45">'IP-Distler (2011)'!$A$63</definedName>
    <definedName name="Check65" localSheetId="21">'IP-Erke (2009)'!$A$63</definedName>
    <definedName name="Check65" localSheetId="22">'IP-Guerette (2009)'!$A$63</definedName>
    <definedName name="Check65" localSheetId="19">'IP-Hinkle 2020'!$A$63</definedName>
    <definedName name="Check65" localSheetId="51">'IP-Mazerolle (2013)'!$A$63</definedName>
    <definedName name="Check65" localSheetId="52">'IP-O''Brien (2019)'!$A$63</definedName>
    <definedName name="Check65" localSheetId="53">'IP-Petersen (2022)'!$A$63</definedName>
    <definedName name="Check65" localSheetId="59">'IP-Petersen (2023)'!$A$63</definedName>
    <definedName name="Check65" localSheetId="58">'IP-Petersen (2024)'!$A$63</definedName>
    <definedName name="Check65" localSheetId="61">'IP-Sherman (1990)'!$A$63</definedName>
    <definedName name="Check65" localSheetId="60">'IP-Turchan (2024)'!$A$63</definedName>
    <definedName name="Check65" localSheetId="62">'IP-Wadsworth (2025)'!$A$63</definedName>
    <definedName name="Check65" localSheetId="64">'IP-Weisburd (2004)'!$A$63</definedName>
    <definedName name="Check65" localSheetId="63">'IP-Weisburd (2024)'!$A$63</definedName>
    <definedName name="Check65" localSheetId="18">'IP-Werb 2011'!$A$63</definedName>
    <definedName name="Check65" localSheetId="65">'IP-West (2004)'!$A$63</definedName>
    <definedName name="Check66" localSheetId="7">'CA-Braga et al 2019'!$A$64</definedName>
    <definedName name="Check66" localSheetId="26">'CA-Casteel &amp; Peek-Asa (2001)'!$A$64</definedName>
    <definedName name="Check66" localSheetId="27">'CA-Elder et al (2002)'!$A$64</definedName>
    <definedName name="Check66" localSheetId="32">'CA-Ennet et al (1994)'!$A$64</definedName>
    <definedName name="Check66" localSheetId="8">'CA-Erke (2009)'!$A$64</definedName>
    <definedName name="Check66" localSheetId="31">'CA-Goss et al (2008)'!$A$64</definedName>
    <definedName name="Check66" localSheetId="9">'CA-Guerette (2009)'!$A$64</definedName>
    <definedName name="Check66" localSheetId="33">'CA-Hahn et al (2005)'!$A$64</definedName>
    <definedName name="Check66" localSheetId="36">'CA-Hanson et al (2007)'!$A$64</definedName>
    <definedName name="Check66" localSheetId="6">'CA-Hinkle 2020'!$A$64</definedName>
    <definedName name="Check66" localSheetId="11">'CA-Hodgkinson (2009)'!$A$64</definedName>
    <definedName name="Check66" localSheetId="10">'CA-Jabar (2019)'!$A$64</definedName>
    <definedName name="Check66" localSheetId="40">'CA-Kopittke &amp; Ramos (2021)'!$A$65</definedName>
    <definedName name="Check66" localSheetId="37">'CA-Kopittke-Winogrom (2019)'!$A$65</definedName>
    <definedName name="Check66" localSheetId="13">'CA-Lum et al 2020'!$A$64</definedName>
    <definedName name="Check66" localSheetId="56">'CA-Mazerolle et al (2007)'!$A$65</definedName>
    <definedName name="Check66" localSheetId="16">'CA-Meissner et al (2012)'!$A$64</definedName>
    <definedName name="Check66" localSheetId="17">'CA-Petrosino et al (2015)'!$A$64</definedName>
    <definedName name="Check66" localSheetId="54">'CA-Silva (2018)'!$A$65</definedName>
    <definedName name="Check66" localSheetId="14">'CA-Weisburd et al (2010)'!$A$64</definedName>
    <definedName name="Check66" localSheetId="5">'CA-Werb 2011'!$A$64</definedName>
    <definedName name="Check66" localSheetId="12">'CA-Williams et al (2021)'!$A$64</definedName>
    <definedName name="Check66" localSheetId="55">'CA-Wilson et al (2011)'!$A$65</definedName>
    <definedName name="Check66" localSheetId="57">'CA-Wilson et al (2018)'!$A$65</definedName>
    <definedName name="Check66" localSheetId="38">'CA-Wong et al (2012)'!$A$65</definedName>
    <definedName name="Check66" localSheetId="39">'CA-Wong et al (2016)'!$A$65</definedName>
    <definedName name="Check66" localSheetId="15">'CA-Zeoli et al (2017)'!$A$64</definedName>
    <definedName name="Check66" localSheetId="46">'IP- Engel et al (2020)'!$A$64</definedName>
    <definedName name="Check66" localSheetId="47">'IP- Koper (2006)'!$A$64</definedName>
    <definedName name="Check66" localSheetId="48">'IP- Lee (2016)'!$A$64</definedName>
    <definedName name="Check66" localSheetId="23">'IP-Adams (2003)'!$A$64</definedName>
    <definedName name="Check66" localSheetId="24">'IP-Arafat et (2019)'!$A$64</definedName>
    <definedName name="Check66" localSheetId="25">'IP-Bergen et (2014)'!$A$64</definedName>
    <definedName name="Check66" localSheetId="28">'IP-Blair et al 2021'!$A$64</definedName>
    <definedName name="Check66" localSheetId="30">'IP-Braga &amp; Weisburd (2012)'!$A$64</definedName>
    <definedName name="Check66" localSheetId="34">'IP-Braga &amp; Weisburd (2022)'!$A$64</definedName>
    <definedName name="Check66" localSheetId="29">'IP-Braga (2007)'!$A$64</definedName>
    <definedName name="Check66" localSheetId="50">'IP-Braga (2014)'!$A$65</definedName>
    <definedName name="Check66" localSheetId="35">'IP-Braga et al (2012)'!$A$64</definedName>
    <definedName name="Check66" localSheetId="42">'IP-Braga et al (2015)'!$A$64</definedName>
    <definedName name="Check66" localSheetId="20">'IP-Braga et al (2019)'!$A$64</definedName>
    <definedName name="Check66" localSheetId="43">'IP-Braga et al (2019)-disorder'!$A$64</definedName>
    <definedName name="Check66" localSheetId="41">'IP-Braga et al (2019)-hot spots'!$A$64</definedName>
    <definedName name="Check66" localSheetId="44">'IP-Cano (2024)'!$A$64</definedName>
    <definedName name="Check66" localSheetId="49">'IP-Caputi (2017)'!$A$65</definedName>
    <definedName name="Check66" localSheetId="45">'IP-Distler (2011)'!$A$64</definedName>
    <definedName name="Check66" localSheetId="21">'IP-Erke (2009)'!$A$64</definedName>
    <definedName name="Check66" localSheetId="22">'IP-Guerette (2009)'!$A$64</definedName>
    <definedName name="Check66" localSheetId="19">'IP-Hinkle 2020'!$A$64</definedName>
    <definedName name="Check66" localSheetId="51">'IP-Mazerolle (2013)'!$A$65</definedName>
    <definedName name="Check66" localSheetId="52">'IP-O''Brien (2019)'!$A$65</definedName>
    <definedName name="Check66" localSheetId="53">'IP-Petersen (2022)'!$A$65</definedName>
    <definedName name="Check66" localSheetId="59">'IP-Petersen (2023)'!$A$65</definedName>
    <definedName name="Check66" localSheetId="58">'IP-Petersen (2024)'!$A$65</definedName>
    <definedName name="Check66" localSheetId="61">'IP-Sherman (1990)'!$A$65</definedName>
    <definedName name="Check66" localSheetId="60">'IP-Turchan (2024)'!$A$65</definedName>
    <definedName name="Check66" localSheetId="62">'IP-Wadsworth (2025)'!$A$65</definedName>
    <definedName name="Check66" localSheetId="64">'IP-Weisburd (2004)'!$A$65</definedName>
    <definedName name="Check66" localSheetId="63">'IP-Weisburd (2024)'!$A$65</definedName>
    <definedName name="Check66" localSheetId="18">'IP-Werb 2011'!$A$64</definedName>
    <definedName name="Check66" localSheetId="65">'IP-West (2004)'!$A$65</definedName>
    <definedName name="Check7" localSheetId="7">'CA-Braga et al 2019'!$A$10</definedName>
    <definedName name="Check7" localSheetId="26">'CA-Casteel &amp; Peek-Asa (2001)'!$A$10</definedName>
    <definedName name="Check7" localSheetId="27">'CA-Elder et al (2002)'!$A$10</definedName>
    <definedName name="Check7" localSheetId="32">'CA-Ennet et al (1994)'!$A$10</definedName>
    <definedName name="Check7" localSheetId="8">'CA-Erke (2009)'!$A$10</definedName>
    <definedName name="Check7" localSheetId="31">'CA-Goss et al (2008)'!$A$10</definedName>
    <definedName name="Check7" localSheetId="9">'CA-Guerette (2009)'!$A$10</definedName>
    <definedName name="Check7" localSheetId="33">'CA-Hahn et al (2005)'!$A$10</definedName>
    <definedName name="Check7" localSheetId="36">'CA-Hanson et al (2007)'!$A$10</definedName>
    <definedName name="Check7" localSheetId="6">'CA-Hinkle 2020'!$A$10</definedName>
    <definedName name="Check7" localSheetId="11">'CA-Hodgkinson (2009)'!$A$10</definedName>
    <definedName name="Check7" localSheetId="10">'CA-Jabar (2019)'!$A$10</definedName>
    <definedName name="Check7" localSheetId="40">'CA-Kopittke &amp; Ramos (2021)'!$A$10</definedName>
    <definedName name="Check7" localSheetId="37">'CA-Kopittke-Winogrom (2019)'!$A$10</definedName>
    <definedName name="Check7" localSheetId="13">'CA-Lum et al 2020'!$A$10</definedName>
    <definedName name="Check7" localSheetId="56">'CA-Mazerolle et al (2007)'!$A$10</definedName>
    <definedName name="Check7" localSheetId="16">'CA-Meissner et al (2012)'!$A$10</definedName>
    <definedName name="Check7" localSheetId="17">'CA-Petrosino et al (2015)'!$A$10</definedName>
    <definedName name="Check7" localSheetId="54">'CA-Silva (2018)'!$A$10</definedName>
    <definedName name="Check7" localSheetId="14">'CA-Weisburd et al (2010)'!$A$10</definedName>
    <definedName name="Check7" localSheetId="5">'CA-Werb 2011'!$A$10</definedName>
    <definedName name="Check7" localSheetId="12">'CA-Williams et al (2021)'!$A$10</definedName>
    <definedName name="Check7" localSheetId="55">'CA-Wilson et al (2011)'!$A$10</definedName>
    <definedName name="Check7" localSheetId="57">'CA-Wilson et al (2018)'!$A$10</definedName>
    <definedName name="Check7" localSheetId="38">'CA-Wong et al (2012)'!$A$10</definedName>
    <definedName name="Check7" localSheetId="39">'CA-Wong et al (2016)'!$A$10</definedName>
    <definedName name="Check7" localSheetId="15">'CA-Zeoli et al (2017)'!$A$10</definedName>
    <definedName name="Check7" localSheetId="46">'IP- Engel et al (2020)'!$A$10</definedName>
    <definedName name="Check7" localSheetId="47">'IP- Koper (2006)'!$A$10</definedName>
    <definedName name="Check7" localSheetId="48">'IP- Lee (2016)'!$A$10</definedName>
    <definedName name="Check7" localSheetId="23">'IP-Adams (2003)'!$A$10</definedName>
    <definedName name="Check7" localSheetId="24">'IP-Arafat et (2019)'!$A$10</definedName>
    <definedName name="Check7" localSheetId="25">'IP-Bergen et (2014)'!$A$10</definedName>
    <definedName name="Check7" localSheetId="28">'IP-Blair et al 2021'!$A$10</definedName>
    <definedName name="Check7" localSheetId="30">'IP-Braga &amp; Weisburd (2012)'!$A$10</definedName>
    <definedName name="Check7" localSheetId="34">'IP-Braga &amp; Weisburd (2022)'!$A$10</definedName>
    <definedName name="Check7" localSheetId="29">'IP-Braga (2007)'!$A$10</definedName>
    <definedName name="Check7" localSheetId="50">'IP-Braga (2014)'!$A$10</definedName>
    <definedName name="Check7" localSheetId="35">'IP-Braga et al (2012)'!$A$10</definedName>
    <definedName name="Check7" localSheetId="42">'IP-Braga et al (2015)'!$A$10</definedName>
    <definedName name="Check7" localSheetId="20">'IP-Braga et al (2019)'!$A$10</definedName>
    <definedName name="Check7" localSheetId="43">'IP-Braga et al (2019)-disorder'!$A$10</definedName>
    <definedName name="Check7" localSheetId="41">'IP-Braga et al (2019)-hot spots'!$A$10</definedName>
    <definedName name="Check7" localSheetId="44">'IP-Cano (2024)'!$A$10</definedName>
    <definedName name="Check7" localSheetId="49">'IP-Caputi (2017)'!$A$10</definedName>
    <definedName name="Check7" localSheetId="45">'IP-Distler (2011)'!$A$10</definedName>
    <definedName name="Check7" localSheetId="21">'IP-Erke (2009)'!$A$10</definedName>
    <definedName name="Check7" localSheetId="22">'IP-Guerette (2009)'!$A$10</definedName>
    <definedName name="Check7" localSheetId="19">'IP-Hinkle 2020'!$A$10</definedName>
    <definedName name="Check7" localSheetId="51">'IP-Mazerolle (2013)'!$A$10</definedName>
    <definedName name="Check7" localSheetId="52">'IP-O''Brien (2019)'!$A$10</definedName>
    <definedName name="Check7" localSheetId="53">'IP-Petersen (2022)'!$A$10</definedName>
    <definedName name="Check7" localSheetId="59">'IP-Petersen (2023)'!$A$10</definedName>
    <definedName name="Check7" localSheetId="58">'IP-Petersen (2024)'!$A$10</definedName>
    <definedName name="Check7" localSheetId="61">'IP-Sherman (1990)'!$A$10</definedName>
    <definedName name="Check7" localSheetId="60">'IP-Turchan (2024)'!$A$10</definedName>
    <definedName name="Check7" localSheetId="62">'IP-Wadsworth (2025)'!$A$10</definedName>
    <definedName name="Check7" localSheetId="64">'IP-Weisburd (2004)'!$A$10</definedName>
    <definedName name="Check7" localSheetId="63">'IP-Weisburd (2024)'!$A$10</definedName>
    <definedName name="Check7" localSheetId="18">'IP-Werb 2011'!$A$10</definedName>
    <definedName name="Check7" localSheetId="65">'IP-West (2004)'!$A$10</definedName>
    <definedName name="Check98">Codes!$F$2</definedName>
    <definedName name="Check99">Codes!$F$3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4" i="19" l="1"/>
  <c r="B95" i="70"/>
  <c r="B86" i="70"/>
  <c r="B81" i="70"/>
  <c r="B75" i="70"/>
  <c r="B66" i="70"/>
  <c r="B51" i="70"/>
  <c r="B46" i="70"/>
  <c r="B43" i="70"/>
  <c r="B34" i="70"/>
  <c r="B29" i="70"/>
  <c r="B23" i="70"/>
  <c r="A22" i="70"/>
  <c r="B19" i="70"/>
  <c r="B11" i="70"/>
  <c r="B95" i="69"/>
  <c r="B86" i="69"/>
  <c r="B81" i="69"/>
  <c r="B75" i="69"/>
  <c r="B66" i="69"/>
  <c r="B51" i="69"/>
  <c r="B46" i="69"/>
  <c r="B43" i="69"/>
  <c r="B34" i="69"/>
  <c r="B29" i="69"/>
  <c r="B23" i="69"/>
  <c r="A22" i="69"/>
  <c r="B19" i="69"/>
  <c r="B11" i="69"/>
  <c r="B2" i="68"/>
  <c r="B1" i="68"/>
  <c r="B95" i="68"/>
  <c r="B86" i="68"/>
  <c r="B81" i="68"/>
  <c r="B75" i="68"/>
  <c r="B66" i="68"/>
  <c r="B82" i="68" s="1"/>
  <c r="B51" i="68"/>
  <c r="B46" i="68"/>
  <c r="B43" i="68"/>
  <c r="B97" i="68" s="1"/>
  <c r="B34" i="68"/>
  <c r="B29" i="68"/>
  <c r="B23" i="68"/>
  <c r="A22" i="68"/>
  <c r="B19" i="68"/>
  <c r="B11" i="68"/>
  <c r="B36" i="68" s="1"/>
  <c r="B29" i="67"/>
  <c r="B95" i="67"/>
  <c r="B86" i="67"/>
  <c r="B81" i="67"/>
  <c r="B75" i="67"/>
  <c r="B66" i="67"/>
  <c r="B82" i="67" s="1"/>
  <c r="B51" i="67"/>
  <c r="B46" i="67"/>
  <c r="B43" i="67"/>
  <c r="B34" i="67"/>
  <c r="B23" i="67"/>
  <c r="A22" i="67"/>
  <c r="B19" i="67"/>
  <c r="B11" i="67"/>
  <c r="B82" i="70" l="1"/>
  <c r="B97" i="70" s="1"/>
  <c r="B36" i="70"/>
  <c r="B82" i="69"/>
  <c r="B97" i="69" s="1"/>
  <c r="B36" i="69"/>
  <c r="B36" i="67"/>
  <c r="B97" i="67"/>
  <c r="B95" i="66"/>
  <c r="B86" i="66"/>
  <c r="B81" i="66"/>
  <c r="B75" i="66"/>
  <c r="B66" i="66"/>
  <c r="B82" i="66" s="1"/>
  <c r="B51" i="66"/>
  <c r="B46" i="66"/>
  <c r="B43" i="66"/>
  <c r="B34" i="66"/>
  <c r="B29" i="66"/>
  <c r="B23" i="66"/>
  <c r="A22" i="66"/>
  <c r="B19" i="66"/>
  <c r="B11" i="66"/>
  <c r="B2" i="65"/>
  <c r="B1" i="65"/>
  <c r="B46" i="65"/>
  <c r="B51" i="65"/>
  <c r="B66" i="65"/>
  <c r="B82" i="65" s="1"/>
  <c r="B75" i="65"/>
  <c r="B81" i="65"/>
  <c r="B86" i="65"/>
  <c r="B95" i="65"/>
  <c r="B11" i="65"/>
  <c r="B19" i="65"/>
  <c r="A22" i="65"/>
  <c r="B23" i="65"/>
  <c r="B29" i="65"/>
  <c r="B36" i="65" s="1"/>
  <c r="B34" i="65"/>
  <c r="B43" i="65"/>
  <c r="B97" i="65" s="1"/>
  <c r="B2" i="64"/>
  <c r="B1" i="64"/>
  <c r="B95" i="64"/>
  <c r="B86" i="64"/>
  <c r="B81" i="64"/>
  <c r="B75" i="64"/>
  <c r="B66" i="64"/>
  <c r="B82" i="64" s="1"/>
  <c r="B51" i="64"/>
  <c r="B46" i="64"/>
  <c r="B43" i="64"/>
  <c r="B97" i="64" s="1"/>
  <c r="B34" i="64"/>
  <c r="B29" i="64"/>
  <c r="B23" i="64"/>
  <c r="A22" i="64"/>
  <c r="B19" i="64"/>
  <c r="B11" i="64"/>
  <c r="B36" i="64" s="1"/>
  <c r="B2" i="63"/>
  <c r="B1" i="63"/>
  <c r="B95" i="63"/>
  <c r="B86" i="63"/>
  <c r="B81" i="63"/>
  <c r="B75" i="63"/>
  <c r="B66" i="63"/>
  <c r="B82" i="63" s="1"/>
  <c r="B51" i="63"/>
  <c r="B46" i="63"/>
  <c r="B43" i="63"/>
  <c r="B97" i="63" s="1"/>
  <c r="B34" i="63"/>
  <c r="B29" i="63"/>
  <c r="B23" i="63"/>
  <c r="A22" i="63"/>
  <c r="B19" i="63"/>
  <c r="B11" i="63"/>
  <c r="B36" i="63" s="1"/>
  <c r="B2" i="62"/>
  <c r="B1" i="62"/>
  <c r="B95" i="62"/>
  <c r="B86" i="62"/>
  <c r="B81" i="62"/>
  <c r="B75" i="62"/>
  <c r="B66" i="62"/>
  <c r="B82" i="62" s="1"/>
  <c r="B51" i="62"/>
  <c r="B46" i="62"/>
  <c r="B43" i="62"/>
  <c r="B97" i="62" s="1"/>
  <c r="B34" i="62"/>
  <c r="B29" i="62"/>
  <c r="B23" i="62"/>
  <c r="A22" i="62"/>
  <c r="B19" i="62"/>
  <c r="B11" i="62"/>
  <c r="B36" i="62" s="1"/>
  <c r="B1" i="61"/>
  <c r="B2" i="61"/>
  <c r="B95" i="61"/>
  <c r="B86" i="61"/>
  <c r="B81" i="61"/>
  <c r="B75" i="61"/>
  <c r="B66" i="61"/>
  <c r="B82" i="61" s="1"/>
  <c r="B51" i="61"/>
  <c r="B46" i="61"/>
  <c r="B43" i="61"/>
  <c r="B97" i="61" s="1"/>
  <c r="B34" i="61"/>
  <c r="B29" i="61"/>
  <c r="B23" i="61"/>
  <c r="A22" i="61"/>
  <c r="B19" i="61"/>
  <c r="B11" i="61"/>
  <c r="B36" i="61" s="1"/>
  <c r="B1" i="60"/>
  <c r="B2" i="60"/>
  <c r="B95" i="60"/>
  <c r="B86" i="60"/>
  <c r="B81" i="60"/>
  <c r="B75" i="60"/>
  <c r="B66" i="60"/>
  <c r="B82" i="60" s="1"/>
  <c r="B51" i="60"/>
  <c r="B46" i="60"/>
  <c r="B43" i="60"/>
  <c r="B97" i="60" s="1"/>
  <c r="B34" i="60"/>
  <c r="B29" i="60"/>
  <c r="B23" i="60"/>
  <c r="A22" i="60"/>
  <c r="B19" i="60"/>
  <c r="B11" i="60"/>
  <c r="B36" i="60" s="1"/>
  <c r="B2" i="59"/>
  <c r="B1" i="59"/>
  <c r="B95" i="59"/>
  <c r="B86" i="59"/>
  <c r="B81" i="59"/>
  <c r="B75" i="59"/>
  <c r="B66" i="59"/>
  <c r="B82" i="59" s="1"/>
  <c r="B51" i="59"/>
  <c r="B46" i="59"/>
  <c r="B43" i="59"/>
  <c r="B97" i="59" s="1"/>
  <c r="B34" i="59"/>
  <c r="B29" i="59"/>
  <c r="B23" i="59"/>
  <c r="A22" i="59"/>
  <c r="B19" i="59"/>
  <c r="B11" i="59"/>
  <c r="B36" i="59" s="1"/>
  <c r="B2" i="58"/>
  <c r="B1" i="58"/>
  <c r="B95" i="58"/>
  <c r="B86" i="58"/>
  <c r="B81" i="58"/>
  <c r="B75" i="58"/>
  <c r="B66" i="58"/>
  <c r="B82" i="58" s="1"/>
  <c r="B51" i="58"/>
  <c r="B46" i="58"/>
  <c r="B43" i="58"/>
  <c r="B97" i="58" s="1"/>
  <c r="B34" i="58"/>
  <c r="B29" i="58"/>
  <c r="B23" i="58"/>
  <c r="A22" i="58"/>
  <c r="B19" i="58"/>
  <c r="B11" i="58"/>
  <c r="B36" i="58" s="1"/>
  <c r="B2" i="57"/>
  <c r="B1" i="57"/>
  <c r="B95" i="57"/>
  <c r="B86" i="57"/>
  <c r="B81" i="57"/>
  <c r="B75" i="57"/>
  <c r="B66" i="57"/>
  <c r="B82" i="57" s="1"/>
  <c r="B51" i="57"/>
  <c r="B46" i="57"/>
  <c r="B43" i="57"/>
  <c r="B97" i="57" s="1"/>
  <c r="B34" i="57"/>
  <c r="B29" i="57"/>
  <c r="B23" i="57"/>
  <c r="A22" i="57"/>
  <c r="B19" i="57"/>
  <c r="B11" i="57"/>
  <c r="B36" i="57" s="1"/>
  <c r="B29" i="56"/>
  <c r="B2" i="56"/>
  <c r="B1" i="56"/>
  <c r="B95" i="56"/>
  <c r="B86" i="56"/>
  <c r="B81" i="56"/>
  <c r="B75" i="56"/>
  <c r="B66" i="56"/>
  <c r="B82" i="56" s="1"/>
  <c r="B51" i="56"/>
  <c r="B46" i="56"/>
  <c r="B43" i="56"/>
  <c r="B97" i="56" s="1"/>
  <c r="B34" i="56"/>
  <c r="B23" i="56"/>
  <c r="A22" i="56"/>
  <c r="B19" i="56"/>
  <c r="B11" i="56"/>
  <c r="B36" i="56" s="1"/>
  <c r="B75" i="55"/>
  <c r="B75" i="54"/>
  <c r="B2" i="55"/>
  <c r="B1" i="55"/>
  <c r="B95" i="55"/>
  <c r="B86" i="55"/>
  <c r="B81" i="55"/>
  <c r="B66" i="55"/>
  <c r="B82" i="55" s="1"/>
  <c r="B51" i="55"/>
  <c r="B46" i="55"/>
  <c r="B43" i="55"/>
  <c r="B97" i="55" s="1"/>
  <c r="B34" i="55"/>
  <c r="B29" i="55"/>
  <c r="B23" i="55"/>
  <c r="A22" i="55"/>
  <c r="B19" i="55"/>
  <c r="B11" i="55"/>
  <c r="B36" i="55" s="1"/>
  <c r="B95" i="54"/>
  <c r="B86" i="54"/>
  <c r="B81" i="54"/>
  <c r="B66" i="54"/>
  <c r="B82" i="54" s="1"/>
  <c r="B51" i="54"/>
  <c r="B46" i="54"/>
  <c r="B43" i="54"/>
  <c r="B97" i="54" s="1"/>
  <c r="B34" i="54"/>
  <c r="B29" i="54"/>
  <c r="B23" i="54"/>
  <c r="A22" i="54"/>
  <c r="B19" i="54"/>
  <c r="B11" i="54"/>
  <c r="D73" i="19"/>
  <c r="B95" i="53"/>
  <c r="B86" i="53"/>
  <c r="B82" i="53"/>
  <c r="B81" i="53"/>
  <c r="B75" i="53"/>
  <c r="B66" i="53"/>
  <c r="B51" i="53"/>
  <c r="B46" i="53"/>
  <c r="B43" i="53"/>
  <c r="B97" i="53" s="1"/>
  <c r="B34" i="53"/>
  <c r="B29" i="53"/>
  <c r="B23" i="53"/>
  <c r="A22" i="53"/>
  <c r="B19" i="53"/>
  <c r="B11" i="53"/>
  <c r="B95" i="52"/>
  <c r="B86" i="52"/>
  <c r="B82" i="52"/>
  <c r="B81" i="52"/>
  <c r="B75" i="52"/>
  <c r="B66" i="52"/>
  <c r="B51" i="52"/>
  <c r="B46" i="52"/>
  <c r="B43" i="52"/>
  <c r="B34" i="52"/>
  <c r="B29" i="52"/>
  <c r="B23" i="52"/>
  <c r="A22" i="52"/>
  <c r="B19" i="52"/>
  <c r="B11" i="52"/>
  <c r="B2" i="51"/>
  <c r="B1" i="51"/>
  <c r="B95" i="51"/>
  <c r="B86" i="51"/>
  <c r="B81" i="51"/>
  <c r="B75" i="51"/>
  <c r="B66" i="51"/>
  <c r="B82" i="51" s="1"/>
  <c r="B51" i="51"/>
  <c r="B46" i="51"/>
  <c r="B43" i="51"/>
  <c r="B97" i="51" s="1"/>
  <c r="B34" i="51"/>
  <c r="B29" i="51"/>
  <c r="B23" i="51"/>
  <c r="A22" i="51"/>
  <c r="B19" i="51"/>
  <c r="B11" i="51"/>
  <c r="B36" i="51" s="1"/>
  <c r="B75" i="46"/>
  <c r="B66" i="46"/>
  <c r="B2" i="50"/>
  <c r="B1" i="50"/>
  <c r="B46" i="50"/>
  <c r="B51" i="50"/>
  <c r="B65" i="50"/>
  <c r="B81" i="50" s="1"/>
  <c r="B74" i="50"/>
  <c r="B80" i="50"/>
  <c r="B85" i="50"/>
  <c r="B94" i="50"/>
  <c r="B11" i="50"/>
  <c r="B19" i="50"/>
  <c r="B36" i="50" s="1"/>
  <c r="A22" i="50"/>
  <c r="B23" i="50"/>
  <c r="B29" i="50"/>
  <c r="B34" i="50"/>
  <c r="B43" i="50"/>
  <c r="B1" i="49"/>
  <c r="B2" i="49"/>
  <c r="B11" i="49"/>
  <c r="B36" i="49" s="1"/>
  <c r="B19" i="49"/>
  <c r="A22" i="49"/>
  <c r="B23" i="49"/>
  <c r="B29" i="49"/>
  <c r="B34" i="49"/>
  <c r="B43" i="49"/>
  <c r="B46" i="49"/>
  <c r="B96" i="49" s="1"/>
  <c r="B51" i="49"/>
  <c r="B65" i="49"/>
  <c r="B74" i="49"/>
  <c r="B80" i="49"/>
  <c r="B81" i="49"/>
  <c r="B85" i="49"/>
  <c r="B94" i="49"/>
  <c r="B2" i="48"/>
  <c r="B1" i="48"/>
  <c r="B46" i="48"/>
  <c r="B51" i="48"/>
  <c r="B65" i="48"/>
  <c r="B74" i="48"/>
  <c r="B80" i="48"/>
  <c r="B81" i="48"/>
  <c r="B85" i="48"/>
  <c r="B94" i="48"/>
  <c r="B11" i="48"/>
  <c r="B19" i="48"/>
  <c r="B36" i="48" s="1"/>
  <c r="A22" i="48"/>
  <c r="B23" i="48"/>
  <c r="B29" i="48"/>
  <c r="B34" i="48"/>
  <c r="B43" i="48"/>
  <c r="B96" i="48" s="1"/>
  <c r="B34" i="47"/>
  <c r="B29" i="44"/>
  <c r="B29" i="47"/>
  <c r="B2" i="47"/>
  <c r="B1" i="47"/>
  <c r="B46" i="47"/>
  <c r="B51" i="47"/>
  <c r="B65" i="47"/>
  <c r="B81" i="47" s="1"/>
  <c r="B74" i="47"/>
  <c r="B80" i="47"/>
  <c r="B85" i="47"/>
  <c r="B94" i="47"/>
  <c r="B11" i="47"/>
  <c r="B36" i="47" s="1"/>
  <c r="B19" i="47"/>
  <c r="A22" i="47"/>
  <c r="B23" i="47"/>
  <c r="B43" i="47"/>
  <c r="B95" i="46"/>
  <c r="B86" i="46"/>
  <c r="B81" i="46"/>
  <c r="B51" i="46"/>
  <c r="B46" i="46"/>
  <c r="B43" i="46"/>
  <c r="B34" i="46"/>
  <c r="B29" i="46"/>
  <c r="B23" i="46"/>
  <c r="A22" i="46"/>
  <c r="B19" i="46"/>
  <c r="B11" i="46"/>
  <c r="B94" i="45"/>
  <c r="B85" i="45"/>
  <c r="B80" i="45"/>
  <c r="B74" i="45"/>
  <c r="B65" i="45"/>
  <c r="B81" i="45" s="1"/>
  <c r="B51" i="45"/>
  <c r="B46" i="45"/>
  <c r="B43" i="45"/>
  <c r="B34" i="45"/>
  <c r="B29" i="45"/>
  <c r="B23" i="45"/>
  <c r="A22" i="45"/>
  <c r="B19" i="45"/>
  <c r="B11" i="45"/>
  <c r="B2" i="44"/>
  <c r="B1" i="44"/>
  <c r="B11" i="44"/>
  <c r="B19" i="44"/>
  <c r="B36" i="44" s="1"/>
  <c r="A22" i="44"/>
  <c r="B23" i="44"/>
  <c r="B34" i="44"/>
  <c r="B43" i="44"/>
  <c r="B46" i="44"/>
  <c r="B51" i="44"/>
  <c r="B65" i="44"/>
  <c r="B81" i="44" s="1"/>
  <c r="B96" i="44" s="1"/>
  <c r="B74" i="44"/>
  <c r="B80" i="44"/>
  <c r="B85" i="44"/>
  <c r="B94" i="44"/>
  <c r="B2" i="43"/>
  <c r="B1" i="43"/>
  <c r="B46" i="43"/>
  <c r="B51" i="43"/>
  <c r="B65" i="43"/>
  <c r="B74" i="43"/>
  <c r="B81" i="43" s="1"/>
  <c r="B80" i="43"/>
  <c r="B85" i="43"/>
  <c r="B94" i="43"/>
  <c r="B11" i="43"/>
  <c r="B19" i="43"/>
  <c r="B36" i="43" s="1"/>
  <c r="A22" i="43"/>
  <c r="B23" i="43"/>
  <c r="B29" i="43"/>
  <c r="B34" i="43"/>
  <c r="B43" i="43"/>
  <c r="B96" i="43" s="1"/>
  <c r="B94" i="42"/>
  <c r="B85" i="42"/>
  <c r="B80" i="42"/>
  <c r="B74" i="42"/>
  <c r="B65" i="42"/>
  <c r="B81" i="42" s="1"/>
  <c r="B51" i="42"/>
  <c r="B46" i="42"/>
  <c r="B43" i="42"/>
  <c r="B34" i="42"/>
  <c r="B29" i="42"/>
  <c r="B23" i="42"/>
  <c r="A22" i="42"/>
  <c r="B19" i="42"/>
  <c r="B11" i="42"/>
  <c r="B94" i="41"/>
  <c r="B85" i="41"/>
  <c r="B80" i="41"/>
  <c r="B74" i="41"/>
  <c r="B65" i="41"/>
  <c r="B51" i="41"/>
  <c r="B46" i="41"/>
  <c r="B43" i="41"/>
  <c r="B34" i="41"/>
  <c r="B29" i="41"/>
  <c r="B23" i="41"/>
  <c r="A22" i="41"/>
  <c r="B19" i="41"/>
  <c r="B11" i="41"/>
  <c r="B94" i="40"/>
  <c r="B85" i="40"/>
  <c r="B80" i="40"/>
  <c r="B74" i="40"/>
  <c r="B65" i="40"/>
  <c r="B51" i="40"/>
  <c r="B46" i="40"/>
  <c r="B43" i="40"/>
  <c r="B34" i="40"/>
  <c r="B29" i="40"/>
  <c r="B23" i="40"/>
  <c r="A22" i="40"/>
  <c r="B19" i="40"/>
  <c r="B11" i="40"/>
  <c r="B19" i="39"/>
  <c r="B19" i="38"/>
  <c r="B1" i="39"/>
  <c r="B2" i="39"/>
  <c r="B94" i="39"/>
  <c r="B85" i="39"/>
  <c r="B80" i="39"/>
  <c r="B74" i="39"/>
  <c r="B65" i="39"/>
  <c r="B81" i="39" s="1"/>
  <c r="B51" i="39"/>
  <c r="B46" i="39"/>
  <c r="B43" i="39"/>
  <c r="B96" i="39" s="1"/>
  <c r="B34" i="39"/>
  <c r="B29" i="39"/>
  <c r="B23" i="39"/>
  <c r="A22" i="39"/>
  <c r="B11" i="39"/>
  <c r="B36" i="39" s="1"/>
  <c r="B43" i="38"/>
  <c r="B19" i="35"/>
  <c r="B2" i="38"/>
  <c r="B1" i="38"/>
  <c r="B94" i="38"/>
  <c r="B85" i="38"/>
  <c r="B80" i="38"/>
  <c r="B74" i="38"/>
  <c r="B65" i="38"/>
  <c r="B81" i="38" s="1"/>
  <c r="B51" i="38"/>
  <c r="B46" i="38"/>
  <c r="B96" i="38"/>
  <c r="B34" i="38"/>
  <c r="B29" i="38"/>
  <c r="B23" i="38"/>
  <c r="A22" i="38"/>
  <c r="B11" i="38"/>
  <c r="B36" i="38" s="1"/>
  <c r="B94" i="37"/>
  <c r="B85" i="37"/>
  <c r="B80" i="37"/>
  <c r="B74" i="37"/>
  <c r="B65" i="37"/>
  <c r="B81" i="37" s="1"/>
  <c r="B51" i="37"/>
  <c r="B46" i="37"/>
  <c r="B43" i="37"/>
  <c r="B34" i="37"/>
  <c r="B29" i="37"/>
  <c r="B23" i="37"/>
  <c r="A22" i="37"/>
  <c r="B19" i="37"/>
  <c r="B11" i="37"/>
  <c r="B36" i="37" s="1"/>
  <c r="B94" i="36"/>
  <c r="B85" i="36"/>
  <c r="B80" i="36"/>
  <c r="B74" i="36"/>
  <c r="B65" i="36"/>
  <c r="B81" i="36" s="1"/>
  <c r="B51" i="36"/>
  <c r="B46" i="36"/>
  <c r="B43" i="36"/>
  <c r="B34" i="36"/>
  <c r="B29" i="36"/>
  <c r="B23" i="36"/>
  <c r="A22" i="36"/>
  <c r="B19" i="36"/>
  <c r="B11" i="36"/>
  <c r="B2" i="35"/>
  <c r="B1" i="35"/>
  <c r="B94" i="35"/>
  <c r="B85" i="35"/>
  <c r="B80" i="35"/>
  <c r="B74" i="35"/>
  <c r="B65" i="35"/>
  <c r="B81" i="35" s="1"/>
  <c r="B51" i="35"/>
  <c r="B46" i="35"/>
  <c r="B43" i="35"/>
  <c r="B96" i="35" s="1"/>
  <c r="B34" i="35"/>
  <c r="B29" i="35"/>
  <c r="B23" i="35"/>
  <c r="A22" i="35"/>
  <c r="B11" i="35"/>
  <c r="B36" i="35" s="1"/>
  <c r="B1" i="34"/>
  <c r="B29" i="30"/>
  <c r="B94" i="34"/>
  <c r="B85" i="34"/>
  <c r="B80" i="34"/>
  <c r="B74" i="34"/>
  <c r="B65" i="34"/>
  <c r="B81" i="34" s="1"/>
  <c r="B51" i="34"/>
  <c r="B46" i="34"/>
  <c r="B43" i="34"/>
  <c r="B96" i="34" s="1"/>
  <c r="B34" i="34"/>
  <c r="B29" i="34"/>
  <c r="B23" i="34"/>
  <c r="A22" i="34"/>
  <c r="B19" i="34"/>
  <c r="B11" i="34"/>
  <c r="B36" i="34" s="1"/>
  <c r="B94" i="33"/>
  <c r="B85" i="33"/>
  <c r="B80" i="33"/>
  <c r="B74" i="33"/>
  <c r="B65" i="33"/>
  <c r="B81" i="33" s="1"/>
  <c r="B51" i="33"/>
  <c r="B46" i="33"/>
  <c r="B43" i="33"/>
  <c r="B34" i="33"/>
  <c r="B29" i="33"/>
  <c r="B36" i="33" s="1"/>
  <c r="B23" i="33"/>
  <c r="A22" i="33"/>
  <c r="B19" i="33"/>
  <c r="B11" i="33"/>
  <c r="B94" i="32"/>
  <c r="B85" i="32"/>
  <c r="B81" i="32"/>
  <c r="B80" i="32"/>
  <c r="B74" i="32"/>
  <c r="B65" i="32"/>
  <c r="B51" i="32"/>
  <c r="B46" i="32"/>
  <c r="B43" i="32"/>
  <c r="B96" i="32" s="1"/>
  <c r="B34" i="32"/>
  <c r="B36" i="32" s="1"/>
  <c r="B29" i="32"/>
  <c r="B23" i="32"/>
  <c r="A22" i="32"/>
  <c r="B19" i="32"/>
  <c r="B11" i="32"/>
  <c r="B1" i="31"/>
  <c r="B1" i="29"/>
  <c r="B94" i="31"/>
  <c r="B85" i="31"/>
  <c r="B80" i="31"/>
  <c r="B74" i="31"/>
  <c r="B65" i="31"/>
  <c r="B81" i="31" s="1"/>
  <c r="B51" i="31"/>
  <c r="B46" i="31"/>
  <c r="B43" i="31"/>
  <c r="B96" i="31" s="1"/>
  <c r="B34" i="31"/>
  <c r="B29" i="31"/>
  <c r="B23" i="31"/>
  <c r="A22" i="31"/>
  <c r="B19" i="31"/>
  <c r="B11" i="31"/>
  <c r="B29" i="29"/>
  <c r="B29" i="27"/>
  <c r="B29" i="26"/>
  <c r="B29" i="22"/>
  <c r="B29" i="20"/>
  <c r="B29" i="17"/>
  <c r="B29" i="16"/>
  <c r="B29" i="11"/>
  <c r="B29" i="1"/>
  <c r="B29" i="3"/>
  <c r="B29" i="7"/>
  <c r="B29" i="6"/>
  <c r="B29" i="13"/>
  <c r="B29" i="15"/>
  <c r="B29" i="14"/>
  <c r="B29" i="21"/>
  <c r="B29" i="23"/>
  <c r="B29" i="24"/>
  <c r="B29" i="25"/>
  <c r="B29" i="28"/>
  <c r="B34" i="30"/>
  <c r="B94" i="30"/>
  <c r="B85" i="30"/>
  <c r="B80" i="30"/>
  <c r="B74" i="30"/>
  <c r="B65" i="30"/>
  <c r="B81" i="30" s="1"/>
  <c r="B51" i="30"/>
  <c r="B46" i="30"/>
  <c r="B43" i="30"/>
  <c r="B23" i="30"/>
  <c r="A22" i="30"/>
  <c r="B19" i="30"/>
  <c r="B11" i="30"/>
  <c r="B46" i="29"/>
  <c r="B51" i="29"/>
  <c r="B65" i="29"/>
  <c r="B81" i="29" s="1"/>
  <c r="B74" i="29"/>
  <c r="B80" i="29"/>
  <c r="B85" i="29"/>
  <c r="B94" i="29"/>
  <c r="B11" i="29"/>
  <c r="B19" i="29"/>
  <c r="A22" i="29"/>
  <c r="B23" i="29"/>
  <c r="B34" i="29"/>
  <c r="B43" i="29"/>
  <c r="B96" i="29" s="1"/>
  <c r="B94" i="28"/>
  <c r="B85" i="28"/>
  <c r="B80" i="28"/>
  <c r="B74" i="28"/>
  <c r="B65" i="28"/>
  <c r="B51" i="28"/>
  <c r="B46" i="28"/>
  <c r="B43" i="28"/>
  <c r="B34" i="28"/>
  <c r="B23" i="28"/>
  <c r="A22" i="28"/>
  <c r="B19" i="28"/>
  <c r="B11" i="28"/>
  <c r="B34" i="24"/>
  <c r="B23" i="24"/>
  <c r="A22" i="24"/>
  <c r="B19" i="24"/>
  <c r="B11" i="24"/>
  <c r="B1" i="27"/>
  <c r="B94" i="27"/>
  <c r="B85" i="27"/>
  <c r="B80" i="27"/>
  <c r="B74" i="27"/>
  <c r="B65" i="27"/>
  <c r="B51" i="27"/>
  <c r="B46" i="27"/>
  <c r="B43" i="27"/>
  <c r="B34" i="27"/>
  <c r="B23" i="27"/>
  <c r="A22" i="27"/>
  <c r="B19" i="27"/>
  <c r="B11" i="27"/>
  <c r="B19" i="26"/>
  <c r="B94" i="26"/>
  <c r="B85" i="26"/>
  <c r="B80" i="26"/>
  <c r="B74" i="26"/>
  <c r="B65" i="26"/>
  <c r="B81" i="26" s="1"/>
  <c r="B51" i="26"/>
  <c r="B46" i="26"/>
  <c r="B43" i="26"/>
  <c r="B96" i="26" s="1"/>
  <c r="B34" i="26"/>
  <c r="B23" i="26"/>
  <c r="A22" i="26"/>
  <c r="B11" i="26"/>
  <c r="B36" i="26" s="1"/>
  <c r="B94" i="25"/>
  <c r="B85" i="25"/>
  <c r="B80" i="25"/>
  <c r="B74" i="25"/>
  <c r="B65" i="25"/>
  <c r="B51" i="25"/>
  <c r="B46" i="25"/>
  <c r="B43" i="25"/>
  <c r="B34" i="25"/>
  <c r="B23" i="25"/>
  <c r="A22" i="25"/>
  <c r="B19" i="25"/>
  <c r="B11" i="25"/>
  <c r="B94" i="24"/>
  <c r="B85" i="24"/>
  <c r="B80" i="24"/>
  <c r="B74" i="24"/>
  <c r="B65" i="24"/>
  <c r="B51" i="24"/>
  <c r="B46" i="24"/>
  <c r="B43" i="24"/>
  <c r="B97" i="66" l="1"/>
  <c r="B36" i="66"/>
  <c r="B36" i="54"/>
  <c r="B36" i="53"/>
  <c r="B97" i="52"/>
  <c r="B36" i="52"/>
  <c r="B82" i="46"/>
  <c r="B97" i="46" s="1"/>
  <c r="B96" i="50"/>
  <c r="B96" i="47"/>
  <c r="B36" i="46"/>
  <c r="B36" i="45"/>
  <c r="B96" i="45"/>
  <c r="B96" i="42"/>
  <c r="B36" i="42"/>
  <c r="B81" i="41"/>
  <c r="B96" i="41" s="1"/>
  <c r="B36" i="41"/>
  <c r="B81" i="40"/>
  <c r="B96" i="40" s="1"/>
  <c r="B36" i="40"/>
  <c r="B96" i="37"/>
  <c r="B36" i="36"/>
  <c r="B96" i="36"/>
  <c r="B96" i="33"/>
  <c r="B36" i="31"/>
  <c r="B36" i="30"/>
  <c r="B96" i="30"/>
  <c r="B36" i="29"/>
  <c r="B81" i="27"/>
  <c r="B96" i="27" s="1"/>
  <c r="B36" i="27"/>
  <c r="B36" i="28"/>
  <c r="B81" i="28"/>
  <c r="B96" i="28" s="1"/>
  <c r="B81" i="25"/>
  <c r="B96" i="25" s="1"/>
  <c r="B36" i="25"/>
  <c r="B81" i="24"/>
  <c r="B96" i="24" s="1"/>
  <c r="B36" i="24"/>
  <c r="B94" i="23"/>
  <c r="B85" i="23"/>
  <c r="B80" i="23"/>
  <c r="B74" i="23"/>
  <c r="B65" i="23"/>
  <c r="B51" i="23"/>
  <c r="B46" i="23"/>
  <c r="B43" i="23"/>
  <c r="B34" i="23"/>
  <c r="B23" i="23"/>
  <c r="A22" i="23"/>
  <c r="B19" i="23"/>
  <c r="B11" i="23"/>
  <c r="B80" i="7"/>
  <c r="B81" i="7"/>
  <c r="B80" i="6"/>
  <c r="B81" i="6"/>
  <c r="B80" i="13"/>
  <c r="B81" i="13" s="1"/>
  <c r="B80" i="15"/>
  <c r="B81" i="15"/>
  <c r="B80" i="14"/>
  <c r="B81" i="14"/>
  <c r="B80" i="3"/>
  <c r="B81" i="3"/>
  <c r="B96" i="3" s="1"/>
  <c r="B80" i="1"/>
  <c r="B81" i="1" s="1"/>
  <c r="B80" i="11"/>
  <c r="B81" i="11" s="1"/>
  <c r="B80" i="16"/>
  <c r="B81" i="16"/>
  <c r="B80" i="17"/>
  <c r="B81" i="17"/>
  <c r="B80" i="20"/>
  <c r="B81" i="20"/>
  <c r="B81" i="22"/>
  <c r="B85" i="22"/>
  <c r="B80" i="22"/>
  <c r="B80" i="21"/>
  <c r="B81" i="21" s="1"/>
  <c r="B46" i="22"/>
  <c r="B51" i="22"/>
  <c r="B65" i="22"/>
  <c r="B74" i="22"/>
  <c r="B94" i="22"/>
  <c r="B11" i="22"/>
  <c r="B19" i="22"/>
  <c r="A22" i="22"/>
  <c r="B23" i="22"/>
  <c r="B34" i="22"/>
  <c r="B43" i="22"/>
  <c r="B96" i="22" s="1"/>
  <c r="B94" i="21"/>
  <c r="B85" i="21"/>
  <c r="B74" i="21"/>
  <c r="B65" i="21"/>
  <c r="B51" i="21"/>
  <c r="B46" i="21"/>
  <c r="B43" i="21"/>
  <c r="B34" i="21"/>
  <c r="B23" i="21"/>
  <c r="A22" i="21"/>
  <c r="B19" i="21"/>
  <c r="B11" i="21"/>
  <c r="B34" i="20"/>
  <c r="B94" i="20"/>
  <c r="B85" i="20"/>
  <c r="B74" i="20"/>
  <c r="B65" i="20"/>
  <c r="B51" i="20"/>
  <c r="B46" i="20"/>
  <c r="B43" i="20"/>
  <c r="B96" i="20" s="1"/>
  <c r="B23" i="20"/>
  <c r="A22" i="20"/>
  <c r="B19" i="20"/>
  <c r="B11" i="20"/>
  <c r="B36" i="20" s="1"/>
  <c r="F73" i="19"/>
  <c r="F72" i="19"/>
  <c r="F71" i="19"/>
  <c r="D72" i="19"/>
  <c r="D71" i="19"/>
  <c r="B34" i="3"/>
  <c r="B34" i="1"/>
  <c r="B34" i="6"/>
  <c r="B11" i="17"/>
  <c r="B19" i="17"/>
  <c r="A22" i="17"/>
  <c r="B23" i="17"/>
  <c r="B34" i="17"/>
  <c r="B43" i="17"/>
  <c r="B46" i="17"/>
  <c r="B51" i="17"/>
  <c r="B65" i="17"/>
  <c r="B74" i="17"/>
  <c r="B85" i="17"/>
  <c r="B94" i="17"/>
  <c r="B11" i="16"/>
  <c r="B19" i="16"/>
  <c r="A22" i="16"/>
  <c r="B23" i="16"/>
  <c r="B34" i="16"/>
  <c r="B43" i="16"/>
  <c r="B46" i="16"/>
  <c r="B51" i="16"/>
  <c r="B65" i="16"/>
  <c r="B74" i="16"/>
  <c r="B85" i="16"/>
  <c r="B94" i="16"/>
  <c r="B11" i="15"/>
  <c r="B19" i="15"/>
  <c r="A22" i="15"/>
  <c r="B23" i="15"/>
  <c r="B34" i="15"/>
  <c r="B43" i="15"/>
  <c r="B46" i="15"/>
  <c r="B51" i="15"/>
  <c r="B65" i="15"/>
  <c r="B74" i="15"/>
  <c r="B85" i="15"/>
  <c r="B94" i="15"/>
  <c r="B11" i="14"/>
  <c r="B19" i="14"/>
  <c r="A22" i="14"/>
  <c r="B23" i="14"/>
  <c r="B34" i="14"/>
  <c r="B43" i="14"/>
  <c r="B46" i="14"/>
  <c r="B51" i="14"/>
  <c r="B65" i="14"/>
  <c r="B74" i="14"/>
  <c r="B85" i="14"/>
  <c r="B94" i="14"/>
  <c r="B11" i="13"/>
  <c r="B19" i="13"/>
  <c r="A22" i="13"/>
  <c r="B23" i="13"/>
  <c r="B34" i="13"/>
  <c r="B43" i="13"/>
  <c r="B46" i="13"/>
  <c r="B51" i="13"/>
  <c r="B65" i="13"/>
  <c r="B74" i="13"/>
  <c r="B85" i="13"/>
  <c r="B94" i="13"/>
  <c r="B34" i="11"/>
  <c r="B11" i="11"/>
  <c r="B19" i="11"/>
  <c r="A22" i="11"/>
  <c r="B23" i="11"/>
  <c r="B43" i="11"/>
  <c r="B46" i="11"/>
  <c r="B51" i="11"/>
  <c r="B65" i="11"/>
  <c r="B74" i="11"/>
  <c r="B85" i="11"/>
  <c r="B94" i="11"/>
  <c r="B94" i="1"/>
  <c r="B65" i="1"/>
  <c r="D94" i="6"/>
  <c r="D85" i="6"/>
  <c r="D80" i="6"/>
  <c r="D74" i="6"/>
  <c r="D65" i="6"/>
  <c r="D81" i="6" s="1"/>
  <c r="D51" i="6"/>
  <c r="D46" i="6"/>
  <c r="D43" i="6"/>
  <c r="D34" i="6"/>
  <c r="D29" i="6"/>
  <c r="D23" i="6"/>
  <c r="D19" i="6"/>
  <c r="D11" i="6"/>
  <c r="B94" i="6"/>
  <c r="B65" i="3"/>
  <c r="B65" i="6"/>
  <c r="B65" i="7"/>
  <c r="B51" i="1"/>
  <c r="B51" i="3"/>
  <c r="B51" i="6"/>
  <c r="B51" i="7"/>
  <c r="B43" i="1"/>
  <c r="B43" i="3"/>
  <c r="B43" i="7"/>
  <c r="B43" i="6"/>
  <c r="B94" i="7"/>
  <c r="B85" i="7"/>
  <c r="B74" i="7"/>
  <c r="B46" i="7"/>
  <c r="B34" i="7"/>
  <c r="B23" i="7"/>
  <c r="A22" i="7"/>
  <c r="B19" i="7"/>
  <c r="B11" i="7"/>
  <c r="B85" i="6"/>
  <c r="B74" i="6"/>
  <c r="B46" i="6"/>
  <c r="B23" i="6"/>
  <c r="A22" i="6"/>
  <c r="B19" i="6"/>
  <c r="B11" i="6"/>
  <c r="B94" i="3"/>
  <c r="B85" i="3"/>
  <c r="B74" i="3"/>
  <c r="B46" i="3"/>
  <c r="B23" i="3"/>
  <c r="A22" i="3"/>
  <c r="B19" i="3"/>
  <c r="B11" i="3"/>
  <c r="B85" i="1"/>
  <c r="B74" i="1"/>
  <c r="B46" i="1"/>
  <c r="B23" i="1"/>
  <c r="B19" i="1"/>
  <c r="B11" i="1"/>
  <c r="A22" i="1"/>
  <c r="D74" i="19" l="1"/>
  <c r="F74" i="19" s="1"/>
  <c r="B81" i="23"/>
  <c r="B96" i="23" s="1"/>
  <c r="B36" i="23"/>
  <c r="B96" i="11"/>
  <c r="B36" i="22"/>
  <c r="B96" i="21"/>
  <c r="B36" i="21"/>
  <c r="B36" i="11"/>
  <c r="B96" i="17"/>
  <c r="B36" i="17"/>
  <c r="B96" i="16"/>
  <c r="B36" i="16"/>
  <c r="B96" i="14"/>
  <c r="B36" i="14"/>
  <c r="B96" i="15"/>
  <c r="B36" i="3"/>
  <c r="B36" i="15"/>
  <c r="B36" i="1"/>
  <c r="B36" i="7"/>
  <c r="B96" i="13"/>
  <c r="B36" i="13"/>
  <c r="D96" i="6"/>
  <c r="D36" i="6"/>
  <c r="B96" i="6"/>
  <c r="B36" i="6"/>
  <c r="B96" i="7"/>
  <c r="B9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tc={988D897C-769E-4C05-83EA-8BF702FE1F33}</author>
  </authors>
  <commentList>
    <comment ref="C14" authorId="0" shapeId="0" xr:uid="{988D897C-769E-4C05-83EA-8BF702FE1F33}">
      <text>
        <t xml:space="preserve">[Threaded comment]
Your version of Excel allows you to read this threaded comment; however, any edits to it will get removed if the file is opened in a newer version of Excel. Learn more: https://go.microsoft.com/fwlink/?linkid=870924
Comment:
    No encontré esta en la carpeta y no tengo acceso al pdf :(
Reply:
    @Acosta Mejia, Camilo Andres </t>
      </text>
    </comment>
  </commentList>
</comments>
</file>

<file path=xl/sharedStrings.xml><?xml version="1.0" encoding="utf-8"?>
<sst xmlns="http://schemas.openxmlformats.org/spreadsheetml/2006/main" count="11789" uniqueCount="1257">
  <si>
    <t>Contents</t>
  </si>
  <si>
    <t>General</t>
  </si>
  <si>
    <t>Notes</t>
  </si>
  <si>
    <t xml:space="preserve">Codes </t>
  </si>
  <si>
    <t>Systematic reviews</t>
  </si>
  <si>
    <t>ítem</t>
  </si>
  <si>
    <t>Title</t>
  </si>
  <si>
    <t>Authors</t>
  </si>
  <si>
    <t>R1</t>
  </si>
  <si>
    <t>R2</t>
  </si>
  <si>
    <t>Confidence</t>
  </si>
  <si>
    <t>R0003</t>
  </si>
  <si>
    <t>Effect of drug law enforcement on drug market violence: A systematic review</t>
  </si>
  <si>
    <t>Werb 2011</t>
  </si>
  <si>
    <t>Indira</t>
  </si>
  <si>
    <t>Camilo</t>
  </si>
  <si>
    <t>Low</t>
  </si>
  <si>
    <t>R0037</t>
  </si>
  <si>
    <t>Problem‐oriented policing for reducing crime and disorder: An updated systematic review and meta‐analysis</t>
  </si>
  <si>
    <t>Hinkle 2020</t>
  </si>
  <si>
    <t>Medium</t>
  </si>
  <si>
    <t>R0007</t>
  </si>
  <si>
    <t>Focused deterrence strategies effects on crime: A systematic review</t>
  </si>
  <si>
    <t>Braga et al (2019)</t>
  </si>
  <si>
    <t>R0024</t>
  </si>
  <si>
    <t>The effects of drink-driving checkpoints on crashes—A meta-analysis</t>
  </si>
  <si>
    <t>Erke et al (2009)</t>
  </si>
  <si>
    <t>R0053</t>
  </si>
  <si>
    <t>Assessing the extent of crime displacement and diffusion of benefits: A review of situational crime prevention evaluations</t>
  </si>
  <si>
    <t>Guerette &amp; Bowers (2009)</t>
  </si>
  <si>
    <t>R0047</t>
  </si>
  <si>
    <t>The Effectiveness of Juvenile Curfews at Crime Prevention</t>
  </si>
  <si>
    <t>Adams (2003)</t>
  </si>
  <si>
    <t>R0051</t>
  </si>
  <si>
    <t>Is the introduction of violence and injury observatories associated with a reduction in violence-related injury in adult populations? A systematic review and meta-analysis</t>
  </si>
  <si>
    <t>Jabar et al (2019)</t>
  </si>
  <si>
    <t>R0535</t>
  </si>
  <si>
    <t>Systematic Review on Vehicular Licence Plate Recognition Framework in Intelligent Transport Systems</t>
  </si>
  <si>
    <t>Arafat et al (2019)</t>
  </si>
  <si>
    <t>Jabar, A. et al (2019).</t>
  </si>
  <si>
    <t>R0030</t>
  </si>
  <si>
    <t>Body-Worn Cameras in Policing: Benefits and Costs</t>
  </si>
  <si>
    <t>Williams et al (2021)</t>
  </si>
  <si>
    <t>R0029</t>
  </si>
  <si>
    <t>Body‐worn cameras’ effects on police officers and citizen behavior: A systematic review.</t>
  </si>
  <si>
    <t>Lum et al (2020)</t>
  </si>
  <si>
    <t>High</t>
  </si>
  <si>
    <t>R0025</t>
  </si>
  <si>
    <t>Publicized Sobriety Checkpoint Programs A Community Guide Systematic Review</t>
  </si>
  <si>
    <t>Bergen et al (2014)</t>
  </si>
  <si>
    <t>R0034</t>
  </si>
  <si>
    <t>Community policing does not build citizen trust in police or reduce crime in the Global South</t>
  </si>
  <si>
    <t>Blair et al (2021)</t>
  </si>
  <si>
    <t>R0038</t>
  </si>
  <si>
    <t>Is Problem‐Oriented Policing Effective in Reducing Crime and Disorder? Findings from a Campbell Systematic Review</t>
  </si>
  <si>
    <t>Weisburd et al (2010)</t>
  </si>
  <si>
    <t>R0011</t>
  </si>
  <si>
    <t>The Effects of Hot Spots Policing on Crime</t>
  </si>
  <si>
    <t>Braga (2007)</t>
  </si>
  <si>
    <t>R0045</t>
  </si>
  <si>
    <t>Risks and Targeted Interventions: Firearms in Intimate Partner Violence.</t>
  </si>
  <si>
    <t>Zeoli et al (2016)</t>
  </si>
  <si>
    <t>R0015</t>
  </si>
  <si>
    <t>The Effects of “Pulling Levers” Focused Deterrence Strategies on Crime</t>
  </si>
  <si>
    <t>Braga &amp; Weisburd (2012)</t>
  </si>
  <si>
    <t>Cross-sector, multi-agency interventions to address urban youth firearms violence: A Rapid Evidence Assessment</t>
  </si>
  <si>
    <t>Petrosino et al (2015)</t>
  </si>
  <si>
    <t>R0023</t>
  </si>
  <si>
    <t>Interview and interrogation methods and their effects on true and false confessions</t>
  </si>
  <si>
    <t>Meissner et al (2012)</t>
  </si>
  <si>
    <t>Does Hot Spots Policing Have Meaningful Impacts on Crime? Findings from An Alternative Approach to Estimating Effect Sizes from Place-Based Program Evaluations</t>
  </si>
  <si>
    <t>Braga &amp; Weisburd (2022)</t>
  </si>
  <si>
    <t>R0012</t>
  </si>
  <si>
    <t>Hot Spots Policing Effects on Crime: A Systematic Review and Meta-Analysis</t>
  </si>
  <si>
    <t>Braga et al (2012)</t>
  </si>
  <si>
    <t>R0052</t>
  </si>
  <si>
    <t>Effectiveness of Crime Prevention Through Environmental Design (CPTED) in Reducing Robberies</t>
  </si>
  <si>
    <t>Casteel &amp; Peek-Asa (2000)</t>
  </si>
  <si>
    <t>R0026</t>
  </si>
  <si>
    <t>Effectiveness of Sobriety Checkpoints for Reducing Alcohol-Involved Crashes</t>
  </si>
  <si>
    <t>Elder et al (2002)</t>
  </si>
  <si>
    <t>R0014</t>
  </si>
  <si>
    <t>Hot spots policing and crime reduction: An update of an ongoing systematic review and meta-analysis</t>
  </si>
  <si>
    <t>R0020</t>
  </si>
  <si>
    <t>Can Policing Disorder Reduce Crime? A Systematic Review and Meta-analysis</t>
  </si>
  <si>
    <t>Braga et al (2015)</t>
  </si>
  <si>
    <t>R0027</t>
  </si>
  <si>
    <t>Increased police patrols for preventing alcohol-impaired driving</t>
  </si>
  <si>
    <t>Goss et al (2008)</t>
  </si>
  <si>
    <t>R0041</t>
  </si>
  <si>
    <t>The effects of closed-circuit television on crime: Meta-analysis of an English national quasi multi-site evaluation</t>
  </si>
  <si>
    <t>Farrington et al (2007)</t>
  </si>
  <si>
    <t>R0433</t>
  </si>
  <si>
    <t>How effective is drug abuse resistance education? A meta-analysis of Project DARE outcome evaluations.</t>
  </si>
  <si>
    <t>Ennet et al (1994)</t>
  </si>
  <si>
    <t>R0044</t>
  </si>
  <si>
    <t>Firearms laws and the reduction of violence: A systematic review.</t>
  </si>
  <si>
    <t>Hahn et al (2005)</t>
  </si>
  <si>
    <t>R0021</t>
  </si>
  <si>
    <t>Disorder policing to reduce crime: a systematic review</t>
  </si>
  <si>
    <t>R0324</t>
  </si>
  <si>
    <t>¿Qué funciona para reducir homicidios en América Latina y el Caribe?</t>
  </si>
  <si>
    <t>Cano et al (2024)</t>
  </si>
  <si>
    <t>R0049</t>
  </si>
  <si>
    <t>The Validity of Risk Assessments for Intimate Partner violence: A Meta-Analysis</t>
  </si>
  <si>
    <t>Hanson et al (2007)</t>
  </si>
  <si>
    <t>R0028</t>
  </si>
  <si>
    <t>Segurança Pública Baseada em Evidências: A Revolução das Evidências na Prevenção à Violência no Brasil e no Mundo</t>
  </si>
  <si>
    <t>Kopittke-Winogrom, A. L. (2019)</t>
  </si>
  <si>
    <t>R0019</t>
  </si>
  <si>
    <t>Less Debate, More Analysis: A Meta-Analysis of Literature on Broken Windows Policing</t>
  </si>
  <si>
    <t>Distler, M. R. (2011)</t>
  </si>
  <si>
    <t>R0048</t>
  </si>
  <si>
    <t xml:space="preserve"> Does de-escalation training work? A systematic review and call for evidence in police use-of-force reform</t>
  </si>
  <si>
    <t>Engel, R. S., McManus, H. D. y Herold, T. D. (2020).</t>
  </si>
  <si>
    <t>R0009</t>
  </si>
  <si>
    <t>Police crackdowns on illegal gun carrying: a systematic review of their impact on gun crime</t>
  </si>
  <si>
    <t>Koper, C. S., &amp; Mayo-Wilson, E. (2006)</t>
  </si>
  <si>
    <t>R0554</t>
  </si>
  <si>
    <t>Conclusions from the history of research into the effects of police force size on crime—1968 through 2013: A historical systematic review. Journal of Experimental Criminology, 12(3), 431–451.</t>
  </si>
  <si>
    <t xml:space="preserve">Lee, Y. J., Eck, J. E., &amp; Corsaro, N. (2016). </t>
  </si>
  <si>
    <t>O que funciona e o que não funciona para reduzir homicídios no Brasil: uma revisão sistemática</t>
  </si>
  <si>
    <t>Kopittke-Winogrom &amp; Ramos (2021)</t>
  </si>
  <si>
    <t>R0005</t>
  </si>
  <si>
    <t>Truth and D.A.R.E.: Is D.A.R.E.’s new Keepin’ it REAL curriculum suitable for American nationwide implementation?, Drugs: Education, Prevention and Policy, 24(1): 49-57, 2017.</t>
  </si>
  <si>
    <t xml:space="preserve">Caputi, T. L. &amp; McLellan, A. T. (2017). </t>
  </si>
  <si>
    <t>R0538</t>
  </si>
  <si>
    <t>Promises Kept? A Meta-Analysis of Gang Membership Prevention Programs</t>
  </si>
  <si>
    <t>Wong et al (2016)</t>
  </si>
  <si>
    <t>R0536</t>
  </si>
  <si>
    <t>Effectiveness of street gang control strategies: A systematic review and meta-analysis of evaluation studies</t>
  </si>
  <si>
    <t>Wong et al (2012)</t>
  </si>
  <si>
    <t>R0013</t>
  </si>
  <si>
    <t>The Effects of Hot Spots Policing on Crime: An Updated Systematic Review and Meta-Analysis</t>
  </si>
  <si>
    <t xml:space="preserve">Braga, A. A., Hureau, D. M., &amp; Papachristos, A. V. (2014). </t>
  </si>
  <si>
    <t>R0017</t>
  </si>
  <si>
    <t>Legitimacy in Policing: A Systematic Review. Campbell Systematic Reviews</t>
  </si>
  <si>
    <t xml:space="preserve">Mazerolle, L., Bennett, S., Davis, J., Sargeant, E. &amp; Manning, M. (2013). </t>
  </si>
  <si>
    <t>R0018</t>
  </si>
  <si>
    <t>Broken (windows) theory: A meta-analysis of the evidence for the pathways from neighborhood disorder to resident health outcomes and behaviors</t>
  </si>
  <si>
    <t>O'Brien, D., Farrell, C., Welsh, B. (2019).</t>
  </si>
  <si>
    <t>R0036</t>
  </si>
  <si>
    <t>Effects of second responder programs on repeat incidents of family abuse: An updated systematic review and meta‐analysis</t>
  </si>
  <si>
    <t>Petersen, K., Davis, R. C., Weisburd, D. &amp; Taylor, B. (2022).</t>
  </si>
  <si>
    <t>R0356</t>
  </si>
  <si>
    <t>Does level of geography influence proactive policing's impact on crime? A synthesis of systematic reviews of three evidence-based policing strategies</t>
  </si>
  <si>
    <t xml:space="preserve">Petersen, K., Weisburd, D. Hinkle, J.C. Telep, C.W. Fay, S. (2024). </t>
  </si>
  <si>
    <t>R0050</t>
  </si>
  <si>
    <t>Police Stops to Reduce Crime: A Systematic Review and Meta-Analysis.</t>
  </si>
  <si>
    <t>Petersen, K., Weisburd, D.L., Fay, S., Eggins, E., Green, Mazerolle, L. (2023).</t>
  </si>
  <si>
    <t>R0462</t>
  </si>
  <si>
    <t>Police crackdowns: initial and residual deterrence.</t>
  </si>
  <si>
    <t>Sherman, L. W. (1990).</t>
  </si>
  <si>
    <t>R0315</t>
  </si>
  <si>
    <t>The effects of hot spots policing on violence: A systematic review and meta-analysis</t>
  </si>
  <si>
    <t xml:space="preserve">Turchan, B., Braga, A. (2024). </t>
  </si>
  <si>
    <t>R0456</t>
  </si>
  <si>
    <t>The impact of drug-related law enforcement activity on serious violence and homicide: A systematic review. Rand Europe</t>
  </si>
  <si>
    <t xml:space="preserve">Wadsworth,E., Pardal, M., Strang, L., Atuesta, L., Oades, F., Hutton, E., Sevigny, E., Lawson, E,. (2025). </t>
  </si>
  <si>
    <t>R0055</t>
  </si>
  <si>
    <t>What can police do to reduce crime, disorder and fear? The Annals of the American Academy of Political and Social Science 593: 42–65</t>
  </si>
  <si>
    <t>Weisburd, D. &amp; Eck, J.E. (2004).</t>
  </si>
  <si>
    <t>R0417</t>
  </si>
  <si>
    <t>Can increasing preventive patrol in large geographic areas reduce crime?: A systematic review and meta‐analysis. Criminology &amp; Public Policy.</t>
  </si>
  <si>
    <t>Weisburd, Petersen, Telep, Fay (2024)</t>
  </si>
  <si>
    <t>R0531</t>
  </si>
  <si>
    <t>O que dizem as avaliações de impacto das Unidades de Polícia Pacificadora (UPPs)?</t>
  </si>
  <si>
    <t>Silva (2018)</t>
  </si>
  <si>
    <t>R0022</t>
  </si>
  <si>
    <t>Use of DNA testing in police investigative work for increasing offender identification, arrest, conviction and case clearance</t>
  </si>
  <si>
    <t>Wilson et al (2011)</t>
  </si>
  <si>
    <t>R0004</t>
  </si>
  <si>
    <t>Project D.A.R.E. outcome effectiveness revisited. American Journal of Public Health, 94(6), 1027-1029.</t>
  </si>
  <si>
    <t>West, S. L. &amp; O'Neal, K. K. (2004).</t>
  </si>
  <si>
    <t>R0001</t>
  </si>
  <si>
    <t>Street-Level Drug Law Enforcement: A Meta-Analytic Review</t>
  </si>
  <si>
    <t>Mazerolle et al (2007)</t>
  </si>
  <si>
    <t>R0031</t>
  </si>
  <si>
    <t xml:space="preserve"> Police‐initiated diversion for youth to prevent future delinquent behavior: A systematic review.</t>
  </si>
  <si>
    <t>Wilson et al (2018)</t>
  </si>
  <si>
    <t>COD</t>
  </si>
  <si>
    <t>Referencia Bibliográfica</t>
  </si>
  <si>
    <t>URL</t>
  </si>
  <si>
    <t>In DEP</t>
  </si>
  <si>
    <t>Rating</t>
  </si>
  <si>
    <t>Download</t>
  </si>
  <si>
    <t>Method</t>
  </si>
  <si>
    <t>Mazerolle, L., Soole, D. W. &amp; Rombouts, S. (2007). Street-Level Drug Law Enforcement: A Meta-Analytic Review. Campbell Systematic Reviews, 3(1), 1-47</t>
  </si>
  <si>
    <t>https://onlinelibrary.wiley.com/doi/10.4073/csr.2007.2</t>
  </si>
  <si>
    <t>NO</t>
  </si>
  <si>
    <t>MEDIUM</t>
  </si>
  <si>
    <t>Y</t>
  </si>
  <si>
    <t>Meta-analysis</t>
  </si>
  <si>
    <t>R0002</t>
  </si>
  <si>
    <t>Mazerolle L., Eggins E. &amp; Higginson A. (2020). Street-level drug law enforcement: An updated systematic review. Trends &amp; issues in crime and criminal justice (599). Canberra: Australian Institute of Criminology.</t>
  </si>
  <si>
    <t>https://www.aic.gov.au/publications/tandi/tandi599</t>
  </si>
  <si>
    <t>YES</t>
  </si>
  <si>
    <t>HIGH</t>
  </si>
  <si>
    <t>Werb, D. et al. (2011). Effect of drug law enforcement on drug market violence: A systematic review. International Journal of Drug Policy, 22(2), 87-94, 2011</t>
  </si>
  <si>
    <t>https://linkinghub.elsevier.com/retrieve/pii/S0955395911000223</t>
  </si>
  <si>
    <t>LOW</t>
  </si>
  <si>
    <t>Narrative/thematic synthesis</t>
  </si>
  <si>
    <t>West, S. L. &amp; O'Neal, K. K. (2004). Project D.A.R.E. outcome effectiveness revisited. American Journal of Public Health, 94(6), 1027-1029.</t>
  </si>
  <si>
    <t>https://ajph.aphapublications.org/doi/full/10.2105/AJPH.94.6.1027</t>
  </si>
  <si>
    <t>N/A</t>
  </si>
  <si>
    <t>Caputi, T. L. &amp; McLellan, A. T. (2017). Truth and D.A.R.E.: Is D.A.R.E.’s new Keepin’ it REAL curriculum suitable for American nationwide implementation?, Drugs: Education, Prevention and Policy, 24(1): 49-57, 2017.</t>
  </si>
  <si>
    <t>https://www.tandfonline.com/doi/full/10.1080/09687637.2016.1208731</t>
  </si>
  <si>
    <t>R0006</t>
  </si>
  <si>
    <t>Braga, A., &amp; Weisburd, D. (2012). The Effects of “Pulling Levers” Focused Deterrence Strategies on Crime. Campbell Systematic Reviews.</t>
  </si>
  <si>
    <t>https://onlinelibrary.wiley.com/doi/10.4073/csr.2012.6</t>
  </si>
  <si>
    <t>Braga, A. A., Weisburd, D. &amp; Turchan, B. (2019). Focused deterrence strategies effects on crime: A systematic review. Campbell Systematic Reviews. e1051.</t>
  </si>
  <si>
    <t>https://onlinelibrary.wiley.com/doi/10.1002/cl2.1051</t>
  </si>
  <si>
    <t>R0008</t>
  </si>
  <si>
    <t>Hodgkinson J., Marshall S., Berry G., Newman M., Reynolds P., Burton E., Dickson K., Anderson J. (2009). Reducing gang related crime: A systematic review of ‘comprehensive’ interventions. Technical report. Research Evidence in Education Library. London: EPPI-Centre, Social Science Research Unit, Institute of Education, University of London.</t>
  </si>
  <si>
    <t>https://eppi.ioe.ac.uk/cms/Portals/0/PDF%20reviews%20and%20summaries/Gang%20Violence%20TRWEB.pdf?ver=2009-08-11-150732-780</t>
  </si>
  <si>
    <t>Koper, C. S., &amp; Mayo-Wilson, E. (2006). Police crackdowns on illegal gun carrying: a systematic review of their impact on gun crime. Journal of Experimental Criminology, 2(2), 227-261.</t>
  </si>
  <si>
    <t>http://link.springer.com/10.1007/s11292-006-9005-x</t>
  </si>
  <si>
    <t>R0010</t>
  </si>
  <si>
    <t>Koper, C. S. &amp; Mayo‐Wilson, E. (2012). Police strategies to reduce illegal possession and carrying of firearms: Effects on gun crime. Campbell Systematic Reviews, 8(1), 1–53.</t>
  </si>
  <si>
    <t>https://onlinelibrary.wiley.com/doi/10.4073/csr.2012.11</t>
  </si>
  <si>
    <t>Braga, A. (2007). Effects of hot spots policing on crime. Campbell Systematic Reviews.</t>
  </si>
  <si>
    <t>https://onlinelibrary.wiley.com/doi/10.4073/csr.2007.1</t>
  </si>
  <si>
    <t>Vote counting</t>
  </si>
  <si>
    <t>Braga, A. A., Hureau, D. M., &amp; Papachristos, A. V. (2012). Hot Spots Policing Effects on Crime: A Systematic Review and Meta-Analysis. Campbell Systematic Reviews 8(1).</t>
  </si>
  <si>
    <t>https://onlinelibrary.wiley.com/doi/10.4073/csr.2012.8</t>
  </si>
  <si>
    <t>Braga, A. A., Hureau, D. M., &amp; Papachristos, A. V. (2012). The Effects of Hot Spots Policing on Crime: An Updated Systematic Review and Meta-Analysis. Justice Quarterly. 31(4)</t>
  </si>
  <si>
    <t>https://www.tandfonline.com/doi/full/10.1080/07418825.2012.673632</t>
  </si>
  <si>
    <t>Braga, A. A., Turchan, B. S., Papachristos, A. V. &amp; Hureau, D. M. (2019). Hot spots policing and crime reduction: An update of an ongoing systematic review and meta-analysis. Journal of Experimental Criminology, 15(3), 289–311.</t>
  </si>
  <si>
    <t>http://link.springer.com/10.1007/s11292-019-09372-3</t>
  </si>
  <si>
    <t>Braga, A. A. &amp; Weisburd, D. L. (2022). Does Hot Spots Policing Have Meaningful Impacts on Crime? Findings from An Alternative Approach to Estimating Effect Sizes from Place-Based Program Evaluations. Journal of Quantitative Criminology 38(1):1-22.</t>
  </si>
  <si>
    <t>https://link.springer.com/10.1007/s10940-020-09481-7</t>
  </si>
  <si>
    <t>R0016</t>
  </si>
  <si>
    <t>Bowers, K. J., Johnson, S. D., Guerette, R. T., Summers &amp; L. Poynton, S. (2011).  Spatial displacement and diffusion of benefits among geographically focused policing initiatives: A meta-analytical review. Journal of Experimental Criminology, 7(4), 347–374.</t>
  </si>
  <si>
    <t>http://link.springer.com/10.1007/s11292-011-9134-8</t>
  </si>
  <si>
    <t>Mazerolle, L., Bennett, S., Davis, J., Sargeant, E. &amp; Manning, M. (2013). Legitimacy in Policing: A Systematic Review. Campbell Systematic Reviews, 9(1), i-147.</t>
  </si>
  <si>
    <t>https://onlinelibrary.wiley.com/doi/10.4073/csr.2013.1</t>
  </si>
  <si>
    <t>O'Brien, D., Farrell, C., Welsh, B. (2019). Broken (windows) theory: A meta-analysis of the evidence for the pathways from neighborhood disorder to resident health outcomes and behaviors, Soc Sci Med.</t>
  </si>
  <si>
    <t>https://linkinghub.elsevier.com/retrieve/pii/S027795361830649X</t>
  </si>
  <si>
    <t>Distler, M. R. (2011). Less Debate, More Analysis: A Meta-Analysis of Literature on Broken Windows Policing (Doctoral dissertation: University of Maryland, College Park ProQuest Dissertations Publishing)</t>
  </si>
  <si>
    <t>https://api.drum.lib.umd.edu/server/api/core/bitstreams/1cd97bc3-d916-46af-ba91-813e0d96acff/content</t>
  </si>
  <si>
    <t>Description of a range of effect sizes</t>
  </si>
  <si>
    <t>Braga, A. A., Welsh, B. C. &amp; Schnell, C. (2015). Can Policing Disorder Reduce Crime? A Systematic Review and Meta-analysis. Journal of Research in Crime and Delinquency, 52(4), 567–588.</t>
  </si>
  <si>
    <t>http://journals.sagepub.com/doi/10.1177/0022427815576576</t>
  </si>
  <si>
    <t>Braga, A. A., Welsh, B. C. &amp; Schnell, C. (2019). Disorder policing to reduce crime: a systematic review. Campbell Systematic Reviews, 15(3).</t>
  </si>
  <si>
    <t>https://onlinelibrary.wiley.com/doi/10.1002/cl2.1050</t>
  </si>
  <si>
    <t>Wilson, D. B., Weisburd, D. &amp; McClure, D. (2011). Use of DNA testing in police investigative work for increasing offender identification, arrest, conviction and case clearance. Campbell Systematic Reviews, 7(1), 1–53.</t>
  </si>
  <si>
    <t>https://onlinelibrary.wiley.com/doi/10.4073/csr.2011.7</t>
  </si>
  <si>
    <t>Meissner, C. A., Redlich, A. D., Bhatt, S. &amp; Brandon, S. (2012). Interview and interrogation methods and their effects on true and false confessions. Campbell Systematic Reviews, 8(1), 1–53.</t>
  </si>
  <si>
    <t>https://onlinelibrary.wiley.com/doi/full/10.4073/csr.2012.13</t>
  </si>
  <si>
    <t>Erke, A., Goldenbeld, C. &amp; Vaa, T. (2009). The effects of drink-driving checkpoints on crashes--a meta-analysis. Accident; Analysis and Prevention, 41(5), 914–923.</t>
  </si>
  <si>
    <t>https://linkinghub.elsevier.com/retrieve/pii/S0001457509001067</t>
  </si>
  <si>
    <t>Bergen G., Pitan A., Qu S., Shults R., Chattopadhyay S., Elder R., Sleet D., Coleman H., Compton R., Nichols J., Clymer J., Calvert W., and CPSTF: (2014), Publicized Sobriety Checkpoint Programmes: A Community Guide Systematic Review, American Journal of Preventive Medicine, 46:5; 529-539​</t>
  </si>
  <si>
    <t>https://linkinghub.elsevier.com/retrieve/pii/S0749379714000506</t>
  </si>
  <si>
    <t>Elder, R. W., Shults, R. A., Sleet, D. A., Nichols, J. L., Zaza, S. &amp; Thompson, R. S. (2002).  Effectiveness of Sobriety Checkpoints for Reducing Alcohol-Involved Crashes. Traffic Injury Prevention, 3(4), 266–274.</t>
  </si>
  <si>
    <t>http://www.tandfonline.com/doi/abs/10.1080/15389580214623</t>
  </si>
  <si>
    <t>Goss, C. W., van Bramer, L. D., Gliner, J. A., Porter, T. R., Roberts, I. G. &amp; Diguiseppi, C. (2008). Increased police patrols for preventing alcohol-impaired driving. The Cochrane Database of Systematic Reviews(4), CD005242.</t>
  </si>
  <si>
    <t>https://doi.wiley.com/10.1002/14651858.CD005242.pub2</t>
  </si>
  <si>
    <t>Kopittke-Winogrom, A. L. (2019). Segurança Pública Baseada em Evidências: A Revolução das Evidências na Prevenção à Violência no Brasil e no Mundo [Doctoral Thesis, Universidade Federal do Rio Grande do Sul].</t>
  </si>
  <si>
    <t>https://lume.ufrgs.br/handle/10183/211476</t>
  </si>
  <si>
    <t>Lum, C., Koper, C. S., Wilson, D. B., Stoltz, M., Goodier, M., Eggins, E., Higginson, A. &amp; Mazerolle, L. (2020). Body‐worn cameras’ effects on police officers and citizen behavior: A systematic review. Campbell Systematic Reviews, 16(3), 729.</t>
  </si>
  <si>
    <t>https://onlinelibrary.wiley.com/doi/10.1002/cl2.1112</t>
  </si>
  <si>
    <t>Williams Jr., M. C., Weil, N., Rasich, E. A., Ludwig, J., Chang, H. &amp; Egrari, S. (2021). Body-Worn Cameras in Policing: Benefits and Costs (NBER Working Paper Series núm. 28622). Cambridge, MA. National Bureau of Economic Research.</t>
  </si>
  <si>
    <t>http://www.nber.org/papers/w28622.pdf</t>
  </si>
  <si>
    <t>Wilson, D. B., Brennan, I. &amp; Olaghere, A. (2018). Police‐initiated diversion for youth to prevent future delinquent behavior: A systematic review. Campbell Systematic Reviews, 14(1), 1–88.</t>
  </si>
  <si>
    <t>https://onlinelibrary.wiley.com/doi/10.4073/csr.2018.5</t>
  </si>
  <si>
    <t>R0032</t>
  </si>
  <si>
    <t>Bennett, T., Holloway, K. &amp; Farrington, D. (2008). The Effectiveness of Neighborhood Watch. Campbell Systematic Reviews, 4(1), 1–46.</t>
  </si>
  <si>
    <t>https://onlinelibrary.wiley.com/doi/10.4073/csr.2008.18</t>
  </si>
  <si>
    <t>R0033</t>
  </si>
  <si>
    <t>Gill, C., Weisburd, D., Telep, C. W., Vitter, Z. &amp; Bennett, T. (2014).  Community-oriented policing to reduce crime, disorder and fear and increase satisfaction and legitimacy among citizens: A systematic review. Journal of Experimental Criminology, 10(4), 399–428.</t>
  </si>
  <si>
    <t>http://link.springer.com/10.1007/s11292-014-9210-y</t>
  </si>
  <si>
    <t>Blair, G., Weinstein, J. M., Christia, F., Arias, E., Badran, E., Blair, R. A., ... &amp; Wilke, A. M. (2021). Community policing does not build citizen trust in police or reduce crime in the Global South. Science, 374(6571)</t>
  </si>
  <si>
    <t>https://www.science.org/doi/10.1126/science.abd3446</t>
  </si>
  <si>
    <t>R0035</t>
  </si>
  <si>
    <t xml:space="preserve">Davis, R. C., Weisburd, D. &amp; Taylor, B. (2008). Effects of Second Responder Programs on Repeat Incidents of Family Abuse. Campbell Systematic Reviews, 4(1), 1–38. </t>
  </si>
  <si>
    <t>https://onlinelibrary.wiley.com/doi/10.4073/csr.2008.15</t>
  </si>
  <si>
    <t>Petersen, K., Davis, R. C., Weisburd, D. &amp; Taylor, B. (2022). Effects of second responder programs on repeat incidents of family abuse: An updated systematic review and meta‐analysis. Campbell Systematic Reviews, 18(1), e1217.</t>
  </si>
  <si>
    <t>https://onlinelibrary.wiley.com/doi/10.1002/cl2.1217</t>
  </si>
  <si>
    <t>Hinkle, J., Weisburd, D., Telep, C. &amp; Petersen, K. (2020). Problem-oriented policing for reducing crime and disorder: An updated systematic review and meta-analysis. Campbell Syst Rev.; 16:e1089.</t>
  </si>
  <si>
    <t>https://onlinelibrary.wiley.com/doi/10.1002/cl2.1089</t>
  </si>
  <si>
    <t>Weisburd, D., Telep, C., Hinkle, J. &amp; Eck, J. (2010). Is Problem‐Oriented Policing Effective in Reducing Crime and Disorder? Findings from a Campbell Systematic Review. Criminology &amp; Public Policy, 9(1), 139-172.</t>
  </si>
  <si>
    <t>https://onlinelibrary.wiley.com/doi/10.1111/j.1745-9133.2010.00617.x</t>
  </si>
  <si>
    <t>R0039</t>
  </si>
  <si>
    <t xml:space="preserve">Welsh, B. &amp; Farrington, D. (2008). Effects of Closed Circuit Television Surveillance on Crime. Campbell systematic Reviews, 4(1). </t>
  </si>
  <si>
    <t>https://onlinelibrary.wiley.com/doi/10.4073/csr.2008.17</t>
  </si>
  <si>
    <t>R0040</t>
  </si>
  <si>
    <t>Welsh, B. C. &amp; Farrington, D. P. (2009). Public Area CCTV and Crime Prevention: An Updated Systematic Review and Meta-Analysis(opens an external website in the same tab), Justice Quarterly, 26(4), 716 — 745.</t>
  </si>
  <si>
    <t>https://www.tandfonline.com/doi/full/10.1080/07418820802506206</t>
  </si>
  <si>
    <t>Farrington D. P., Gill M., Waples, S. J. &amp; Argomaniz, J. (2007). The effects of closed-circuit television on crime: Meta-analysis of an English national quasi multi-site evaluation(opens an external website in the same tab). Journal of Experimental Criminology, 3, 21-38.</t>
  </si>
  <si>
    <t>http://link.springer.com/10.1007/s11292-007-9024-2</t>
  </si>
  <si>
    <t>R0042</t>
  </si>
  <si>
    <t>Piza, E. L., Welsh, B. C., Farrington, D. P. &amp; Thomas, A. L. (2019). CCTV surveillance for crime prevention. Criminology &amp; Public Policy, 18(1), 135–159.</t>
  </si>
  <si>
    <t>https://onlinelibrary.wiley.com/doi/10.1111/1745-9133.12419</t>
  </si>
  <si>
    <t>R0043</t>
  </si>
  <si>
    <t>Makarios, M. D. &amp; Pratt, T. C. (2012). The Effectiveness of Policies and Programs That Attempt to Reduce Firearm Violence. Crime &amp; Delinquency, 58(2), 222–244.</t>
  </si>
  <si>
    <t>http://journals.sagepub.com/doi/10.1177/0011128708321321</t>
  </si>
  <si>
    <t>Hahn, R. A., Bilukha, O., Crosby, A., Fullilove, M. T., Liberman, A., Moscicki, E., Snyder, S., Tuma, F. &amp; Briss, P. A. (2005). Firearms laws and the reduction of violence: A systematic review. American Journal of Preventive Medicine, 28(2 Suppl 1), 40–71</t>
  </si>
  <si>
    <t>https://linkinghub.elsevier.com/retrieve/pii/S0749379704002855</t>
  </si>
  <si>
    <t>Zeoli, A. M., Malinski, R. &amp; Turchan, B. (2016). Risks and Targeted Interventions: Firearms in Intimate Partner Violence. Epidemiologic Reviews, 38, 125-139</t>
  </si>
  <si>
    <t>https://academic.oup.com/epirev/article-lookup/doi/10.1093/epirev/mxv007</t>
  </si>
  <si>
    <t>R0046</t>
  </si>
  <si>
    <t>Wilson, D. B., Gill, C., Olaghere, A. &amp; McClure, D. (2016). Juvenile Curfew Effects on Criminal Behavior and Victimization: A Systematic Review. Campbell Systematic Reviews, 12(1), 1–97.</t>
  </si>
  <si>
    <t>https://onlinelibrary.wiley.com/doi/10.4073/csr.2016.3</t>
  </si>
  <si>
    <t>Adams, K. (2003). The Effectiveness of Juvenile Curfews at Crime Prevention. The ANNALS of the American Academy of Political and Social Science, 587(1), 136–159.</t>
  </si>
  <si>
    <t>http://journals.sagepub.com/doi/10.1177/0002716202250944</t>
  </si>
  <si>
    <t>Engel, R. S., McManus, H. D. y Herold, T. D. (2020). Does de-escalation training work? A systematic review and call for evidence in police use-of-force reform. Criminology &amp; Public Policy. 19, 3.</t>
  </si>
  <si>
    <t>https://onlinelibrary.wiley.com/doi/10.1111/1745-9133.12467</t>
  </si>
  <si>
    <t>Hanson, R. K., Helmus, L. Bourgon, G. (2007). The Validity of Risk Assessments for Intimate Partner violence: A Meta-Analysis 2007-07. Ottawa. Public Safety Canada</t>
  </si>
  <si>
    <t>https://www.publicsafety.gc.ca/cnt/rsrcs/pblctns/ntmt-prtnr-vlnce/index-en.aspx</t>
  </si>
  <si>
    <t>Petersen, K., Weisburd, D.L., Fay, S., Eggins, E., Green, Mazerolle, L. (2023). "Police Stops to Reduce Crime: A Systematic Review and Meta-Analysis." Campbell Systematic Reviews 19:e1302.</t>
  </si>
  <si>
    <t>https://onlinelibrary.wiley.com/doi/10.1002/cl2.1302</t>
  </si>
  <si>
    <t>Meta-regression</t>
  </si>
  <si>
    <t>Jabar, A. et al (2019). Is the introduction of violence and injury observatories associated with a reduction in violence-related injury in adult populations? A systematic review and meta-analysis. BMJ Open, 9(7), 2019.</t>
  </si>
  <si>
    <t>https://bmjopen.bmj.com/lookup/doi/10.1136/bmjopen-2018-027977</t>
  </si>
  <si>
    <t>Casteel, C. &amp; Peek-Asa, C. (2000). Effectiveness of Crime Prevention Through Environmental Design (CPTED) in Reducing Robberies, American Journal of Preventive Medicine, 18:4S, 99-115​</t>
  </si>
  <si>
    <t>https://linkinghub.elsevier.com/retrieve/pii/S074937970000146X</t>
  </si>
  <si>
    <t>Guerette, R.T., &amp; Bowers, K.J. (2009). Assessing the extent of crime displacement and diffusion of benefits: A review of situational crime prevention evaluations. Criminology [online], 47(4): 1331-1368</t>
  </si>
  <si>
    <t>https://onlinelibrary.wiley.com/doi/10.1111/j.1745-9125.2009.00177.x</t>
  </si>
  <si>
    <t>Weisburd, D. &amp; Eck, J.E. (2004). What can police do to reduce crime, disorder and fear? The Annals of the American Academy of Political and Social Science 593: 42–65</t>
  </si>
  <si>
    <t>http://journals.sagepub.com/doi/10.1177/0002716203262548</t>
  </si>
  <si>
    <t>Turchan, B., Braga, A. (2024). The effects of hot spots policing on violence: A systematic review and meta-analysis, Aggression and Violent Behavior, 102011, ISSN 1359-1789, https://doi.org/10.1016/j.avb.2024.102011.</t>
  </si>
  <si>
    <t>https://www.sciencedirect.com./science/article/abs/pii/S1359178924001010</t>
  </si>
  <si>
    <t>Cano, I.; Rojido, E. y Borges, D. (2024). ¿Qué funciona para reducir homicidios en América Latina y el Caribe? Una revisión sistemática de las evaluaciones de impacto. Ciudad de la Costa: Susana Aliano Casales.</t>
  </si>
  <si>
    <t>https://lav-uerj.org/wp-content/uploads/2025/06/Revisao-Sistematica-Avaliacoes-de-Impacto-Homicidios-maio-2025-9.pdf</t>
  </si>
  <si>
    <t>Petersen, K., Weisburd, D. Hinkle, J.C. Telep, C.W. Fay, S. (2024). Does level of geography influence proactive policing's impact on crime? A synthesis of systematic reviews of three evidence-based policing strategies, Aggression and Violent Behavior, Volume 78.</t>
  </si>
  <si>
    <t>https://www.sciencedirect.com/science/article/abs/pii/S1359178924000788?via%3Dihub</t>
  </si>
  <si>
    <t>Weisburd, Petersen, Telep, Fay. Can increasing preventive patrol in large geographic areas reduce crime?: A systematic review and meta‐analysis. Criminology &amp; Public Policy.</t>
  </si>
  <si>
    <t>https://onlinelibrary.wiley.com/doi/pdfdirect/10.1111/1745-9133.12665</t>
  </si>
  <si>
    <t>Ennett, S. T., Tobler, N. S., Ringwalt, C. L., &amp; Flewelling, R. L. (1994). How effective is drug abuse resistance education? A meta-analysis of Project DARE outcome evaluations. American Journal of Public Health, 84, 1394-1401.</t>
  </si>
  <si>
    <t xml:space="preserve">https://www.ncbi.nlm.nih.gov/pmc/articles/PMC1615171/pdf/amjph00460-0036.pdf </t>
  </si>
  <si>
    <t>Wadsworth,E., Pardal, M., Strang, L., Atuesta, L., Oades, F., Hutton, E., Sevigny, E., Lawson, E,. (2025). The impact of drug-related law enforcement activity on serious violence and homicide: A systematic review. Rand Europe</t>
  </si>
  <si>
    <t>https://www.gov.uk/government/publications/drug-related-law-enforcement-activity-and-serious-violent-crime/the-impact-of-drug-related-law-enforcement-activity-on-serious-violence-and-homicide-a-systematic-review</t>
  </si>
  <si>
    <t>Sherman, L. W. (1990). Police crackdowns: initial and residual deterrence. Crime &amp; Justice 12: 1–48. https://www.journals.uchicago.edu/doi/abs/10.1086/449163</t>
  </si>
  <si>
    <t>https://www.journals.uchicago.edu/doi/abs/10.1086/449163</t>
  </si>
  <si>
    <t>Silva, V.F. (2018). O que dizem as avaliações de impacto das Unidades de Polícia Pacificadora (UPPs)? Revista Brasileira de Informação Bibliográfica em Ciências Sociais, (85), 56-76</t>
  </si>
  <si>
    <t>https://bibanpocs.emnuvens.com.br/revista/article/view/444</t>
  </si>
  <si>
    <t>Arafat, Y., Khairuddin, A., Khairuddin, U., Paramesran, R. (2019). Systematic Review on Vehicular Licence Plate Recognition Framework in Intelligent Transport Systems. IET Intelligent Transport Systems 13(5): 745–55.</t>
  </si>
  <si>
    <t>https://ietresearch.onlinelibrary.wiley.com/doi/epdf/10.1049/iet-its.2018.5151</t>
  </si>
  <si>
    <t>Wong J.S., Gravel J., Bouchard M., Morselli C., Descormiers K. (2012). Effectiveness of street gang control strategies: A systematic review and meta-analysis of evaluation studies. Public Safety Canada, 2–76. https://doi.org/10.13140/RG.2.1.1314.4086</t>
  </si>
  <si>
    <t>https://doi.org/10.13140/RG.2.1.1314.4086</t>
  </si>
  <si>
    <t>Wong, J.S., Gravel, J. Bouchard, M., Descormiers, K., Morselli, C. (2016). Promises Kept? A Meta-Analysis of Gang Membership Prevention Programs. Journal of Criminological Research, Policy, and Practice 2(2):134–47</t>
  </si>
  <si>
    <t>https://www.emerald.com/insight/content/doi/10.1108/jcrpp-06-2015-0018/full/html</t>
  </si>
  <si>
    <t>Lee, Y. J., Eck, J. E., &amp; Corsaro, N. (2016). Conclusions from the history of research into the effects of police force size on crime—1968 through 2013: A historical systematic review. Journal of Experimental Criminology, 12(3), 431–451.</t>
  </si>
  <si>
    <t>https://link.springer.com/article/10.1007/s11292-016-9269-8</t>
  </si>
  <si>
    <t>Petrosino, A., Campie, P., Pace, J., Fronius, T., Guckenburg, S., Wiatrowski, M., &amp; Rivera, L. (2015). Cross-sector, multi-agency interventions to address urban youth firearms violence: A Rapid Evidence Assessment. Aggression and Violent Behavior, 22, 87-96</t>
  </si>
  <si>
    <t>http://dx.doi.org/10.1016/j.avb.2015.04.001</t>
  </si>
  <si>
    <t>Kopittke-Winogrom, A. L., Ramos, M. P. (2021). O que funciona e o que não funciona para reduzir homicídios no Brasil: uma revisão sistemática. Revista de Administração Pública, 55(2), 414-437.</t>
  </si>
  <si>
    <t>https://www.scielo.br/j/rap/a/NCz9p3XVQnpsHjVXZ6Fs4kv/?format=pdf&amp;lang=pt</t>
  </si>
  <si>
    <t>Total</t>
  </si>
  <si>
    <t>Missing</t>
  </si>
  <si>
    <r>
      <t>Overall Notes.</t>
    </r>
    <r>
      <rPr>
        <sz val="10"/>
        <color rgb="FF000000"/>
        <rFont val="Times New Roman"/>
        <family val="1"/>
      </rPr>
      <t xml:space="preserve"> When the primary publication does not provide the information needed to appraise, information in other version of the publication can be used (document additional source in the appraisal). Study protocols cannot be used as a source, as the plans described in the protocols might not have been implemented.</t>
    </r>
  </si>
  <si>
    <t>Section A</t>
  </si>
  <si>
    <t>Section B</t>
  </si>
  <si>
    <t>Final</t>
  </si>
  <si>
    <t>Provide documentation and page numbers in your justifications. If copying/pasting text from the manuscript, please use quotation marks.</t>
  </si>
  <si>
    <t>We provide authors with the completed checklist and they can provide additional information.</t>
  </si>
  <si>
    <r>
      <t>Section A:</t>
    </r>
    <r>
      <rPr>
        <sz val="12"/>
        <color rgb="FF000000"/>
        <rFont val="Times New Roman"/>
        <family val="1"/>
      </rPr>
      <t xml:space="preserve"> </t>
    </r>
    <r>
      <rPr>
        <i/>
        <sz val="12"/>
        <color rgb="FF000000"/>
        <rFont val="Times New Roman"/>
        <family val="1"/>
      </rPr>
      <t>Methods used to identify, include and critically appraise studies</t>
    </r>
  </si>
  <si>
    <t xml:space="preserve">A.1 Were the criteria used for deciding which studies to include in the review reported? </t>
  </si>
  <si>
    <r>
      <t>Note.</t>
    </r>
    <r>
      <rPr>
        <sz val="10"/>
        <color rgb="FF000000"/>
        <rFont val="Times New Roman"/>
        <family val="1"/>
      </rPr>
      <t xml:space="preserve"> This information cannot be determined by looking at the types of studies included, because some eligible populations, designs, interventions, and outcomes might not have been examined in the studies.</t>
    </r>
  </si>
  <si>
    <t>Documentation/Comments (note important limitations or uncertainty – please provide documentation and page numbers for your justifications, and use quotation marks if copying/pasting text from the manuscript)</t>
  </si>
  <si>
    <r>
      <t xml:space="preserve"> </t>
    </r>
    <r>
      <rPr>
        <sz val="10"/>
        <color rgb="FF000000"/>
        <rFont val="Times New Roman"/>
        <family val="1"/>
      </rPr>
      <t>A.1.1</t>
    </r>
    <r>
      <rPr>
        <sz val="10"/>
        <color rgb="FF000000"/>
        <rFont val="MS Gothic"/>
        <family val="2"/>
        <charset val="128"/>
      </rPr>
      <t xml:space="preserve"> </t>
    </r>
    <r>
      <rPr>
        <sz val="10"/>
        <color rgb="FF000000"/>
        <rFont val="Times New Roman"/>
        <family val="1"/>
      </rPr>
      <t>Types of studies</t>
    </r>
  </si>
  <si>
    <t xml:space="preserve">  A.1.2 Participants/ settings/ population</t>
  </si>
  <si>
    <t xml:space="preserve">  A.1.3 Intervention(s)</t>
  </si>
  <si>
    <t xml:space="preserve">  A.1.4 Outcome(s)</t>
  </si>
  <si>
    <t>A.2 Was the search for evidence reasonably comprehensive?</t>
  </si>
  <si>
    <r>
      <t>Notes</t>
    </r>
    <r>
      <rPr>
        <sz val="10"/>
        <color rgb="FF000000"/>
        <rFont val="Times New Roman"/>
        <family val="1"/>
      </rPr>
      <t xml:space="preserve">. When authors do not mention limitations on language or publication status, code </t>
    </r>
    <r>
      <rPr>
        <i/>
        <sz val="10"/>
        <color rgb="FF000000"/>
        <rFont val="Times New Roman"/>
        <family val="1"/>
      </rPr>
      <t>Yes</t>
    </r>
    <r>
      <rPr>
        <sz val="10"/>
        <color rgb="FF000000"/>
        <rFont val="Times New Roman"/>
        <family val="1"/>
      </rPr>
      <t xml:space="preserve">. The use of “published” often simply means released (e.g, “studies published between 1990 – 2010”) and not necessarily that studies were excluded based on publication status; do not code </t>
    </r>
    <r>
      <rPr>
        <i/>
        <sz val="10"/>
        <color rgb="FF000000"/>
        <rFont val="Times New Roman"/>
        <family val="1"/>
      </rPr>
      <t>No</t>
    </r>
    <r>
      <rPr>
        <sz val="10"/>
        <color rgb="FF000000"/>
        <rFont val="Times New Roman"/>
        <family val="1"/>
      </rPr>
      <t xml:space="preserve"> simply because the authors use “published” in this way. When authors do not mention that reference lists were searched or experts contacted, code </t>
    </r>
    <r>
      <rPr>
        <i/>
        <sz val="10"/>
        <color rgb="FF000000"/>
        <rFont val="Times New Roman"/>
        <family val="1"/>
      </rPr>
      <t>No</t>
    </r>
    <r>
      <rPr>
        <sz val="10"/>
        <color rgb="FF000000"/>
        <rFont val="Times New Roman"/>
        <family val="1"/>
      </rPr>
      <t xml:space="preserve">. If authors were only contacted for study results data, code </t>
    </r>
    <r>
      <rPr>
        <i/>
        <sz val="10"/>
        <color rgb="FF000000"/>
        <rFont val="Times New Roman"/>
        <family val="1"/>
      </rPr>
      <t>No</t>
    </r>
    <r>
      <rPr>
        <sz val="10"/>
        <color rgb="FF000000"/>
        <rFont val="Times New Roman"/>
        <family val="1"/>
      </rPr>
      <t xml:space="preserve">. Checking reference lists of review articles does not fully meet A.2.4 requirement (code </t>
    </r>
    <r>
      <rPr>
        <i/>
        <sz val="10"/>
        <color rgb="FF000000"/>
        <rFont val="Times New Roman"/>
        <family val="1"/>
      </rPr>
      <t>Partially</t>
    </r>
    <r>
      <rPr>
        <sz val="10"/>
        <color rgb="FF000000"/>
        <rFont val="Times New Roman"/>
        <family val="1"/>
      </rPr>
      <t>) but is a mitigating factor.</t>
    </r>
  </si>
  <si>
    <r>
      <t xml:space="preserve"> </t>
    </r>
    <r>
      <rPr>
        <sz val="10"/>
        <color rgb="FF000000"/>
        <rFont val="Times New Roman"/>
        <family val="1"/>
      </rPr>
      <t>A.2.1</t>
    </r>
    <r>
      <rPr>
        <sz val="10"/>
        <color rgb="FF000000"/>
        <rFont val="MS Gothic"/>
        <family val="2"/>
        <charset val="128"/>
      </rPr>
      <t xml:space="preserve"> </t>
    </r>
    <r>
      <rPr>
        <sz val="10"/>
        <color rgb="FF000000"/>
        <rFont val="Times New Roman"/>
        <family val="1"/>
      </rPr>
      <t>Language bias avoided (no restriction of inclusion based on language)</t>
    </r>
  </si>
  <si>
    <r>
      <t xml:space="preserve"> </t>
    </r>
    <r>
      <rPr>
        <sz val="10"/>
        <color rgb="FF000000"/>
        <rFont val="Times New Roman"/>
        <family val="1"/>
      </rPr>
      <t>A.2.2 No restriction of inclusion based on publication status</t>
    </r>
  </si>
  <si>
    <r>
      <t xml:space="preserve"> </t>
    </r>
    <r>
      <rPr>
        <sz val="10"/>
        <color rgb="FF000000"/>
        <rFont val="Times New Roman"/>
        <family val="1"/>
      </rPr>
      <t>A 2.3 Relevant databases searched</t>
    </r>
  </si>
  <si>
    <r>
      <t xml:space="preserve"> </t>
    </r>
    <r>
      <rPr>
        <sz val="10"/>
        <color rgb="FF000000"/>
        <rFont val="Times New Roman"/>
        <family val="1"/>
      </rPr>
      <t>A.2.4 Reference lists in included articles checked</t>
    </r>
  </si>
  <si>
    <r>
      <t xml:space="preserve"> </t>
    </r>
    <r>
      <rPr>
        <sz val="10"/>
        <color rgb="FF000000"/>
        <rFont val="Times New Roman"/>
        <family val="1"/>
      </rPr>
      <t>A.2.5 Authors/experts contacted</t>
    </r>
  </si>
  <si>
    <t xml:space="preserve">A.3 Does the review cover an appropriate time period? </t>
  </si>
  <si>
    <r>
      <t>Note.</t>
    </r>
    <r>
      <rPr>
        <sz val="10"/>
        <color rgb="FF000000"/>
        <rFont val="Times New Roman"/>
        <family val="1"/>
      </rPr>
      <t xml:space="preserve"> If the authors do not report the search period, check the publication date of the earliest included study. If the study was published before 1990 this can be coded </t>
    </r>
    <r>
      <rPr>
        <i/>
        <sz val="10"/>
        <color rgb="FF000000"/>
        <rFont val="Times New Roman"/>
        <family val="1"/>
      </rPr>
      <t>Yes</t>
    </r>
    <r>
      <rPr>
        <sz val="10"/>
        <color rgb="FF000000"/>
        <rFont val="Times New Roman"/>
        <family val="1"/>
      </rPr>
      <t>.</t>
    </r>
  </si>
  <si>
    <r>
      <t xml:space="preserve"> </t>
    </r>
    <r>
      <rPr>
        <sz val="10"/>
        <color rgb="FF000000"/>
        <rFont val="Times New Roman"/>
        <family val="1"/>
      </rPr>
      <t>A.3 Time Period for the search</t>
    </r>
  </si>
  <si>
    <t xml:space="preserve">A.4 Was bias in the selection of articles avoided? </t>
  </si>
  <si>
    <r>
      <t>Notes</t>
    </r>
    <r>
      <rPr>
        <sz val="10"/>
        <color rgb="FF000000"/>
        <rFont val="Times New Roman"/>
        <family val="1"/>
      </rPr>
      <t xml:space="preserve">. For A.4.1, independent screening means that both screeners screened all </t>
    </r>
    <r>
      <rPr>
        <b/>
        <sz val="10"/>
        <color rgb="FF000000"/>
        <rFont val="Times New Roman"/>
        <family val="1"/>
      </rPr>
      <t>full-text</t>
    </r>
    <r>
      <rPr>
        <sz val="10"/>
        <color rgb="FF000000"/>
        <rFont val="Times New Roman"/>
        <family val="1"/>
      </rPr>
      <t xml:space="preserve"> without knowing what the other screener decided (that is, one screener and one verifier does not meet criterion). If the authors note two screeners and do not use the word “independent” but mention a third reconciler to resolve differences, assume independence.</t>
    </r>
    <r>
      <rPr>
        <i/>
        <sz val="10"/>
        <color rgb="FF000000"/>
        <rFont val="Times New Roman"/>
        <family val="1"/>
      </rPr>
      <t xml:space="preserve"> </t>
    </r>
    <r>
      <rPr>
        <sz val="10"/>
        <color rgb="FF000000"/>
        <rFont val="Times New Roman"/>
        <family val="1"/>
      </rPr>
      <t xml:space="preserve">Other acceptable methods include (a) the use of machine learning approaches (e.g., priority classifiers), provided a portion of machine excluded studies are checked or (b) double screening until an acceptable level of reliability (at least .85) is reached, with a percentage of subsequent coding being checked to protect against coder drift. If authors report double screening a small portion of studies, but do not report their inter-rater reliability, code </t>
    </r>
    <r>
      <rPr>
        <i/>
        <sz val="10"/>
        <color rgb="FF000000"/>
        <rFont val="Times New Roman"/>
        <family val="1"/>
      </rPr>
      <t xml:space="preserve">No. </t>
    </r>
    <r>
      <rPr>
        <sz val="10"/>
        <color rgb="FF000000"/>
        <rFont val="Times New Roman"/>
        <family val="1"/>
      </rPr>
      <t xml:space="preserve">When authors do not mention whether independent screening was conducted by at least two reviewers, code </t>
    </r>
    <r>
      <rPr>
        <i/>
        <sz val="10"/>
        <color rgb="FF000000"/>
        <rFont val="Times New Roman"/>
        <family val="1"/>
      </rPr>
      <t>No</t>
    </r>
    <r>
      <rPr>
        <sz val="10"/>
        <color rgb="FF000000"/>
        <rFont val="Times New Roman"/>
        <family val="1"/>
      </rPr>
      <t xml:space="preserve">. </t>
    </r>
    <r>
      <rPr>
        <b/>
        <sz val="10"/>
        <color rgb="FF000000"/>
        <rFont val="Times New Roman"/>
        <family val="1"/>
      </rPr>
      <t>Single screening at title and abstract is acceptable.</t>
    </r>
    <r>
      <rPr>
        <i/>
        <sz val="10"/>
        <color rgb="FF000000"/>
        <rFont val="Times New Roman"/>
        <family val="1"/>
      </rPr>
      <t xml:space="preserve"> </t>
    </r>
    <r>
      <rPr>
        <sz val="10"/>
        <color rgb="FF000000"/>
        <rFont val="Times New Roman"/>
        <family val="1"/>
      </rPr>
      <t>The list of excluded studies does not need to include studies whose abstracts were screened out as ineligible. Because journals often have word count limits, reviews published in journals do not need to have a list of excluded studies and are coded Not Applicable.</t>
    </r>
  </si>
  <si>
    <r>
      <t xml:space="preserve"> </t>
    </r>
    <r>
      <rPr>
        <sz val="10"/>
        <color rgb="FF000000"/>
        <rFont val="Times New Roman"/>
        <family val="1"/>
      </rPr>
      <t>A.4.1 Independent screening of full text by at least 2 reviewers</t>
    </r>
  </si>
  <si>
    <t xml:space="preserve">  A.4.2 List of included studies provided</t>
  </si>
  <si>
    <t xml:space="preserve">  A.4.3 List of excluded studies provided</t>
  </si>
  <si>
    <t>A.5 Did the authors use appropriate criteria to assess the quality and risk of bias in analysing the studies that are included?</t>
  </si>
  <si>
    <r>
      <rPr>
        <i/>
        <sz val="10"/>
        <color rgb="FF000000"/>
        <rFont val="Times New Roman"/>
      </rPr>
      <t>Notes.</t>
    </r>
    <r>
      <rPr>
        <sz val="10"/>
        <color rgb="FF000000"/>
        <rFont val="Times New Roman"/>
      </rPr>
      <t xml:space="preserve"> Identified tools with sensible criteria include: Academy of Nutrition and Dietetics Quality Criteria Checklist, Cochrane Handbook,</t>
    </r>
    <r>
      <rPr>
        <sz val="12"/>
        <color rgb="FF000000"/>
        <rFont val="Times New Roman"/>
      </rPr>
      <t xml:space="preserve"> </t>
    </r>
    <r>
      <rPr>
        <sz val="10"/>
        <color rgb="FF000000"/>
        <rFont val="Times New Roman"/>
      </rPr>
      <t>The Delphi List, Effective Public Health Practice Project (EPHPP) Quality Assessment Tool, Guide to Community Preventative Services Study Quality tool, Joanna Briggs Institute Checklists for RCT/QED, National Institutes of Health’s Quality Assessment Tool for Controlled Intervention Studies (sometimes labelled NHLBI tool).</t>
    </r>
    <r>
      <rPr>
        <i/>
        <sz val="10"/>
        <color rgb="FF000000"/>
        <rFont val="Times New Roman"/>
      </rPr>
      <t xml:space="preserve"> </t>
    </r>
    <r>
      <rPr>
        <sz val="10"/>
        <color rgb="FF000000"/>
        <rFont val="Times New Roman"/>
      </rPr>
      <t>Child Health Epidemiology Reference Group (CHERG) study design &amp; quality standards, Grading of Recommendations Assessment, Development and Evaluation (GRADE) RoB criteria,  (CHERG and GRADE provide a set of guidelines for synthesizing evidence from multiple impacts on an outcome. As part of these multi-step processes, RoB is assessed, but other dimensions are also assessed (such as consistency of results across all studies). For A5.3, what needs to be reported is the individual ratings for each study on design/quality standards (CHERG) or risk of bias (GRADE)). For case-control studies and cohort studies, the Newcastle-Ottawa Scale uses sensible criteria that are focused on risk of bias as does Methodological Index for Non‐Randomized Studies (MINORS). Note that these designs typically are not as rigorous as RCTs or even QEDs.</t>
    </r>
  </si>
  <si>
    <r>
      <t xml:space="preserve"> </t>
    </r>
    <r>
      <rPr>
        <sz val="10"/>
        <color rgb="FF000000"/>
        <rFont val="Times New Roman"/>
        <family val="1"/>
      </rPr>
      <t>A.5.1 The criteria used for assessing the quality/ risk of bias were reported</t>
    </r>
  </si>
  <si>
    <t xml:space="preserve">  A.5.2 A table or summary of the assessment of each included study for each criterion was reported</t>
  </si>
  <si>
    <t xml:space="preserve">  A.5.3 Sensible criteria were used that focus on the quality/ risk of bias</t>
  </si>
  <si>
    <t xml:space="preserve">A.6 Overall – how much confidence do you have in the methods used to identify, include and critically appraise studies? </t>
  </si>
  <si>
    <r>
      <t>Use the guidance below to determine the overall score for section A, based on your answers to each of the questions in this section.</t>
    </r>
    <r>
      <rPr>
        <b/>
        <i/>
        <sz val="10"/>
        <color rgb="FF000000"/>
        <rFont val="Times New Roman"/>
        <family val="1"/>
      </rPr>
      <t xml:space="preserve"> High confidence</t>
    </r>
    <r>
      <rPr>
        <i/>
        <sz val="10"/>
        <color rgb="FF000000"/>
        <rFont val="Times New Roman"/>
        <family val="1"/>
      </rPr>
      <t xml:space="preserve"> applicable when the answers to the questions in section A are all assessed as ‘yes’.</t>
    </r>
    <r>
      <rPr>
        <b/>
        <i/>
        <sz val="10"/>
        <color rgb="FF000000"/>
        <rFont val="Times New Roman"/>
        <family val="1"/>
      </rPr>
      <t xml:space="preserve"> Low confidence</t>
    </r>
    <r>
      <rPr>
        <i/>
        <sz val="10"/>
        <color rgb="FF000000"/>
        <rFont val="Times New Roman"/>
        <family val="1"/>
      </rPr>
      <t xml:space="preserve"> applicable when any of the following are assessed as ‘NO’ above: not reporting explicit selection criteria (A1), not conducting reasonably comprehensive search (A2), not avoiding bias in selection of articles (A4), not assessing the risk of bias in included studies (A5). </t>
    </r>
    <r>
      <rPr>
        <b/>
        <i/>
        <sz val="10"/>
        <color rgb="FF000000"/>
        <rFont val="Times New Roman"/>
        <family val="1"/>
      </rPr>
      <t>Medium confidence</t>
    </r>
    <r>
      <rPr>
        <i/>
        <sz val="10"/>
        <color rgb="FF000000"/>
        <rFont val="Times New Roman"/>
        <family val="1"/>
      </rPr>
      <t xml:space="preserve"> applicable for any other – i.e. section A3 is assessed as ‘NO’ or can’t tell  and remaining sections are assessed as ‘partially’ or ‘can’t tell’.</t>
    </r>
  </si>
  <si>
    <t>Documentation/Comments (note important limitations or uncertainty)</t>
  </si>
  <si>
    <t> </t>
  </si>
  <si>
    <r>
      <t>Section B:</t>
    </r>
    <r>
      <rPr>
        <sz val="12"/>
        <color rgb="FF000000"/>
        <rFont val="Times New Roman"/>
        <family val="1"/>
      </rPr>
      <t xml:space="preserve"> </t>
    </r>
    <r>
      <rPr>
        <i/>
        <sz val="12"/>
        <color rgb="FF000000"/>
        <rFont val="Times New Roman"/>
        <family val="1"/>
      </rPr>
      <t>Methods used to analyse the findings</t>
    </r>
  </si>
  <si>
    <t>B.1 Were the characteristics and results of the included studies reliably reported?</t>
  </si>
  <si>
    <r>
      <t>Notes</t>
    </r>
    <r>
      <rPr>
        <sz val="10"/>
        <color rgb="FF000000"/>
        <rFont val="Times New Roman"/>
        <family val="1"/>
      </rPr>
      <t>. Independent extraction means that both extractors extracted all data without knowing what the other extractor decided (that is, one extractor and one verifier does not meet criterion). If the authors note two reviewers and do not use the word “independent” but mention a third reconciler to resolve differences, assume independence.</t>
    </r>
    <r>
      <rPr>
        <i/>
        <sz val="10"/>
        <color rgb="FF000000"/>
        <rFont val="Times New Roman"/>
        <family val="1"/>
      </rPr>
      <t xml:space="preserve"> </t>
    </r>
    <r>
      <rPr>
        <sz val="10"/>
        <color rgb="FF000000"/>
        <rFont val="Times New Roman"/>
        <family val="1"/>
      </rPr>
      <t xml:space="preserve">When authors do not mention whether independent extraction was conducted by at least two reviewers, code </t>
    </r>
    <r>
      <rPr>
        <i/>
        <sz val="10"/>
        <color rgb="FF000000"/>
        <rFont val="Times New Roman"/>
        <family val="1"/>
      </rPr>
      <t>No</t>
    </r>
    <r>
      <rPr>
        <sz val="10"/>
        <color rgb="FF000000"/>
        <rFont val="Times New Roman"/>
        <family val="1"/>
      </rPr>
      <t>. Forest plots are an appropriate summary of the results, as is reporting that summarizes the findings by outcome domain.</t>
    </r>
  </si>
  <si>
    <r>
      <t xml:space="preserve"> </t>
    </r>
    <r>
      <rPr>
        <sz val="10"/>
        <color rgb="FF000000"/>
        <rFont val="Times New Roman"/>
        <family val="1"/>
      </rPr>
      <t>B.1.1a Independent data extraction by at least 2 reviewers</t>
    </r>
  </si>
  <si>
    <r>
      <t xml:space="preserve"> </t>
    </r>
    <r>
      <rPr>
        <sz val="10"/>
        <color rgb="FF000000"/>
        <rFont val="Times New Roman"/>
        <family val="1"/>
      </rPr>
      <t>B.1.1b Independent risk of bias assessment by at least 2 reviewers</t>
    </r>
  </si>
  <si>
    <r>
      <t xml:space="preserve"> </t>
    </r>
    <r>
      <rPr>
        <sz val="10"/>
        <color rgb="FF000000"/>
        <rFont val="Times New Roman"/>
        <family val="1"/>
      </rPr>
      <t>B.1.2 A table or summary of the characteristics of the participants, interventions and outcomes for each included study.</t>
    </r>
  </si>
  <si>
    <r>
      <t xml:space="preserve"> </t>
    </r>
    <r>
      <rPr>
        <sz val="10"/>
        <color rgb="FF000000"/>
        <rFont val="Times New Roman"/>
        <family val="1"/>
      </rPr>
      <t xml:space="preserve">B.1.3 A table or summary of the results of all the included studies </t>
    </r>
  </si>
  <si>
    <t>B.2 Are the methods used by the review authors to analyse the findings of the included studies clear, including methods for calculating effect sizes if applicable?</t>
  </si>
  <si>
    <r>
      <t>Note</t>
    </r>
    <r>
      <rPr>
        <sz val="10"/>
        <color rgb="FF000000"/>
        <rFont val="Times New Roman"/>
        <family val="1"/>
      </rPr>
      <t>. An example of acceptable reporting: “fixed effects meta-analysis, with standardized mean differences for continuous outcomes and response ratios for dichotomous outcomes”</t>
    </r>
  </si>
  <si>
    <r>
      <t xml:space="preserve"> </t>
    </r>
    <r>
      <rPr>
        <sz val="10"/>
        <color rgb="FF000000"/>
        <rFont val="Times New Roman"/>
        <family val="1"/>
      </rPr>
      <t>B.2 Are the methods used by the review authors to analyse the findings of the included studies clear, including methods for calculating effect sizes if applicable</t>
    </r>
  </si>
  <si>
    <t>B.3 Did the review describe the extent of heterogeneity?</t>
  </si>
  <si>
    <r>
      <t>Notes.</t>
    </r>
    <r>
      <rPr>
        <sz val="10"/>
        <color rgb="FF000000"/>
        <rFont val="Times New Roman"/>
        <family val="1"/>
      </rPr>
      <t xml:space="preserve"> Code B.3.1 </t>
    </r>
    <r>
      <rPr>
        <i/>
        <sz val="10"/>
        <color rgb="FF000000"/>
        <rFont val="Times New Roman"/>
        <family val="1"/>
      </rPr>
      <t>No</t>
    </r>
    <r>
      <rPr>
        <sz val="10"/>
        <color rgb="FF000000"/>
        <rFont val="Times New Roman"/>
        <family val="1"/>
      </rPr>
      <t xml:space="preserve"> if analyses includes studies with implausibly different interventions, comparisons, or populations. If a narrative analysis, the authors need to have a rationale for why studies were not combined (such as interventions were too different) or Code B.3.1 as </t>
    </r>
    <r>
      <rPr>
        <i/>
        <sz val="10"/>
        <color rgb="FF000000"/>
        <rFont val="Times New Roman"/>
        <family val="1"/>
      </rPr>
      <t>No</t>
    </r>
    <r>
      <rPr>
        <sz val="10"/>
        <color rgb="FF000000"/>
        <rFont val="Times New Roman"/>
        <family val="1"/>
      </rPr>
      <t>. For meta-analyses, reporting a metric for heterogeneity is sufficient for B.3.2.  For non-meta-analysis, mentioning heterogeneity in results is enough (for example, The impacts varied from X to Y or Study A found X and Study B found Y).</t>
    </r>
  </si>
  <si>
    <r>
      <t xml:space="preserve"> </t>
    </r>
    <r>
      <rPr>
        <sz val="10"/>
        <color rgb="FF000000"/>
        <rFont val="Times New Roman"/>
        <family val="1"/>
      </rPr>
      <t>B.3.1 Did the review ensure that included studies were similar enough that it made sense to combine them, sensibly divide the included studies into homogeneous groups, or sensibly conclude that it did not make sense to combine or group the included studies?</t>
    </r>
  </si>
  <si>
    <r>
      <t xml:space="preserve"> </t>
    </r>
    <r>
      <rPr>
        <sz val="10"/>
        <color rgb="FF000000"/>
        <rFont val="Times New Roman"/>
        <family val="1"/>
      </rPr>
      <t xml:space="preserve">B.3.2 Did the review discuss the extent to which there were important differences in the results of the included studies? </t>
    </r>
  </si>
  <si>
    <r>
      <t xml:space="preserve"> </t>
    </r>
    <r>
      <rPr>
        <sz val="10"/>
        <color rgb="FF000000"/>
        <rFont val="Times New Roman"/>
        <family val="1"/>
      </rPr>
      <t>B.3.3 If a meta-analysis was done, was the I2, chi square test for heterogeneity or other appropriate statistic reported? If no statistical test was reported, is a qualitative justification made for the use of random effects?</t>
    </r>
  </si>
  <si>
    <t>B.4 Were the findings of the relevant studies combined (or not combined) appropriately relative to the primary question the review addresses and the available data?</t>
  </si>
  <si>
    <t>Note on B.4.1: There should be a clear justification if fixed effects meta-analysis is used. A fixed effects model assumes one true effect size, and that the only differences are due to sampling error. This is highly unlikely in international development due to large variations in context, participants, implementation, etc., thus a random effects model is typically most appropriate when meta-analysis is used. For network meta-analysis (NMA), the review must (1) discuss why NMA is appropriate, (2) present a network diagram where the thickness of the lines reflects the number of studies for each direct effect, (3) provide information on inconsistency factors and global test for inconsistency, (4) provide a table with the relative effect between each pair of interventions, and (5) provide a ranking of interventions using rankograms and cumulative ranking plots. Authors should interpret these graphs carefully if inconsistency in the network is detected. Bayesian approaches can be used for both meta-analysis and NMA. Prior distributions are needed for the particular intervention being analysed. Note on B.4.3: Unit of analysis issues arise when the unit assigned is a cluster, such as a school, but the units analyzed are individual people, such as students. If the analysis does not account for this clustering, the standard errors will be too large and accordingly the estimated statistical significance will be too small. Studies can account for the clustering using an appropriate hierarchical linear model or a random effects econometric model (note that random effects meta-analysis does not fix this problem, which exists at the study level). A systematic review can address these errors by requiring that the study use the correct analysis or by adjusting results using an intra-class correlation (typically the ICC is given a default value).</t>
  </si>
  <si>
    <r>
      <t xml:space="preserve"> </t>
    </r>
    <r>
      <rPr>
        <sz val="10"/>
        <color rgb="FF000000"/>
        <rFont val="Times New Roman"/>
        <family val="1"/>
      </rPr>
      <t>B.4.1 How was the data analysis done?</t>
    </r>
  </si>
  <si>
    <r>
      <t xml:space="preserve"> </t>
    </r>
    <r>
      <rPr>
        <sz val="10"/>
        <color rgb="FF000000"/>
        <rFont val="Times New Roman"/>
        <family val="1"/>
      </rPr>
      <t>B.4.2 How were the studies weighted in the analysis?</t>
    </r>
  </si>
  <si>
    <r>
      <t xml:space="preserve"> </t>
    </r>
    <r>
      <rPr>
        <sz val="10"/>
        <color rgb="FF000000"/>
        <rFont val="Times New Roman"/>
        <family val="1"/>
      </rPr>
      <t>B.4.3 Did the review address unit of analysis errors?</t>
    </r>
  </si>
  <si>
    <t>B. 5 Does the review report evidence appropriately?</t>
  </si>
  <si>
    <r>
      <t>Notes.</t>
    </r>
    <r>
      <rPr>
        <sz val="10"/>
        <color rgb="FF000000"/>
        <rFont val="Times New Roman"/>
        <family val="1"/>
      </rPr>
      <t xml:space="preserve"> Making clear which evidence is subject to low risk of bias can be accomplished in a table listing RoB for each study or by listing RoB for each study on each RoB criterion; that is, if A5.2 is </t>
    </r>
    <r>
      <rPr>
        <i/>
        <sz val="10"/>
        <color rgb="FF000000"/>
        <rFont val="Times New Roman"/>
        <family val="1"/>
      </rPr>
      <t>Yes</t>
    </r>
    <r>
      <rPr>
        <sz val="10"/>
        <color rgb="FF000000"/>
        <rFont val="Times New Roman"/>
        <family val="1"/>
      </rPr>
      <t xml:space="preserve">, then B5.1 is </t>
    </r>
    <r>
      <rPr>
        <i/>
        <sz val="10"/>
        <color rgb="FF000000"/>
        <rFont val="Times New Roman"/>
        <family val="1"/>
      </rPr>
      <t>Yes</t>
    </r>
    <r>
      <rPr>
        <sz val="10"/>
        <color rgb="FF000000"/>
        <rFont val="Times New Roman"/>
        <family val="1"/>
      </rPr>
      <t xml:space="preserve"> (but the reverse is not true). Reporting only study design is not sufficient to meet B5.1. For B5.2, narrative analysis must group or report by RoB, it is not sufficient to simply report RoB of each study. If the SR does not use sensible criteria to assess RoB, then B5.1 is </t>
    </r>
    <r>
      <rPr>
        <i/>
        <sz val="10"/>
        <color rgb="FF000000"/>
        <rFont val="Times New Roman"/>
        <family val="1"/>
      </rPr>
      <t>No</t>
    </r>
    <r>
      <rPr>
        <sz val="10"/>
        <color rgb="FF000000"/>
        <rFont val="Times New Roman"/>
        <family val="1"/>
      </rPr>
      <t>.</t>
    </r>
    <r>
      <rPr>
        <i/>
        <sz val="10"/>
        <color rgb="FF000000"/>
        <rFont val="Times New Roman"/>
        <family val="1"/>
      </rPr>
      <t xml:space="preserve"> Note on reporting evidence and risk of bias: </t>
    </r>
    <r>
      <rPr>
        <sz val="10"/>
        <color rgb="FF000000"/>
        <rFont val="Times New Roman"/>
        <family val="1"/>
      </rPr>
      <t xml:space="preserve">For reviews of effects of ‘large n’ interventions, experimental and quasi-experimental designs should be included (if available). For reviews of effects of ‘small n’ interventions, designs appropriate to attribute changes to the intervention should be included (e.g. pre-post with assessment of confounders). For B.5.1, This item examines whether the SR clearly identifies which studies have low/high RoB, so that the reader understands the strength of evidence supporting each impact (the reporting can be for individual studies or an outcome domain). This differs from A5.2 (which examines the reporting of RoB at the criterion level) and B5.2 (which requires overall analysis/reporting by RoB). An overall GRADE quality of evidence rating cannot be used to meet this requirement because the GRADE rating is based on RoB but also additional factors such as consistency of results, indirectness of evidence, imprecision, and reporting bias. However, if the SR reports the RoB dimension separately (typically labeled “study limitations” or “risk of bias”) for each outcome domain, that fulfills this criterion. For similar reasons, the overall CHERG quality assessment does not fulfill this requirement. Item B.5.2 applies only when there are low risk of bias studies included in analyses. If all studies in an analysis are deemed some concerns or high risk of bias, this point is not applicable. </t>
    </r>
  </si>
  <si>
    <r>
      <t xml:space="preserve"> </t>
    </r>
    <r>
      <rPr>
        <sz val="10"/>
        <color rgb="FF000000"/>
        <rFont val="Times New Roman"/>
        <family val="1"/>
      </rPr>
      <t>B.5.1 The review makes clear which evidence is subject to low risk of bias in assessing causality (attribution of outcomes to intervention), and which is likely to be biased, and does so appropriately</t>
    </r>
  </si>
  <si>
    <r>
      <t xml:space="preserve"> </t>
    </r>
    <r>
      <rPr>
        <sz val="10"/>
        <color rgb="FF000000"/>
        <rFont val="Times New Roman"/>
        <family val="1"/>
      </rPr>
      <t>B.5.2 Where studies of differing risk of bias are included, results are reported and analysed separately by risk of bias status</t>
    </r>
  </si>
  <si>
    <t>B.6 Did the review examine the extent to which specific factors might explain differences in the results of the included studies?</t>
  </si>
  <si>
    <r>
      <t xml:space="preserve"> </t>
    </r>
    <r>
      <rPr>
        <sz val="10"/>
        <color rgb="FF000000"/>
        <rFont val="Times New Roman"/>
        <family val="1"/>
      </rPr>
      <t>B.6.1 Were factors that the review authors considered as likely explanatory factors clearly described?</t>
    </r>
  </si>
  <si>
    <r>
      <rPr>
        <sz val="10"/>
        <color rgb="FF000000"/>
        <rFont val="MS Gothic"/>
      </rPr>
      <t xml:space="preserve"> </t>
    </r>
    <r>
      <rPr>
        <sz val="10"/>
        <color rgb="FF000000"/>
        <rFont val="Times New Roman"/>
      </rPr>
      <t xml:space="preserve">B.6.2 Was a sensible method used to explore the extent to which key factors explained heterogeneity?
Coding guide:
YES: Explanatory factors clearly described and appropriate methods used to explore heterogeneity
PARTIALLY: Explanatory factors described but for meta-analyses, sub-group analysis or meta-regression not reported (when they should have been)
NO: No description or analysis of likely explanatory factors
NOT APPLICABLE: e.g. too few studies, no important differences in the results of the included studies, or the included studies were so dissimilar that it would not make sense to explore heterogeneity of the results
</t>
    </r>
  </si>
  <si>
    <t>B.7 Overall - how much confidence do you have in the methods used to analyse the findings relative to the primary question addressed in the review?</t>
  </si>
  <si>
    <r>
      <t xml:space="preserve">Use the guidance below to determine the overall score for section B, based on your answers to each of the questions in this section. </t>
    </r>
    <r>
      <rPr>
        <b/>
        <i/>
        <sz val="10"/>
        <color rgb="FF000000"/>
        <rFont val="Times New Roman"/>
        <family val="1"/>
      </rPr>
      <t>High confidence</t>
    </r>
    <r>
      <rPr>
        <i/>
        <sz val="10"/>
        <color rgb="FF000000"/>
        <rFont val="Times New Roman"/>
        <family val="1"/>
      </rPr>
      <t xml:space="preserve"> applicable when all the answers to the questions in section B are assessed as ‘yes’. </t>
    </r>
    <r>
      <rPr>
        <b/>
        <i/>
        <sz val="10"/>
        <color rgb="FF000000"/>
        <rFont val="Times New Roman"/>
        <family val="1"/>
      </rPr>
      <t>Low confidence</t>
    </r>
    <r>
      <rPr>
        <i/>
        <sz val="10"/>
        <color rgb="FF000000"/>
        <rFont val="Times New Roman"/>
        <family val="1"/>
      </rPr>
      <t xml:space="preserve"> applicable when any of the following are assessed as ‘NO’ above: critical characteristics of the included studies not reported (B1), not describing the extent of heterogeneity (B3), combining results inappropriately (B4), reporting evidence inappropriately (B5). </t>
    </r>
    <r>
      <rPr>
        <b/>
        <i/>
        <sz val="10"/>
        <color rgb="FF000000"/>
        <rFont val="Times New Roman"/>
        <family val="1"/>
      </rPr>
      <t>Medium confidence</t>
    </r>
    <r>
      <rPr>
        <i/>
        <sz val="10"/>
        <color rgb="FF000000"/>
        <rFont val="Times New Roman"/>
        <family val="1"/>
      </rPr>
      <t xml:space="preserve"> applicable for any other: i.e. the “Partial” option is used for any of the 6 preceding questions and/or B.2 and/ or B.6 are assessed as ‘no’. </t>
    </r>
  </si>
  <si>
    <r>
      <t>Section C:</t>
    </r>
    <r>
      <rPr>
        <sz val="12"/>
        <color rgb="FF000000"/>
        <rFont val="Times New Roman"/>
        <family val="1"/>
      </rPr>
      <t xml:space="preserve"> </t>
    </r>
    <r>
      <rPr>
        <i/>
        <sz val="12"/>
        <color rgb="FF000000"/>
        <rFont val="Times New Roman"/>
        <family val="1"/>
      </rPr>
      <t>Overall assessment of the reliability of the review</t>
    </r>
  </si>
  <si>
    <t>C.1 Are there any other aspects of the review not mentioned before which lead you to question the results?</t>
  </si>
  <si>
    <t xml:space="preserve">C.2 Are there any mitigating factors which should be taken into account in determining the reviews reliability? </t>
  </si>
  <si>
    <r>
      <t>Note.</t>
    </r>
    <r>
      <rPr>
        <sz val="10"/>
        <color rgb="FF000000"/>
        <rFont val="Times New Roman"/>
        <family val="1"/>
      </rPr>
      <t xml:space="preserve"> A low confidence review cannot be upgraded by simply acknowledging the limitations. </t>
    </r>
  </si>
  <si>
    <t>C.3 Based on the above assessments of the methods how would you rate the reliability of the review?</t>
  </si>
  <si>
    <r>
      <t>Note.</t>
    </r>
    <r>
      <rPr>
        <sz val="10"/>
        <color rgb="FF000000"/>
        <rFont val="Times New Roman"/>
        <family val="1"/>
      </rPr>
      <t xml:space="preserve"> There are two cases where an SR can receive High Confidence even though was assessed Medium Confidence on Section A and the only reason for Medium is because (1) authors were not contacted to identify additional studies; however, the literature search involved multiple website searches, which serves an equivalent function, and (2) authors did not cross-checked references in all included studies; however, the authors did crosscheck all references in other review articles (at least two), which serves an equivalent function. Limitations should be summarized above, based on what was noted in Sections A,B and C.</t>
    </r>
  </si>
  <si>
    <t>Options 1</t>
  </si>
  <si>
    <t>Options 2</t>
  </si>
  <si>
    <t>Options 3</t>
  </si>
  <si>
    <t>Options 4</t>
  </si>
  <si>
    <t>Options 5</t>
  </si>
  <si>
    <t>Option 6</t>
  </si>
  <si>
    <t>Option 7</t>
  </si>
  <si>
    <t>Yes</t>
  </si>
  <si>
    <t>Low confidence</t>
  </si>
  <si>
    <t xml:space="preserve"> Low confidence in conclusions about effects</t>
  </si>
  <si>
    <t xml:space="preserve"> Additional methodological concerns</t>
  </si>
  <si>
    <t xml:space="preserve"> Limitations acknowledged</t>
  </si>
  <si>
    <t xml:space="preserve">Partially </t>
  </si>
  <si>
    <t>Can't tell</t>
  </si>
  <si>
    <t>Medium confidence</t>
  </si>
  <si>
    <t xml:space="preserve"> Medium confidence in conclusions about effects</t>
  </si>
  <si>
    <t xml:space="preserve"> Robustness</t>
  </si>
  <si>
    <t xml:space="preserve"> Strong policy conclusions drawn in the absence of high-quality evidence</t>
  </si>
  <si>
    <t>No</t>
  </si>
  <si>
    <t xml:space="preserve">High confidence </t>
  </si>
  <si>
    <t xml:space="preserve"> High confidence in conclusions about effects</t>
  </si>
  <si>
    <t xml:space="preserve"> Interpretation</t>
  </si>
  <si>
    <t xml:space="preserve"> Any other factors</t>
  </si>
  <si>
    <t>Unsure</t>
  </si>
  <si>
    <t>Not applicable</t>
  </si>
  <si>
    <t xml:space="preserve"> Conflicts of interest</t>
  </si>
  <si>
    <t xml:space="preserve"> Other</t>
  </si>
  <si>
    <t xml:space="preserve"> No other quality issues identified</t>
  </si>
  <si>
    <t>Other</t>
  </si>
  <si>
    <t>Author:</t>
  </si>
  <si>
    <t>Werb et al</t>
  </si>
  <si>
    <t>Reviewer</t>
  </si>
  <si>
    <r>
      <t xml:space="preserve">Section A: </t>
    </r>
    <r>
      <rPr>
        <sz val="12"/>
        <color theme="1"/>
        <rFont val="Aptos Narrow"/>
        <family val="2"/>
        <scheme val="minor"/>
      </rPr>
      <t>Methods used to identify, include and critically appraise studies</t>
    </r>
  </si>
  <si>
    <t>Did the authors specify:</t>
  </si>
  <si>
    <t>Answer</t>
  </si>
  <si>
    <t>Comments</t>
  </si>
  <si>
    <r>
      <t xml:space="preserve"> </t>
    </r>
    <r>
      <rPr>
        <sz val="10"/>
        <color theme="1"/>
        <rFont val="Times New Roman"/>
        <family val="1"/>
      </rPr>
      <t>A.1.1</t>
    </r>
    <r>
      <rPr>
        <sz val="10"/>
        <color theme="1"/>
        <rFont val="MS Gothic"/>
        <family val="2"/>
        <charset val="128"/>
      </rPr>
      <t xml:space="preserve"> </t>
    </r>
    <r>
      <rPr>
        <sz val="10"/>
        <color theme="1"/>
        <rFont val="Times New Roman"/>
        <family val="1"/>
      </rPr>
      <t>Types of studies</t>
    </r>
  </si>
  <si>
    <t>11 longitudinal regressions, 2 math models, 2 qualitative studies</t>
  </si>
  <si>
    <t>Final Score A.1</t>
  </si>
  <si>
    <t>Were the following done:</t>
  </si>
  <si>
    <r>
      <t xml:space="preserve"> </t>
    </r>
    <r>
      <rPr>
        <sz val="10"/>
        <color theme="1"/>
        <rFont val="Times New Roman"/>
        <family val="1"/>
      </rPr>
      <t>A.2.1</t>
    </r>
    <r>
      <rPr>
        <sz val="10"/>
        <color theme="1"/>
        <rFont val="MS Gothic"/>
        <family val="2"/>
        <charset val="128"/>
      </rPr>
      <t xml:space="preserve"> </t>
    </r>
    <r>
      <rPr>
        <sz val="10"/>
        <color theme="1"/>
        <rFont val="Times New Roman"/>
        <family val="1"/>
      </rPr>
      <t>Language bias avoided (no restriction of inclusion based on language)</t>
    </r>
  </si>
  <si>
    <r>
      <t xml:space="preserve"> </t>
    </r>
    <r>
      <rPr>
        <sz val="10"/>
        <color theme="1"/>
        <rFont val="Times New Roman"/>
        <family val="1"/>
      </rPr>
      <t>A.2.2 No restriction of inclusion based on publication status</t>
    </r>
  </si>
  <si>
    <r>
      <t xml:space="preserve"> </t>
    </r>
    <r>
      <rPr>
        <sz val="10"/>
        <color theme="1"/>
        <rFont val="Times New Roman"/>
        <family val="1"/>
      </rPr>
      <t>A 2.3 Relevant databases searched: at least one database that includes grey/unpublished literature, as well as either: (a) for health, at least two relevant comprehensive subject databases (such as PubMed/MEDLINE, EMBASE and CENTRAL),  or (b) for social sciences, at least two relevant comprehensive subject databases (such as IDEAS) and one comprehensive general database (such as EconLit, PsychInfo, Scopus)</t>
    </r>
  </si>
  <si>
    <r>
      <t xml:space="preserve"> </t>
    </r>
    <r>
      <rPr>
        <sz val="10"/>
        <color theme="1"/>
        <rFont val="Times New Roman"/>
        <family val="1"/>
      </rPr>
      <t>A.2.4 Reference lists in included articles checked</t>
    </r>
  </si>
  <si>
    <r>
      <t xml:space="preserve"> </t>
    </r>
    <r>
      <rPr>
        <sz val="10"/>
        <color theme="1"/>
        <rFont val="Times New Roman"/>
        <family val="1"/>
      </rPr>
      <t>A.2.5 Authors/experts contacted</t>
    </r>
  </si>
  <si>
    <t>Final Score A.2</t>
  </si>
  <si>
    <t>Is the search period comprehensive enough that relevant literature is unlikely to be omitted?</t>
  </si>
  <si>
    <t>Final Score A.3</t>
  </si>
  <si>
    <r>
      <t xml:space="preserve"> </t>
    </r>
    <r>
      <rPr>
        <sz val="10"/>
        <color theme="1"/>
        <rFont val="Times New Roman"/>
        <family val="1"/>
      </rPr>
      <t>A.4.1 Independent screening of full text by at least 2 reviewers</t>
    </r>
  </si>
  <si>
    <t>Final Score A.4</t>
  </si>
  <si>
    <r>
      <t xml:space="preserve"> </t>
    </r>
    <r>
      <rPr>
        <sz val="10"/>
        <color theme="1"/>
        <rFont val="Times New Roman"/>
        <family val="1"/>
      </rPr>
      <t>A.5.1 The criteria used for assessing the quality/ risk of bias were reported</t>
    </r>
  </si>
  <si>
    <t xml:space="preserve">  A.5.3 Sensible criteria were used that focus on the quality/ risk of bias (and not other qualities of the studies, such as precision or applicability/external validity). “Sensible” is defined as a recognised quality appraisal tool/ checklist, or similar tool which comprehensively assesses bias (internal validity) in included studies Please see footnotes for details of the main types of bias such a tool should assess.</t>
  </si>
  <si>
    <t>Final Score A.5</t>
  </si>
  <si>
    <t>Use the guidance below to determine the overall score for section A, based on your answers to each of the questions in this section. High confidence applicable when the answers to the questions in section A are all assessed as ‘yes’ 
Low confidence applicable when any of the following are assessed as ‘NO’ above: not reporting explicit selection criteria (A1), not conducting reasonably comprehensive search (A2), not avoiding bias in selection of articles (A4), not assessing the risk of bias in included studies (A5) 
Medium confidence applicable for any other – i.e. section A3 is assessed as ‘NO’ or can’t tell  and remaining sections are assessed as ‘partially’ or ‘can’t tell’</t>
  </si>
  <si>
    <r>
      <rPr>
        <b/>
        <sz val="12"/>
        <color theme="1"/>
        <rFont val="Aptos Narrow"/>
        <family val="2"/>
        <scheme val="minor"/>
      </rPr>
      <t>Section B</t>
    </r>
    <r>
      <rPr>
        <sz val="12"/>
        <color theme="1"/>
        <rFont val="Aptos Narrow"/>
        <family val="2"/>
        <scheme val="minor"/>
      </rPr>
      <t>: Methods used to analyse the findings</t>
    </r>
  </si>
  <si>
    <r>
      <t xml:space="preserve"> </t>
    </r>
    <r>
      <rPr>
        <sz val="10"/>
        <color theme="1"/>
        <rFont val="Times New Roman"/>
        <family val="1"/>
      </rPr>
      <t>B.1.1a Independent data extraction by at least 2 reviewers</t>
    </r>
  </si>
  <si>
    <r>
      <t xml:space="preserve"> </t>
    </r>
    <r>
      <rPr>
        <sz val="10"/>
        <color theme="1"/>
        <rFont val="Times New Roman"/>
        <family val="1"/>
      </rPr>
      <t>B.1.1b Independent risk of bias assessment by at least 2 reviewers</t>
    </r>
  </si>
  <si>
    <r>
      <t xml:space="preserve"> </t>
    </r>
    <r>
      <rPr>
        <sz val="10"/>
        <color theme="1"/>
        <rFont val="Times New Roman"/>
        <family val="1"/>
      </rPr>
      <t>B.1.2 A table or summary of the characteristics of the participants, interventions and outcomes for each included study.</t>
    </r>
  </si>
  <si>
    <r>
      <t xml:space="preserve"> </t>
    </r>
    <r>
      <rPr>
        <sz val="10"/>
        <color theme="1"/>
        <rFont val="Times New Roman"/>
        <family val="1"/>
      </rPr>
      <t xml:space="preserve">B.1.3 A table or summary of the results of all the included studies </t>
    </r>
  </si>
  <si>
    <t>Final Score B.1</t>
  </si>
  <si>
    <t>Final Score B.2</t>
  </si>
  <si>
    <r>
      <rPr>
        <sz val="10"/>
        <color rgb="FF000000"/>
        <rFont val="MS Gothic"/>
        <family val="3"/>
      </rPr>
      <t xml:space="preserve"> </t>
    </r>
    <r>
      <rPr>
        <sz val="10"/>
        <color rgb="FF000000"/>
        <rFont val="Times New Roman"/>
        <family val="1"/>
      </rPr>
      <t>B.3.1 Did the review ensure that included studies were similar enough that it made sense to combine them, sensibly divide the included studies into homogeneous groups, or sensibly conclude that it did not make sense to combine or group the included studies?</t>
    </r>
  </si>
  <si>
    <r>
      <t xml:space="preserve"> </t>
    </r>
    <r>
      <rPr>
        <sz val="10"/>
        <color theme="1"/>
        <rFont val="Times New Roman"/>
        <family val="1"/>
      </rPr>
      <t>B.3.2 Did the review discuss the extent to which there were important differences in the results of the included studies?  (Note, This item is not about which specific factors might explain differences in the results - that is covered in section B6)</t>
    </r>
  </si>
  <si>
    <r>
      <t xml:space="preserve"> </t>
    </r>
    <r>
      <rPr>
        <sz val="10"/>
        <color theme="1"/>
        <rFont val="Times New Roman"/>
        <family val="1"/>
      </rPr>
      <t>B.3.3 If a meta-analysis was done, was the I2, chi square test for heterogeneity or other appropriate statistic reported?</t>
    </r>
  </si>
  <si>
    <t>Final Score B.3</t>
  </si>
  <si>
    <r>
      <rPr>
        <b/>
        <sz val="10"/>
        <color theme="1"/>
        <rFont val="MS Gothic"/>
        <family val="3"/>
      </rPr>
      <t xml:space="preserve"> </t>
    </r>
    <r>
      <rPr>
        <b/>
        <sz val="10"/>
        <color theme="1"/>
        <rFont val="Times New Roman"/>
        <family val="1"/>
      </rPr>
      <t>B.4.1 How was the data analysis done?</t>
    </r>
    <r>
      <rPr>
        <b/>
        <sz val="10"/>
        <color theme="1"/>
        <rFont val="MS Gothic"/>
        <family val="2"/>
        <charset val="128"/>
      </rPr>
      <t xml:space="preserve"> (Only select YES in the appropiate option(s))</t>
    </r>
  </si>
  <si>
    <t xml:space="preserve">    Descriptive only</t>
  </si>
  <si>
    <t xml:space="preserve">    Vote counting based on direction of effect</t>
  </si>
  <si>
    <t xml:space="preserve">    Vote counting based on statistical significance</t>
  </si>
  <si>
    <t xml:space="preserve">    Description of range of effect sizes</t>
  </si>
  <si>
    <t xml:space="preserve">    Random effects meta-analysis    </t>
  </si>
  <si>
    <t xml:space="preserve">    Fixed effects meta-analysis        </t>
  </si>
  <si>
    <t xml:space="preserve">    Meta-regression</t>
  </si>
  <si>
    <t xml:space="preserve">    Bayesian approaches</t>
  </si>
  <si>
    <t xml:space="preserve">    Network meta-analyses (NMA)</t>
  </si>
  <si>
    <t xml:space="preserve">    Other: specify</t>
  </si>
  <si>
    <t xml:space="preserve">    Not applicable (e.g. no studies or no data)</t>
  </si>
  <si>
    <t>Final Score B.4.1</t>
  </si>
  <si>
    <r>
      <t xml:space="preserve"> </t>
    </r>
    <r>
      <rPr>
        <b/>
        <sz val="10"/>
        <color theme="0"/>
        <rFont val="Times New Roman"/>
        <family val="1"/>
      </rPr>
      <t>B.4.2 How were the studies weighted in the analysis?</t>
    </r>
  </si>
  <si>
    <t xml:space="preserve">    Equal weights (this is what is done when vote counting is used)</t>
  </si>
  <si>
    <t xml:space="preserve">    By quality or study design (this is rarely done)</t>
  </si>
  <si>
    <t xml:space="preserve">    Inverse variance (this is what is typically done in a meta-analysis)</t>
  </si>
  <si>
    <t xml:space="preserve">    Number of participants (sample size – this was standard practice in early meta-analyses)</t>
  </si>
  <si>
    <t xml:space="preserve">    Other: specify   </t>
  </si>
  <si>
    <t xml:space="preserve">    Not clear</t>
  </si>
  <si>
    <t>Final Score B.4.2</t>
  </si>
  <si>
    <r>
      <t xml:space="preserve"> </t>
    </r>
    <r>
      <rPr>
        <b/>
        <sz val="10"/>
        <color theme="0"/>
        <rFont val="Times New Roman"/>
        <family val="1"/>
      </rPr>
      <t>B.4.3 Did the review address unit of analysis errors?</t>
    </r>
  </si>
  <si>
    <t xml:space="preserve">    Yes - took clustering into account in the analysis (e.g. used intra-cluster correlation coefficient)</t>
  </si>
  <si>
    <t xml:space="preserve">    No, but acknowledged problem of unit of analysis errors</t>
  </si>
  <si>
    <t xml:space="preserve">    No mention of issue</t>
  </si>
  <si>
    <t xml:space="preserve">    Not applicable - no clustered trials or studies included</t>
  </si>
  <si>
    <t>Final Score B.4.3</t>
  </si>
  <si>
    <t>Final Score B.4</t>
  </si>
  <si>
    <r>
      <t xml:space="preserve"> </t>
    </r>
    <r>
      <rPr>
        <sz val="10"/>
        <color theme="1"/>
        <rFont val="Times New Roman"/>
        <family val="1"/>
      </rPr>
      <t>B.5.1 The review makes clear which evidence is subject to low risk of bias in assessing causality (attribution of outcomes to intervention), and which is likely to be biased, and does so appropriately</t>
    </r>
  </si>
  <si>
    <r>
      <t xml:space="preserve"> </t>
    </r>
    <r>
      <rPr>
        <sz val="10"/>
        <color theme="1"/>
        <rFont val="Times New Roman"/>
        <family val="1"/>
      </rPr>
      <t>B.5.2 Where studies of differing risk of bias are included, results are reported and analysed separately by risk of bias status</t>
    </r>
  </si>
  <si>
    <t>Final Score B.5</t>
  </si>
  <si>
    <r>
      <t xml:space="preserve"> </t>
    </r>
    <r>
      <rPr>
        <sz val="10"/>
        <color theme="1"/>
        <rFont val="Times New Roman"/>
        <family val="1"/>
      </rPr>
      <t>B.6.1 Were factors that the review authors considered as likely explanatory factors clearly described?</t>
    </r>
  </si>
  <si>
    <r>
      <t xml:space="preserve"> </t>
    </r>
    <r>
      <rPr>
        <sz val="10"/>
        <color theme="1"/>
        <rFont val="Times New Roman"/>
        <family val="1"/>
      </rPr>
      <t>B.6.2 Was a sensible method used to explore the extent to which key factors explained heterogeneity?</t>
    </r>
  </si>
  <si>
    <t xml:space="preserve">    Descriptive/textual</t>
  </si>
  <si>
    <t xml:space="preserve">    Graphical</t>
  </si>
  <si>
    <t xml:space="preserve">    Meta-analysis by sub-groups</t>
  </si>
  <si>
    <t xml:space="preserve">    Other</t>
  </si>
  <si>
    <t>Final Score B.6</t>
  </si>
  <si>
    <t xml:space="preserve">Use the guidance below to determine the overall score for section B, based on your answers to each of the questions in this section.
-High confidence applicable when all the answers to the questions in section B are assessed as ‘yes’. 
-Low confidence applicable when any of the following are assessed as ‘NO’ above: critical characteristics of the included studies not reported (B1), not describing the extent of heterogeneity (B3), combining results inappropriately (B4), reporting evidence inappropriately (B5).
-Medium confidence applicable for any other: i.e. the “Partial” option is used for any of the 6 preceding questions and/or B.2 and/ or B.6 are assessed as ‘no’. </t>
  </si>
  <si>
    <r>
      <rPr>
        <b/>
        <sz val="12"/>
        <color theme="1"/>
        <rFont val="Aptos Narrow"/>
        <family val="2"/>
        <scheme val="minor"/>
      </rPr>
      <t>Section C</t>
    </r>
    <r>
      <rPr>
        <sz val="12"/>
        <color theme="1"/>
        <rFont val="Aptos Narrow"/>
        <family val="2"/>
        <scheme val="minor"/>
      </rPr>
      <t>: Overall assessment of the reliability of the review</t>
    </r>
  </si>
  <si>
    <t>Conclusions about effects:</t>
  </si>
  <si>
    <t xml:space="preserve">Coding guide:
High confidence in conclusions about effects: high confidence noted overall for sections A and B, unless moderated by answer to C1
Medium confidence in conclusions about effects: medium confidence noted overall for both sections A and B or that you have assessed medium for A or B and high for the other section.
Low confidence in conclusions about effects: low confidence noted overall for sections A or B, unless moderated by answer to C1 or C2. For example, if there is only one reason A or B is low confidence and there is a relevant mitigating factor that makes that reason less problematic, this can be assessed as Medium Confidence (e.g., the screening/extraction was not independent (leads to low) but two people screened/extracted all studies (for example, one checked the other and they report an acceptable level of reliability)). 
Note. There are two cases where an SR can receive High Confidence even though was assessed Medium Confidence on Section A and the only reason for Medium is because (1) authors were not contacted to identify additional studies; however, the literature search involved multiple website searches, which serves an equivalent function, and (2) authors did not cross-checked references in all included studies; however, the authors did crosscheck all references in other review articles (at least two), which serves an equivalent function.
</t>
  </si>
  <si>
    <t>Problem‐oriented policing for reducing crime and disorder:
An updated systematic review and meta‐analysis</t>
  </si>
  <si>
    <t>Author</t>
  </si>
  <si>
    <t>Hinkle et al, 2020</t>
  </si>
  <si>
    <t>RCTs, quasiexperimental, DiD, ITS</t>
  </si>
  <si>
    <t>We included studies conducted in any country or jurisdiction, and we did not limit the population under study.</t>
  </si>
  <si>
    <t>problem-oriented policing</t>
  </si>
  <si>
    <t>Crime and disorder outcomes</t>
  </si>
  <si>
    <t>There were no restrictions based on publication date, location, or language</t>
  </si>
  <si>
    <t>to identify published and unpublished evaluations between 2006 and 2018</t>
  </si>
  <si>
    <t xml:space="preserve">Searches using POP keywords of the Global Policing Database at the University of Queensland were conducted to identify published and unpublished evaluations between 2006 and 2018 + forward and handsearches </t>
  </si>
  <si>
    <t>Only seminal studies</t>
  </si>
  <si>
    <t>We supplemented these searches with forward searches, hand searches of leading journals and the Center for Problem-Oriented Policing, and consultation with experts.</t>
  </si>
  <si>
    <t>We supplemented these searches with forward
searches, hand searches of leading journals and the Center for Problem‐
Oriented Policing, and consultation with experts.</t>
  </si>
  <si>
    <t xml:space="preserve">While the review does not explicitly report the time period for the electronic database search, the included studies span back to at least 1979 (e.g., Goldstein, 1979; Eck, 1983), as listed in This The review updates the systematic review by Braga et al. (2012) Appendix C. indicates that the search strategy captured literature well before 1990. </t>
  </si>
  <si>
    <t>random samples of each staff's work are regularly cross‐checked to ensure adherence to protocols</t>
  </si>
  <si>
    <t>Any studies that were not obviously eligible or ineligible were flagged. Flagged studies were reviewed by the other three authors of this review, who then discussed and voted on each study's eligibility</t>
  </si>
  <si>
    <t>Five main measures from our coding instrument (see Appendix E) were used to assess potential sources of bias in our included studies. These items included: (a) Were any sources of nonequivalence or bias reported or implied […] (b) If yes, what sources […] (c) Did the researcher(s) express any concerns over the quality of the data? […] (e) If a quasi‐experiment, how was matching of groups achieved</t>
  </si>
  <si>
    <t>Table 4 Assessment of risk of bias in eligible problem‐oriented policing studies</t>
  </si>
  <si>
    <t>Not sure</t>
  </si>
  <si>
    <t>No se utilizó una herramienta estándar reconocida como Cochrane RoB, GRADE, NIH tool o Newcastle-Ottawa Scale. El instrumento de codificación es propio del equipo de autores (ver Appendix E)</t>
  </si>
  <si>
    <t>De acuerdo a la guía debería ser low confidence pero no sé si ajustar A5 para que nos de un partially en vez de un no</t>
  </si>
  <si>
    <t>Cant tell?</t>
  </si>
  <si>
    <t>Are B11a and B11b AND or OR?</t>
  </si>
  <si>
    <t>“We completed a meta‐analysis of the 34 eligible studies by calculating a standardized effect size for each included outcome and then estimating an overall random effect for the impact of POP on crime and disorder.”
“We used Biostat’s Comprehensive Meta Analysis 3.0 program for our analyses and to create the forest plots we present below.</t>
  </si>
  <si>
    <t>Given that POP calls for police to identify specific problems and develop tailor‐made solutions, it is important to include only outcomes likely to have been impacted by such focused responses.”
“We also conducted moderator analyses to examine heterogeneity in effect sizes across three dimensions—(a) experiments versus quasi‐experiments, (b) studies with nonequivalent groups versus all others, and (c) the type of publication</t>
  </si>
  <si>
    <t>The effect sizes we observe are strongly heterogeneous... but points to the importance of going beyond what works in POP to what are the most effective strategies for specific problems</t>
  </si>
  <si>
    <t>A random effects model was estimated based on an a priori assumption of a heterogeneous distribution of effect sizes</t>
  </si>
  <si>
    <t xml:space="preserve"> B.4.1 How was the data analysis done? (Only select YES in the appropiate option(s))</t>
  </si>
  <si>
    <t>We completed a meta‐analysis of the 34 eligible studies by calculating a standardized effect size for each included outcome and then estimating an overall random effect for the impact of POP on crime and disorde</t>
  </si>
  <si>
    <t>AIUDA</t>
  </si>
  <si>
    <t>Calculan varianzas y errores estándar para cada estudio.
Usan un software (CMA) que combina estudios con inverse variance weighting.</t>
  </si>
  <si>
    <t>We compared the studies that are listed in Table 4 as having nonequivalent control groups to studies with better matching methods. The results here suggest that studies with nonequivalent control groups did not bias our conclusions. También clasifican los estudios según si tienen: Grupos equivalentes vs. no equivalentes vs Diseño experimental vs. cuasi-experimental
Emparejamiento adecuado</t>
  </si>
  <si>
    <t>We also conducted moderator analyses to examine heterogeneity in effect sizes across three dimensions—(a) experiments versus quasi‐experiments, (b) studies with nonequivalent groups versus all others, and (c) the type of publication</t>
  </si>
  <si>
    <t>We believe that the variation in effect sizes is largely a function of the kinds of problems being addressed and how POP was implemented</t>
  </si>
  <si>
    <t xml:space="preserve"> B.6.2 Was a sensible method used to explore the extent to which key factors explained heterogeneity? (Mark YES if they use descriptive, textual, graphical, meta-analysis, meta-regression or other sensible method)</t>
  </si>
  <si>
    <t>We present results from several moderator analyses where we split the data based on characteristics of the studies (design, group equivalence, publication type). The difference between groups was again statistically significant (Q = 6.072, df = 1, p = .014).”</t>
  </si>
  <si>
    <t>Conclusions about effects</t>
  </si>
  <si>
    <t>p.6</t>
  </si>
  <si>
    <t>p.7</t>
  </si>
  <si>
    <t>No mention, but question 8 from coding sheet makes me doubt</t>
  </si>
  <si>
    <t>p.8</t>
  </si>
  <si>
    <t>Appendix A</t>
  </si>
  <si>
    <t>p10 Table 1, since 2001</t>
  </si>
  <si>
    <t>p11 Table 2</t>
  </si>
  <si>
    <t>p19</t>
  </si>
  <si>
    <t>p20 Table 4</t>
  </si>
  <si>
    <t>No mention, but the six criteria sound sensible to me</t>
  </si>
  <si>
    <t>p8</t>
  </si>
  <si>
    <t>I believe this is embedded in the data extraction</t>
  </si>
  <si>
    <t>Tables 2 and 3</t>
  </si>
  <si>
    <t>Table 3</t>
  </si>
  <si>
    <t>p9</t>
  </si>
  <si>
    <t>p20, Q statistic</t>
  </si>
  <si>
    <t>p20</t>
  </si>
  <si>
    <t>Meta analysis</t>
  </si>
  <si>
    <t>p21</t>
  </si>
  <si>
    <t>Note: C.1 &amp; C.2 are OPTIONAL</t>
  </si>
  <si>
    <t>Campbell, by Braga</t>
  </si>
  <si>
    <t>Section 2</t>
  </si>
  <si>
    <t>Section 2, p915</t>
  </si>
  <si>
    <t>p918</t>
  </si>
  <si>
    <t>Table 1</t>
  </si>
  <si>
    <t>FATAL</t>
  </si>
  <si>
    <t>p.9</t>
  </si>
  <si>
    <t>p.10</t>
  </si>
  <si>
    <t>p.11, studies were inspected independently by two reviewers to determine only two criteria.</t>
  </si>
  <si>
    <r>
      <t xml:space="preserve">p.12 and Appendix A, only a subset of 13 studies was presented …. </t>
    </r>
    <r>
      <rPr>
        <sz val="12"/>
        <color rgb="FFFF0000"/>
        <rFont val="Aptos Narrow"/>
        <family val="2"/>
        <scheme val="minor"/>
      </rPr>
      <t>FATAL</t>
    </r>
  </si>
  <si>
    <t>p1 - abstract</t>
  </si>
  <si>
    <t>p2</t>
  </si>
  <si>
    <t>p3</t>
  </si>
  <si>
    <t>p5, Table 2</t>
  </si>
  <si>
    <t>p6, Table 3</t>
  </si>
  <si>
    <t>p4. EPHPP questionnaire</t>
  </si>
  <si>
    <t>Table 5</t>
  </si>
  <si>
    <t>p6-7, not all of them, but only for those that then go to the meta-analysis.</t>
  </si>
  <si>
    <t>p4</t>
  </si>
  <si>
    <t>p5</t>
  </si>
  <si>
    <t>p4, p7, Figure 3</t>
  </si>
  <si>
    <t>p4, p5</t>
  </si>
  <si>
    <t>random effects meta analysis</t>
  </si>
  <si>
    <t>Mentioned but not shown</t>
  </si>
  <si>
    <t>p7</t>
  </si>
  <si>
    <t>p7-8. Yes, but not shown</t>
  </si>
  <si>
    <t>Protocol available at https://www.crd.york.ac.uk/PROSPERO/view/CRD42014009818</t>
  </si>
  <si>
    <t>Reducing gang related crime: A systematic review of ‘comprehensive’ interventions.</t>
  </si>
  <si>
    <t xml:space="preserve">Hodgkinson J., Marshall S., Berry G., Newman M., Reynolds P., Burton E., Dickson K., Anderson J. (2009). </t>
  </si>
  <si>
    <t>p26</t>
  </si>
  <si>
    <t>p23-25</t>
  </si>
  <si>
    <t>p22</t>
  </si>
  <si>
    <t>p38</t>
  </si>
  <si>
    <t>p13, "Studies with titles and abstracts which were not published in english were excluded" but articles with abstracts in english were considered, although none made it to the FTS</t>
  </si>
  <si>
    <t>p13</t>
  </si>
  <si>
    <t>p74, appendix 1</t>
  </si>
  <si>
    <t>p12</t>
  </si>
  <si>
    <t>Appendix 3</t>
  </si>
  <si>
    <t>p14, screening was individual but the eppI staff provided quality control with an 98% match</t>
  </si>
  <si>
    <t>p14-15 MSSM</t>
  </si>
  <si>
    <t>p35, Table 4.1</t>
  </si>
  <si>
    <t>p15, yes, at least for the in depth review</t>
  </si>
  <si>
    <t>I am not sure</t>
  </si>
  <si>
    <t>Appendices 3 and 4</t>
  </si>
  <si>
    <t>Appendix 4</t>
  </si>
  <si>
    <t>p16</t>
  </si>
  <si>
    <t>p15-16, at least in the in depth review</t>
  </si>
  <si>
    <t>p15-16</t>
  </si>
  <si>
    <t>Q statistic</t>
  </si>
  <si>
    <t>Section 4</t>
  </si>
  <si>
    <t>For the first part</t>
  </si>
  <si>
    <t>In the in depth review, they leave studies with comparable unit of analysis</t>
  </si>
  <si>
    <t>I believe section 6 shows this</t>
  </si>
  <si>
    <t>p57</t>
  </si>
  <si>
    <t>Changing weights depending on quality criteria</t>
  </si>
  <si>
    <t>Williams et al 2021</t>
  </si>
  <si>
    <t>See Lum et al 2020</t>
  </si>
  <si>
    <t>See Lum et al 2020, BWC</t>
  </si>
  <si>
    <t>p12, civilian complaints and use of force</t>
  </si>
  <si>
    <t>p12 and section 4</t>
  </si>
  <si>
    <t>p13, RCTs vs non-RCTs</t>
  </si>
  <si>
    <t>meta analysis</t>
  </si>
  <si>
    <t>Although it is acknowledge in Lum et al (2020)</t>
  </si>
  <si>
    <t>Table 2</t>
  </si>
  <si>
    <t>This meta-analysis relies on data from Lum et al. (2020), so I have included the applicable results from that review. However, most of the requirements that depend on this paper itself are partially satisfied. I will leave the Medium score, as partially inherited from Lum et al. (2020)</t>
  </si>
  <si>
    <t>Lum et al 2020</t>
  </si>
  <si>
    <t>January 2004-2019</t>
  </si>
  <si>
    <t>p12, Table 2</t>
  </si>
  <si>
    <t>Appendix G, online</t>
  </si>
  <si>
    <t>Cochrane</t>
  </si>
  <si>
    <t>p10</t>
  </si>
  <si>
    <t>p14, Table 31, no outcomes but they should be the same across studies</t>
  </si>
  <si>
    <t>p13, not a table per se but a whole database in an open repository</t>
  </si>
  <si>
    <t>p11</t>
  </si>
  <si>
    <t>Q, e.g., see p20</t>
  </si>
  <si>
    <t>No clustering but presented some results by different units of assignment in page 27</t>
  </si>
  <si>
    <t>Section 6.7</t>
  </si>
  <si>
    <t>Also, period goes back enough (to 2004)</t>
  </si>
  <si>
    <t>Overall, the SR is very complete. Even though it has some flaws, the authors acknowledge them and have solutions for most of them that the checklist do not show. The appendices in Wiley website are also very complete</t>
  </si>
  <si>
    <t>Weisburd et al 2010</t>
  </si>
  <si>
    <t>p6</t>
  </si>
  <si>
    <t>p1, p5, problem oriented policing</t>
  </si>
  <si>
    <t>p1, p5, crime and disorder</t>
  </si>
  <si>
    <t>Some bias, but followed a mitigation strategy. See footnote 7, p8</t>
  </si>
  <si>
    <t>p17</t>
  </si>
  <si>
    <t>First one is from 1989</t>
  </si>
  <si>
    <t>Authors cite the Campbell checklists, but they do not mention explicitly the independent screening</t>
  </si>
  <si>
    <t>FATAL FLAW</t>
  </si>
  <si>
    <t>p126</t>
  </si>
  <si>
    <t>p126, interventions designed to reduce firearm use in IPV</t>
  </si>
  <si>
    <t>p126, violent outcomes or perpetrator access to firearms</t>
  </si>
  <si>
    <t>p126, only research published in english</t>
  </si>
  <si>
    <t>p126, "original peer-reviewed research published …"</t>
  </si>
  <si>
    <t>No mention</t>
  </si>
  <si>
    <t>p126, 1990-2014</t>
  </si>
  <si>
    <t>p128, Table 1, p132, Table 2</t>
  </si>
  <si>
    <t>p15</t>
  </si>
  <si>
    <t>p16-17</t>
  </si>
  <si>
    <t>p18</t>
  </si>
  <si>
    <t>p20, although unsure</t>
  </si>
  <si>
    <t>p23-28, section 9</t>
  </si>
  <si>
    <t>p20-22</t>
  </si>
  <si>
    <t>p19, section 3.3.3.</t>
  </si>
  <si>
    <t>p23-28</t>
  </si>
  <si>
    <t>Q statistic, p30</t>
  </si>
  <si>
    <t>p88</t>
  </si>
  <si>
    <t>p88, high risk urban youth and young adults</t>
  </si>
  <si>
    <t>p88, strategies for reducing urban youth firearm violence</t>
  </si>
  <si>
    <t>p89</t>
  </si>
  <si>
    <t>15 studies were identified... including 11 longitudinal analyses using linear regression, 2 mathematical drug market models, and 2 qualitative studies”</t>
  </si>
  <si>
    <t>The intervention of interest is “drug law enforcement,” defined by the authors as police-, military-, or force-based responses to illicit drug activities including possession, trafficking, and production. The review includes interventions such as targeted crackdowns, increases in arrests, and deployment of law enforcement resources</t>
  </si>
  <si>
    <t>Drug market violence</t>
  </si>
  <si>
    <t>Multiple subject-specific databases in the social sciences (e.g., Sociological Abstracts, PAIS International, PsycINFO, Social Service Abstracts) as well as general databases (e.g., Web of Science, Google Scholar)</t>
  </si>
  <si>
    <t>This review mentioned they include "article reference lists"</t>
  </si>
  <si>
    <t>The authors would like to thank study authors for providing detailed responses to our requests for additional data</t>
  </si>
  <si>
    <t>The authors state that all databases were searched from inception through January 24, 2011. This includes literature published prior to 1990. La guía dice que se puede marcar "Yes" si:
“...the search was conducted back to at least 1990”</t>
  </si>
  <si>
    <t>The authors report that two reviewers independently extracted data in duplicate and reconciled discrepancies through discussion however, can't tell if they do the same in the context of data extraction</t>
  </si>
  <si>
    <t>The authors do not report using any formal or informal criteria to assess the quality or risk of bias of the included studies. No checklist, rating scale, or structured assessment tool is mentioned</t>
  </si>
  <si>
    <t>It does not assess the quality or risk of bias of the included studies</t>
  </si>
  <si>
    <t>Two investigators conducted data extraction independently, in duplicate… When the two entries did not match, consensus was reached through discussion.</t>
  </si>
  <si>
    <t>The authors report using a narrative synthesis approach due to heterogeneity in methods and outcomes across studies. They summarize findings on a per-study basis, describe direction and significance of associations, and explain why meta-analysis was not conducted (p. 2).</t>
  </si>
  <si>
    <t>The authors explain that the included studies were too heterogeneous in methods and outcomes to be meaningfully combined, and therefore opted for a narrative synthesis</t>
  </si>
  <si>
    <t>“Because studies included in this systematic review varied extensively regarding methodologies and outcomes… the heterogeneity […] excluded the possibility of conducting a meta-analysis”
(p. 2)</t>
  </si>
  <si>
    <t>No meta-analysis was conducted, but the authors justify this decision based on methodological and outcome heterogeneity, which is an acceptable qualitative rationale (</t>
  </si>
  <si>
    <t>The review does not assess or distinguish between studies based on risk of bias. No tool or method is used to identify which studies are more or less reliable, and no such distinctions are reflected in the synthesis</t>
  </si>
  <si>
    <t>Since the review did not assess risk of bias, it could not report or analyze results by RoB level. No subgrouping or separation of results is done based on quality. This item is coded No.</t>
  </si>
  <si>
    <t xml:space="preserve">The review describes explanatory factors that might account for differences in study findings, including mechanisms like market destabilization, actor replacement, and militarization of drug organizations </t>
  </si>
  <si>
    <r>
      <rPr>
        <sz val="10"/>
        <color rgb="FF000000"/>
        <rFont val="MS Gothic"/>
        <family val="2"/>
        <charset val="128"/>
      </rPr>
      <t xml:space="preserve"> </t>
    </r>
    <r>
      <rPr>
        <sz val="10"/>
        <color rgb="FF000000"/>
        <rFont val="Times New Roman"/>
        <family val="1"/>
      </rPr>
      <t>B.6.2 Was a sensible method used to explore the extent to which key factors explained heterogeneity?</t>
    </r>
  </si>
  <si>
    <t xml:space="preserve">The exploration of these factors is limited to a narrative discussion, without the use of graphical analysis, subgroup comparisons, or statistical methods such as meta-regression. </t>
  </si>
  <si>
    <t>The review identifies explanatory factors that might account for differences in findings. Although a meta-analysis was not conducted, the review includes 15 studies—mostly quantitative—and heterogeneity was observed. According to the protocol, B.6.2 is coded as “Partially”: explanatory factors are discussed, but no structured method was used to explore their role in explaining heterogeneity.</t>
  </si>
  <si>
    <t>quasi-experimental or randomized experimental designs</t>
  </si>
  <si>
    <t>The unit of analysis could be areas, such as cities, neighborhoods, or police beats, or persons.</t>
  </si>
  <si>
    <t>To be eligible for this review, interventions had to be identified as a focused deterrence strategy.</t>
  </si>
  <si>
    <t>at least one crime outcome</t>
  </si>
  <si>
    <t>Eligible studies included both peer-reviewed and non–peer-reviewed reports, including technical reports, dissertations, and other forms of grey literature</t>
  </si>
  <si>
    <t>Searches were conducted in Criminal Justice Abstracts, ProQuest Criminal Justice, PsycINFO, Social Services Abstracts, Sociological Abstracts, and National Criminal Justice Reference Service Abstracts.</t>
  </si>
  <si>
    <t>We also reviewed the bibliographies of past reviews and of studies considered for inclusion</t>
  </si>
  <si>
    <t>The full texts of potentially relevant records were retrieved and independently assessed for eligibility by the two reviewers</t>
  </si>
  <si>
    <t>Table 4</t>
  </si>
  <si>
    <t>We assessed the level of risk of bias along with six sources of potential bias for each study (“Low” or “High”), or if a study was not clear on whether the bias was present or not (“Unclear”).</t>
  </si>
  <si>
    <t>Braga and Turchan separately coded each eligible study. When coding issues emerged, they were discussed and resolved among three authors collectively (</t>
  </si>
  <si>
    <t>table 2</t>
  </si>
  <si>
    <t>table 3</t>
  </si>
  <si>
    <t>The Effect Size Calculator,developed by David B. Wilson and available on the Campbell Collaboration’s web site, was used to  calculate standardized mean difference effect sizes for reported outcomes in each study</t>
  </si>
  <si>
    <t>by program type and by study type</t>
  </si>
  <si>
    <t>Because the studies vary in their contexts and approaches, which is indicated by a significant Q statistic (Q = 122.568, df = 23, p &lt; .05, Tau2 = 0.053), we used a random effects model to estimate the
overall mean effect size.</t>
  </si>
  <si>
    <t>to weight effect sizes based on the variance of the effect size and the study sample size</t>
  </si>
  <si>
    <t>The nonequivalent quasi‐experimental designs were associated with a much larger within‐group effect size (0.703) relative to the matched quasi‐experimental designs</t>
  </si>
  <si>
    <t>Figure 5</t>
  </si>
  <si>
    <t>Studies were included... when effects of DUI-checkpoints on crash numbers had been investigated, and when an estimate of the effect on crash numbers and a statistical weight were available or could be computed</t>
  </si>
  <si>
    <t>searched the Silverplatter TRANSPORT literature database, PsychInfo, OECD/ITRD, and ScienceDirect...
Literature lists that were obtained from the websites www.iihs.org, www.nhtsa.dot.gov, www.dwidata.org...</t>
  </si>
  <si>
    <t>reference lists of identified relevant studies were searched as well</t>
  </si>
  <si>
    <t>The first DUI-checkpoint programme for which evaluation results are available, is the Australian random breath testing (RBT), which has been introduced in several Australian states from the early 1980s</t>
  </si>
  <si>
    <t>The article reported an evaluation of a crime-prevention effort that
was predominantly or exclusively a situational intervention. In some
cases, the crime-prevention effort also included dispositional interventions,
but the situational intervention(s) was predominant.</t>
  </si>
  <si>
    <t>situationally focused crime-prevention
projects</t>
  </si>
  <si>
    <t>This study investigates the extent of crime displacement and involves a
systematic review of 102 evaluations of situationally focused crime-prevention
project</t>
  </si>
  <si>
    <t>It was written in English.</t>
  </si>
  <si>
    <t>Both published and unpublished
reports that were written in English were included. If unpublished
reports were not readily available, then an effort was made to secure them
from the individual authors or to borrow them from another library. From
this search, several thousand potential hits were obtained</t>
  </si>
  <si>
    <t>Criminal
Justice Abstracts, National Criminal Justice Reference Service, Sociological
Abstracts, Google, Google Scholar, CINCH (an Australian Database),</t>
  </si>
  <si>
    <t>Bibliographies and reviews of publications addressing specific crime-prevention techniques were also manually searche</t>
  </si>
  <si>
    <t>El estudio más antiguo incluido es Reppetto (1976).</t>
  </si>
  <si>
    <t>Each of these 102 studies
were then inspected independently by two reviewers to determine</t>
  </si>
  <si>
    <t>Studies with the lowing characteristics are included in the review: (1) the study investigates effects of a curfew statute that restricts the presence of juveniles on the street dur- ing certain hours (daytime or nighttime); (2) the study includes measures of public safety, criminal offense behav</t>
  </si>
  <si>
    <t>Juvenile curfew laws restrict the presence of youngsters in public during specified hours on a continuing basis</t>
  </si>
  <si>
    <t>juvenile curfew s on crime</t>
  </si>
  <si>
    <t>public safety, criminal offense behavior</t>
  </si>
  <si>
    <t>Published and unpublished works are eligible for inclusion in the review</t>
  </si>
  <si>
    <t>The following databases were searched for eligible studies: Criminal Justice Periodicals Index, Psychological Abstracts, Sociological Abstracts, Criminal Justice Abstracts, National Criminal Justice Reference Service, Educational Resource Information Clearinghouse, and Dissertation Abstracts.</t>
  </si>
  <si>
    <t>Additional search methods to be added include writing to researchers and hand searches of research journals.</t>
  </si>
  <si>
    <t>Fatal</t>
  </si>
  <si>
    <t>vehicular inspection and regulation rules in People’s Republic of China</t>
  </si>
  <si>
    <t>It's not a traditional SR, it is a SR of the different methods of a vehicle licence plate recognition</t>
  </si>
  <si>
    <t>Berget et al (2014)</t>
  </si>
  <si>
    <t>Included in this review were primary research studies conducted in high-income countries, published in English, that evaluated the effectiveness of publicized sobriety checkpoint programs, had a comparison group or compared conditions before and after the checkpoint program.</t>
  </si>
  <si>
    <t>Fourteen studies evaluated the general population, two evaluated young adult populations, and one reported outcomes by gender</t>
  </si>
  <si>
    <t>publicized sobriety checkpoint programs</t>
  </si>
  <si>
    <t>the number of fatal crashes and crash fatalities</t>
  </si>
  <si>
    <t>English</t>
  </si>
  <si>
    <t>Published literature and published government reports were included</t>
  </si>
  <si>
    <t>Cochrane; MEDLINE; Embase; PsycINFO; TRIS; NTIS (Ebscohost); and EIComplex (Engineering Village).” (p. 530) “...the economics team... also searched EconLit and HEED.” Incluyen bases con literatura gris (NTIS, TRIS)</t>
  </si>
  <si>
    <t>The team also searched reference lists of studies</t>
  </si>
  <si>
    <t>and consulted experts for additional references</t>
  </si>
  <si>
    <t>It is an update of a previous SR which included 1990</t>
  </si>
  <si>
    <t>Two investigators independently abstracted and scored each study for quality of execution.</t>
  </si>
  <si>
    <t>Two investigators independently abstracted and scored each study</t>
  </si>
  <si>
    <t>“The team anticipated that effect estimates... might differ from those of the original [review], so results were not combined.” (p. 530)</t>
  </si>
  <si>
    <t>“Evaluations of the checkpoint programs in the District of Columbia and Maryland showed relative increases... Results from the other four states showed relative percentage decreases...” (p. 532)</t>
  </si>
  <si>
    <t>p1 CPTED</t>
  </si>
  <si>
    <t>p1 robberies</t>
  </si>
  <si>
    <t>No mention. FATAL</t>
  </si>
  <si>
    <t>Sobriety checkpoints</t>
  </si>
  <si>
    <t>p3, outcomes related to alcohol impaired driving</t>
  </si>
  <si>
    <t>Our systematic review identified 43 randomized trials.</t>
  </si>
  <si>
    <t>We partnered with police departments in Santa Catarina State in Brazil; the city of Medellín in Colombia; Liberia’s capital city, Monrovia; Sorsogon Province in the Philippines; rural areas throughout Uganda; and two districts in Punjab province in Pakistan.”</t>
  </si>
  <si>
    <t>It focused on increasing the frequency of beat patrols, community meetings, reporting hotlines, and problem-oriented policing.</t>
  </si>
  <si>
    <t xml:space="preserve"> crime, citizen attitudes toward the police, citizen cooperation with the police, and police behavior.</t>
  </si>
  <si>
    <t>Grey literature IADB, UNPOL, GAO, etc</t>
  </si>
  <si>
    <t>Braga (2009)</t>
  </si>
  <si>
    <t>The comparison group study had to be either experimental or quasi-experimental (nonrandomized)</t>
  </si>
  <si>
    <t>All studies using units of analysis smaller than a neighborhood or community were considered.</t>
  </si>
  <si>
    <t>Interventions... were limited to police enforcement efforts... such as directed patrol... aggressive disorder enforcement and problem-oriented policing</t>
  </si>
  <si>
    <t>Eligible studies had to measure the effects of police intervention on officially recorded levels of crime at places</t>
  </si>
  <si>
    <t>All published and unpublished studies were considered for this review</t>
  </si>
  <si>
    <t xml:space="preserve"> NCJRS Abstracts, Criminal Justice Abstracts, GPO, Dissertation Abstracts</t>
  </si>
  <si>
    <t>Searches of bibliographies of police crime prevention efforts and place-oriented crime prevention programs.</t>
  </si>
  <si>
    <t>Contacts with leading researchers</t>
  </si>
  <si>
    <t>Each on-line database was searched as far back as possible.</t>
  </si>
  <si>
    <t>One limitation of this review was the absence of collaborators during the selection process. The author reviewed each abstract and personally judged whether the associated studies needed to be acquired</t>
  </si>
  <si>
    <t>To be included, a study had to use a comparison group or a comparison period to assess the impact of a pulling levers intervention</t>
  </si>
  <si>
    <t>These interventions usually target chronic offenders involved in gun violence or gang/group-related violenc</t>
  </si>
  <si>
    <t>Pulling levers focused deterrence strategies combine law enforcement, community mobilization, and social service actions</t>
  </si>
  <si>
    <t>We focused our attention on outcome measures that reflect crime counts or rates</t>
  </si>
  <si>
    <t>We searched the Campbell Crime and Justice Group library, contacted researchers, and examined bibliographies of past reviews for published and unpublished evaluations</t>
  </si>
  <si>
    <t>Criminal Justice Abstracts
NCJRS Abstracts Database
ProQuest Dissertation Abstracts
Google Scholar</t>
  </si>
  <si>
    <t>We examined bibliographies of past reviews for published and unpublished evaluations</t>
  </si>
  <si>
    <t>The earliest intervention (Boston Ceasefire) was implemented in 1996 "There may be important reasons for adopting different dates for the search... you should code this item as YES if this is justified."</t>
  </si>
  <si>
    <t>Two reviewers independently screened abstracts and full-text documents. Discrepancies were resolved through discussion.</t>
  </si>
  <si>
    <t>All eligible studies were coded on a variety of criteria including... methodological type... statistical test(s)... effect size/power...</t>
  </si>
  <si>
    <t>We examined research design as a moderator variable... consistent with prior research suggesting that weaker designs are more likely to report stronger effects</t>
  </si>
  <si>
    <t>Two graduate research assistants from the Program in Criminal Justice Policy and
Management at Harvard University independently coded each eligible stud</t>
  </si>
  <si>
    <t>Tabla 1 (p. 38)</t>
  </si>
  <si>
    <t>We used meta-analyses of program effects... weighting effect sizes based on the variance of the effect size and the study sample size.</t>
  </si>
  <si>
    <t>We examined program type as a moderator... significant between-group variation</t>
  </si>
  <si>
    <t>The gang/group intervention programs were associated with the largest within-group effect size... followed by DMI... and high-risk individuals.”</t>
  </si>
  <si>
    <t>Since the Q statistic was significant... we used a random effects model to estimate the overall mean effect size</t>
  </si>
  <si>
    <t>B.4 Were the findings of the relevant studies combined (or not combined) appropriately relative to the primary question the review addresses and the available data? (Only select YES in the appropiate option(s))</t>
  </si>
  <si>
    <t xml:space="preserve"> B.4.1 How was the data analysis done? </t>
  </si>
  <si>
    <t>We report the average effect, the largest effect, and the smallest effect for each study</t>
  </si>
  <si>
    <t>We used a random effects model to estimate the overall mean effect size</t>
  </si>
  <si>
    <t>Weighting effect sizes based on the variance of the effect size and the study sample siz</t>
  </si>
  <si>
    <t>“Less rigorous focused deterrence evaluation designs were associated with stronger reported effects.”</t>
  </si>
  <si>
    <t>We examined research design as a moderator variable... matched vs. unmatched quasi-experiment</t>
  </si>
  <si>
    <t>abstract, p6, police patrols that target alcohol impaired driving</t>
  </si>
  <si>
    <t>abstract, p6, injuries and crashes</t>
  </si>
  <si>
    <t>p7, no restriction</t>
  </si>
  <si>
    <t>p27</t>
  </si>
  <si>
    <t>p30</t>
  </si>
  <si>
    <t>Appendix 3, p87</t>
  </si>
  <si>
    <t>p36-59</t>
  </si>
  <si>
    <t>Chocrane-'s EPOC</t>
  </si>
  <si>
    <t>Studies were separated by methodology and outcome</t>
  </si>
  <si>
    <t>It is still not clear as the synthesis is narrative, but they standardize the results of the included papers and present them</t>
  </si>
  <si>
    <t>Semi-narrative</t>
  </si>
  <si>
    <t>p25</t>
  </si>
  <si>
    <t>Everywhere</t>
  </si>
  <si>
    <t>Methods and the presence or absence of other interventions</t>
  </si>
  <si>
    <t>Even though the analysis is semi-descriptive, the authors always separate studies with different methodologies and I don’t consider we should punish by the implicit equal weights</t>
  </si>
  <si>
    <t>p2, all quantitative evaluations</t>
  </si>
  <si>
    <t>p2-p3</t>
  </si>
  <si>
    <t>p2, DARE core curriculum</t>
  </si>
  <si>
    <t>Mentions computerized searches of the published and unpublished literature, but there is no mention of the databases, nor whether reference lists were included</t>
  </si>
  <si>
    <t>p3, firearms laws</t>
  </si>
  <si>
    <t>p3, reducing violence, p5</t>
  </si>
  <si>
    <t>no mention</t>
  </si>
  <si>
    <t>Appendix A, Table A1</t>
  </si>
  <si>
    <t>Suitability of study design, quality of study execution</t>
  </si>
  <si>
    <t>Community Guide Methods</t>
  </si>
  <si>
    <t>No mention, but they claim to have used Community Guide methods, which advise so</t>
  </si>
  <si>
    <t>p6-p7</t>
  </si>
  <si>
    <t>all studies have data at the geography level</t>
  </si>
  <si>
    <t>p8 onwards, Results section</t>
  </si>
  <si>
    <t>Technically, each study is discussed at the time</t>
  </si>
  <si>
    <t>Too few studies and too many outcomes for a proper analysis</t>
  </si>
  <si>
    <t>Authors often conduct descriptive analyses primarily because they find very few eligible studies. However, they acknowledge these limitations and, after analyzing the evidence for each outcome, they always say that the available evidence is insufficient to determine.</t>
  </si>
  <si>
    <t>The Campbell review only included comparison group studies that were randomized experiments or nonrandomized quasi-experimental designs</t>
  </si>
  <si>
    <t>The units of analyses were crime hot spots or very small high-activity crime places... such as stores and apartment buildings as well as clusters of street addresses, street blocks, and street segments”</t>
  </si>
  <si>
    <t xml:space="preserve"> hot spot interventions that were comprised of police-led crime control efforts</t>
  </si>
  <si>
    <t>Eligible studies had to compare official crime outcomes at treated units of analysis relative to official crime outcomes at control locations</t>
  </si>
  <si>
    <t>including grey literature databases that identify published reports, theses, dissertations, unpublished reports, and unpublished working papers</t>
  </si>
  <si>
    <t>15 online abstract databases (including grey literature databases)... hand searches of leading criminology and criminal justice journals</t>
  </si>
  <si>
    <t>a search of bibliographies and empirical reviews of the efficacy of police crime control efforts</t>
  </si>
  <si>
    <t>the search criteria and identified studies were emailed to 146 leading policing experts. These experts reviewed the identified studies and made referrals</t>
  </si>
  <si>
    <t>The Campbell review... identified 65 studies... The included studies ranged from early randomized experiments in the 1980s (e.g., Sherman and Weisburd 1995) to more recent evaluations.</t>
  </si>
  <si>
    <t>Although this review (Braga &amp; Weisburd, 2022) does not explicitly mention it, it is entirely based on Braga et al. (2019), which does report independent screening by three coders. The current article does not search for or evaluate new studies, and only reanalyzes the effect sizes of a subsample.</t>
  </si>
  <si>
    <t>p 9-15</t>
  </si>
  <si>
    <t xml:space="preserve"> it is entirely based on Braga et al. (2019), which does report independent screening by 4 coders. The current article does not search for or evaluate new studies, and only reanalyzes the effect sizes of a subsample.</t>
  </si>
  <si>
    <t xml:space="preserve"> Fig. 1 y Fig. 2 </t>
  </si>
  <si>
    <t>p 9-10 p 13-14</t>
  </si>
  <si>
    <t>We calculated the RIRR and the variance of the log RIRR from the raw pre-test and post-test counts from the treatment and control groups... using the following formulae</t>
  </si>
  <si>
    <t>The forest plot in Fig. 1 shows... A random effects model was used to estimate the overall mean effect size given a heterogeneous distribution of effect sizes</t>
  </si>
  <si>
    <t>There was a heterogeneous distribution of effect sizes (Q = 314.494, df = 59, p &lt; 0.001, I² = 81.240)</t>
  </si>
  <si>
    <t>Q = 314.494, df = 59, p &lt; 0.001, I² = 81.240</t>
  </si>
  <si>
    <t>A random effects model was used to estimate the overall mean effect size given a heterogeneous distribution of effect sizes (Q = 314.494, df = 59, p &lt; 0.001, I² = 81.240</t>
  </si>
  <si>
    <t>The overall mean effect size is estimated by calculating a mean that is weighted by the precision of the effect size for each specific study”</t>
  </si>
  <si>
    <t>We estimated a mean quasi-Poisson overdispersion parameter based on the 87 outcomes reported by these 28 tests... and used this mean parameter to adjust the standard errors for the 32 tests that did not report sufficient information..</t>
  </si>
  <si>
    <t>Consistent with the prior Campbell hot spots policing review (Braga et al. 2019) they included</t>
  </si>
  <si>
    <t>The quasi-experimental designs were associated with a modestly larger effect size… relative to the randomized controlled trial designs</t>
  </si>
  <si>
    <t>tipo de outcome, intervención y study design</t>
  </si>
  <si>
    <t>Figuras 3 y 4 (págs. 12–13) muestran efectos separados por RCT y QED</t>
  </si>
  <si>
    <t>Studies that used randomized controlled experimental or quasi-experimental designs were selected.</t>
  </si>
  <si>
    <t>The units of analysis were limited to crime hot spots or high-activity crime ‘places’ rather than larger areas such as neighborhoods</t>
  </si>
  <si>
    <t>Interventions used to control crime hot spots were limited to police enforcement efforts</t>
  </si>
  <si>
    <t>The review synthesizes existing published and non-published empirical evidence</t>
  </si>
  <si>
    <t>This review will synthesize the existing published and non-published empirical evidence</t>
  </si>
  <si>
    <t>NCJRS, Dissertation Abstracts, GPO Monthly, Google Scholar, OCLC, C2-SPECTR</t>
  </si>
  <si>
    <t>The bibliographies of past narrative and empirical reviews... were reviewed</t>
  </si>
  <si>
    <t>83 experts</t>
  </si>
  <si>
    <t>Sherman, Buerger, and Gartin (1989)</t>
  </si>
  <si>
    <t>The three authors independently coded each eligible study. Where there were discrepancies, the authors jointly reviewed the study and determined the final coding decision.</t>
  </si>
  <si>
    <t>pp. 41–42</t>
  </si>
  <si>
    <t>All eligible studies were coded... [including] methodological type (randomized experiment or quasi-experiment</t>
  </si>
  <si>
    <t>section 10.2</t>
  </si>
  <si>
    <t>coding sheet apendice 12.2</t>
  </si>
  <si>
    <t>The three authors independently coded each eligible study. Where there were discrepancies, the authors jointly reviewed the study and determined the final coding decision</t>
  </si>
  <si>
    <t>10.3, 10.4</t>
  </si>
  <si>
    <t>We used meta-analyses of program effects to determine the size and direction of the effects and to weight effect sizes based on the variance of the effect size and the study sample size</t>
  </si>
  <si>
    <t>The studies were analyzed using three approaches: overall mean effect size, largest effect, and smallest effect… This approach is the most conservative and likely underestimates the effect…</t>
  </si>
  <si>
    <t>Given the important distinction in methodological quality… we examined research design as a moderator variable</t>
  </si>
  <si>
    <t>Since the Q statistic which was significant at the p &lt; .05 level (Q = 184.021, df = 19, p &lt; 0.000), we used a random effects model.</t>
  </si>
  <si>
    <t>We used meta-analyses... Random effects models were used.</t>
  </si>
  <si>
    <t>No se abordaron errores de unidad de análisis, pero esto se considera no aplicable, ya que todas las unidades analizadas son lugares físicos (hot spots), sin clustering de datos individuales</t>
  </si>
  <si>
    <t>of the 19 eligible studies used randomized controlled trials… When research design was considered as an effect size moderator, our meta-analysis reported that the quasi-experimental evaluation generated large overall effect sizes</t>
  </si>
  <si>
    <t>Figuras 4 y 8</t>
  </si>
  <si>
    <t>We also examined the impact of program type (problem-oriented policing vs. increased patrol)...
(pp. 28–29)</t>
  </si>
  <si>
    <t>Fig. 9 en p. 29</t>
  </si>
  <si>
    <t>The Validity of Risk Assessments for Intimate Partner violence: A Meta-Analysis 2007-07. Ottawa. Public Safety Canada</t>
  </si>
  <si>
    <t>p11, risk assessments</t>
  </si>
  <si>
    <t>p11, spousal violence</t>
  </si>
  <si>
    <t>2000-2007</t>
  </si>
  <si>
    <t>Independent data extraction but no mention of screening. FATAL</t>
  </si>
  <si>
    <t>Reference section with an asterisk</t>
  </si>
  <si>
    <t>Kopittke-Winogrom (2019)</t>
  </si>
  <si>
    <t>p149</t>
  </si>
  <si>
    <t>p150</t>
  </si>
  <si>
    <t>p149, homicidios, roubos, esturpos</t>
  </si>
  <si>
    <t>English and Portuguese, but SR was focused on Brasil</t>
  </si>
  <si>
    <t>p151</t>
  </si>
  <si>
    <t>p153</t>
  </si>
  <si>
    <t>p156</t>
  </si>
  <si>
    <t>p157</t>
  </si>
  <si>
    <t>p166, there was search before 2000, but no results</t>
  </si>
  <si>
    <t>p152</t>
  </si>
  <si>
    <t>p372</t>
  </si>
  <si>
    <t>p161</t>
  </si>
  <si>
    <t>p162</t>
  </si>
  <si>
    <t>All chapter 6 and minimum quality of inclusion criteria</t>
  </si>
  <si>
    <t>Meta-analysis was not possible and authors report magnitude of effects for all included studies</t>
  </si>
  <si>
    <t>NOT APPROPIATE METHOD</t>
  </si>
  <si>
    <t>NOT APPROPIATE</t>
  </si>
  <si>
    <t>Chapter 6</t>
  </si>
  <si>
    <t>p8, p45</t>
  </si>
  <si>
    <t>p47</t>
  </si>
  <si>
    <t>p11, 1980</t>
  </si>
  <si>
    <t>p49-p51</t>
  </si>
  <si>
    <t>I did not see any mention, but in either case, the fatal flaw would trigger in B1</t>
  </si>
  <si>
    <t>p63-72</t>
  </si>
  <si>
    <t>p136</t>
  </si>
  <si>
    <t>p138</t>
  </si>
  <si>
    <t>p137</t>
  </si>
  <si>
    <t>The authors mention 19 databases, but did not publish them. They are available upon request</t>
  </si>
  <si>
    <t>No contact, but they checked the CVs of 30 authors</t>
  </si>
  <si>
    <t>p140, table 1</t>
  </si>
  <si>
    <t>p419</t>
  </si>
  <si>
    <t>p418</t>
  </si>
  <si>
    <t>p420</t>
  </si>
  <si>
    <t>The search was done but nothing found before 2000</t>
  </si>
  <si>
    <t>p425</t>
  </si>
  <si>
    <t>The comparison group study had to be either experimental or quasi-experimental</t>
  </si>
  <si>
    <t>The units of analysis considered in this review were crime hot spots or high-activity crime 'places</t>
  </si>
  <si>
    <t>Suitable police crime control efforts included traditional tactics such as directed patrol and heightened levels of traffic enforcement, applications of technology such as actively monitored CCTV and license plate readers</t>
  </si>
  <si>
    <t>Eligible studies had to measure the effects of police intervention on officially recorded levels of crime at places such as incident reports, citizen emergency calls for service, and arrest data</t>
  </si>
  <si>
    <t>nearly half of the eligible studies (29 of 65, 44.6%) were acquired through gray literature sources such as published reports, theses, dissertations, unpublished reports, and unpublished working papers</t>
  </si>
  <si>
    <t>Criminal Justice Abstracts, Sociological Abstracts, NCJRS Abstracts, Educational Resources Information Clearinghouse, Google Scholar, Proquest Dissertation and Theses A&amp;I, Westlaw Next, Government Publications Office – Monthly Catalog, Informit, Web of Science Core Collection, Academic Search Premier, C2-SPECTR (original review only), HeinOnline, Social Sciences Premium Collection, and Rutgers University’s Gray Literature Database</t>
  </si>
  <si>
    <t>the bibliographies of past narrative and empirical reviews of literature that examined the effectiveness of police crime control programs were reviewed</t>
  </si>
  <si>
    <t>146 experts</t>
  </si>
  <si>
    <t>Hand searches covered January 1979 to February 2017</t>
  </si>
  <si>
    <t xml:space="preserve"> This article is an update of a systematic review by the Campbell Collaboration (Braga 2001, 2005, 2005, 2007, 2012, 2014). Although previous versions may have followed rigorous procedures, this update added a substantial number of new studies (46), and does not report having done independent full-text screening for them. Therefore, it is coded as ‘Partially’ conservatively.</t>
  </si>
  <si>
    <t>pp. 6-7</t>
  </si>
  <si>
    <t>Only studies that used comparison group designs involving before and after measures were eligible… either a randomized controlled trial or a quasi-experimental evaluation with comparison groups</t>
  </si>
  <si>
    <t>The units of analysis were limited to within-city areas and could range from small places... to larger neighborhood units</t>
  </si>
  <si>
    <t>Interventions had to be considered a policing disorder strategy… These range from order maintenance and zero-tolerance policing… to community and problem-oriented policing</t>
  </si>
  <si>
    <t>Eligible studies had to measure the effects of the policing disorder intervention on officially recorded levels of crime… crime incident reports, citizen emergency calls for service, and arrests.</t>
  </si>
  <si>
    <t>Seventeen tests… peer-reviewed journals… four… book chapters… one… published report… eight… unpublished reports, including doctoral dissertations and masters’ theses</t>
  </si>
  <si>
    <t>Criminal Justice Abstracts, NCJRS Abstracts, Google Scholar, Dissertation Abstracts, ERIC, Academic Search Premier</t>
  </si>
  <si>
    <t>we reviewed the bibliographies of narrative and empirical literature reviews... and completed Campbell systematic reviews</t>
  </si>
  <si>
    <t>147 experts</t>
  </si>
  <si>
    <t>Hand searches covered 1982 through 2012</t>
  </si>
  <si>
    <t>Studies that used randomized controlled experimental or quasiexperimental designs were selected</t>
  </si>
  <si>
    <t>Only area-level studies were included in our systematic review</t>
  </si>
  <si>
    <t>Suitable police enforcement efforts included tactics such as directed patrol aggressive disorder enforcement as well as community and problem-oriented policing</t>
  </si>
  <si>
    <t>Nearly one-third (9 of 30, 30.0%) of the included tests of disorder policing programs came from ‘grey literature’ sources</t>
  </si>
  <si>
    <t>Google Scholar, OpenGrey, NCJRS, ERIC, Dissertation Abstracts</t>
  </si>
  <si>
    <t>Bibliographies of past narrative and empirical reviews… were reviewed</t>
  </si>
  <si>
    <t>120 experts</t>
  </si>
  <si>
    <t>The studies spanned the period from 1985 to 2012.</t>
  </si>
  <si>
    <t>Two of the three authors (Schnell, Braga) independently coded each eligible study. Where there were discrepancies, all three authors jointly reviewed the study</t>
  </si>
  <si>
    <t>p 9-11</t>
  </si>
  <si>
    <t>p 20 -21</t>
  </si>
  <si>
    <t>table 5</t>
  </si>
  <si>
    <t>section 7.1.5</t>
  </si>
  <si>
    <t>tables 1, 2 and 3</t>
  </si>
  <si>
    <t>table 4</t>
  </si>
  <si>
    <t>We documented that disorder policing programs have adopted community problem-solving programs and aggressive order maintenance programs… These two general types of programs represent fundamentally different orientations</t>
  </si>
  <si>
    <t>Our meta-analysis shows that community problem-oriented policing programs produce a larger overall mean effect size</t>
  </si>
  <si>
    <t>We used meta‐analyses of program effects… The standardized mean difference effect size (also known as Cohen’s d)… Random effects models were use</t>
  </si>
  <si>
    <t>Figure 5 presents a random effects model examining the two different types of evaluation designs…” (p. 23)</t>
  </si>
  <si>
    <t xml:space="preserve"> experimentales y cuasiexperimentales con grupo de comparación</t>
  </si>
  <si>
    <r>
      <t xml:space="preserve">Se aceptan estudios de </t>
    </r>
    <r>
      <rPr>
        <b/>
        <sz val="12"/>
        <color theme="1"/>
        <rFont val="Aptos Narrow"/>
        <family val="2"/>
        <scheme val="minor"/>
      </rPr>
      <t>cualquier país, periodo histórico y nivel geográfico</t>
    </r>
  </si>
  <si>
    <t>Las intervenciones deben estar orientadas a reducir homicidios consumados, sin restringir tipo (policial, legal, comunitaria, etc.) siempre que el outcome sea homicidi</t>
  </si>
  <si>
    <t>homicidios</t>
  </si>
  <si>
    <t>Los documentos escritos en otros idiomas fueron descartados</t>
  </si>
  <si>
    <t>Se incluyeron estudios publicados y no publicados (literatura gris), incluyendo tesis, documentos de trabajo, informes técnicos y artículos en proceso de publicación</t>
  </si>
  <si>
    <t xml:space="preserve">Web of Science, Scopus, Scielo, EBSCO, PUBMED, La Referencia
y Science.gov. </t>
  </si>
  <si>
    <t>Para complementar la búsqueda, se examinaron las referencias bibliográficas de los documentos definidos como elegibles.</t>
  </si>
  <si>
    <t>300 académicos</t>
  </si>
  <si>
    <t>El estudio más antiguo fue publicado en 1979</t>
  </si>
  <si>
    <t>Los investigadores mantuvieron reuniones periódicas para discutir los casos que planteaban dudas sobre el cumplimiento de los criterios de inclusión, armonizar el proceso de codificación [...] Cualquier discrepancia eventual fue abordada en reuniones entre los tres integrantes del equipo de investigación.</t>
  </si>
  <si>
    <t>It is a very good SR. However, it does not satisfy the evaluation criteria</t>
  </si>
  <si>
    <t>“Only studies that used official crime outcomes were included in the analysis.” (p. 20)
“The research was all either quasi-experimental or randomized experiments…</t>
  </si>
  <si>
    <t>EE.UU</t>
  </si>
  <si>
    <t>A BW policing strategy should follow the ideals of Wilson and Kelling (1982) and include some type of police action specifically taken against minor and/or disorderly behavio</t>
  </si>
  <si>
    <t>“Only studies that used official crime outcomes were included in the analysis.</t>
  </si>
  <si>
    <t xml:space="preserve">English </t>
  </si>
  <si>
    <t>The ProQuest database allows for a search of studies that have not necessarily made it through to publication.</t>
  </si>
  <si>
    <t>The chosen databases included Criminal Justice Abstracts, Criminal Justice Periodicals, NCJRS, SSCI, ProQuest: Dissertations &amp; Theses, and Google Schol</t>
  </si>
  <si>
    <t>“Any study involving an evaluation of training...was eligible for review, regardless of the study’s research design or degree of scientific rigor)"</t>
  </si>
  <si>
    <t>P 727-729</t>
  </si>
  <si>
    <t>training specifically designed to de-escalate encounters with others (e.g., aggression management and violence prevention)</t>
  </si>
  <si>
    <t>participants’ perceptions and behaviors to reduce the use of force, violence, aggression, and potential for injury during encounters with others. Training impacts can be measured at the individual level (e.g., perceptions/behaviors of trained participants and
experiences of consumers) or at the aggregate level</t>
  </si>
  <si>
    <t>“Gray” literature, or material that has not been formally published, such as reports (e.g., government, nongovernment, and technical reports); unpublished dissertations; and working papers were also included.</t>
  </si>
  <si>
    <r>
      <t>This collaboration resulted in a total of 99 databases searched (see Appendix B).”</t>
    </r>
    <r>
      <rPr>
        <sz val="12"/>
        <color theme="1"/>
        <rFont val="Aptos Narrow"/>
        <family val="2"/>
        <scheme val="minor"/>
      </rPr>
      <t xml:space="preserve"> (p. 728)</t>
    </r>
  </si>
  <si>
    <t>Of the 64 relevant training evaluations presented in this review, almost half (n = 29) were identified through the examination of the bibliographies of relevant studies previously accessed by the research team.</t>
  </si>
  <si>
    <r>
      <t>“The 64 eligible evaluations were published across a 40-year period (from 1976 through 2016).”</t>
    </r>
    <r>
      <rPr>
        <sz val="12"/>
        <color theme="1"/>
        <rFont val="Aptos Narrow"/>
        <family val="2"/>
        <scheme val="minor"/>
      </rPr>
      <t xml:space="preserve"> (p. 729)</t>
    </r>
  </si>
  <si>
    <r>
      <t>“For interrater reliability, two trained coders read and coded each document. In instances of disagreement, a third trained coder made the final judgment for eligibility.”</t>
    </r>
    <r>
      <rPr>
        <sz val="12"/>
        <color theme="1"/>
        <rFont val="Aptos Narrow"/>
        <family val="2"/>
        <scheme val="minor"/>
      </rPr>
      <t xml:space="preserve"> (p. 728)</t>
    </r>
  </si>
  <si>
    <r>
      <t>Appendix C</t>
    </r>
    <r>
      <rPr>
        <sz val="12"/>
        <color theme="1"/>
        <rFont val="Aptos Narrow"/>
        <family val="2"/>
        <scheme val="minor"/>
      </rPr>
      <t xml:space="preserve"> (p. 754–758)</t>
    </r>
  </si>
  <si>
    <t>To assess the quality of the eligible studies’ research designs, we used the 5-point Maryland Scientific Methods Scale (SMS; Sherman et al., 1997)</t>
  </si>
  <si>
    <t>Two trained coders read and coded each document. In instances of disagreement, a third trained coder made the final judgment.</t>
  </si>
  <si>
    <t xml:space="preserve">Appendix C (pp. 754–758) </t>
  </si>
  <si>
    <r>
      <t>“In light of the overall low quality of research designs, as well as the broad range of research objectives and methods... a meta-analysis cannot be performed. [...] As such, our approach to interpreting study findings is descriptive in nature, illustrating the variation across de-escalation trainings and their outcome measures.”</t>
    </r>
    <r>
      <rPr>
        <sz val="12"/>
        <color theme="1"/>
        <rFont val="Aptos Narrow"/>
        <family val="2"/>
        <scheme val="minor"/>
      </rPr>
      <t xml:space="preserve"> (p. 731)</t>
    </r>
  </si>
  <si>
    <t>In light of the overall low quality of research designs, as well as the broad range of research objectives and methods (both quantitative and qualitative) employed across studies in this review, a meta-analysis cannot be performed</t>
  </si>
  <si>
    <t>We examine the number and percentage of outcomes that show either favor or no favor for the intervention, in this case, de-escalation training, regardless of their statistical significance</t>
  </si>
  <si>
    <t>For this review, studies using randomized designs or designs involving a nonintervention condition were eligible... had to include pre- and postintervention measurements... and at least one comparison area or group.</t>
  </si>
  <si>
    <t>EEUU &amp; Colombia</t>
  </si>
  <si>
    <t>This review sought to examine evidence on a range of police interventions to reduce the illegal possession and carrying of firearms</t>
  </si>
  <si>
    <t>Eligible studies had to measure gun-related crime... Arrests for illegal possession and carrying of guns were not analyzed as outcomes because they were considered measures of program implementation</t>
  </si>
  <si>
    <t>This paper is drawn from a review undertaken for the Crime and Justice Group of the Campbell Collaboration… Compared with standard literature reviews, systematic reviews use more rigorous and formal methods for identifying, screening… published and unpublished studies</t>
  </si>
  <si>
    <t>“The following 14 national and international databases were searched for published and unpublished literature…” (p. 5)</t>
  </si>
  <si>
    <t>we examined numerous reviews of research on policing, gun control, and violence reduction</t>
  </si>
  <si>
    <t>From each included study, both authors extracted data pertaining to research design, subject characteristics, intervention(s), and outcome measure(s)</t>
  </si>
  <si>
    <t>We conduct a systematic review of 62 studies and 229 findings... Only studies of U.S. policing and containing standard errors of estimates were included.</t>
  </si>
  <si>
    <t>we do not make any assertions about the generalizability of our findings to police forces outside the U.S., nor do our findings apply to U.S. Federal law enforcement agencies, as well as county, or state police forces</t>
  </si>
  <si>
    <t>relationship between police force size (or a proxy for this independent variable) and crime</t>
  </si>
  <si>
    <t>we recorded the standard errors and relevant statistics... for each estimated coefficient linking police force size to crime.</t>
  </si>
  <si>
    <t>Dissertation Abstracts, Government Publications Office</t>
  </si>
  <si>
    <t>Sociological Abstracts, Social Science Abstracts, Social Science Citation Index, Criminal Justice Abstracts, NCJRS, ERIC, Google Scholar, OCLC</t>
  </si>
  <si>
    <t>Peer-reviewed studies, published after 1990, that analysed the effectiveness of the Keepin’ it REAL intervention in reducing substance use among adolescents were included</t>
  </si>
  <si>
    <t>adolescents in USA and Mexico</t>
  </si>
  <si>
    <t>we review all effectiveness studies related to all KiR curriculums</t>
  </si>
  <si>
    <t>effectiveness evidence for the D.A.R.E. Keepin’ it REAL curriculum with regard to substance use outcomes</t>
  </si>
  <si>
    <t>Research databases ERIC, PsycInfo, PubMed and Google Scholar were searched…”
“Studies were also pulled from the SAMHSA-NREPP listing</t>
  </si>
  <si>
    <t>It is this answer, but the descriptive where meta-analysis not possible and authors report magnitude of effects for all included studies</t>
  </si>
  <si>
    <t>“The units of analysis considered in this review were crime hot spots or high-activity crime ‘places’”</t>
  </si>
  <si>
    <t>To be eligible for this review, interventions used to control crime hot spots were limited to police-led crime control efforts... such as directed patrol... as well as alternative strategies such as problem-oriented policing</t>
  </si>
  <si>
    <t>Eligible studies had to measure the effects of police intervention on officially recorded levels of crime at places such as incident reports, citizen emergency calls for service, and arrest dat</t>
  </si>
  <si>
    <t>three of the 19 eligible studies in our review came from unpublished sources</t>
  </si>
  <si>
    <t xml:space="preserve"> The following 15 databases were searched: Criminal Justice Periodical Index... Dissertation Abstracts... Government Publications Office... Monthly Catalog, Google Scholar...” (p. 638)</t>
  </si>
  <si>
    <t>The bibliographies of past narrative and empirical reviews of literature... were reviewed” (p. 638)</t>
  </si>
  <si>
    <t>the list of studies meeting our eligibility criteria was emailed in June 2011 to leading criminology and criminal justice scholars</t>
  </si>
  <si>
    <t>Hand searches covered 1979–2010.</t>
  </si>
  <si>
    <t>pp. 643–652</t>
  </si>
  <si>
    <t>To be included in the systematic review, studies must have used one of the following research designs: (a) experimental (randomized), (b) quasi-experimental... or (c) interrupted time-series..</t>
  </si>
  <si>
    <t>The review includes studies which focus on the way in which the police interact with individuals, groups and/or third parties</t>
  </si>
  <si>
    <t>“Interventions had to involve police interventions that either (1) explicitly aimed at improving police legitimacy ... or (2) used at least one element of procedural justice</t>
  </si>
  <si>
    <t>Studies were eligible if they measured the effects ... and reported at least one of the following direct or indirect outcomes</t>
  </si>
  <si>
    <t>To be included in this review, however, the study must have been written in English.”</t>
  </si>
  <si>
    <t>Both published and unpublished studies were eligible</t>
  </si>
  <si>
    <t>ProQuest, OVID, CSA, Web of Knowledge, PsycEXTRA, NCJRS</t>
  </si>
  <si>
    <t>The research team also reviewed biographies and/or references from authors</t>
  </si>
  <si>
    <t>“A reference list ... was circulated to the following experts... Comments returned ... confirmed we had not missed any publications of significance</t>
  </si>
  <si>
    <t>The search strategy included published and unpublished literature that was available from January 1, 1980 to April 1, 2009</t>
  </si>
  <si>
    <t>Eligible studies were double coded and coding differences were resolved in a conference involving the lead authors.</t>
  </si>
  <si>
    <t>Appendix 3: References of eligible studies</t>
  </si>
  <si>
    <t>We assessed the quality of studies in terms of their respective research design, sample bias, equivalency between groups, attrition bias, integrity of intervention delivery</t>
  </si>
  <si>
    <t>table 6-table 14</t>
  </si>
  <si>
    <t>coding sheet del Appendix 4</t>
  </si>
  <si>
    <t>Eligible studies were double coded and cross referenced to ensure consistency and quality of data entry</t>
  </si>
  <si>
    <t>Coding differences were resolved in a conference involving the lead authors</t>
  </si>
  <si>
    <t>Legitimacy: Fig. 4 y Tabla 5 (p. 58)
Procedural justice: Fig. 5 y Tabla 7 (p. 61)
Compliance: Fig. 6 y Tabla 9 (p. 64)
Satisfaction/confidence: Fig. 7 y Tabla 11 (p. 68)
Reoffending: Fig. 8 y Tabla 13 (p. 72)</t>
  </si>
  <si>
    <t>3.5 Statistical procedures and conventions</t>
  </si>
  <si>
    <t>We conducted five separate meta-analyses for five a priori defined outcome measure</t>
  </si>
  <si>
    <t>The large I² statistic indicated that 93% of the variance in the OR could be attributed to study-level factors.</t>
  </si>
  <si>
    <t>I² = 93%, Q = 86.73 (p. 56)</t>
  </si>
  <si>
    <t>We used inverse-variance weight method to combine study effects and fit random effects models.</t>
  </si>
  <si>
    <t>We ran a series of meta-regressions in CMA to assess the impact of these elements on study effect size.” (p. 51)</t>
  </si>
  <si>
    <t>We used the inverse-variance weight method to combine study effects and fit random effects models</t>
  </si>
  <si>
    <t>at the level of hot spots</t>
  </si>
  <si>
    <t>studies were classified by quality and outcome Legitimacy: Table 6 (p. 57)
Procedural Justice: Table 8 (p. 60)
Compliance: Table 10 (p. 63)
Satisfaction: Table 12 (p. 67)
Reoffending: Table 14 (p. 71)</t>
  </si>
  <si>
    <t>The variables of interest were: intervention type, research design, respondent type, crime type, year of publication, and country of publication</t>
  </si>
  <si>
    <t>These were implemented via subgroup analyses in CMA... We ran a series of meta-regressions in CMA</t>
  </si>
  <si>
    <t>we limit our attention to those studies within the database that tested health outcomes… exclude studies that test outcomes at the aggregate level</t>
  </si>
  <si>
    <t>we excluded studies of non-residents responding when exposed to unfamiliar neighborhoods</t>
  </si>
  <si>
    <t>“disorder is defined as any evidence that ‘spaces are not being kept or used properly’… This might manifest as loitering, graffiti, dilapidated housing</t>
  </si>
  <si>
    <t>tables 1-4</t>
  </si>
  <si>
    <t>Web of Science (ISI)
Criminal Justice Abstracts
Sociological Abstracts
PsycINFO
Medline</t>
  </si>
  <si>
    <r>
      <t>citations in these studies</t>
    </r>
    <r>
      <rPr>
        <sz val="12"/>
        <color theme="1"/>
        <rFont val="Aptos Narrow"/>
        <family val="2"/>
        <scheme val="minor"/>
      </rPr>
      <t>,</t>
    </r>
  </si>
  <si>
    <t>since 1982</t>
  </si>
  <si>
    <t>The scope of this review was limited to experimental and nonequivalent control group quasi‐experimental designs</t>
  </si>
  <si>
    <t>Our populations of interest included all victims, offenders, and households experiencing repeat family abuse.</t>
  </si>
  <si>
    <t>Second responder interventions” are defined as police-coordinated programs with face-to-face follow-up visits to family abuse victims, aiming to reduce repeat incidents through support and referrals</t>
  </si>
  <si>
    <r>
      <t xml:space="preserve">There are no restrictions on the type of policing technique, type of outcome measure or </t>
    </r>
    <r>
      <rPr>
        <b/>
        <sz val="12"/>
        <color theme="1"/>
        <rFont val="Aptos Narrow"/>
        <family val="2"/>
        <scheme val="minor"/>
      </rPr>
      <t>language</t>
    </r>
    <r>
      <rPr>
        <sz val="12"/>
        <color theme="1"/>
        <rFont val="Aptos Narrow"/>
        <family val="2"/>
        <scheme val="minor"/>
      </rPr>
      <t xml:space="preserve"> of the research</t>
    </r>
  </si>
  <si>
    <t>Our search strategy… yielded seven (46.7%) studies classified as either government reports, dissertations, or other forms of unpublished manuscripts</t>
  </si>
  <si>
    <t>Google scholar, ANROWS, Women’s Aid, SaveLives,</t>
  </si>
  <si>
    <t>reviewed the reference lists of all eligible studies and emailed our final eligibility list to the authors of these studies"</t>
  </si>
  <si>
    <t>We emailed our final eligibility list to the authors of these studies… to identify additional research that our search strategies had not detected</t>
  </si>
  <si>
    <t>1950-2021</t>
  </si>
  <si>
    <t>"Full‐text reports were once again divided amongst screeners (Petersen and Davis)... Any studies identified as 'on the fence' were reviewed and discussed among all authors... and consensus was achieved</t>
  </si>
  <si>
    <t>table 1</t>
  </si>
  <si>
    <t>5.1.3 | Excluded studies</t>
  </si>
  <si>
    <r>
      <t xml:space="preserve">Risk of bias measures were independently coded using items taken from the </t>
    </r>
    <r>
      <rPr>
        <b/>
        <sz val="12"/>
        <color theme="1"/>
        <rFont val="Aptos Narrow"/>
        <family val="2"/>
        <scheme val="minor"/>
      </rPr>
      <t>Cochrane randomized and non‐randomized risk of bias tools</t>
    </r>
    <r>
      <rPr>
        <sz val="12"/>
        <color theme="1"/>
        <rFont val="Aptos Narrow"/>
        <family val="2"/>
        <scheme val="minor"/>
      </rPr>
      <t xml:space="preserve"> (Sterne et al., 2016; Sterne et al., 2019)</t>
    </r>
  </si>
  <si>
    <t>Cochrane RoB</t>
  </si>
  <si>
    <t>All studies identified as eligible for inclusion were double coded by Kevin Petersen and an additional research assistant</t>
  </si>
  <si>
    <t>all risk of bias determinations were made by Kevin Petersen along with a graduate research assistant at George Mason University</t>
  </si>
  <si>
    <t>Table 2-3</t>
  </si>
  <si>
    <t>Figures 2–5</t>
  </si>
  <si>
    <t>Effect sizes were calculated as logged odds ratios and results were synthesized using random effects models with restricted maximum likelihood estimation</t>
  </si>
  <si>
    <t>We estimated separate models for experiments and quasi‐experiments... as a component of our main results</t>
  </si>
  <si>
    <t>We find evidence that the unit of analysis used in second responder studies impacts the observed odds of a repeat incident</t>
  </si>
  <si>
    <t>There is a significant amount of heterogeneity in this model, with roughly three quarters of the total variability being attributable to between‐study variance</t>
  </si>
  <si>
    <t>The size of the square points for each study represents the amount of weight... which is inversely related to the variance of the effect size estimat</t>
  </si>
  <si>
    <t>Although there is no explicit statistical adjustment for clustering, there is clear awareness of the problem and it is explored as a key moderator.</t>
  </si>
  <si>
    <t>Table 4 (p. 19) . Given these considerations, we feel that the quality of evidence in this review likely impacted the results... we encourage more weight to be placed on the results of our experimental studies</t>
  </si>
  <si>
    <t>“Experimental studies suggested significant increases... quasi-experimental studies suggested decreases</t>
  </si>
  <si>
    <t>moderators included: research design, length of time between triggering incident and second response, length of follow‐up period, face‐to‐face contact rate, unit of analysis</t>
  </si>
  <si>
    <t>p59</t>
  </si>
  <si>
    <t>p59, only Portuguese and Engilsh</t>
  </si>
  <si>
    <t>No mention, FATAL</t>
  </si>
  <si>
    <t>No mention, only two ad-hoc additional documents</t>
  </si>
  <si>
    <t>The answer is no, but it does not matter as it evaluates an intervention that happened in 2006</t>
  </si>
  <si>
    <t>p14</t>
  </si>
  <si>
    <t>No mention, but government sources were included</t>
  </si>
  <si>
    <t>No mention, but DNA testing for forensic uses came around, so the likelihood of finding good causal studies before 1990 is very low</t>
  </si>
  <si>
    <t>p33</t>
  </si>
  <si>
    <t>p34</t>
  </si>
  <si>
    <t>Table 2, p38</t>
  </si>
  <si>
    <t>Section 11</t>
  </si>
  <si>
    <t xml:space="preserve">I am going to give it another chance since it is going relatively well. </t>
  </si>
  <si>
    <t>No mention. FATAL 2.0</t>
  </si>
  <si>
    <t>p13-14</t>
  </si>
  <si>
    <t>p14, no restrictions</t>
  </si>
  <si>
    <t>Table 1, p46</t>
  </si>
  <si>
    <t>Not explicitly, but they analized them in another paper review by the same coauthors. See footnote 6</t>
  </si>
  <si>
    <t>Table 1, p22</t>
  </si>
  <si>
    <t>Ranking based measure from Health Canada (2004)</t>
  </si>
  <si>
    <t>p16-23</t>
  </si>
  <si>
    <t>p20-21</t>
  </si>
  <si>
    <t>Q stati, p26 and more</t>
  </si>
  <si>
    <t>A5.2 is Yes</t>
  </si>
  <si>
    <t>Discussed in results section, moderator analysis in p34</t>
  </si>
  <si>
    <t>p33-36</t>
  </si>
  <si>
    <t>There seems to be a meta analysis behind, but it is not shown</t>
  </si>
  <si>
    <t>p37, also, it is a Campbell review</t>
  </si>
  <si>
    <t>Everything is presented, except for the table with the characteristics of the included studies. However, there is a section describing the included studies</t>
  </si>
  <si>
    <t>Police‐initiated diversion for youth to prevent future delinquent behavior: A systematic review.</t>
  </si>
  <si>
    <t>Not mention</t>
  </si>
  <si>
    <t>One expert only</t>
  </si>
  <si>
    <t>p35</t>
  </si>
  <si>
    <t>p36</t>
  </si>
  <si>
    <t>p76</t>
  </si>
  <si>
    <t>Criteria make sense, but not from a "sensible" source</t>
  </si>
  <si>
    <t>p20, p24</t>
  </si>
  <si>
    <t>p72</t>
  </si>
  <si>
    <t>Forest plots</t>
  </si>
  <si>
    <t xml:space="preserve">Different types of diversion. </t>
  </si>
  <si>
    <t>p21, tau square statistic</t>
  </si>
  <si>
    <t>A.5.2 is yes</t>
  </si>
  <si>
    <t>Acknowledge that they are unable to address other demographic characteristics</t>
  </si>
  <si>
    <t>Eligible study designs for each review were limited to experimental or non-equivalent control group quasi-experimental designs</t>
  </si>
  <si>
    <t>place-based studies and similar geographic sizez</t>
  </si>
  <si>
    <r>
      <t>we combine standardized effect sizes from three recent or ongoing systematic reviews on POP (Hinkle et al., 2020), police stops (Petersen et al., 2023), and preventive police patrol (Petersen et al., in progress)” (</t>
    </r>
    <r>
      <rPr>
        <i/>
        <sz val="12"/>
        <color theme="1"/>
        <rFont val="Aptos Narrow"/>
        <family val="2"/>
        <scheme val="minor"/>
      </rPr>
      <t>p. 4</t>
    </r>
    <r>
      <rPr>
        <sz val="12"/>
        <color theme="1"/>
        <rFont val="Aptos Narrow"/>
        <family val="2"/>
        <scheme val="minor"/>
      </rPr>
      <t>)</t>
    </r>
  </si>
  <si>
    <t>we include only studies with a corresponding measure of crime or disorder from each review.</t>
  </si>
  <si>
    <t>manual searches of professional and/or non-English language databases</t>
  </si>
  <si>
    <t>approximately 40% of studies were governmental reports, dissertations, theses, or other unpublished manuscripts</t>
  </si>
  <si>
    <t>the Global Policing Database (GPD)... All three reviews also included similar secondary search strategie</t>
  </si>
  <si>
    <t>“reference harvesting of relevant reviews</t>
  </si>
  <si>
    <t>since 1995</t>
  </si>
  <si>
    <t>Note: When the primary publication does not provide the information needed to appraise, information in other versions of the publication can be used. In this case this is a synthesis of other 2 SR (Hinkle 2020 and Peterson 2023) and both used independent screening</t>
  </si>
  <si>
    <t>we control for elements of methodological quality as a component of our meta-regressions</t>
  </si>
  <si>
    <r>
      <t xml:space="preserve">Fig. 1 y Fig. 2 en </t>
    </r>
    <r>
      <rPr>
        <i/>
        <sz val="12"/>
        <color theme="1"/>
        <rFont val="Aptos Narrow"/>
        <family val="2"/>
        <scheme val="minor"/>
      </rPr>
      <t>p. 7–8</t>
    </r>
  </si>
  <si>
    <t>p. 4–5</t>
  </si>
  <si>
    <t>To consolidate categories... we collapsed levels of geography across studies into three classifications: 'micro', 'meso', and 'macro'.</t>
  </si>
  <si>
    <t>“POP interventions continue to demonstrate the largest crime reduction effects... However... micro-geographic areas are associated with a 20% relative reductio</t>
  </si>
  <si>
    <t>p 9</t>
  </si>
  <si>
    <t>we used meta-analytic models with robust variance estimation</t>
  </si>
  <si>
    <t>The weight of each effect size nested within a study displays an inverse relationship with the number of effect sizes... and all such effect sizes receive the same weight.</t>
  </si>
  <si>
    <t>we prioritized the unit of intervention over the unit of analysis in coding level of geography.</t>
  </si>
  <si>
    <r>
      <t>“quasi-experiments are associated with RIRR values... 21% smaller than RCTs (p = 0.03)” (</t>
    </r>
    <r>
      <rPr>
        <i/>
        <sz val="12"/>
        <color theme="1"/>
        <rFont val="Aptos Narrow"/>
        <family val="2"/>
        <scheme val="minor"/>
      </rPr>
      <t>p. 7</t>
    </r>
    <r>
      <rPr>
        <sz val="12"/>
        <color theme="1"/>
        <rFont val="Aptos Narrow"/>
        <family val="2"/>
        <scheme val="minor"/>
      </rPr>
      <t>)</t>
    </r>
  </si>
  <si>
    <r>
      <t>After controlling for these factors, level of geography becomes a significant predictor of study findings...” (</t>
    </r>
    <r>
      <rPr>
        <i/>
        <sz val="12"/>
        <color theme="1"/>
        <rFont val="Aptos Narrow"/>
        <family val="2"/>
        <scheme val="minor"/>
      </rPr>
      <t>p. 7</t>
    </r>
  </si>
  <si>
    <t>we estimated meta-regression models using RVE... including independent variables related to level of geography, policing strategy, and additional study characteristics</t>
  </si>
  <si>
    <t>Both randomized and quasi‐experimental research designs were considered eligible for inclusion</t>
  </si>
  <si>
    <t>Given our interest in examining the impacts of pedestrian stops on crime, the community, and the individuals subject to these stops, this review includes the following populations:</t>
  </si>
  <si>
    <t>Studies that evaluated interventions in which police‐initiated pedestrian stops of individuals or groups of individuals [...] were carried out as a major component of a policing intervention were considered eligible for this review.</t>
  </si>
  <si>
    <t>"All outcomes were considered primary, and eligible studies were required to report at least one of these measures for inclusion:
• Crime and disorder (including displacement)</t>
  </si>
  <si>
    <t>No restrictions were placed on geographic region, racial, ethnic, or
demographic makeup, or written language.</t>
  </si>
  <si>
    <t>Studies were included regardless of their publication status</t>
  </si>
  <si>
    <t>We used the Global Policing Database [...] supplemented by additional searches of academic databases, gray literature sources</t>
  </si>
  <si>
    <t>We conducted [...] reference harvesting of prior reviews on related topics</t>
  </si>
  <si>
    <t>We e‐mailed our list of eligible studies to the lead authors [...] to identify any research [...] missed</t>
  </si>
  <si>
    <t>The remaining results were double screened by both reviewers</t>
  </si>
  <si>
    <t>Six items adapted from the Cochrane randomized and non‐randomized risk of bias tools</t>
  </si>
  <si>
    <t>Risk of bias ratings for geographic crime and disorder studies can be seen in Table 3</t>
  </si>
  <si>
    <t>Eligible studies were double coded by authors KP and SF using the coding sheet</t>
  </si>
  <si>
    <t>These ratings, while assessed in duplicate</t>
  </si>
  <si>
    <t>Table 1-2</t>
  </si>
  <si>
    <t>Figures 2–3</t>
  </si>
  <si>
    <t>"Data synthesis for this review involved standard inverse‐variance weighted meta‐analysis. A separate model was estimated for each unique outcome construct [...] All outcomes were analyzed using random effects models.</t>
  </si>
  <si>
    <t>Eligible studies were grouped by conceptually similar outcomes and then analyzed separately</t>
  </si>
  <si>
    <t>There was significant heterogeneity in effect sizes estimates [...] 78% of the total variance could be attributed to between‐study variance</t>
  </si>
  <si>
    <t>"We assessed heterogeneity in effect sizes estimates using the Q statistic, I² values, and τ² values."
(p. 12)</t>
  </si>
  <si>
    <t>All outcomes were analyzed using random effects models."</t>
  </si>
  <si>
    <t>Data synthesis [...] involved standard inverse‐variance weighted meta‐analysis</t>
  </si>
  <si>
    <t>Unit of analysis for this review was the research study [...] we employed a selection rule to maintain statistical independence. "We conducted sensitivity analyses that incorporated all calculated effect sizes [...] using robust variance estimation (RVE), which is a method capable of analyzing statistically dependent data structures"</t>
  </si>
  <si>
    <t>"Risk of bias ratings for geographic crime and disorder studies can be seen in Table 3"
"Risk of bias ratings for person-based studies can be seen in Table 4</t>
  </si>
  <si>
    <t>We explored between‐study heterogeneity using various moderator analyses</t>
  </si>
  <si>
    <t>We explored several factors that may moderate treatment effects [...] including research design, sample demographics, geographic location</t>
  </si>
  <si>
    <t>Categorical moderator analyses were conducted using the analog to the ANOVA method [...] and continuous moderator analyses [...] using meta‐regression</t>
  </si>
  <si>
    <t>Eligible evaluations were limited to randomized experiments or nonrandomized quasi-experimental research designs with comparison groups</t>
  </si>
  <si>
    <t>“Units of analyses had to be explicitly identified as crime hot spots or micro-areas with concentrated crime. Individual units could reflect single addresses, street segments, intersections, or street blocks, as well as clusters of these smaller areal units” (</t>
  </si>
  <si>
    <t>“Only studies that evaluated police-led interventions at crime hot spots were considered for this review”</t>
  </si>
  <si>
    <t>“Finally, at least one official crime outcome had to be reported for treatment and control locations” (p. 3).</t>
  </si>
  <si>
    <t>Almost 44% of eligible studies (14 of 32) were sourced from the so-called grey literature</t>
  </si>
  <si>
    <r>
      <rPr>
        <i/>
        <sz val="12"/>
        <color rgb="FF000000"/>
        <rFont val="Aptos Narrow"/>
      </rPr>
      <t>Google Scholar</t>
    </r>
    <r>
      <rPr>
        <sz val="12"/>
        <color rgb="FF000000"/>
        <rFont val="Aptos Narrow"/>
      </rPr>
      <t xml:space="preserve">, </t>
    </r>
    <r>
      <rPr>
        <i/>
        <sz val="12"/>
        <color rgb="FF000000"/>
        <rFont val="Aptos Narrow"/>
      </rPr>
      <t>ProQuest Dissertation &amp; Theses</t>
    </r>
    <r>
      <rPr>
        <sz val="12"/>
        <color rgb="FF000000"/>
        <rFont val="Aptos Narrow"/>
      </rPr>
      <t xml:space="preserve">, </t>
    </r>
    <r>
      <rPr>
        <i/>
        <sz val="12"/>
        <color rgb="FF000000"/>
        <rFont val="Aptos Narrow"/>
      </rPr>
      <t>Westlaw Next</t>
    </r>
    <r>
      <rPr>
        <sz val="12"/>
        <color rgb="FF000000"/>
        <rFont val="Aptos Narrow"/>
      </rPr>
      <t xml:space="preserve">, </t>
    </r>
    <r>
      <rPr>
        <i/>
        <sz val="12"/>
        <color rgb="FF000000"/>
        <rFont val="Aptos Narrow"/>
      </rPr>
      <t>Informit</t>
    </r>
    <r>
      <rPr>
        <sz val="12"/>
        <color rgb="FF000000"/>
        <rFont val="Aptos Narrow"/>
      </rPr>
      <t xml:space="preserve">, </t>
    </r>
    <r>
      <rPr>
        <i/>
        <sz val="12"/>
        <color rgb="FF000000"/>
        <rFont val="Aptos Narrow"/>
      </rPr>
      <t>Rutgers Grey Literature DB</t>
    </r>
    <r>
      <rPr>
        <sz val="12"/>
        <color rgb="FF000000"/>
        <rFont val="Aptos Narrow"/>
      </rPr>
      <t xml:space="preserve">, </t>
    </r>
    <r>
      <rPr>
        <i/>
        <sz val="12"/>
        <color rgb="FF000000"/>
        <rFont val="Aptos Narrow"/>
      </rPr>
      <t>C2 CPECTR</t>
    </r>
    <r>
      <rPr>
        <sz val="12"/>
        <color rgb="FF000000"/>
        <rFont val="Aptos Narrow"/>
      </rPr>
      <t>, among others</t>
    </r>
  </si>
  <si>
    <t>“Bibliographies for 10 empirical reviews of police crime control strategies were reviewed” and “forward searches were conducted on 8 seminal hot spots policing studies”</t>
  </si>
  <si>
    <t>Georgetown crackdown (p. 15–18)
Minneapolis RECAP (p. 28–30)
San Diego Field Interrogation (p. 31)
Nueva Zelanda DWI blitz (p. 25–27)
NYC subways (p. 30)</t>
  </si>
  <si>
    <t>USA, UK, France</t>
  </si>
  <si>
    <t>police crackdowns</t>
  </si>
  <si>
    <t>crimen, percepciones públicas, desplazamiento, y residual deterrence</t>
  </si>
  <si>
    <r>
      <t xml:space="preserve">Although Sherman includes some unpublished manuscripts (e.g., Zimmer 1986, unpublished; p. 47) and references ongoing projects (e.g., Minneapolis Hot Spots), there is </t>
    </r>
    <r>
      <rPr>
        <b/>
        <sz val="12"/>
        <color theme="1"/>
        <rFont val="Aptos Narrow"/>
        <family val="2"/>
        <scheme val="minor"/>
      </rPr>
      <t>no clear statement</t>
    </r>
    <r>
      <rPr>
        <sz val="12"/>
        <color theme="1"/>
        <rFont val="Aptos Narrow"/>
        <family val="2"/>
        <scheme val="minor"/>
      </rPr>
      <t xml:space="preserve"> that unpublished or grey literature was systematically searched or included.</t>
    </r>
  </si>
  <si>
    <t>There is no mention of a structured search strategy, keywords, or databases (e.g., PubMed, SocINDEX, PsycINFO, Scopus, etc.). The studies were identified through author knowledge or citation chains, which limits replicability and comprehensiveness.</t>
  </si>
  <si>
    <t>empirical studies of any research design and geographical scope that examined the impact of drug-related law enforcement on serious violence and homicide</t>
  </si>
  <si>
    <t>We included empirical studies of any research design and geographical scope that examined the impact of drug-related law enforcement on serious violence and homicide.</t>
  </si>
  <si>
    <t>police crackdownsselective enforcement
leadership removal
drug seizures
crop eradication
military interventions, etc.</t>
  </si>
  <si>
    <t>homicide, other violent crimes</t>
  </si>
  <si>
    <t>published in English, Spanish, Portuguese or Dutch</t>
  </si>
  <si>
    <t>academic journal article, grey literature or a PhD dissertation</t>
  </si>
  <si>
    <t>Web of Science, Scopus, Social Science Abstracts, OAIster, NCJRS, Criminal Justice Abstracts, ProQuest Dissertations &amp; Theses.</t>
  </si>
  <si>
    <t>2 experts</t>
  </si>
  <si>
    <t>Eligible studies were required to evaluate the effect of a police patrol intervention on outcomes of crime/disorder using an experimental or nonequivalent control group quasi-experimental design.</t>
  </si>
  <si>
    <t>we focus here on large geographic areas as contrasted with hot spots policing studies</t>
  </si>
  <si>
    <t>police presence or visibility was required to be the primary component of the intervention</t>
  </si>
  <si>
    <t>Eligible studies were required to report on at least one crime/disorder outcome</t>
  </si>
  <si>
    <t>No limitations were placed on … the source of data analyzed</t>
  </si>
  <si>
    <t>Global Policing Database (GPD)</t>
  </si>
  <si>
    <t>We reviewed the bibliography sections of prior reviews.</t>
  </si>
  <si>
    <t>Given budget constraints and recommendations by the GPD team regarding likely hits, we decided that 1970 provided a reasonable start date</t>
  </si>
  <si>
    <t>To establish reliability for title/abstract and full-text screening, a sample of 25 results were independently reviewed by each screener and checked for consistency by a neutral third party... A total of three screeners were involved in the title/abstract review and two screeners were involved in the full-text review</t>
  </si>
  <si>
    <t>Summary study characteristics can be found in Appendix E of the Supplementary Material.</t>
  </si>
  <si>
    <t>p. 727</t>
  </si>
  <si>
    <t>each study was double coded ... using the coding sheet found in Appendix C</t>
  </si>
  <si>
    <t>(p. 728–731)</t>
  </si>
  <si>
    <t>each study was double coded by two authors of this review using the coding sheet</t>
  </si>
  <si>
    <t>Summary study characteristics can be found in Appendix E</t>
  </si>
  <si>
    <t>we estimated average treatment effects using two methods. First, we selected a single effect size from each study... Second, we estimated models using robust variance estimation</t>
  </si>
  <si>
    <t>the effect of patrol varied by the type of crime targeted... mixed results...” (p. 731</t>
  </si>
  <si>
    <t>p. 732: “I² = 44.41</t>
  </si>
  <si>
    <t>These outcomes were then analyzed using random effects models weighted based on the inverse of the effect size variance</t>
  </si>
  <si>
    <t>weighted based on the inverse of the effect size variance</t>
  </si>
  <si>
    <t>pp. 728–731</t>
  </si>
  <si>
    <t>pp. 733–735</t>
  </si>
  <si>
    <t>p. 733, Tabla 2; p. 734, Tabla 3; p. 735, Tabla 4</t>
  </si>
  <si>
    <t>"Researchers generally agree that randomized experiments provide a higher level of internal validity [...] In reviewing studies, we used internal validity as a primary criterion</t>
  </si>
  <si>
    <t>Figure 1 p.45</t>
  </si>
  <si>
    <t>Our focus is on specific elements of community safety: crime, fear, and disorde</t>
  </si>
  <si>
    <t>The research included a control or comparison group (i.e., the research must have involved an experimental or quasi-experimental design</t>
  </si>
  <si>
    <t>Project D.A.R.E</t>
  </si>
  <si>
    <t>We chose to include only those effect sizes that concerned actual substance use behaviors</t>
  </si>
  <si>
    <t>“Reports from dissertations/theses, books, and unpublished manuscripts were not include</t>
  </si>
  <si>
    <t>ERIC, MEDLINE y PsycINFO</t>
  </si>
  <si>
    <t>In addition, we reviewed the reference lists of the acquired articles for other potential sources</t>
  </si>
  <si>
    <t>R0564</t>
  </si>
  <si>
    <t>R0556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</si>
</sst>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2"/>
      <color theme="1"/>
      <name val="Aptos Narrow"/>
      <family val="2"/>
      <scheme val="minor"/>
    </font>
    <font>
      <b/>
      <sz val="12"/>
      <color theme="1"/>
      <name val="Aptos Narrow"/>
      <family val="2"/>
      <scheme val="minor"/>
    </font>
    <font>
      <b/>
      <sz val="10"/>
      <color theme="1"/>
      <name val="Times New Roman"/>
      <family val="1"/>
    </font>
    <font>
      <sz val="10"/>
      <color theme="1"/>
      <name val="Times New Roman"/>
      <family val="1"/>
    </font>
    <font>
      <sz val="10"/>
      <color theme="1"/>
      <name val="MS Gothic"/>
      <family val="2"/>
      <charset val="128"/>
    </font>
    <font>
      <b/>
      <sz val="12"/>
      <color theme="0"/>
      <name val="Aptos Narrow"/>
      <family val="2"/>
      <scheme val="minor"/>
    </font>
    <font>
      <sz val="12"/>
      <color theme="0"/>
      <name val="Aptos Narrow"/>
      <family val="2"/>
      <scheme val="minor"/>
    </font>
    <font>
      <b/>
      <sz val="10"/>
      <color theme="0"/>
      <name val="Times New Roman"/>
      <family val="1"/>
    </font>
    <font>
      <sz val="10"/>
      <color theme="0"/>
      <name val="Times New Roman"/>
      <family val="1"/>
    </font>
    <font>
      <b/>
      <sz val="10"/>
      <color theme="0"/>
      <name val="MS Gothic"/>
      <family val="2"/>
      <charset val="128"/>
    </font>
    <font>
      <sz val="8"/>
      <name val="Aptos Narrow"/>
      <family val="2"/>
      <scheme val="minor"/>
    </font>
    <font>
      <sz val="10"/>
      <color theme="1"/>
      <name val="MS Gothic"/>
      <family val="3"/>
    </font>
    <font>
      <sz val="10"/>
      <color rgb="FF000000"/>
      <name val="MS Gothic"/>
      <family val="3"/>
    </font>
    <font>
      <sz val="10"/>
      <color rgb="FF000000"/>
      <name val="Times New Roman"/>
      <family val="1"/>
    </font>
    <font>
      <sz val="10"/>
      <color rgb="FF000000"/>
      <name val="MS Gothic"/>
      <family val="2"/>
      <charset val="128"/>
    </font>
    <font>
      <b/>
      <sz val="10"/>
      <color theme="1"/>
      <name val="MS Gothic"/>
      <family val="2"/>
      <charset val="128"/>
    </font>
    <font>
      <b/>
      <sz val="10"/>
      <color theme="1"/>
      <name val="MS Gothic"/>
      <family val="3"/>
    </font>
    <font>
      <sz val="12"/>
      <color theme="1"/>
      <name val="Aptos Narrow"/>
      <family val="2"/>
      <scheme val="minor"/>
    </font>
    <font>
      <b/>
      <sz val="10"/>
      <color rgb="FFFFFFFF"/>
      <name val="MS Gothic"/>
      <family val="2"/>
      <charset val="128"/>
    </font>
    <font>
      <b/>
      <sz val="12"/>
      <color rgb="FFC00000"/>
      <name val="Aptos Narrow"/>
      <family val="2"/>
      <scheme val="minor"/>
    </font>
    <font>
      <sz val="12"/>
      <color rgb="FFFF0000"/>
      <name val="Aptos Narrow"/>
      <family val="2"/>
      <scheme val="minor"/>
    </font>
    <font>
      <sz val="10"/>
      <color rgb="FFFF0000"/>
      <name val="Times New Roman"/>
      <family val="1"/>
    </font>
    <font>
      <i/>
      <sz val="10"/>
      <color rgb="FF000000"/>
      <name val="Times New Roman"/>
      <family val="1"/>
    </font>
    <font>
      <sz val="12"/>
      <color rgb="FF000000"/>
      <name val="Times New Roman"/>
      <family val="1"/>
    </font>
    <font>
      <i/>
      <sz val="12"/>
      <color rgb="FF000000"/>
      <name val="Times New Roman"/>
      <family val="1"/>
    </font>
    <font>
      <b/>
      <sz val="12"/>
      <color rgb="FF000000"/>
      <name val="Times New Roman"/>
      <family val="1"/>
    </font>
    <font>
      <b/>
      <sz val="10"/>
      <color rgb="FF000000"/>
      <name val="Times New Roman"/>
      <family val="1"/>
    </font>
    <font>
      <b/>
      <i/>
      <sz val="10"/>
      <color rgb="FF000000"/>
      <name val="Times New Roman"/>
      <family val="1"/>
    </font>
    <font>
      <i/>
      <sz val="12"/>
      <color theme="1"/>
      <name val="Aptos Narrow"/>
      <family val="2"/>
      <scheme val="minor"/>
    </font>
    <font>
      <u/>
      <sz val="12"/>
      <color theme="10"/>
      <name val="Aptos Narrow"/>
      <family val="2"/>
      <scheme val="minor"/>
    </font>
    <font>
      <b/>
      <sz val="12"/>
      <color theme="1"/>
      <name val="Aptos Narrow"/>
      <scheme val="minor"/>
    </font>
    <font>
      <sz val="10"/>
      <color theme="1"/>
      <name val="MS Gothic"/>
      <charset val="128"/>
    </font>
    <font>
      <b/>
      <sz val="10"/>
      <color theme="1"/>
      <name val="MS Gothic"/>
      <charset val="128"/>
    </font>
    <font>
      <sz val="10"/>
      <color rgb="FF000000"/>
      <name val="MS Gothic"/>
      <charset val="128"/>
    </font>
    <font>
      <b/>
      <sz val="10"/>
      <color rgb="FFFFFFFF"/>
      <name val="MS Gothic"/>
      <charset val="128"/>
    </font>
    <font>
      <b/>
      <sz val="10"/>
      <color theme="0"/>
      <name val="MS Gothic"/>
      <charset val="128"/>
    </font>
    <font>
      <sz val="11"/>
      <color rgb="FF000000"/>
      <name val="Calibri"/>
      <family val="2"/>
    </font>
    <font>
      <sz val="11"/>
      <color rgb="FF000000"/>
      <name val="Calibri"/>
    </font>
    <font>
      <b/>
      <sz val="11"/>
      <color theme="0"/>
      <name val="Calibri"/>
      <family val="2"/>
    </font>
    <font>
      <sz val="8"/>
      <color rgb="FF000000"/>
      <name val="Calibri"/>
      <family val="2"/>
    </font>
    <font>
      <u/>
      <sz val="11"/>
      <color theme="10"/>
      <name val="Calibri"/>
      <family val="2"/>
    </font>
    <font>
      <sz val="11"/>
      <name val="Calibri"/>
      <family val="2"/>
    </font>
    <font>
      <sz val="12"/>
      <name val="Aptos Narrow"/>
      <family val="2"/>
      <scheme val="minor"/>
    </font>
    <font>
      <i/>
      <sz val="10"/>
      <color rgb="FF000000"/>
      <name val="Times New Roman"/>
    </font>
    <font>
      <sz val="10"/>
      <color rgb="FF000000"/>
      <name val="Times New Roman"/>
    </font>
    <font>
      <sz val="12"/>
      <color rgb="FF000000"/>
      <name val="Times New Roman"/>
    </font>
    <font>
      <sz val="11"/>
      <color theme="1"/>
      <name val="Calibri"/>
      <family val="2"/>
    </font>
    <font>
      <sz val="10"/>
      <color rgb="FF000000"/>
      <name val="MS Gothic"/>
    </font>
    <font>
      <sz val="10"/>
      <color theme="0"/>
      <name val="MS Gothic"/>
      <family val="3"/>
    </font>
    <font>
      <sz val="11"/>
      <color rgb="FFFF0000"/>
      <name val="Calibri"/>
      <family val="2"/>
    </font>
    <font>
      <b/>
      <sz val="11"/>
      <color rgb="FF000000"/>
      <name val="Calibri"/>
      <family val="2"/>
    </font>
    <font>
      <sz val="12"/>
      <color rgb="FF000000"/>
      <name val="Aptos Narrow"/>
      <family val="2"/>
      <scheme val="minor"/>
    </font>
    <font>
      <sz val="12"/>
      <color rgb="FF000000"/>
      <name val="Aptos Narrow"/>
      <scheme val="minor"/>
    </font>
    <font>
      <i/>
      <sz val="12"/>
      <color rgb="FF000000"/>
      <name val="Aptos Narrow"/>
    </font>
    <font>
      <sz val="12"/>
      <color rgb="FF000000"/>
      <name val="Aptos Narrow"/>
    </font>
  </fonts>
  <fills count="16">
    <fill>
      <patternFill patternType="none"/>
    </fill>
    <fill>
      <patternFill patternType="gray125"/>
    </fill>
    <fill>
      <patternFill patternType="solid">
        <fgColor theme="4"/>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bgColor indexed="64"/>
      </patternFill>
    </fill>
    <fill>
      <patternFill patternType="solid">
        <fgColor theme="0"/>
        <bgColor indexed="64"/>
      </patternFill>
    </fill>
    <fill>
      <patternFill patternType="solid">
        <fgColor rgb="FFFFFF00"/>
        <bgColor indexed="64"/>
      </patternFill>
    </fill>
    <fill>
      <patternFill patternType="solid">
        <fgColor theme="3" tint="0.89999084444715716"/>
        <bgColor indexed="64"/>
      </patternFill>
    </fill>
    <fill>
      <patternFill patternType="solid">
        <fgColor rgb="FFC00000"/>
        <bgColor indexed="64"/>
      </patternFill>
    </fill>
    <fill>
      <patternFill patternType="solid">
        <fgColor rgb="FFDAF2D0"/>
        <bgColor rgb="FF000000"/>
      </patternFill>
    </fill>
    <fill>
      <patternFill patternType="solid">
        <fgColor rgb="FFFBE2D5"/>
        <bgColor rgb="FF000000"/>
      </patternFill>
    </fill>
    <fill>
      <patternFill patternType="solid">
        <fgColor rgb="FFFFFFFF"/>
        <bgColor rgb="FF000000"/>
      </patternFill>
    </fill>
    <fill>
      <patternFill patternType="solid">
        <fgColor rgb="FFDAE9F8"/>
        <bgColor rgb="FF000000"/>
      </patternFill>
    </fill>
    <fill>
      <patternFill patternType="solid">
        <fgColor theme="5" tint="0.79998168889431442"/>
        <bgColor indexed="64"/>
      </patternFill>
    </fill>
    <fill>
      <patternFill patternType="solid">
        <fgColor rgb="FFFF0000"/>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top/>
      <bottom/>
      <diagonal/>
    </border>
    <border>
      <left/>
      <right style="medium">
        <color rgb="FF000000"/>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rgb="FF000000"/>
      </left>
      <right/>
      <top/>
      <bottom style="thin">
        <color rgb="FF000000"/>
      </bottom>
      <diagonal/>
    </border>
    <border>
      <left style="thin">
        <color rgb="FF000000"/>
      </left>
      <right style="thin">
        <color rgb="FF000000"/>
      </right>
      <top/>
      <bottom/>
      <diagonal/>
    </border>
  </borders>
  <cellStyleXfs count="6">
    <xf numFmtId="0" fontId="0" fillId="0" borderId="0"/>
    <xf numFmtId="0" fontId="36" fillId="0" borderId="0"/>
    <xf numFmtId="0" fontId="37" fillId="0" borderId="0"/>
    <xf numFmtId="0" fontId="40" fillId="0" borderId="0" applyNumberFormat="0" applyFill="0" applyBorder="0" applyAlignment="0" applyProtection="0"/>
    <xf numFmtId="9" fontId="36" fillId="0" borderId="0" applyFont="0" applyFill="0" applyBorder="0" applyAlignment="0" applyProtection="0"/>
    <xf numFmtId="0" fontId="29" fillId="0" borderId="0" applyNumberFormat="0" applyFill="0" applyBorder="0" applyAlignment="0" applyProtection="0"/>
  </cellStyleXfs>
  <cellXfs count="297">
    <xf numFmtId="0" fontId="0" fillId="0" borderId="0" xfId="0"/>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5" fillId="5" borderId="2" xfId="0" applyFont="1" applyFill="1" applyBorder="1"/>
    <xf numFmtId="0" fontId="0" fillId="5" borderId="4" xfId="0" applyFill="1" applyBorder="1"/>
    <xf numFmtId="0" fontId="5" fillId="5" borderId="5" xfId="0" applyFont="1" applyFill="1" applyBorder="1"/>
    <xf numFmtId="0" fontId="1" fillId="5" borderId="6" xfId="0" applyFont="1" applyFill="1" applyBorder="1"/>
    <xf numFmtId="0" fontId="1" fillId="4" borderId="0" xfId="0" applyFont="1" applyFill="1"/>
    <xf numFmtId="0" fontId="2" fillId="4" borderId="5" xfId="0" applyFont="1" applyFill="1" applyBorder="1" applyAlignment="1">
      <alignment vertical="center"/>
    </xf>
    <xf numFmtId="0" fontId="1" fillId="4" borderId="6" xfId="0" applyFont="1" applyFill="1" applyBorder="1"/>
    <xf numFmtId="0" fontId="6" fillId="2" borderId="1" xfId="0" applyFont="1" applyFill="1" applyBorder="1"/>
    <xf numFmtId="0" fontId="4" fillId="0" borderId="1" xfId="0" applyFont="1" applyBorder="1" applyAlignment="1">
      <alignment vertical="center"/>
    </xf>
    <xf numFmtId="0" fontId="0" fillId="0" borderId="1" xfId="0" applyBorder="1"/>
    <xf numFmtId="0" fontId="3" fillId="0" borderId="1" xfId="0" applyFont="1" applyBorder="1" applyAlignment="1">
      <alignment vertical="center"/>
    </xf>
    <xf numFmtId="0" fontId="0" fillId="7" borderId="1" xfId="0" applyFill="1" applyBorder="1"/>
    <xf numFmtId="0" fontId="2" fillId="4" borderId="1" xfId="0" applyFont="1" applyFill="1" applyBorder="1" applyAlignment="1">
      <alignment vertical="center"/>
    </xf>
    <xf numFmtId="0" fontId="1" fillId="4" borderId="1" xfId="0" applyFont="1" applyFill="1" applyBorder="1"/>
    <xf numFmtId="0" fontId="7" fillId="2" borderId="1" xfId="0" applyFont="1" applyFill="1" applyBorder="1" applyAlignment="1">
      <alignment vertical="center"/>
    </xf>
    <xf numFmtId="0" fontId="11" fillId="0" borderId="1" xfId="0" applyFont="1" applyBorder="1" applyAlignment="1">
      <alignment vertical="center"/>
    </xf>
    <xf numFmtId="0" fontId="11" fillId="0" borderId="1" xfId="0" applyFont="1" applyBorder="1" applyAlignment="1">
      <alignment vertical="center" wrapText="1"/>
    </xf>
    <xf numFmtId="0" fontId="8" fillId="2" borderId="1" xfId="0" applyFont="1" applyFill="1" applyBorder="1" applyAlignment="1">
      <alignment vertical="center"/>
    </xf>
    <xf numFmtId="0" fontId="1" fillId="4" borderId="1" xfId="0" applyFont="1" applyFill="1" applyBorder="1" applyAlignment="1">
      <alignment horizont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2" fillId="2" borderId="1" xfId="0" applyFont="1" applyFill="1" applyBorder="1" applyAlignment="1">
      <alignment vertical="center"/>
    </xf>
    <xf numFmtId="0" fontId="4" fillId="0" borderId="1" xfId="0" applyFont="1" applyBorder="1" applyAlignment="1">
      <alignment vertical="center" wrapText="1"/>
    </xf>
    <xf numFmtId="0" fontId="2" fillId="4" borderId="1" xfId="0" applyFont="1" applyFill="1" applyBorder="1" applyAlignment="1">
      <alignment vertical="center" wrapText="1"/>
    </xf>
    <xf numFmtId="0" fontId="9" fillId="2" borderId="1" xfId="0" applyFont="1" applyFill="1" applyBorder="1" applyAlignment="1">
      <alignment vertical="center"/>
    </xf>
    <xf numFmtId="0" fontId="3" fillId="0" borderId="1" xfId="0" applyFont="1" applyBorder="1" applyAlignment="1">
      <alignment horizontal="left" vertical="center" indent="4"/>
    </xf>
    <xf numFmtId="0" fontId="2" fillId="4" borderId="1" xfId="0" applyFont="1" applyFill="1" applyBorder="1" applyAlignment="1">
      <alignment vertical="top" wrapText="1"/>
    </xf>
    <xf numFmtId="0" fontId="0" fillId="0" borderId="1" xfId="0" applyBorder="1" applyAlignment="1">
      <alignment vertical="center" wrapText="1"/>
    </xf>
    <xf numFmtId="0" fontId="1" fillId="2" borderId="1" xfId="0" applyFont="1" applyFill="1" applyBorder="1" applyAlignment="1">
      <alignment horizontal="center"/>
    </xf>
    <xf numFmtId="0" fontId="5" fillId="2" borderId="1" xfId="0" applyFont="1" applyFill="1" applyBorder="1" applyAlignment="1">
      <alignment horizontal="center"/>
    </xf>
    <xf numFmtId="0" fontId="1" fillId="2" borderId="1" xfId="0" applyFont="1" applyFill="1" applyBorder="1" applyAlignment="1">
      <alignment horizontal="center" vertical="center"/>
    </xf>
    <xf numFmtId="0" fontId="0" fillId="7" borderId="1" xfId="0" applyFill="1" applyBorder="1" applyAlignment="1">
      <alignment wrapText="1"/>
    </xf>
    <xf numFmtId="0" fontId="15" fillId="7" borderId="1" xfId="0" applyFont="1" applyFill="1" applyBorder="1" applyAlignment="1">
      <alignment vertical="center"/>
    </xf>
    <xf numFmtId="0" fontId="16" fillId="7" borderId="1" xfId="0" applyFont="1" applyFill="1" applyBorder="1" applyAlignment="1">
      <alignment vertical="center"/>
    </xf>
    <xf numFmtId="0" fontId="4" fillId="0" borderId="1" xfId="0" applyFont="1" applyBorder="1" applyAlignment="1">
      <alignment horizontal="left" vertical="center"/>
    </xf>
    <xf numFmtId="0" fontId="3" fillId="0" borderId="1" xfId="0" applyFont="1" applyBorder="1" applyAlignment="1">
      <alignment horizontal="left" vertical="center"/>
    </xf>
    <xf numFmtId="0" fontId="17" fillId="0" borderId="1" xfId="0" applyFont="1" applyBorder="1" applyAlignment="1">
      <alignment horizontal="left"/>
    </xf>
    <xf numFmtId="0" fontId="14" fillId="0" borderId="1" xfId="0" applyFont="1" applyBorder="1" applyAlignment="1">
      <alignment vertical="center" wrapText="1"/>
    </xf>
    <xf numFmtId="0" fontId="18" fillId="2" borderId="1" xfId="0" applyFont="1" applyFill="1" applyBorder="1" applyAlignment="1">
      <alignment vertical="center"/>
    </xf>
    <xf numFmtId="0" fontId="2" fillId="7" borderId="1" xfId="0" applyFont="1" applyFill="1" applyBorder="1" applyAlignment="1">
      <alignment horizontal="left" vertical="center" indent="1"/>
    </xf>
    <xf numFmtId="0" fontId="2" fillId="7" borderId="1" xfId="0" applyFont="1" applyFill="1" applyBorder="1" applyAlignment="1">
      <alignment horizontal="left" vertical="center"/>
    </xf>
    <xf numFmtId="0" fontId="15" fillId="7" borderId="1" xfId="0" applyFont="1" applyFill="1" applyBorder="1" applyAlignment="1">
      <alignment vertical="center" wrapText="1"/>
    </xf>
    <xf numFmtId="0" fontId="16" fillId="7" borderId="1" xfId="0" applyFont="1" applyFill="1" applyBorder="1" applyAlignment="1">
      <alignment vertical="center" wrapText="1"/>
    </xf>
    <xf numFmtId="0" fontId="19" fillId="6" borderId="1" xfId="0" applyFont="1" applyFill="1" applyBorder="1" applyAlignment="1">
      <alignment horizontal="center" vertical="center"/>
    </xf>
    <xf numFmtId="0" fontId="5" fillId="5" borderId="0" xfId="0" applyFont="1" applyFill="1"/>
    <xf numFmtId="0" fontId="6" fillId="5" borderId="3" xfId="0" applyFont="1" applyFill="1" applyBorder="1"/>
    <xf numFmtId="0" fontId="6" fillId="5" borderId="0" xfId="0" applyFont="1" applyFill="1"/>
    <xf numFmtId="0" fontId="0" fillId="0" borderId="1" xfId="0" applyBorder="1" applyAlignment="1">
      <alignment vertical="center"/>
    </xf>
    <xf numFmtId="0" fontId="0" fillId="0" borderId="1" xfId="0" applyBorder="1" applyAlignment="1">
      <alignment wrapText="1"/>
    </xf>
    <xf numFmtId="0" fontId="0" fillId="0" borderId="1" xfId="0" applyBorder="1" applyAlignment="1">
      <alignment horizontal="left" vertical="top"/>
    </xf>
    <xf numFmtId="0" fontId="14" fillId="0" borderId="1" xfId="0" applyFont="1" applyBorder="1" applyAlignment="1">
      <alignment vertical="center"/>
    </xf>
    <xf numFmtId="0" fontId="0" fillId="0" borderId="1" xfId="0" applyBorder="1" applyAlignment="1">
      <alignment horizontal="left"/>
    </xf>
    <xf numFmtId="0" fontId="5" fillId="0" borderId="1" xfId="0" applyFont="1" applyBorder="1" applyAlignment="1">
      <alignment horizontal="center"/>
    </xf>
    <xf numFmtId="0" fontId="0" fillId="0" borderId="1" xfId="0" applyBorder="1" applyAlignment="1">
      <alignment horizontal="left" wrapText="1"/>
    </xf>
    <xf numFmtId="0" fontId="14" fillId="0" borderId="1" xfId="0" applyFont="1" applyBorder="1" applyAlignment="1">
      <alignment horizontal="left" vertical="center" wrapText="1" indent="2"/>
    </xf>
    <xf numFmtId="0" fontId="5" fillId="5" borderId="3" xfId="0" applyFont="1" applyFill="1" applyBorder="1"/>
    <xf numFmtId="0" fontId="20" fillId="0" borderId="1" xfId="0" applyFont="1" applyBorder="1"/>
    <xf numFmtId="0" fontId="20" fillId="0" borderId="1" xfId="0" applyFont="1" applyBorder="1" applyAlignment="1">
      <alignment wrapText="1"/>
    </xf>
    <xf numFmtId="0" fontId="3" fillId="9" borderId="1" xfId="0" applyFont="1" applyFill="1" applyBorder="1" applyAlignment="1">
      <alignment horizontal="left" vertical="center" indent="4"/>
    </xf>
    <xf numFmtId="0" fontId="21" fillId="0" borderId="1" xfId="0" applyFont="1" applyBorder="1" applyAlignment="1">
      <alignment horizontal="left" vertical="center" indent="4"/>
    </xf>
    <xf numFmtId="0" fontId="1" fillId="4" borderId="0" xfId="0" applyFont="1" applyFill="1" applyAlignment="1">
      <alignment horizontal="center"/>
    </xf>
    <xf numFmtId="0" fontId="29" fillId="6" borderId="0" xfId="5" applyFill="1" applyAlignment="1">
      <alignment horizontal="left" indent="1"/>
    </xf>
    <xf numFmtId="0" fontId="0" fillId="6" borderId="0" xfId="0" applyFill="1"/>
    <xf numFmtId="0" fontId="30" fillId="4" borderId="0" xfId="0" applyFont="1" applyFill="1"/>
    <xf numFmtId="0" fontId="28" fillId="6" borderId="0" xfId="0" applyFont="1" applyFill="1" applyAlignment="1">
      <alignment horizontal="center"/>
    </xf>
    <xf numFmtId="0" fontId="29" fillId="6" borderId="0" xfId="5" applyFill="1" applyAlignment="1">
      <alignment horizontal="center"/>
    </xf>
    <xf numFmtId="0" fontId="14" fillId="7" borderId="1" xfId="0" applyFont="1" applyFill="1" applyBorder="1" applyAlignment="1">
      <alignment vertical="center"/>
    </xf>
    <xf numFmtId="0" fontId="0" fillId="7" borderId="1" xfId="0" applyFill="1" applyBorder="1" applyAlignment="1">
      <alignment horizontal="left" wrapText="1"/>
    </xf>
    <xf numFmtId="0" fontId="0" fillId="7" borderId="1" xfId="0" applyFill="1" applyBorder="1" applyAlignment="1">
      <alignment horizontal="left"/>
    </xf>
    <xf numFmtId="0" fontId="0" fillId="7" borderId="0" xfId="0" applyFill="1"/>
    <xf numFmtId="0" fontId="1" fillId="0" borderId="0" xfId="0" applyFont="1"/>
    <xf numFmtId="0" fontId="31" fillId="0" borderId="1" xfId="0" applyFont="1" applyBorder="1" applyAlignment="1">
      <alignment vertical="center"/>
    </xf>
    <xf numFmtId="0" fontId="31" fillId="0" borderId="1" xfId="0" applyFont="1" applyBorder="1" applyAlignment="1">
      <alignment horizontal="left" vertical="center"/>
    </xf>
    <xf numFmtId="0" fontId="32" fillId="7" borderId="1" xfId="0" applyFont="1" applyFill="1" applyBorder="1" applyAlignment="1">
      <alignment vertical="center"/>
    </xf>
    <xf numFmtId="0" fontId="33" fillId="0" borderId="1" xfId="0" applyFont="1" applyBorder="1" applyAlignment="1">
      <alignment vertical="center" wrapText="1"/>
    </xf>
    <xf numFmtId="0" fontId="31" fillId="0" borderId="1" xfId="0" applyFont="1" applyBorder="1" applyAlignment="1">
      <alignment vertical="center" wrapText="1"/>
    </xf>
    <xf numFmtId="0" fontId="34" fillId="2" borderId="1" xfId="0" applyFont="1" applyFill="1" applyBorder="1" applyAlignment="1">
      <alignment vertical="center"/>
    </xf>
    <xf numFmtId="0" fontId="35" fillId="2" borderId="1" xfId="0" applyFont="1" applyFill="1" applyBorder="1" applyAlignment="1">
      <alignment vertical="center"/>
    </xf>
    <xf numFmtId="0" fontId="32" fillId="7" borderId="1" xfId="0" applyFont="1" applyFill="1" applyBorder="1" applyAlignment="1">
      <alignment vertical="center" wrapText="1"/>
    </xf>
    <xf numFmtId="0" fontId="33" fillId="0" borderId="1" xfId="0" applyFont="1" applyBorder="1" applyAlignment="1">
      <alignment horizontal="left" vertical="center" wrapText="1" indent="2"/>
    </xf>
    <xf numFmtId="0" fontId="1" fillId="6" borderId="1" xfId="0" applyFont="1" applyFill="1" applyBorder="1" applyAlignment="1">
      <alignment horizontal="center"/>
    </xf>
    <xf numFmtId="0" fontId="6" fillId="2" borderId="0" xfId="0" applyFont="1" applyFill="1" applyAlignment="1">
      <alignment horizontal="left" vertical="center" wrapText="1"/>
    </xf>
    <xf numFmtId="0" fontId="5" fillId="2" borderId="1" xfId="0" applyFont="1" applyFill="1" applyBorder="1" applyAlignment="1">
      <alignment horizontal="left"/>
    </xf>
    <xf numFmtId="0" fontId="0" fillId="9" borderId="1" xfId="0" applyFill="1" applyBorder="1"/>
    <xf numFmtId="0" fontId="6" fillId="9" borderId="1" xfId="0" applyFont="1" applyFill="1" applyBorder="1"/>
    <xf numFmtId="0" fontId="37" fillId="0" borderId="0" xfId="1" applyFont="1"/>
    <xf numFmtId="0" fontId="0" fillId="0" borderId="7" xfId="0" applyBorder="1"/>
    <xf numFmtId="0" fontId="1" fillId="2" borderId="25" xfId="0" applyFont="1" applyFill="1" applyBorder="1" applyAlignment="1">
      <alignment horizontal="center" vertical="center"/>
    </xf>
    <xf numFmtId="0" fontId="0" fillId="0" borderId="25" xfId="0" applyBorder="1"/>
    <xf numFmtId="0" fontId="0" fillId="7" borderId="24" xfId="0" applyFill="1" applyBorder="1"/>
    <xf numFmtId="0" fontId="0" fillId="0" borderId="0" xfId="0" applyAlignment="1">
      <alignment wrapText="1"/>
    </xf>
    <xf numFmtId="0" fontId="1" fillId="6" borderId="1" xfId="0" applyFont="1" applyFill="1" applyBorder="1" applyAlignment="1">
      <alignment horizontal="center" wrapText="1"/>
    </xf>
    <xf numFmtId="0" fontId="37" fillId="0" borderId="0" xfId="1" applyFont="1" applyAlignment="1">
      <alignment horizontal="right"/>
    </xf>
    <xf numFmtId="0" fontId="38" fillId="2" borderId="26" xfId="2" applyFont="1" applyFill="1" applyBorder="1" applyAlignment="1">
      <alignment vertical="center"/>
    </xf>
    <xf numFmtId="0" fontId="38" fillId="2" borderId="27" xfId="2" applyFont="1" applyFill="1" applyBorder="1" applyAlignment="1">
      <alignment vertical="center"/>
    </xf>
    <xf numFmtId="0" fontId="37" fillId="0" borderId="0" xfId="2"/>
    <xf numFmtId="0" fontId="39" fillId="0" borderId="27" xfId="2" applyFont="1" applyBorder="1"/>
    <xf numFmtId="0" fontId="36" fillId="0" borderId="28" xfId="2" applyFont="1" applyBorder="1" applyAlignment="1">
      <alignment vertical="top"/>
    </xf>
    <xf numFmtId="0" fontId="40" fillId="0" borderId="27" xfId="3" applyBorder="1" applyAlignment="1">
      <alignment vertical="top"/>
    </xf>
    <xf numFmtId="0" fontId="41" fillId="0" borderId="28" xfId="2" applyFont="1" applyBorder="1" applyAlignment="1">
      <alignment vertical="top"/>
    </xf>
    <xf numFmtId="0" fontId="37" fillId="0" borderId="28" xfId="2" applyBorder="1" applyAlignment="1">
      <alignment vertical="top"/>
    </xf>
    <xf numFmtId="9" fontId="39" fillId="0" borderId="27" xfId="4" applyFont="1" applyBorder="1"/>
    <xf numFmtId="0" fontId="29" fillId="0" borderId="27" xfId="5" applyBorder="1" applyAlignment="1">
      <alignment vertical="top"/>
    </xf>
    <xf numFmtId="0" fontId="0" fillId="6" borderId="0" xfId="0" applyFill="1" applyAlignment="1">
      <alignment horizontal="center"/>
    </xf>
    <xf numFmtId="0" fontId="6" fillId="0" borderId="1" xfId="0" applyFont="1" applyBorder="1"/>
    <xf numFmtId="0" fontId="0" fillId="9" borderId="1" xfId="0" applyFill="1" applyBorder="1" applyAlignment="1">
      <alignment wrapText="1"/>
    </xf>
    <xf numFmtId="0" fontId="5" fillId="9" borderId="1" xfId="0" applyFont="1" applyFill="1" applyBorder="1"/>
    <xf numFmtId="0" fontId="30" fillId="4" borderId="0" xfId="0" applyFont="1" applyFill="1" applyAlignment="1">
      <alignment horizontal="center"/>
    </xf>
    <xf numFmtId="0" fontId="42" fillId="0" borderId="1" xfId="0" applyFont="1" applyBorder="1"/>
    <xf numFmtId="0" fontId="0" fillId="6" borderId="0" xfId="0" applyFill="1" applyAlignment="1">
      <alignment horizontal="left"/>
    </xf>
    <xf numFmtId="0" fontId="0" fillId="7" borderId="0" xfId="0" applyFill="1" applyAlignment="1">
      <alignment horizontal="center"/>
    </xf>
    <xf numFmtId="0" fontId="0" fillId="6" borderId="1" xfId="0" applyFill="1" applyBorder="1" applyAlignment="1">
      <alignment horizontal="center"/>
    </xf>
    <xf numFmtId="0" fontId="0" fillId="6" borderId="0" xfId="0" applyFill="1" applyAlignment="1">
      <alignment wrapText="1"/>
    </xf>
    <xf numFmtId="0" fontId="36" fillId="7" borderId="0" xfId="2" applyFont="1" applyFill="1"/>
    <xf numFmtId="0" fontId="0" fillId="0" borderId="0" xfId="0" applyAlignment="1">
      <alignment horizontal="center"/>
    </xf>
    <xf numFmtId="0" fontId="0" fillId="14" borderId="0" xfId="0" applyFill="1"/>
    <xf numFmtId="0" fontId="36" fillId="7" borderId="0" xfId="1" applyFill="1"/>
    <xf numFmtId="0" fontId="36" fillId="0" borderId="0" xfId="1"/>
    <xf numFmtId="0" fontId="46" fillId="7" borderId="0" xfId="1" applyFont="1" applyFill="1"/>
    <xf numFmtId="0" fontId="46" fillId="0" borderId="0" xfId="0" applyFont="1"/>
    <xf numFmtId="0" fontId="36" fillId="0" borderId="0" xfId="2" applyFont="1"/>
    <xf numFmtId="0" fontId="0" fillId="0" borderId="24" xfId="0" applyBorder="1"/>
    <xf numFmtId="0" fontId="0" fillId="6" borderId="1" xfId="0" applyFill="1" applyBorder="1" applyAlignment="1">
      <alignment horizontal="left"/>
    </xf>
    <xf numFmtId="0" fontId="42" fillId="0" borderId="1" xfId="0" applyFont="1" applyBorder="1" applyAlignment="1">
      <alignment wrapText="1"/>
    </xf>
    <xf numFmtId="0" fontId="0" fillId="7" borderId="24" xfId="0" applyFill="1" applyBorder="1" applyAlignment="1">
      <alignment wrapText="1"/>
    </xf>
    <xf numFmtId="0" fontId="1" fillId="4" borderId="25" xfId="0" applyFont="1" applyFill="1" applyBorder="1" applyAlignment="1">
      <alignment horizontal="center"/>
    </xf>
    <xf numFmtId="0" fontId="6" fillId="9" borderId="1" xfId="0" applyFont="1" applyFill="1" applyBorder="1" applyAlignment="1">
      <alignment wrapText="1"/>
    </xf>
    <xf numFmtId="0" fontId="11" fillId="0" borderId="7" xfId="0" applyFont="1" applyBorder="1" applyAlignment="1">
      <alignment vertical="center"/>
    </xf>
    <xf numFmtId="0" fontId="11" fillId="0" borderId="7" xfId="0" applyFont="1" applyBorder="1" applyAlignment="1">
      <alignment vertical="center" wrapText="1"/>
    </xf>
    <xf numFmtId="0" fontId="31" fillId="0" borderId="7" xfId="0" applyFont="1" applyBorder="1" applyAlignment="1">
      <alignment vertical="center"/>
    </xf>
    <xf numFmtId="0" fontId="3" fillId="0" borderId="7" xfId="0" applyFont="1" applyBorder="1" applyAlignment="1">
      <alignment vertical="center"/>
    </xf>
    <xf numFmtId="0" fontId="16" fillId="7" borderId="7" xfId="0" applyFont="1" applyFill="1" applyBorder="1" applyAlignment="1">
      <alignment vertical="center"/>
    </xf>
    <xf numFmtId="0" fontId="2" fillId="4" borderId="7" xfId="0" applyFont="1" applyFill="1" applyBorder="1" applyAlignment="1">
      <alignment vertical="center"/>
    </xf>
    <xf numFmtId="0" fontId="7" fillId="2" borderId="7" xfId="0" applyFont="1" applyFill="1" applyBorder="1" applyAlignment="1">
      <alignment vertical="center"/>
    </xf>
    <xf numFmtId="0" fontId="6" fillId="7" borderId="1" xfId="0" applyFont="1" applyFill="1" applyBorder="1"/>
    <xf numFmtId="0" fontId="11" fillId="7" borderId="1" xfId="0" applyFont="1" applyFill="1" applyBorder="1" applyAlignment="1">
      <alignment vertical="center"/>
    </xf>
    <xf numFmtId="0" fontId="0" fillId="15" borderId="24" xfId="0" applyFill="1" applyBorder="1" applyAlignment="1">
      <alignment wrapText="1"/>
    </xf>
    <xf numFmtId="0" fontId="28" fillId="0" borderId="0" xfId="0" applyFont="1"/>
    <xf numFmtId="0" fontId="32" fillId="7" borderId="7" xfId="0" applyFont="1" applyFill="1" applyBorder="1" applyAlignment="1">
      <alignment vertical="center"/>
    </xf>
    <xf numFmtId="0" fontId="48" fillId="9" borderId="1" xfId="0" applyFont="1" applyFill="1" applyBorder="1" applyAlignment="1">
      <alignment vertical="center"/>
    </xf>
    <xf numFmtId="0" fontId="16" fillId="9" borderId="1" xfId="0" applyFont="1" applyFill="1" applyBorder="1" applyAlignment="1">
      <alignment vertical="center"/>
    </xf>
    <xf numFmtId="0" fontId="6" fillId="9" borderId="24" xfId="0" applyFont="1" applyFill="1" applyBorder="1" applyAlignment="1">
      <alignment wrapText="1"/>
    </xf>
    <xf numFmtId="0" fontId="6" fillId="0" borderId="0" xfId="0" applyFont="1"/>
    <xf numFmtId="0" fontId="1" fillId="6" borderId="1" xfId="0" applyFont="1" applyFill="1" applyBorder="1" applyAlignment="1">
      <alignment horizontal="left"/>
    </xf>
    <xf numFmtId="0" fontId="3" fillId="0" borderId="1" xfId="0" applyFont="1" applyBorder="1" applyAlignment="1">
      <alignment horizontal="left" vertical="center" indent="5"/>
    </xf>
    <xf numFmtId="0" fontId="49" fillId="0" borderId="0" xfId="2" applyFont="1"/>
    <xf numFmtId="0" fontId="50" fillId="0" borderId="0" xfId="2" applyFont="1" applyAlignment="1">
      <alignment horizontal="right"/>
    </xf>
    <xf numFmtId="0" fontId="50" fillId="0" borderId="0" xfId="2" applyFont="1"/>
    <xf numFmtId="0" fontId="42" fillId="0" borderId="1" xfId="0" applyFont="1" applyBorder="1" applyAlignment="1">
      <alignment vertical="top"/>
    </xf>
    <xf numFmtId="0" fontId="42" fillId="0" borderId="7" xfId="0" applyFont="1" applyBorder="1"/>
    <xf numFmtId="0" fontId="42" fillId="0" borderId="29" xfId="0" applyFont="1" applyBorder="1"/>
    <xf numFmtId="0" fontId="51" fillId="7" borderId="1" xfId="0" applyFont="1" applyFill="1" applyBorder="1"/>
    <xf numFmtId="0" fontId="0" fillId="0" borderId="9" xfId="0" applyBorder="1"/>
    <xf numFmtId="0" fontId="42" fillId="0" borderId="2" xfId="0" applyFont="1" applyBorder="1"/>
    <xf numFmtId="0" fontId="28" fillId="0" borderId="1" xfId="0" applyFont="1" applyBorder="1"/>
    <xf numFmtId="0" fontId="0" fillId="7" borderId="29" xfId="0" applyFill="1" applyBorder="1" applyAlignment="1">
      <alignment wrapText="1"/>
    </xf>
    <xf numFmtId="0" fontId="1" fillId="4" borderId="7" xfId="0" applyFont="1" applyFill="1" applyBorder="1"/>
    <xf numFmtId="0" fontId="1" fillId="2" borderId="2" xfId="0" applyFont="1" applyFill="1" applyBorder="1" applyAlignment="1">
      <alignment horizontal="center" vertical="center"/>
    </xf>
    <xf numFmtId="0" fontId="1" fillId="2" borderId="7" xfId="0" applyFont="1" applyFill="1" applyBorder="1" applyAlignment="1">
      <alignment horizontal="center" vertical="center"/>
    </xf>
    <xf numFmtId="0" fontId="0" fillId="7" borderId="7" xfId="0" applyFill="1" applyBorder="1" applyAlignment="1">
      <alignment wrapText="1"/>
    </xf>
    <xf numFmtId="0" fontId="1" fillId="2" borderId="30" xfId="0" applyFont="1" applyFill="1" applyBorder="1" applyAlignment="1">
      <alignment horizontal="center" vertical="center"/>
    </xf>
    <xf numFmtId="0" fontId="1" fillId="4" borderId="24" xfId="0" applyFont="1" applyFill="1" applyBorder="1" applyAlignment="1">
      <alignment horizontal="center"/>
    </xf>
    <xf numFmtId="0" fontId="0" fillId="0" borderId="7" xfId="0" applyBorder="1" applyAlignment="1">
      <alignment horizontal="left"/>
    </xf>
    <xf numFmtId="0" fontId="1" fillId="2" borderId="25" xfId="0" applyFont="1" applyFill="1" applyBorder="1" applyAlignment="1">
      <alignment horizontal="center"/>
    </xf>
    <xf numFmtId="0" fontId="52" fillId="7" borderId="1" xfId="0" applyFont="1" applyFill="1" applyBorder="1"/>
    <xf numFmtId="0" fontId="6" fillId="2" borderId="7" xfId="0" applyFont="1" applyFill="1" applyBorder="1"/>
    <xf numFmtId="0" fontId="42" fillId="0" borderId="24" xfId="0" applyFont="1" applyBorder="1"/>
    <xf numFmtId="0" fontId="1" fillId="4" borderId="2" xfId="0" applyFont="1" applyFill="1" applyBorder="1" applyAlignment="1">
      <alignment horizontal="center"/>
    </xf>
    <xf numFmtId="0" fontId="33" fillId="0" borderId="7" xfId="0" applyFont="1" applyBorder="1" applyAlignment="1">
      <alignment vertical="center" wrapText="1"/>
    </xf>
    <xf numFmtId="0" fontId="31" fillId="0" borderId="7" xfId="0" applyFont="1" applyBorder="1" applyAlignment="1">
      <alignment vertical="center" wrapText="1"/>
    </xf>
    <xf numFmtId="0" fontId="2" fillId="2" borderId="7" xfId="0" applyFont="1" applyFill="1" applyBorder="1" applyAlignment="1">
      <alignment vertical="center"/>
    </xf>
    <xf numFmtId="0" fontId="53" fillId="0" borderId="1" xfId="0" applyFont="1" applyBorder="1"/>
    <xf numFmtId="0" fontId="51" fillId="7" borderId="7" xfId="0" applyFont="1" applyFill="1" applyBorder="1"/>
    <xf numFmtId="0" fontId="1" fillId="4" borderId="29" xfId="0" applyFont="1" applyFill="1" applyBorder="1" applyAlignment="1">
      <alignment horizontal="center"/>
    </xf>
    <xf numFmtId="0" fontId="6" fillId="9" borderId="29" xfId="0" applyFont="1" applyFill="1" applyBorder="1" applyAlignment="1">
      <alignment wrapText="1"/>
    </xf>
    <xf numFmtId="0" fontId="8" fillId="2" borderId="7" xfId="0" applyFont="1" applyFill="1" applyBorder="1" applyAlignment="1">
      <alignment vertical="center"/>
    </xf>
    <xf numFmtId="0" fontId="31" fillId="0" borderId="7" xfId="0" applyFont="1" applyBorder="1" applyAlignment="1">
      <alignment horizontal="left" vertical="center"/>
    </xf>
    <xf numFmtId="0" fontId="3" fillId="0" borderId="7" xfId="0" applyFont="1" applyBorder="1" applyAlignment="1">
      <alignment horizontal="left" vertical="center"/>
    </xf>
    <xf numFmtId="0" fontId="3" fillId="0" borderId="7" xfId="0" applyFont="1" applyBorder="1" applyAlignment="1">
      <alignment vertical="center" wrapText="1"/>
    </xf>
    <xf numFmtId="0" fontId="3" fillId="0" borderId="7" xfId="0" applyFont="1" applyBorder="1" applyAlignment="1">
      <alignment horizontal="left" vertical="center" wrapText="1"/>
    </xf>
    <xf numFmtId="0" fontId="0" fillId="7" borderId="25" xfId="0" applyFill="1" applyBorder="1" applyAlignment="1">
      <alignment wrapText="1"/>
    </xf>
    <xf numFmtId="0" fontId="0" fillId="7" borderId="25" xfId="0" applyFill="1" applyBorder="1"/>
    <xf numFmtId="0" fontId="6" fillId="9" borderId="24" xfId="0" applyFont="1" applyFill="1" applyBorder="1"/>
    <xf numFmtId="0" fontId="49" fillId="0" borderId="0" xfId="2" applyFont="1" applyAlignment="1">
      <alignment horizontal="left"/>
    </xf>
    <xf numFmtId="0" fontId="29" fillId="6" borderId="0" xfId="5" applyFill="1" applyAlignment="1">
      <alignment horizontal="left"/>
    </xf>
    <xf numFmtId="0" fontId="1" fillId="8" borderId="0" xfId="0" applyFont="1" applyFill="1" applyAlignment="1">
      <alignment horizontal="center"/>
    </xf>
    <xf numFmtId="0" fontId="1" fillId="4" borderId="0" xfId="0" applyFont="1" applyFill="1" applyAlignment="1">
      <alignment horizontal="center"/>
    </xf>
    <xf numFmtId="0" fontId="22" fillId="12" borderId="13" xfId="0" applyFont="1" applyFill="1" applyBorder="1" applyAlignment="1">
      <alignment wrapText="1"/>
    </xf>
    <xf numFmtId="0" fontId="22" fillId="12" borderId="0" xfId="0" applyFont="1" applyFill="1" applyAlignment="1">
      <alignment wrapText="1"/>
    </xf>
    <xf numFmtId="0" fontId="22" fillId="12" borderId="14" xfId="0" applyFont="1" applyFill="1" applyBorder="1" applyAlignment="1">
      <alignment wrapText="1"/>
    </xf>
    <xf numFmtId="0" fontId="22" fillId="10" borderId="10" xfId="0" applyFont="1" applyFill="1" applyBorder="1" applyAlignment="1">
      <alignment wrapText="1"/>
    </xf>
    <xf numFmtId="0" fontId="22" fillId="10" borderId="11" xfId="0" applyFont="1" applyFill="1" applyBorder="1" applyAlignment="1">
      <alignment wrapText="1"/>
    </xf>
    <xf numFmtId="0" fontId="22" fillId="10" borderId="12" xfId="0" applyFont="1" applyFill="1" applyBorder="1" applyAlignment="1">
      <alignment wrapText="1"/>
    </xf>
    <xf numFmtId="0" fontId="22" fillId="10" borderId="13" xfId="0" applyFont="1" applyFill="1" applyBorder="1" applyAlignment="1">
      <alignment wrapText="1"/>
    </xf>
    <xf numFmtId="0" fontId="22" fillId="10" borderId="0" xfId="0" applyFont="1" applyFill="1" applyAlignment="1">
      <alignment wrapText="1"/>
    </xf>
    <xf numFmtId="0" fontId="22" fillId="10" borderId="14" xfId="0" applyFont="1" applyFill="1" applyBorder="1" applyAlignment="1">
      <alignment wrapText="1"/>
    </xf>
    <xf numFmtId="0" fontId="13" fillId="10" borderId="13" xfId="0" applyFont="1" applyFill="1" applyBorder="1" applyAlignment="1">
      <alignment wrapText="1"/>
    </xf>
    <xf numFmtId="0" fontId="13" fillId="10" borderId="0" xfId="0" applyFont="1" applyFill="1" applyAlignment="1">
      <alignment wrapText="1"/>
    </xf>
    <xf numFmtId="0" fontId="13" fillId="10" borderId="14" xfId="0" applyFont="1" applyFill="1" applyBorder="1" applyAlignment="1">
      <alignment wrapText="1"/>
    </xf>
    <xf numFmtId="0" fontId="13" fillId="10" borderId="15" xfId="0" applyFont="1" applyFill="1" applyBorder="1" applyAlignment="1">
      <alignment wrapText="1"/>
    </xf>
    <xf numFmtId="0" fontId="13" fillId="10" borderId="16" xfId="0" applyFont="1" applyFill="1" applyBorder="1" applyAlignment="1">
      <alignment wrapText="1"/>
    </xf>
    <xf numFmtId="0" fontId="13" fillId="10" borderId="17" xfId="0" applyFont="1" applyFill="1" applyBorder="1" applyAlignment="1">
      <alignment wrapText="1"/>
    </xf>
    <xf numFmtId="0" fontId="25" fillId="11" borderId="18" xfId="0" applyFont="1" applyFill="1" applyBorder="1" applyAlignment="1">
      <alignment wrapText="1"/>
    </xf>
    <xf numFmtId="0" fontId="25" fillId="11" borderId="19" xfId="0" applyFont="1" applyFill="1" applyBorder="1" applyAlignment="1">
      <alignment wrapText="1"/>
    </xf>
    <xf numFmtId="0" fontId="25" fillId="11" borderId="20" xfId="0" applyFont="1" applyFill="1" applyBorder="1" applyAlignment="1">
      <alignment wrapText="1"/>
    </xf>
    <xf numFmtId="0" fontId="26" fillId="12" borderId="10" xfId="0" applyFont="1" applyFill="1" applyBorder="1" applyAlignment="1">
      <alignment wrapText="1"/>
    </xf>
    <xf numFmtId="0" fontId="26" fillId="12" borderId="11" xfId="0" applyFont="1" applyFill="1" applyBorder="1" applyAlignment="1">
      <alignment wrapText="1"/>
    </xf>
    <xf numFmtId="0" fontId="26" fillId="12" borderId="12" xfId="0" applyFont="1" applyFill="1" applyBorder="1" applyAlignment="1">
      <alignment wrapText="1"/>
    </xf>
    <xf numFmtId="0" fontId="14" fillId="13" borderId="13" xfId="0" applyFont="1" applyFill="1" applyBorder="1"/>
    <xf numFmtId="0" fontId="14" fillId="13" borderId="0" xfId="0" applyFont="1" applyFill="1"/>
    <xf numFmtId="0" fontId="14" fillId="13" borderId="14" xfId="0" applyFont="1" applyFill="1" applyBorder="1"/>
    <xf numFmtId="0" fontId="14" fillId="12" borderId="13" xfId="0" applyFont="1" applyFill="1" applyBorder="1"/>
    <xf numFmtId="0" fontId="14" fillId="12" borderId="0" xfId="0" applyFont="1" applyFill="1"/>
    <xf numFmtId="0" fontId="14" fillId="12" borderId="14" xfId="0" applyFont="1" applyFill="1" applyBorder="1"/>
    <xf numFmtId="0" fontId="13" fillId="12" borderId="13" xfId="0" applyFont="1" applyFill="1" applyBorder="1"/>
    <xf numFmtId="0" fontId="13" fillId="12" borderId="0" xfId="0" applyFont="1" applyFill="1"/>
    <xf numFmtId="0" fontId="13" fillId="12" borderId="14" xfId="0" applyFont="1" applyFill="1" applyBorder="1"/>
    <xf numFmtId="0" fontId="13" fillId="12" borderId="21" xfId="0" applyFont="1" applyFill="1" applyBorder="1"/>
    <xf numFmtId="0" fontId="13" fillId="12" borderId="22" xfId="0" applyFont="1" applyFill="1" applyBorder="1"/>
    <xf numFmtId="0" fontId="13" fillId="12" borderId="23" xfId="0" applyFont="1" applyFill="1" applyBorder="1"/>
    <xf numFmtId="0" fontId="26" fillId="13" borderId="10" xfId="0" applyFont="1" applyFill="1" applyBorder="1" applyAlignment="1">
      <alignment wrapText="1"/>
    </xf>
    <xf numFmtId="0" fontId="26" fillId="13" borderId="11" xfId="0" applyFont="1" applyFill="1" applyBorder="1" applyAlignment="1">
      <alignment wrapText="1"/>
    </xf>
    <xf numFmtId="0" fontId="26" fillId="13" borderId="12" xfId="0" applyFont="1" applyFill="1" applyBorder="1" applyAlignment="1">
      <alignment wrapText="1"/>
    </xf>
    <xf numFmtId="0" fontId="22" fillId="13" borderId="13" xfId="0" applyFont="1" applyFill="1" applyBorder="1" applyAlignment="1">
      <alignment wrapText="1"/>
    </xf>
    <xf numFmtId="0" fontId="22" fillId="13" borderId="0" xfId="0" applyFont="1" applyFill="1" applyAlignment="1">
      <alignment wrapText="1"/>
    </xf>
    <xf numFmtId="0" fontId="22" fillId="13" borderId="14" xfId="0" applyFont="1" applyFill="1" applyBorder="1" applyAlignment="1">
      <alignment wrapText="1"/>
    </xf>
    <xf numFmtId="0" fontId="14" fillId="13" borderId="13" xfId="0" applyFont="1" applyFill="1" applyBorder="1" applyAlignment="1">
      <alignment wrapText="1"/>
    </xf>
    <xf numFmtId="0" fontId="14" fillId="13" borderId="0" xfId="0" applyFont="1" applyFill="1" applyAlignment="1">
      <alignment wrapText="1"/>
    </xf>
    <xf numFmtId="0" fontId="14" fillId="13" borderId="14" xfId="0" applyFont="1" applyFill="1" applyBorder="1" applyAlignment="1">
      <alignment wrapText="1"/>
    </xf>
    <xf numFmtId="0" fontId="26" fillId="12" borderId="13" xfId="0" applyFont="1" applyFill="1" applyBorder="1" applyAlignment="1">
      <alignment wrapText="1"/>
    </xf>
    <xf numFmtId="0" fontId="26" fillId="12" borderId="0" xfId="0" applyFont="1" applyFill="1" applyAlignment="1">
      <alignment wrapText="1"/>
    </xf>
    <xf numFmtId="0" fontId="26" fillId="12" borderId="14" xfId="0" applyFont="1" applyFill="1" applyBorder="1" applyAlignment="1">
      <alignment wrapText="1"/>
    </xf>
    <xf numFmtId="0" fontId="14" fillId="13" borderId="21" xfId="0" applyFont="1" applyFill="1" applyBorder="1"/>
    <xf numFmtId="0" fontId="14" fillId="13" borderId="22" xfId="0" applyFont="1" applyFill="1" applyBorder="1"/>
    <xf numFmtId="0" fontId="14" fillId="13" borderId="23" xfId="0" applyFont="1" applyFill="1" applyBorder="1"/>
    <xf numFmtId="0" fontId="14" fillId="12" borderId="21" xfId="0" applyFont="1" applyFill="1" applyBorder="1"/>
    <xf numFmtId="0" fontId="14" fillId="12" borderId="22" xfId="0" applyFont="1" applyFill="1" applyBorder="1"/>
    <xf numFmtId="0" fontId="14" fillId="12" borderId="23" xfId="0" applyFont="1" applyFill="1" applyBorder="1"/>
    <xf numFmtId="0" fontId="13" fillId="13" borderId="13" xfId="0" applyFont="1" applyFill="1" applyBorder="1"/>
    <xf numFmtId="0" fontId="13" fillId="13" borderId="0" xfId="0" applyFont="1" applyFill="1"/>
    <xf numFmtId="0" fontId="13" fillId="13" borderId="14" xfId="0" applyFont="1" applyFill="1" applyBorder="1"/>
    <xf numFmtId="0" fontId="13" fillId="13" borderId="21" xfId="0" applyFont="1" applyFill="1" applyBorder="1"/>
    <xf numFmtId="0" fontId="13" fillId="13" borderId="22" xfId="0" applyFont="1" applyFill="1" applyBorder="1"/>
    <xf numFmtId="0" fontId="13" fillId="13" borderId="23" xfId="0" applyFont="1" applyFill="1" applyBorder="1"/>
    <xf numFmtId="0" fontId="43" fillId="12" borderId="13" xfId="0" applyFont="1" applyFill="1" applyBorder="1" applyAlignment="1">
      <alignment wrapText="1"/>
    </xf>
    <xf numFmtId="0" fontId="13" fillId="12" borderId="13" xfId="0" applyFont="1" applyFill="1" applyBorder="1" applyAlignment="1">
      <alignment wrapText="1"/>
    </xf>
    <xf numFmtId="0" fontId="13" fillId="12" borderId="0" xfId="0" applyFont="1" applyFill="1" applyAlignment="1">
      <alignment wrapText="1"/>
    </xf>
    <xf numFmtId="0" fontId="13" fillId="12" borderId="14" xfId="0" applyFont="1" applyFill="1" applyBorder="1" applyAlignment="1">
      <alignment wrapText="1"/>
    </xf>
    <xf numFmtId="0" fontId="13" fillId="12" borderId="21" xfId="0" applyFont="1" applyFill="1" applyBorder="1" applyAlignment="1">
      <alignment wrapText="1"/>
    </xf>
    <xf numFmtId="0" fontId="13" fillId="12" borderId="22" xfId="0" applyFont="1" applyFill="1" applyBorder="1" applyAlignment="1">
      <alignment wrapText="1"/>
    </xf>
    <xf numFmtId="0" fontId="13" fillId="12" borderId="23" xfId="0" applyFont="1" applyFill="1" applyBorder="1" applyAlignment="1">
      <alignment wrapText="1"/>
    </xf>
    <xf numFmtId="0" fontId="26" fillId="13" borderId="13" xfId="0" applyFont="1" applyFill="1" applyBorder="1" applyAlignment="1">
      <alignment wrapText="1"/>
    </xf>
    <xf numFmtId="0" fontId="26" fillId="13" borderId="0" xfId="0" applyFont="1" applyFill="1" applyAlignment="1">
      <alignment wrapText="1"/>
    </xf>
    <xf numFmtId="0" fontId="26" fillId="13" borderId="14" xfId="0" applyFont="1" applyFill="1" applyBorder="1" applyAlignment="1">
      <alignment wrapText="1"/>
    </xf>
    <xf numFmtId="0" fontId="22" fillId="13" borderId="21" xfId="0" applyFont="1" applyFill="1" applyBorder="1" applyAlignment="1">
      <alignment wrapText="1"/>
    </xf>
    <xf numFmtId="0" fontId="22" fillId="13" borderId="22" xfId="0" applyFont="1" applyFill="1" applyBorder="1" applyAlignment="1">
      <alignment wrapText="1"/>
    </xf>
    <xf numFmtId="0" fontId="22" fillId="13" borderId="23" xfId="0" applyFont="1" applyFill="1" applyBorder="1" applyAlignment="1">
      <alignment wrapText="1"/>
    </xf>
    <xf numFmtId="0" fontId="14" fillId="13" borderId="21" xfId="0" applyFont="1" applyFill="1" applyBorder="1" applyAlignment="1">
      <alignment wrapText="1"/>
    </xf>
    <xf numFmtId="0" fontId="14" fillId="13" borderId="22" xfId="0" applyFont="1" applyFill="1" applyBorder="1" applyAlignment="1">
      <alignment wrapText="1"/>
    </xf>
    <xf numFmtId="0" fontId="14" fillId="13" borderId="23" xfId="0" applyFont="1" applyFill="1" applyBorder="1" applyAlignment="1">
      <alignment wrapText="1"/>
    </xf>
    <xf numFmtId="0" fontId="14" fillId="12" borderId="13" xfId="0" applyFont="1" applyFill="1" applyBorder="1" applyAlignment="1">
      <alignment wrapText="1"/>
    </xf>
    <xf numFmtId="0" fontId="14" fillId="12" borderId="0" xfId="0" applyFont="1" applyFill="1" applyAlignment="1">
      <alignment wrapText="1"/>
    </xf>
    <xf numFmtId="0" fontId="14" fillId="12" borderId="14" xfId="0" applyFont="1" applyFill="1" applyBorder="1" applyAlignment="1">
      <alignment wrapText="1"/>
    </xf>
    <xf numFmtId="0" fontId="14" fillId="12" borderId="21" xfId="0" applyFont="1" applyFill="1" applyBorder="1" applyAlignment="1">
      <alignment wrapText="1"/>
    </xf>
    <xf numFmtId="0" fontId="14" fillId="12" borderId="22" xfId="0" applyFont="1" applyFill="1" applyBorder="1" applyAlignment="1">
      <alignment wrapText="1"/>
    </xf>
    <xf numFmtId="0" fontId="14" fillId="12" borderId="23" xfId="0" applyFont="1" applyFill="1" applyBorder="1" applyAlignment="1">
      <alignment wrapText="1"/>
    </xf>
    <xf numFmtId="0" fontId="13" fillId="13" borderId="13" xfId="0" applyFont="1" applyFill="1" applyBorder="1" applyAlignment="1">
      <alignment wrapText="1"/>
    </xf>
    <xf numFmtId="0" fontId="13" fillId="13" borderId="0" xfId="0" applyFont="1" applyFill="1" applyAlignment="1">
      <alignment wrapText="1"/>
    </xf>
    <xf numFmtId="0" fontId="13" fillId="13" borderId="14" xfId="0" applyFont="1" applyFill="1" applyBorder="1" applyAlignment="1">
      <alignment wrapText="1"/>
    </xf>
    <xf numFmtId="0" fontId="26" fillId="13" borderId="21" xfId="0" applyFont="1" applyFill="1" applyBorder="1" applyAlignment="1">
      <alignment wrapText="1"/>
    </xf>
    <xf numFmtId="0" fontId="26" fillId="13" borderId="22" xfId="0" applyFont="1" applyFill="1" applyBorder="1" applyAlignment="1">
      <alignment wrapText="1"/>
    </xf>
    <xf numFmtId="0" fontId="26" fillId="13" borderId="23" xfId="0" applyFont="1" applyFill="1" applyBorder="1" applyAlignment="1">
      <alignment wrapText="1"/>
    </xf>
    <xf numFmtId="0" fontId="14" fillId="13" borderId="13" xfId="0" applyFont="1" applyFill="1" applyBorder="1" applyAlignment="1">
      <alignment vertical="top" wrapText="1"/>
    </xf>
    <xf numFmtId="0" fontId="14" fillId="13" borderId="0" xfId="0" applyFont="1" applyFill="1" applyAlignment="1">
      <alignment vertical="top"/>
    </xf>
    <xf numFmtId="0" fontId="14" fillId="13" borderId="14" xfId="0" applyFont="1" applyFill="1" applyBorder="1" applyAlignment="1">
      <alignment vertical="top"/>
    </xf>
    <xf numFmtId="0" fontId="14" fillId="13" borderId="13" xfId="0" applyFont="1" applyFill="1" applyBorder="1" applyAlignment="1">
      <alignment vertical="top"/>
    </xf>
    <xf numFmtId="0" fontId="14" fillId="13" borderId="21" xfId="0" applyFont="1" applyFill="1" applyBorder="1" applyAlignment="1">
      <alignment vertical="top"/>
    </xf>
    <xf numFmtId="0" fontId="14" fillId="13" borderId="22" xfId="0" applyFont="1" applyFill="1" applyBorder="1" applyAlignment="1">
      <alignment vertical="top"/>
    </xf>
    <xf numFmtId="0" fontId="14" fillId="13" borderId="23" xfId="0" applyFont="1" applyFill="1" applyBorder="1" applyAlignment="1">
      <alignment vertical="top"/>
    </xf>
    <xf numFmtId="0" fontId="22" fillId="12" borderId="21" xfId="0" applyFont="1" applyFill="1" applyBorder="1" applyAlignment="1">
      <alignment wrapText="1"/>
    </xf>
    <xf numFmtId="0" fontId="22" fillId="12" borderId="22" xfId="0" applyFont="1" applyFill="1" applyBorder="1" applyAlignment="1">
      <alignment wrapText="1"/>
    </xf>
    <xf numFmtId="0" fontId="22" fillId="12" borderId="23" xfId="0" applyFont="1" applyFill="1" applyBorder="1" applyAlignment="1">
      <alignment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1" xfId="0" applyFont="1" applyFill="1" applyBorder="1" applyAlignment="1">
      <alignment horizontal="center"/>
    </xf>
    <xf numFmtId="0" fontId="2" fillId="4" borderId="1"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8" xfId="0" applyFont="1" applyFill="1" applyBorder="1" applyAlignment="1">
      <alignment horizontal="left" vertical="center" wrapText="1"/>
    </xf>
    <xf numFmtId="0" fontId="16" fillId="8" borderId="9" xfId="0" applyFont="1" applyFill="1" applyBorder="1" applyAlignment="1">
      <alignment horizontal="left" vertical="center" wrapText="1"/>
    </xf>
    <xf numFmtId="0" fontId="1" fillId="3" borderId="25" xfId="0" applyFont="1" applyFill="1" applyBorder="1" applyAlignment="1">
      <alignment horizontal="center"/>
    </xf>
    <xf numFmtId="0" fontId="2" fillId="4" borderId="7" xfId="0" applyFont="1" applyFill="1" applyBorder="1" applyAlignment="1">
      <alignment horizontal="left" vertical="center" wrapText="1"/>
    </xf>
    <xf numFmtId="0" fontId="1" fillId="3" borderId="24" xfId="0" applyFont="1" applyFill="1" applyBorder="1" applyAlignment="1">
      <alignment horizontal="center"/>
    </xf>
    <xf numFmtId="0" fontId="1" fillId="3" borderId="30" xfId="0" applyFont="1" applyFill="1" applyBorder="1" applyAlignment="1">
      <alignment horizontal="center"/>
    </xf>
  </cellXfs>
  <cellStyles count="6">
    <cellStyle name="Hyperlink" xfId="5" builtinId="8"/>
    <cellStyle name="Hyperlink 2" xfId="3" xr:uid="{116CE73C-2C4F-4E67-B166-708D9796D2AD}"/>
    <cellStyle name="Normal" xfId="0" builtinId="0"/>
    <cellStyle name="Normal 2" xfId="2" xr:uid="{0F34029B-31F0-4B67-88B3-975ED5316DF6}"/>
    <cellStyle name="Normal 4 2" xfId="1" xr:uid="{A933B84D-13FA-4DB8-978B-1FDE486E2CD9}"/>
    <cellStyle name="Percent 2" xfId="4" xr:uid="{BBB0C5B2-ED72-4923-8994-066F96F5D1D4}"/>
  </cellStyles>
  <dxfs count="8">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77" Type="http://schemas.openxmlformats.org/officeDocument/2006/relationships/customXml" Target="../customXml/item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microsoft.com/office/2017/10/relationships/person" Target="persons/person.xml"/><Relationship Id="rId75"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5.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s>
</file>

<file path=xl/persons/person.xml><?xml version="1.0" encoding="utf-8"?>
<personList xmlns="http://schemas.microsoft.com/office/spreadsheetml/2018/threadedcomments" xmlns:x="http://schemas.openxmlformats.org/spreadsheetml/2006/main">
  <person displayName="Acosta Mejia, Camilo Andres" id="{232F63D8-C113-46FA-B48B-2A71ADBFF426}" userId="CAMILOAC@IADB.ORG" providerId="PeoplePicker"/>
  <person displayName="PORTO GUTIERREZ , INDIRA MARGARITA" id="{86AC3672-644D-48E3-8450-F0CE02B77CBA}" userId="S::indirap@iadb.org::f4020d45-e918-4562-b2b1-e962813f07c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4" dT="2025-07-15T16:59:16.89" personId="{86AC3672-644D-48E3-8450-F0CE02B77CBA}" id="{988D897C-769E-4C05-83EA-8BF702FE1F33}">
    <text>No encontré esta en la carpeta y no tengo acceso al pdf :(</text>
  </threadedComment>
  <threadedComment ref="C14" dT="2025-07-15T21:27:26.29" personId="{86AC3672-644D-48E3-8450-F0CE02B77CBA}" id="{876CB693-83AE-4754-B2D5-80D3B0ABD729}" parentId="{988D897C-769E-4C05-83EA-8BF702FE1F33}">
    <text xml:space="preserve">@Acosta Mejia, Camilo Andres </text>
    <mentions>
      <mention mentionpersonId="{232F63D8-C113-46FA-B48B-2A71ADBFF426}" mentionId="{98B09DE1-F450-4750-97BD-09A44804ECDF}" startIndex="0" length="28"/>
    </mentions>
  </threadedComment>
</ThreadedComments>
</file>

<file path=xl/worksheets/_rels/sheet2.xml.rels><?xml version="1.0" encoding="UTF-8" standalone="yes"?>
<Relationships xmlns="http://schemas.openxmlformats.org/package/2006/relationships"><Relationship Id="rId13" Type="http://schemas.openxmlformats.org/officeDocument/2006/relationships/hyperlink" Target="https://www.ncbi.nlm.nih.gov/pmc/articles/PMC1615171/pdf/amjph00460-0036.pdf" TargetMode="External"/><Relationship Id="rId18" Type="http://schemas.openxmlformats.org/officeDocument/2006/relationships/hyperlink" Target="https://doi.org/10.13140/RG.2.1.1314.4086" TargetMode="External"/><Relationship Id="rId26" Type="http://schemas.openxmlformats.org/officeDocument/2006/relationships/hyperlink" Target="https://linkinghub.elsevier.com/retrieve/pii/S074937970000146X" TargetMode="External"/><Relationship Id="rId39" Type="http://schemas.openxmlformats.org/officeDocument/2006/relationships/hyperlink" Target="https://bmjopen.bmj.com/lookup/doi/10.1136/bmjopen-2018-027977" TargetMode="External"/><Relationship Id="rId21" Type="http://schemas.openxmlformats.org/officeDocument/2006/relationships/hyperlink" Target="http://dx.doi.org/10.1016/j.avb.2015.04.001" TargetMode="External"/><Relationship Id="rId34" Type="http://schemas.openxmlformats.org/officeDocument/2006/relationships/hyperlink" Target="https://lav-uerj.org/wp-content/uploads/2025/06/Revisao-Sistematica-Avaliacoes-de-Impacto-Homicidios-maio-2025-9.pdf" TargetMode="External"/><Relationship Id="rId42" Type="http://schemas.openxmlformats.org/officeDocument/2006/relationships/hyperlink" Target="https://onlinelibrary.wiley.com/doi/full/10.4073/csr.2012.13" TargetMode="External"/><Relationship Id="rId47" Type="http://schemas.openxmlformats.org/officeDocument/2006/relationships/hyperlink" Target="https://linkinghub.elsevier.com/retrieve/pii/S0955395911000223" TargetMode="External"/><Relationship Id="rId50" Type="http://schemas.openxmlformats.org/officeDocument/2006/relationships/comments" Target="../comments1.xml"/><Relationship Id="rId7" Type="http://schemas.openxmlformats.org/officeDocument/2006/relationships/hyperlink" Target="https://onlinelibrary.wiley.com/doi/10.4073/csr.2007.2" TargetMode="External"/><Relationship Id="rId2" Type="http://schemas.openxmlformats.org/officeDocument/2006/relationships/hyperlink" Target="https://onlinelibrary.wiley.com/doi/10.4073/csr.2012.8" TargetMode="External"/><Relationship Id="rId16" Type="http://schemas.openxmlformats.org/officeDocument/2006/relationships/hyperlink" Target="https://bibanpocs.emnuvens.com.br/revista/article/view/444" TargetMode="External"/><Relationship Id="rId29" Type="http://schemas.openxmlformats.org/officeDocument/2006/relationships/hyperlink" Target="https://onlinelibrary.wiley.com/doi/10.4073/csr.2008.18" TargetMode="External"/><Relationship Id="rId11" Type="http://schemas.openxmlformats.org/officeDocument/2006/relationships/hyperlink" Target="https://www.sciencedirect.com/science/article/abs/pii/S1359178924000788?via%3Dihub" TargetMode="External"/><Relationship Id="rId24" Type="http://schemas.openxmlformats.org/officeDocument/2006/relationships/hyperlink" Target="https://onlinelibrary.wiley.com/doi/10.4073/csr.2012.6" TargetMode="External"/><Relationship Id="rId32" Type="http://schemas.openxmlformats.org/officeDocument/2006/relationships/hyperlink" Target="http://link.springer.com/10.1007/s11292-011-9134-8" TargetMode="External"/><Relationship Id="rId37" Type="http://schemas.openxmlformats.org/officeDocument/2006/relationships/hyperlink" Target="https://onlinelibrary.wiley.com/doi/10.1002/cl2.1089" TargetMode="External"/><Relationship Id="rId40" Type="http://schemas.openxmlformats.org/officeDocument/2006/relationships/hyperlink" Target="http://link.springer.com/10.1007/s11292-006-9005-x" TargetMode="External"/><Relationship Id="rId45" Type="http://schemas.openxmlformats.org/officeDocument/2006/relationships/hyperlink" Target="https://onlinelibrary.wiley.com/doi/10.4073/csr.2008.17" TargetMode="External"/><Relationship Id="rId5" Type="http://schemas.openxmlformats.org/officeDocument/2006/relationships/hyperlink" Target="https://onlinelibrary.wiley.com/doi/10.1111/1745-9133.12467" TargetMode="External"/><Relationship Id="rId15" Type="http://schemas.openxmlformats.org/officeDocument/2006/relationships/hyperlink" Target="https://www.journals.uchicago.edu/doi/abs/10.1086/449163" TargetMode="External"/><Relationship Id="rId23" Type="http://schemas.openxmlformats.org/officeDocument/2006/relationships/hyperlink" Target="https://www.tandfonline.com/doi/full/10.1080/09687637.2016.1208731" TargetMode="External"/><Relationship Id="rId28" Type="http://schemas.openxmlformats.org/officeDocument/2006/relationships/hyperlink" Target="https://ajph.aphapublications.org/doi/full/10.2105/AJPH.94.6.1027" TargetMode="External"/><Relationship Id="rId36" Type="http://schemas.openxmlformats.org/officeDocument/2006/relationships/hyperlink" Target="http://link.springer.com/10.1007/s11292-014-9210-y" TargetMode="External"/><Relationship Id="rId49" Type="http://schemas.openxmlformats.org/officeDocument/2006/relationships/vmlDrawing" Target="../drawings/vmlDrawing1.vml"/><Relationship Id="rId10" Type="http://schemas.openxmlformats.org/officeDocument/2006/relationships/hyperlink" Target="https://www.sciencedirect.com./science/article/abs/pii/S1359178924001010" TargetMode="External"/><Relationship Id="rId19" Type="http://schemas.openxmlformats.org/officeDocument/2006/relationships/hyperlink" Target="https://www.emerald.com/insight/content/doi/10.1108/jcrpp-06-2015-0018/full/html" TargetMode="External"/><Relationship Id="rId31" Type="http://schemas.openxmlformats.org/officeDocument/2006/relationships/hyperlink" Target="https://www.science.org/doi/10.1126/science.abd3446" TargetMode="External"/><Relationship Id="rId44" Type="http://schemas.openxmlformats.org/officeDocument/2006/relationships/hyperlink" Target="https://onlinelibrary.wiley.com/doi/10.1111/1745-9133.12419" TargetMode="External"/><Relationship Id="rId4" Type="http://schemas.openxmlformats.org/officeDocument/2006/relationships/hyperlink" Target="https://onlinelibrary.wiley.com/doi/10.4073/csr.2012.11" TargetMode="External"/><Relationship Id="rId9" Type="http://schemas.openxmlformats.org/officeDocument/2006/relationships/hyperlink" Target="http://journals.sagepub.com/doi/10.1177/0002716203262548" TargetMode="External"/><Relationship Id="rId14" Type="http://schemas.openxmlformats.org/officeDocument/2006/relationships/hyperlink" Target="https://www.gov.uk/government/publications/drug-related-law-enforcement-activity-and-serious-violent-crime/the-impact-of-drug-related-law-enforcement-activity-on-serious-violence-and-homicide-a-systematic-review" TargetMode="External"/><Relationship Id="rId22" Type="http://schemas.openxmlformats.org/officeDocument/2006/relationships/hyperlink" Target="https://www.scielo.br/j/rap/a/NCz9p3XVQnpsHjVXZ6Fs4kv/?format=pdf&amp;lang=pt" TargetMode="External"/><Relationship Id="rId27" Type="http://schemas.openxmlformats.org/officeDocument/2006/relationships/hyperlink" Target="http://journals.sagepub.com/doi/10.1177/0022427815576576" TargetMode="External"/><Relationship Id="rId30" Type="http://schemas.openxmlformats.org/officeDocument/2006/relationships/hyperlink" Target="https://linkinghub.elsevier.com/retrieve/pii/S0749379714000506" TargetMode="External"/><Relationship Id="rId35" Type="http://schemas.openxmlformats.org/officeDocument/2006/relationships/hyperlink" Target="https://onlinelibrary.wiley.com/doi/10.4073/csr.2008.15" TargetMode="External"/><Relationship Id="rId43" Type="http://schemas.openxmlformats.org/officeDocument/2006/relationships/hyperlink" Target="https://onlinelibrary.wiley.com/doi/10.1002/cl2.1302" TargetMode="External"/><Relationship Id="rId48" Type="http://schemas.openxmlformats.org/officeDocument/2006/relationships/hyperlink" Target="https://onlinelibrary.wiley.com/doi/10.4073/csr.2016.3" TargetMode="External"/><Relationship Id="rId8" Type="http://schemas.openxmlformats.org/officeDocument/2006/relationships/hyperlink" Target="https://www.aic.gov.au/publications/tandi/tandi599" TargetMode="External"/><Relationship Id="rId51" Type="http://schemas.microsoft.com/office/2017/10/relationships/threadedComment" Target="../threadedComments/threadedComment1.xml"/><Relationship Id="rId3" Type="http://schemas.openxmlformats.org/officeDocument/2006/relationships/hyperlink" Target="https://www.tandfonline.com/doi/full/10.1080/07418825.2012.673632" TargetMode="External"/><Relationship Id="rId12" Type="http://schemas.openxmlformats.org/officeDocument/2006/relationships/hyperlink" Target="https://onlinelibrary.wiley.com/doi/pdfdirect/10.1111/1745-9133.12665" TargetMode="External"/><Relationship Id="rId17" Type="http://schemas.openxmlformats.org/officeDocument/2006/relationships/hyperlink" Target="https://ietresearch.onlinelibrary.wiley.com/doi/epdf/10.1049/iet-its.2018.5151" TargetMode="External"/><Relationship Id="rId25" Type="http://schemas.openxmlformats.org/officeDocument/2006/relationships/hyperlink" Target="https://onlinelibrary.wiley.com/doi/10.1002/cl2.1112" TargetMode="External"/><Relationship Id="rId33" Type="http://schemas.openxmlformats.org/officeDocument/2006/relationships/hyperlink" Target="https://onlinelibrary.wiley.com/doi/10.4073/csr.2007.1" TargetMode="External"/><Relationship Id="rId38" Type="http://schemas.openxmlformats.org/officeDocument/2006/relationships/hyperlink" Target="https://eppi.ioe.ac.uk/cms/Portals/0/PDF%20reviews%20and%20summaries/Gang%20Violence%20TRWEB.pdf?ver=2009-08-11-150732-780" TargetMode="External"/><Relationship Id="rId46" Type="http://schemas.openxmlformats.org/officeDocument/2006/relationships/hyperlink" Target="https://www.tandfonline.com/doi/full/10.1080/07418820802506206" TargetMode="External"/><Relationship Id="rId20" Type="http://schemas.openxmlformats.org/officeDocument/2006/relationships/hyperlink" Target="https://link.springer.com/article/10.1007/s11292-016-9269-8" TargetMode="External"/><Relationship Id="rId41" Type="http://schemas.openxmlformats.org/officeDocument/2006/relationships/hyperlink" Target="http://journals.sagepub.com/doi/10.1177/0011128708321321" TargetMode="External"/><Relationship Id="rId1" Type="http://schemas.openxmlformats.org/officeDocument/2006/relationships/hyperlink" Target="https://onlinelibrary.wiley.com/doi/10.1111/j.1745-9133.2010.00617.x" TargetMode="External"/><Relationship Id="rId6" Type="http://schemas.openxmlformats.org/officeDocument/2006/relationships/hyperlink" Target="https://onlinelibrary.wiley.com/doi/10.1002/cl2.1051"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B9F42-29A2-47BD-8ABA-443EBF2DCCBE}">
  <sheetPr>
    <tabColor rgb="FFC00000"/>
  </sheetPr>
  <dimension ref="A1:F64"/>
  <sheetViews>
    <sheetView topLeftCell="A10" workbookViewId="0">
      <selection activeCell="A25" sqref="A25"/>
    </sheetView>
  </sheetViews>
  <sheetFormatPr defaultColWidth="8.69921875" defaultRowHeight="15.6" x14ac:dyDescent="0.3"/>
  <cols>
    <col min="1" max="1" width="8.69921875" style="65"/>
    <col min="2" max="2" width="89.09765625" style="65" bestFit="1" customWidth="1"/>
    <col min="3" max="3" width="90" style="65" customWidth="1"/>
    <col min="4" max="5" width="8.69921875" style="65"/>
    <col min="6" max="6" width="10.59765625" style="65" bestFit="1" customWidth="1"/>
    <col min="7" max="16384" width="8.69921875" style="65"/>
  </cols>
  <sheetData>
    <row r="1" spans="1:6" x14ac:dyDescent="0.3">
      <c r="A1" s="189" t="s">
        <v>0</v>
      </c>
      <c r="B1" s="189"/>
      <c r="C1" s="189"/>
      <c r="D1" s="189"/>
      <c r="E1" s="189"/>
      <c r="F1" s="189"/>
    </row>
    <row r="2" spans="1:6" x14ac:dyDescent="0.3">
      <c r="A2" s="188" t="s">
        <v>1</v>
      </c>
      <c r="B2" s="188"/>
      <c r="C2" s="188"/>
      <c r="D2" s="188"/>
      <c r="E2" s="188"/>
      <c r="F2" s="188"/>
    </row>
    <row r="3" spans="1:6" x14ac:dyDescent="0.3">
      <c r="A3" s="187" t="s">
        <v>2</v>
      </c>
      <c r="B3" s="187"/>
      <c r="C3" s="64"/>
    </row>
    <row r="4" spans="1:6" x14ac:dyDescent="0.3">
      <c r="A4" s="187" t="s">
        <v>3</v>
      </c>
      <c r="B4" s="187"/>
      <c r="C4" s="64"/>
    </row>
    <row r="5" spans="1:6" x14ac:dyDescent="0.3">
      <c r="A5" s="188" t="s">
        <v>4</v>
      </c>
      <c r="B5" s="188"/>
      <c r="C5" s="188"/>
      <c r="D5" s="188"/>
      <c r="E5" s="188"/>
      <c r="F5" s="188"/>
    </row>
    <row r="6" spans="1:6" x14ac:dyDescent="0.3">
      <c r="A6" s="66" t="s">
        <v>5</v>
      </c>
      <c r="B6" s="63" t="s">
        <v>6</v>
      </c>
      <c r="C6" s="63" t="s">
        <v>7</v>
      </c>
      <c r="D6" s="63" t="s">
        <v>8</v>
      </c>
      <c r="E6" s="63" t="s">
        <v>9</v>
      </c>
      <c r="F6" s="110" t="s">
        <v>10</v>
      </c>
    </row>
    <row r="7" spans="1:6" x14ac:dyDescent="0.3">
      <c r="A7" s="112" t="s">
        <v>11</v>
      </c>
      <c r="B7" s="65" t="s">
        <v>12</v>
      </c>
      <c r="C7" s="67" t="s">
        <v>13</v>
      </c>
      <c r="D7" s="68" t="s">
        <v>14</v>
      </c>
      <c r="E7" s="68" t="s">
        <v>15</v>
      </c>
      <c r="F7" s="106" t="s">
        <v>16</v>
      </c>
    </row>
    <row r="8" spans="1:6" x14ac:dyDescent="0.3">
      <c r="A8" s="112" t="s">
        <v>17</v>
      </c>
      <c r="B8" s="115" t="s">
        <v>18</v>
      </c>
      <c r="C8" s="67" t="s">
        <v>19</v>
      </c>
      <c r="D8" s="68" t="s">
        <v>14</v>
      </c>
      <c r="E8" s="68" t="s">
        <v>15</v>
      </c>
      <c r="F8" s="106" t="s">
        <v>20</v>
      </c>
    </row>
    <row r="9" spans="1:6" x14ac:dyDescent="0.3">
      <c r="A9" s="112" t="s">
        <v>21</v>
      </c>
      <c r="B9" s="65" t="s">
        <v>22</v>
      </c>
      <c r="C9" s="67" t="s">
        <v>23</v>
      </c>
      <c r="D9" s="68" t="s">
        <v>14</v>
      </c>
      <c r="E9" s="68" t="s">
        <v>15</v>
      </c>
      <c r="F9" s="106" t="s">
        <v>20</v>
      </c>
    </row>
    <row r="10" spans="1:6" x14ac:dyDescent="0.3">
      <c r="A10" s="112" t="s">
        <v>24</v>
      </c>
      <c r="B10" s="65" t="s">
        <v>25</v>
      </c>
      <c r="C10" s="67" t="s">
        <v>26</v>
      </c>
      <c r="D10" s="68" t="s">
        <v>14</v>
      </c>
      <c r="E10" s="68" t="s">
        <v>15</v>
      </c>
      <c r="F10" s="106" t="s">
        <v>16</v>
      </c>
    </row>
    <row r="11" spans="1:6" x14ac:dyDescent="0.3">
      <c r="A11" s="112" t="s">
        <v>27</v>
      </c>
      <c r="B11" s="65" t="s">
        <v>28</v>
      </c>
      <c r="C11" s="67" t="s">
        <v>29</v>
      </c>
      <c r="D11" s="68" t="s">
        <v>14</v>
      </c>
      <c r="E11" s="68" t="s">
        <v>15</v>
      </c>
      <c r="F11" s="106" t="s">
        <v>16</v>
      </c>
    </row>
    <row r="12" spans="1:6" x14ac:dyDescent="0.3">
      <c r="A12" s="112" t="s">
        <v>30</v>
      </c>
      <c r="B12" s="65" t="s">
        <v>31</v>
      </c>
      <c r="C12" s="67" t="s">
        <v>32</v>
      </c>
      <c r="D12" s="106" t="s">
        <v>14</v>
      </c>
      <c r="E12" s="106"/>
      <c r="F12" s="106" t="s">
        <v>16</v>
      </c>
    </row>
    <row r="13" spans="1:6" x14ac:dyDescent="0.3">
      <c r="A13" s="112" t="s">
        <v>33</v>
      </c>
      <c r="B13" s="65" t="s">
        <v>34</v>
      </c>
      <c r="C13" s="67" t="s">
        <v>35</v>
      </c>
      <c r="D13" s="106" t="s">
        <v>15</v>
      </c>
      <c r="E13" s="106"/>
      <c r="F13" s="106" t="s">
        <v>20</v>
      </c>
    </row>
    <row r="14" spans="1:6" x14ac:dyDescent="0.3">
      <c r="A14" s="112" t="s">
        <v>36</v>
      </c>
      <c r="B14" s="65" t="s">
        <v>37</v>
      </c>
      <c r="C14" s="67" t="s">
        <v>38</v>
      </c>
      <c r="D14" s="106" t="s">
        <v>14</v>
      </c>
      <c r="E14" s="106"/>
      <c r="F14" s="113" t="s">
        <v>16</v>
      </c>
    </row>
    <row r="15" spans="1:6" x14ac:dyDescent="0.3">
      <c r="A15" s="112" t="s">
        <v>33</v>
      </c>
      <c r="B15" s="65" t="s">
        <v>34</v>
      </c>
      <c r="C15" s="67" t="s">
        <v>39</v>
      </c>
      <c r="D15" s="106" t="s">
        <v>15</v>
      </c>
      <c r="E15" s="106"/>
      <c r="F15" s="106" t="s">
        <v>20</v>
      </c>
    </row>
    <row r="16" spans="1:6" x14ac:dyDescent="0.3">
      <c r="A16" s="112" t="s">
        <v>40</v>
      </c>
      <c r="B16" s="65" t="s">
        <v>41</v>
      </c>
      <c r="C16" s="67" t="s">
        <v>42</v>
      </c>
      <c r="D16" s="106" t="s">
        <v>15</v>
      </c>
      <c r="E16" s="106"/>
      <c r="F16" s="106" t="s">
        <v>20</v>
      </c>
    </row>
    <row r="17" spans="1:6" x14ac:dyDescent="0.3">
      <c r="A17" s="112" t="s">
        <v>43</v>
      </c>
      <c r="B17" s="65" t="s">
        <v>44</v>
      </c>
      <c r="C17" s="67" t="s">
        <v>45</v>
      </c>
      <c r="D17" s="106" t="s">
        <v>15</v>
      </c>
      <c r="E17" s="106"/>
      <c r="F17" s="106" t="s">
        <v>46</v>
      </c>
    </row>
    <row r="18" spans="1:6" x14ac:dyDescent="0.3">
      <c r="A18" s="112" t="s">
        <v>47</v>
      </c>
      <c r="B18" s="115" t="s">
        <v>48</v>
      </c>
      <c r="C18" s="67" t="s">
        <v>49</v>
      </c>
      <c r="D18" s="106" t="s">
        <v>14</v>
      </c>
      <c r="E18" s="106"/>
      <c r="F18" s="106" t="s">
        <v>16</v>
      </c>
    </row>
    <row r="19" spans="1:6" x14ac:dyDescent="0.3">
      <c r="A19" s="112" t="s">
        <v>50</v>
      </c>
      <c r="B19" s="115" t="s">
        <v>51</v>
      </c>
      <c r="C19" s="67" t="s">
        <v>52</v>
      </c>
      <c r="D19" s="106" t="s">
        <v>14</v>
      </c>
      <c r="E19" s="106"/>
      <c r="F19" s="106" t="s">
        <v>16</v>
      </c>
    </row>
    <row r="20" spans="1:6" x14ac:dyDescent="0.3">
      <c r="A20" s="112" t="s">
        <v>53</v>
      </c>
      <c r="B20" s="65" t="s">
        <v>54</v>
      </c>
      <c r="C20" s="67" t="s">
        <v>55</v>
      </c>
      <c r="D20" s="106" t="s">
        <v>15</v>
      </c>
      <c r="E20" s="106"/>
      <c r="F20" s="106" t="s">
        <v>16</v>
      </c>
    </row>
    <row r="21" spans="1:6" x14ac:dyDescent="0.3">
      <c r="A21" s="65" t="s">
        <v>56</v>
      </c>
      <c r="B21" s="65" t="s">
        <v>57</v>
      </c>
      <c r="C21" s="67" t="s">
        <v>58</v>
      </c>
      <c r="D21" s="106" t="s">
        <v>14</v>
      </c>
      <c r="E21" s="106"/>
      <c r="F21" s="106" t="s">
        <v>16</v>
      </c>
    </row>
    <row r="22" spans="1:6" x14ac:dyDescent="0.3">
      <c r="A22" s="65" t="s">
        <v>59</v>
      </c>
      <c r="B22" s="65" t="s">
        <v>60</v>
      </c>
      <c r="C22" s="67" t="s">
        <v>61</v>
      </c>
      <c r="D22" s="106" t="s">
        <v>15</v>
      </c>
      <c r="E22" s="106"/>
      <c r="F22" s="106" t="s">
        <v>16</v>
      </c>
    </row>
    <row r="23" spans="1:6" x14ac:dyDescent="0.3">
      <c r="A23" s="65" t="s">
        <v>62</v>
      </c>
      <c r="B23" s="65" t="s">
        <v>63</v>
      </c>
      <c r="C23" s="67" t="s">
        <v>64</v>
      </c>
      <c r="D23" s="106" t="s">
        <v>14</v>
      </c>
      <c r="E23" s="106"/>
      <c r="F23" s="117" t="s">
        <v>20</v>
      </c>
    </row>
    <row r="24" spans="1:6" x14ac:dyDescent="0.3">
      <c r="A24" s="65" t="s">
        <v>1256</v>
      </c>
      <c r="B24" s="65" t="s">
        <v>65</v>
      </c>
      <c r="C24" s="67" t="s">
        <v>66</v>
      </c>
      <c r="D24" s="106" t="s">
        <v>15</v>
      </c>
      <c r="E24" s="106"/>
      <c r="F24" s="106" t="s">
        <v>16</v>
      </c>
    </row>
    <row r="25" spans="1:6" x14ac:dyDescent="0.3">
      <c r="A25" s="65" t="s">
        <v>67</v>
      </c>
      <c r="B25" s="65" t="s">
        <v>68</v>
      </c>
      <c r="C25" s="67" t="s">
        <v>69</v>
      </c>
      <c r="D25" s="106" t="s">
        <v>15</v>
      </c>
      <c r="E25" s="106"/>
      <c r="F25" s="106" t="s">
        <v>16</v>
      </c>
    </row>
    <row r="26" spans="1:6" x14ac:dyDescent="0.3">
      <c r="A26" s="65" t="s">
        <v>62</v>
      </c>
      <c r="B26" s="65" t="s">
        <v>70</v>
      </c>
      <c r="C26" s="67" t="s">
        <v>71</v>
      </c>
      <c r="D26" s="106" t="s">
        <v>14</v>
      </c>
      <c r="E26" s="106"/>
      <c r="F26" s="106" t="s">
        <v>46</v>
      </c>
    </row>
    <row r="27" spans="1:6" x14ac:dyDescent="0.3">
      <c r="A27" s="65" t="s">
        <v>72</v>
      </c>
      <c r="B27" s="65" t="s">
        <v>73</v>
      </c>
      <c r="C27" s="67" t="s">
        <v>74</v>
      </c>
      <c r="D27" s="106" t="s">
        <v>14</v>
      </c>
      <c r="E27" s="106"/>
      <c r="F27" s="106" t="s">
        <v>46</v>
      </c>
    </row>
    <row r="28" spans="1:6" x14ac:dyDescent="0.3">
      <c r="A28" s="65" t="s">
        <v>75</v>
      </c>
      <c r="B28" s="65" t="s">
        <v>76</v>
      </c>
      <c r="C28" s="67" t="s">
        <v>77</v>
      </c>
      <c r="D28" s="106" t="s">
        <v>15</v>
      </c>
      <c r="E28" s="106"/>
      <c r="F28" s="106" t="s">
        <v>16</v>
      </c>
    </row>
    <row r="29" spans="1:6" x14ac:dyDescent="0.3">
      <c r="A29" s="65" t="s">
        <v>78</v>
      </c>
      <c r="B29" s="65" t="s">
        <v>79</v>
      </c>
      <c r="C29" s="67" t="s">
        <v>80</v>
      </c>
      <c r="D29" s="106" t="s">
        <v>15</v>
      </c>
      <c r="E29" s="106"/>
      <c r="F29" s="106" t="s">
        <v>16</v>
      </c>
    </row>
    <row r="30" spans="1:6" x14ac:dyDescent="0.3">
      <c r="A30" s="65" t="s">
        <v>81</v>
      </c>
      <c r="B30" s="65" t="s">
        <v>82</v>
      </c>
      <c r="C30" s="67" t="s">
        <v>23</v>
      </c>
      <c r="D30" s="106" t="s">
        <v>14</v>
      </c>
      <c r="E30" s="106"/>
      <c r="F30" s="106" t="s">
        <v>16</v>
      </c>
    </row>
    <row r="31" spans="1:6" x14ac:dyDescent="0.3">
      <c r="A31" s="65" t="s">
        <v>83</v>
      </c>
      <c r="B31" s="65" t="s">
        <v>84</v>
      </c>
      <c r="C31" s="67" t="s">
        <v>85</v>
      </c>
      <c r="D31" s="106" t="s">
        <v>14</v>
      </c>
      <c r="E31" s="106"/>
      <c r="F31" s="106" t="s">
        <v>16</v>
      </c>
    </row>
    <row r="32" spans="1:6" x14ac:dyDescent="0.3">
      <c r="A32" s="65" t="s">
        <v>86</v>
      </c>
      <c r="B32" s="65" t="s">
        <v>87</v>
      </c>
      <c r="C32" s="67" t="s">
        <v>88</v>
      </c>
      <c r="D32" s="106" t="s">
        <v>14</v>
      </c>
      <c r="E32" s="106"/>
      <c r="F32" s="106" t="s">
        <v>20</v>
      </c>
    </row>
    <row r="33" spans="1:6" x14ac:dyDescent="0.3">
      <c r="A33" s="65" t="s">
        <v>89</v>
      </c>
      <c r="B33" s="65" t="s">
        <v>90</v>
      </c>
      <c r="C33" s="67" t="s">
        <v>91</v>
      </c>
      <c r="D33" s="106" t="s">
        <v>15</v>
      </c>
      <c r="E33" s="106"/>
      <c r="F33" s="106" t="s">
        <v>16</v>
      </c>
    </row>
    <row r="34" spans="1:6" x14ac:dyDescent="0.3">
      <c r="A34" s="65" t="s">
        <v>92</v>
      </c>
      <c r="B34" s="65" t="s">
        <v>93</v>
      </c>
      <c r="C34" s="67" t="s">
        <v>94</v>
      </c>
      <c r="D34" s="106" t="s">
        <v>15</v>
      </c>
      <c r="E34" s="106"/>
      <c r="F34" s="106" t="s">
        <v>16</v>
      </c>
    </row>
    <row r="35" spans="1:6" x14ac:dyDescent="0.3">
      <c r="A35" s="65" t="s">
        <v>95</v>
      </c>
      <c r="B35" s="65" t="s">
        <v>96</v>
      </c>
      <c r="C35" s="67" t="s">
        <v>97</v>
      </c>
      <c r="D35" s="106" t="s">
        <v>15</v>
      </c>
      <c r="E35" s="106"/>
      <c r="F35" s="106" t="s">
        <v>20</v>
      </c>
    </row>
    <row r="36" spans="1:6" x14ac:dyDescent="0.3">
      <c r="A36" s="65" t="s">
        <v>98</v>
      </c>
      <c r="B36" s="65" t="s">
        <v>99</v>
      </c>
      <c r="C36" s="67" t="s">
        <v>23</v>
      </c>
      <c r="D36" s="106" t="s">
        <v>14</v>
      </c>
      <c r="E36" s="106"/>
      <c r="F36" s="106" t="s">
        <v>46</v>
      </c>
    </row>
    <row r="37" spans="1:6" x14ac:dyDescent="0.3">
      <c r="A37" s="65" t="s">
        <v>100</v>
      </c>
      <c r="B37" s="65" t="s">
        <v>101</v>
      </c>
      <c r="C37" s="67" t="s">
        <v>102</v>
      </c>
      <c r="D37" s="106" t="s">
        <v>14</v>
      </c>
      <c r="E37" s="106"/>
      <c r="F37" s="106" t="s">
        <v>16</v>
      </c>
    </row>
    <row r="38" spans="1:6" x14ac:dyDescent="0.3">
      <c r="A38" s="65" t="s">
        <v>103</v>
      </c>
      <c r="B38" s="65" t="s">
        <v>104</v>
      </c>
      <c r="C38" s="67" t="s">
        <v>105</v>
      </c>
      <c r="D38" s="106" t="s">
        <v>15</v>
      </c>
      <c r="E38" s="106"/>
      <c r="F38" s="106" t="s">
        <v>16</v>
      </c>
    </row>
    <row r="39" spans="1:6" x14ac:dyDescent="0.3">
      <c r="A39" s="65" t="s">
        <v>106</v>
      </c>
      <c r="B39" s="65" t="s">
        <v>107</v>
      </c>
      <c r="C39" s="67" t="s">
        <v>108</v>
      </c>
      <c r="D39" s="106" t="s">
        <v>15</v>
      </c>
      <c r="F39" s="106" t="s">
        <v>20</v>
      </c>
    </row>
    <row r="40" spans="1:6" x14ac:dyDescent="0.3">
      <c r="A40" s="65" t="s">
        <v>109</v>
      </c>
      <c r="B40" s="65" t="s">
        <v>110</v>
      </c>
      <c r="C40" s="67" t="s">
        <v>111</v>
      </c>
      <c r="D40" s="106" t="s">
        <v>14</v>
      </c>
      <c r="F40" s="106" t="s">
        <v>16</v>
      </c>
    </row>
    <row r="41" spans="1:6" x14ac:dyDescent="0.3">
      <c r="A41" s="65" t="s">
        <v>112</v>
      </c>
      <c r="B41" s="65" t="s">
        <v>113</v>
      </c>
      <c r="C41" s="67" t="s">
        <v>114</v>
      </c>
      <c r="D41" s="106" t="s">
        <v>14</v>
      </c>
      <c r="F41" s="106" t="s">
        <v>20</v>
      </c>
    </row>
    <row r="42" spans="1:6" x14ac:dyDescent="0.3">
      <c r="A42" s="65" t="s">
        <v>115</v>
      </c>
      <c r="B42" s="65" t="s">
        <v>116</v>
      </c>
      <c r="C42" s="106" t="s">
        <v>117</v>
      </c>
      <c r="D42" s="106" t="s">
        <v>14</v>
      </c>
      <c r="F42" s="106" t="s">
        <v>16</v>
      </c>
    </row>
    <row r="43" spans="1:6" x14ac:dyDescent="0.3">
      <c r="A43" s="65" t="s">
        <v>118</v>
      </c>
      <c r="B43" s="65" t="s">
        <v>119</v>
      </c>
      <c r="C43" s="67" t="s">
        <v>120</v>
      </c>
      <c r="D43" s="106" t="s">
        <v>14</v>
      </c>
      <c r="F43" s="106" t="s">
        <v>16</v>
      </c>
    </row>
    <row r="44" spans="1:6" x14ac:dyDescent="0.3">
      <c r="A44" s="65" t="s">
        <v>1255</v>
      </c>
      <c r="B44" s="65" t="s">
        <v>121</v>
      </c>
      <c r="C44" s="67" t="s">
        <v>122</v>
      </c>
      <c r="D44" s="106" t="s">
        <v>15</v>
      </c>
      <c r="F44" s="106" t="s">
        <v>16</v>
      </c>
    </row>
    <row r="45" spans="1:6" x14ac:dyDescent="0.3">
      <c r="A45" s="65" t="s">
        <v>123</v>
      </c>
      <c r="B45" s="65" t="s">
        <v>124</v>
      </c>
      <c r="C45" s="67" t="s">
        <v>125</v>
      </c>
      <c r="D45" s="106" t="s">
        <v>14</v>
      </c>
      <c r="E45" s="106"/>
      <c r="F45" s="106" t="s">
        <v>16</v>
      </c>
    </row>
    <row r="46" spans="1:6" x14ac:dyDescent="0.3">
      <c r="A46" s="65" t="s">
        <v>126</v>
      </c>
      <c r="B46" s="65" t="s">
        <v>127</v>
      </c>
      <c r="C46" s="67" t="s">
        <v>128</v>
      </c>
      <c r="D46" s="106" t="s">
        <v>15</v>
      </c>
      <c r="E46" s="106"/>
      <c r="F46" s="106" t="s">
        <v>16</v>
      </c>
    </row>
    <row r="47" spans="1:6" x14ac:dyDescent="0.3">
      <c r="A47" s="65" t="s">
        <v>129</v>
      </c>
      <c r="B47" s="65" t="s">
        <v>130</v>
      </c>
      <c r="C47" s="67" t="s">
        <v>131</v>
      </c>
      <c r="D47" s="106" t="s">
        <v>15</v>
      </c>
      <c r="E47" s="106"/>
      <c r="F47" s="106" t="s">
        <v>16</v>
      </c>
    </row>
    <row r="48" spans="1:6" x14ac:dyDescent="0.3">
      <c r="A48" s="65" t="s">
        <v>132</v>
      </c>
      <c r="B48" s="65" t="s">
        <v>133</v>
      </c>
      <c r="C48" s="67" t="s">
        <v>134</v>
      </c>
      <c r="D48" s="106" t="s">
        <v>14</v>
      </c>
      <c r="E48" s="106"/>
      <c r="F48" s="106" t="s">
        <v>16</v>
      </c>
    </row>
    <row r="49" spans="1:6" x14ac:dyDescent="0.3">
      <c r="A49" s="65" t="s">
        <v>135</v>
      </c>
      <c r="B49" s="65" t="s">
        <v>136</v>
      </c>
      <c r="C49" s="67" t="s">
        <v>137</v>
      </c>
      <c r="D49" s="106" t="s">
        <v>14</v>
      </c>
      <c r="E49" s="106"/>
      <c r="F49" s="106" t="s">
        <v>20</v>
      </c>
    </row>
    <row r="50" spans="1:6" x14ac:dyDescent="0.3">
      <c r="A50" s="65" t="s">
        <v>138</v>
      </c>
      <c r="B50" s="65" t="s">
        <v>139</v>
      </c>
      <c r="C50" s="67" t="s">
        <v>140</v>
      </c>
      <c r="D50" s="106" t="s">
        <v>14</v>
      </c>
      <c r="E50" s="106"/>
      <c r="F50" s="106" t="s">
        <v>16</v>
      </c>
    </row>
    <row r="51" spans="1:6" x14ac:dyDescent="0.3">
      <c r="A51" s="65" t="s">
        <v>141</v>
      </c>
      <c r="B51" s="65" t="s">
        <v>142</v>
      </c>
      <c r="C51" s="67" t="s">
        <v>143</v>
      </c>
      <c r="D51" s="106" t="s">
        <v>14</v>
      </c>
      <c r="E51" s="106"/>
      <c r="F51" s="106" t="s">
        <v>46</v>
      </c>
    </row>
    <row r="52" spans="1:6" x14ac:dyDescent="0.3">
      <c r="A52" s="65" t="s">
        <v>144</v>
      </c>
      <c r="B52" s="65" t="s">
        <v>145</v>
      </c>
      <c r="C52" s="67" t="s">
        <v>146</v>
      </c>
      <c r="D52" s="106" t="s">
        <v>14</v>
      </c>
      <c r="E52" s="106"/>
      <c r="F52" s="106" t="s">
        <v>46</v>
      </c>
    </row>
    <row r="53" spans="1:6" x14ac:dyDescent="0.3">
      <c r="A53" s="65" t="s">
        <v>147</v>
      </c>
      <c r="B53" s="65" t="s">
        <v>148</v>
      </c>
      <c r="C53" s="67" t="s">
        <v>149</v>
      </c>
      <c r="D53" s="106" t="s">
        <v>14</v>
      </c>
      <c r="E53" s="106"/>
      <c r="F53" s="106" t="s">
        <v>46</v>
      </c>
    </row>
    <row r="54" spans="1:6" x14ac:dyDescent="0.3">
      <c r="A54" s="65" t="s">
        <v>150</v>
      </c>
      <c r="B54" s="65" t="s">
        <v>151</v>
      </c>
      <c r="C54" s="67" t="s">
        <v>152</v>
      </c>
      <c r="D54" s="106" t="s">
        <v>14</v>
      </c>
      <c r="E54" s="106"/>
      <c r="F54" s="106" t="s">
        <v>16</v>
      </c>
    </row>
    <row r="55" spans="1:6" x14ac:dyDescent="0.3">
      <c r="A55" s="65" t="s">
        <v>153</v>
      </c>
      <c r="B55" s="65" t="s">
        <v>154</v>
      </c>
      <c r="C55" s="67" t="s">
        <v>155</v>
      </c>
      <c r="D55" s="106" t="s">
        <v>14</v>
      </c>
      <c r="E55" s="106"/>
      <c r="F55" s="106" t="s">
        <v>16</v>
      </c>
    </row>
    <row r="56" spans="1:6" x14ac:dyDescent="0.3">
      <c r="A56" s="65" t="s">
        <v>156</v>
      </c>
      <c r="B56" s="65" t="s">
        <v>157</v>
      </c>
      <c r="C56" s="67" t="s">
        <v>158</v>
      </c>
      <c r="D56" s="106" t="s">
        <v>14</v>
      </c>
      <c r="E56" s="106"/>
      <c r="F56" s="106" t="s">
        <v>16</v>
      </c>
    </row>
    <row r="57" spans="1:6" x14ac:dyDescent="0.3">
      <c r="A57" s="65" t="s">
        <v>159</v>
      </c>
      <c r="B57" s="65" t="s">
        <v>160</v>
      </c>
      <c r="C57" s="67" t="s">
        <v>161</v>
      </c>
      <c r="D57" s="106" t="s">
        <v>14</v>
      </c>
      <c r="E57" s="106"/>
      <c r="F57" s="106" t="s">
        <v>16</v>
      </c>
    </row>
    <row r="58" spans="1:6" x14ac:dyDescent="0.3">
      <c r="A58" s="65" t="s">
        <v>162</v>
      </c>
      <c r="B58" s="65" t="s">
        <v>163</v>
      </c>
      <c r="C58" s="67" t="s">
        <v>164</v>
      </c>
      <c r="D58" s="106" t="s">
        <v>14</v>
      </c>
      <c r="E58" s="106"/>
      <c r="F58" s="106" t="s">
        <v>16</v>
      </c>
    </row>
    <row r="59" spans="1:6" x14ac:dyDescent="0.3">
      <c r="A59" s="65" t="s">
        <v>165</v>
      </c>
      <c r="B59" s="65" t="s">
        <v>166</v>
      </c>
      <c r="C59" s="67" t="s">
        <v>167</v>
      </c>
      <c r="D59" s="106" t="s">
        <v>15</v>
      </c>
      <c r="E59" s="106"/>
      <c r="F59" s="106" t="s">
        <v>16</v>
      </c>
    </row>
    <row r="60" spans="1:6" x14ac:dyDescent="0.3">
      <c r="A60" s="65" t="s">
        <v>168</v>
      </c>
      <c r="B60" s="65" t="s">
        <v>169</v>
      </c>
      <c r="C60" s="67" t="s">
        <v>170</v>
      </c>
      <c r="D60" s="106" t="s">
        <v>15</v>
      </c>
      <c r="E60" s="106"/>
      <c r="F60" s="106" t="s">
        <v>16</v>
      </c>
    </row>
    <row r="61" spans="1:6" x14ac:dyDescent="0.3">
      <c r="A61" s="65" t="s">
        <v>171</v>
      </c>
      <c r="B61" s="65" t="s">
        <v>172</v>
      </c>
      <c r="C61" s="67" t="s">
        <v>173</v>
      </c>
      <c r="D61" s="106" t="s">
        <v>14</v>
      </c>
      <c r="E61" s="106"/>
      <c r="F61" s="106" t="s">
        <v>16</v>
      </c>
    </row>
    <row r="62" spans="1:6" x14ac:dyDescent="0.3">
      <c r="A62" s="65" t="s">
        <v>174</v>
      </c>
      <c r="B62" s="65" t="s">
        <v>175</v>
      </c>
      <c r="C62" s="67" t="s">
        <v>176</v>
      </c>
      <c r="D62" s="106" t="s">
        <v>15</v>
      </c>
      <c r="F62" s="106" t="s">
        <v>20</v>
      </c>
    </row>
    <row r="63" spans="1:6" x14ac:dyDescent="0.3">
      <c r="A63" s="65" t="s">
        <v>177</v>
      </c>
      <c r="B63" s="65" t="s">
        <v>178</v>
      </c>
      <c r="C63" s="67" t="s">
        <v>179</v>
      </c>
      <c r="D63" s="106" t="s">
        <v>15</v>
      </c>
      <c r="F63" s="106" t="s">
        <v>20</v>
      </c>
    </row>
    <row r="64" spans="1:6" x14ac:dyDescent="0.3">
      <c r="C64" s="67"/>
      <c r="D64" s="106"/>
      <c r="F64" s="106"/>
    </row>
  </sheetData>
  <mergeCells count="5">
    <mergeCell ref="A3:B3"/>
    <mergeCell ref="A4:B4"/>
    <mergeCell ref="A5:F5"/>
    <mergeCell ref="A2:F2"/>
    <mergeCell ref="A1:F1"/>
  </mergeCells>
  <hyperlinks>
    <hyperlink ref="A3" location="Notes!A1" display="Notes" xr:uid="{B15978D5-F871-784A-85E3-6D6DE91E5E1A}"/>
    <hyperlink ref="A4" location="Notes!A1" display="Codes " xr:uid="{5168EBAD-F0D5-8442-BFA1-9BDE4467CF7D}"/>
    <hyperlink ref="D7" location="'IP-Werb 2011'!A1" display="Indira" xr:uid="{A7B269BE-F9CF-F748-8392-5D061EEBABCF}"/>
    <hyperlink ref="D8" location="'IP-Hinkle 2020'!A1" display="Indira" xr:uid="{36CC417D-5AE7-7241-AB07-293BB9E261D8}"/>
    <hyperlink ref="E7" location="'CA-Werb 2011'!A1" display="Camilo" xr:uid="{A1C5BF19-03E1-8442-B73D-EAA94866D4FA}"/>
    <hyperlink ref="E8" location="'CA-Hinkle 2020'!A1" display="Camilo" xr:uid="{62539C9F-C811-0842-941D-6F67A1F60AE6}"/>
    <hyperlink ref="D9" location="'IP-Braga et al (2019)'!A1" display="Indira" xr:uid="{84DAE724-A984-2647-B6F3-488F8EF63439}"/>
    <hyperlink ref="E9" location="'CA - Braga et al 2019'!A1" display="Camilo" xr:uid="{0832A6E2-78EE-DF48-879F-EB4A4AE34711}"/>
    <hyperlink ref="D11" location="'IP-Guerette'!A1" display="Indira" xr:uid="{38C31A1C-478D-EA4B-BBC7-1194352DF0BC}"/>
    <hyperlink ref="E11" location="'CA - Guerette'!A1" display="Camilo" xr:uid="{EFA99FC4-067C-BD4A-9AC5-AC785E116147}"/>
    <hyperlink ref="D10" location="'IP-Erke (2009)'!A1" display="Indira" xr:uid="{6DC6A833-FDC8-454D-9BE9-7711D3F25994}"/>
    <hyperlink ref="E10" location="'CA - Erke (2009)'!A1" display="Camilo" xr:uid="{6C289B41-442A-7C44-878F-FA8AAF1EB73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96902-DB75-47DD-88C2-22CDE87527D9}">
  <sheetPr>
    <tabColor theme="3"/>
  </sheetPr>
  <dimension ref="A1:C103"/>
  <sheetViews>
    <sheetView topLeftCell="A20" zoomScale="80" zoomScaleNormal="80" workbookViewId="0">
      <selection activeCell="I44" sqref="I44"/>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
        <v>28</v>
      </c>
      <c r="C1" s="4"/>
    </row>
    <row r="2" spans="1:3" x14ac:dyDescent="0.3">
      <c r="A2" s="5" t="s">
        <v>531</v>
      </c>
      <c r="B2" s="47" t="s">
        <v>29</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row>
    <row r="8" spans="1:3" x14ac:dyDescent="0.3">
      <c r="A8" s="13" t="s">
        <v>361</v>
      </c>
      <c r="B8" s="12" t="s">
        <v>441</v>
      </c>
    </row>
    <row r="9" spans="1:3" x14ac:dyDescent="0.3">
      <c r="A9" s="13" t="s">
        <v>362</v>
      </c>
      <c r="B9" s="12" t="s">
        <v>430</v>
      </c>
      <c r="C9" s="12" t="s">
        <v>593</v>
      </c>
    </row>
    <row r="10" spans="1:3" x14ac:dyDescent="0.3">
      <c r="A10" s="13" t="s">
        <v>363</v>
      </c>
      <c r="B10" s="12" t="s">
        <v>430</v>
      </c>
      <c r="C10" s="12" t="s">
        <v>593</v>
      </c>
    </row>
    <row r="11" spans="1:3" x14ac:dyDescent="0.3">
      <c r="A11" s="36" t="s">
        <v>461</v>
      </c>
      <c r="B11" s="34" t="str">
        <f>IF(AND(B7="Yes", B8="Yes", B9="Yes", B10="Yes"), "YES",
 IF(AND(B7="No", B8="No", B9="No", B10="No"), "NO",
 "PARTIALLY"))</f>
        <v>PARTIALLY</v>
      </c>
      <c r="C11" s="14"/>
    </row>
    <row r="12" spans="1:3" x14ac:dyDescent="0.3">
      <c r="A12" s="15" t="s">
        <v>364</v>
      </c>
      <c r="B12" s="16"/>
      <c r="C12" s="16"/>
    </row>
    <row r="13" spans="1:3" x14ac:dyDescent="0.3">
      <c r="A13" s="17" t="s">
        <v>462</v>
      </c>
      <c r="B13" s="33" t="s">
        <v>457</v>
      </c>
      <c r="C13" s="33" t="s">
        <v>458</v>
      </c>
    </row>
    <row r="14" spans="1:3" x14ac:dyDescent="0.3">
      <c r="A14" s="18" t="s">
        <v>463</v>
      </c>
      <c r="B14" s="12" t="s">
        <v>441</v>
      </c>
      <c r="C14" s="12" t="s">
        <v>594</v>
      </c>
    </row>
    <row r="15" spans="1:3" x14ac:dyDescent="0.3">
      <c r="A15" s="18" t="s">
        <v>464</v>
      </c>
      <c r="B15" s="12" t="s">
        <v>430</v>
      </c>
      <c r="C15" s="12" t="s">
        <v>594</v>
      </c>
    </row>
    <row r="16" spans="1:3" ht="39.6" x14ac:dyDescent="0.3">
      <c r="A16" s="19" t="s">
        <v>465</v>
      </c>
      <c r="B16" s="12" t="s">
        <v>430</v>
      </c>
      <c r="C16" s="12" t="s">
        <v>593</v>
      </c>
    </row>
    <row r="17" spans="1:3" x14ac:dyDescent="0.3">
      <c r="A17" s="18" t="s">
        <v>466</v>
      </c>
      <c r="B17" s="12" t="s">
        <v>430</v>
      </c>
      <c r="C17" s="12" t="s">
        <v>594</v>
      </c>
    </row>
    <row r="18" spans="1:3" x14ac:dyDescent="0.3">
      <c r="A18" s="18" t="s">
        <v>467</v>
      </c>
      <c r="B18" s="12" t="s">
        <v>435</v>
      </c>
      <c r="C18" s="12" t="s">
        <v>594</v>
      </c>
    </row>
    <row r="19" spans="1:3" x14ac:dyDescent="0.3">
      <c r="A19" s="36" t="s">
        <v>468</v>
      </c>
      <c r="B19" s="34" t="str">
        <f>IF(AND(B14="Yes", B15="Yes", B16="Yes", B17="Yes", B18="Yes"), "YES",
 IF(AND(B16="Yes", B17="Yes"), "PARTIALLY",
 "NO"))</f>
        <v>PARTIALLY</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s="12"/>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t="s">
        <v>457</v>
      </c>
      <c r="C25" s="33" t="s">
        <v>458</v>
      </c>
    </row>
    <row r="26" spans="1:3" x14ac:dyDescent="0.3">
      <c r="A26" s="74" t="s">
        <v>471</v>
      </c>
      <c r="B26" s="12" t="s">
        <v>435</v>
      </c>
      <c r="C26" s="12" t="s">
        <v>595</v>
      </c>
    </row>
    <row r="27" spans="1:3" ht="31.2" x14ac:dyDescent="0.3">
      <c r="A27" s="13" t="s">
        <v>377</v>
      </c>
      <c r="B27" s="59" t="s">
        <v>441</v>
      </c>
      <c r="C27" s="51" t="s">
        <v>596</v>
      </c>
    </row>
    <row r="28" spans="1:3" x14ac:dyDescent="0.3">
      <c r="A28" s="13" t="s">
        <v>378</v>
      </c>
      <c r="B28" s="12" t="s">
        <v>441</v>
      </c>
      <c r="C28" s="12"/>
    </row>
    <row r="29" spans="1:3" x14ac:dyDescent="0.3">
      <c r="A29" s="36" t="s">
        <v>472</v>
      </c>
      <c r="B29" s="14" t="str">
        <f>IF(
    AND(TRIM(B26)="Yes", TRIM(B27)="Yes"),
    IF(
        OR(
            TRIM(B28)="Yes",
            TRIM(B28)="Not Applicable"
        ),
        "YES",
        IF(TRIM(B28)="", "PARTIALLY", "NO")
    ),
    IF(
        OR(
            AND(TRIM(B26)="Yes", TRIM(B27)="Partially"),
            AND(TRIM(B26)="Partially", TRIM(B27)="Yes")
        ),
        "PARTIALLY",
        "NO"
    )
)</f>
        <v>NO</v>
      </c>
      <c r="C29" s="14"/>
    </row>
    <row r="30" spans="1:3" x14ac:dyDescent="0.3">
      <c r="A30" s="15" t="s">
        <v>379</v>
      </c>
      <c r="B30" s="21" t="s">
        <v>457</v>
      </c>
      <c r="C30" s="21" t="s">
        <v>458</v>
      </c>
    </row>
    <row r="31" spans="1:3" x14ac:dyDescent="0.3">
      <c r="A31" s="75" t="s">
        <v>473</v>
      </c>
      <c r="B31" s="12"/>
      <c r="C31" s="12"/>
    </row>
    <row r="32" spans="1:3" x14ac:dyDescent="0.3">
      <c r="A32" s="38" t="s">
        <v>382</v>
      </c>
      <c r="B32" s="12"/>
      <c r="C32" s="12"/>
    </row>
    <row r="33" spans="1:3" ht="39.6" x14ac:dyDescent="0.3">
      <c r="A33" s="22" t="s">
        <v>474</v>
      </c>
      <c r="B33" s="12"/>
      <c r="C33" s="12"/>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c r="C39" s="12"/>
    </row>
    <row r="40" spans="1:3" x14ac:dyDescent="0.3">
      <c r="A40" s="74" t="s">
        <v>479</v>
      </c>
      <c r="B40" s="12"/>
      <c r="C40" s="12"/>
    </row>
    <row r="41" spans="1:3" x14ac:dyDescent="0.3">
      <c r="A41" s="74" t="s">
        <v>480</v>
      </c>
      <c r="B41" s="12"/>
      <c r="C41" s="12"/>
    </row>
    <row r="42" spans="1:3" x14ac:dyDescent="0.3">
      <c r="A42" s="74" t="s">
        <v>481</v>
      </c>
      <c r="B42" s="12"/>
      <c r="C42" s="12"/>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12"/>
      <c r="C48" s="12"/>
    </row>
    <row r="49" spans="1:3" ht="26.4" x14ac:dyDescent="0.3">
      <c r="A49" s="78" t="s">
        <v>485</v>
      </c>
      <c r="B49" s="12"/>
      <c r="C49" s="12"/>
    </row>
    <row r="50" spans="1:3" x14ac:dyDescent="0.3">
      <c r="A50" s="78" t="s">
        <v>486</v>
      </c>
      <c r="B50" s="12"/>
      <c r="C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c r="C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Can't tell</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2"/>
      <c r="C79" s="12"/>
    </row>
    <row r="80" spans="1:3" x14ac:dyDescent="0.3">
      <c r="A80" s="43" t="s">
        <v>514</v>
      </c>
      <c r="B80" s="14" t="str">
        <f>IF(OR(B79="Not applicable",B79="YES"),
   "Not applicable",
   IF(B76="Yes",
      "Unit of analysis errors addressed",
      IF(OR(B77="Yes", B78="Yes"),
         "Unit of analysis errors not addressed",
         "Can't tell")))</f>
        <v>Can't tell</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c r="C83" s="12"/>
    </row>
    <row r="84" spans="1:3" x14ac:dyDescent="0.3">
      <c r="A84" s="78" t="s">
        <v>517</v>
      </c>
      <c r="B84" s="12"/>
      <c r="C84" s="52"/>
    </row>
    <row r="85" spans="1:3" x14ac:dyDescent="0.3">
      <c r="A85" s="81"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74" t="s">
        <v>519</v>
      </c>
      <c r="B87" s="12"/>
      <c r="C87" s="12"/>
    </row>
    <row r="88" spans="1:3" x14ac:dyDescent="0.3">
      <c r="A88" s="74" t="s">
        <v>520</v>
      </c>
      <c r="B88" s="12"/>
      <c r="C88" s="12"/>
    </row>
    <row r="89" spans="1:3" x14ac:dyDescent="0.3">
      <c r="A89" s="28" t="s">
        <v>521</v>
      </c>
      <c r="B89" s="12"/>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NO</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12"/>
    </row>
    <row r="97" spans="1:3" x14ac:dyDescent="0.3">
      <c r="A97" s="288" t="s">
        <v>527</v>
      </c>
      <c r="B97" s="288"/>
      <c r="C97" s="288"/>
    </row>
    <row r="98" spans="1:3" x14ac:dyDescent="0.3">
      <c r="A98" s="85" t="s">
        <v>586</v>
      </c>
      <c r="B98" s="32" t="s">
        <v>457</v>
      </c>
      <c r="C98" s="32" t="s">
        <v>458</v>
      </c>
    </row>
    <row r="99" spans="1:3" x14ac:dyDescent="0.3">
      <c r="A99" s="15" t="s">
        <v>418</v>
      </c>
      <c r="B99" s="83"/>
      <c r="C99" s="83"/>
    </row>
    <row r="100" spans="1:3" x14ac:dyDescent="0.3">
      <c r="A100" s="15" t="s">
        <v>419</v>
      </c>
      <c r="B100" s="83"/>
      <c r="C100" s="83"/>
    </row>
    <row r="101" spans="1:3" ht="15.6" customHeight="1" x14ac:dyDescent="0.3">
      <c r="A101" s="85" t="s">
        <v>421</v>
      </c>
      <c r="B101" s="32" t="s">
        <v>457</v>
      </c>
      <c r="C101" s="32" t="s">
        <v>458</v>
      </c>
    </row>
    <row r="102" spans="1:3" ht="46.8" x14ac:dyDescent="0.3">
      <c r="A102" s="82" t="s">
        <v>566</v>
      </c>
      <c r="B102" s="56" t="s">
        <v>432</v>
      </c>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36 B85 B94 B96 B80:B81" xr:uid="{CBF97552-58D2-45F1-B71D-CF8B53F9C8C8}"/>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C3DAB513-541D-4026-B9E4-55F1DB7C8308}">
          <x14:formula1>
            <xm:f>Codes!$E$2:$E$4</xm:f>
          </x14:formula1>
          <xm:sqref>B102</xm:sqref>
        </x14:dataValidation>
        <x14:dataValidation type="list" allowBlank="1" showInputMessage="1" showErrorMessage="1" xr:uid="{108971B5-5F15-4699-94C0-29569AF2099E}">
          <x14:formula1>
            <xm:f>Codes!$C$2:$C$6</xm:f>
          </x14:formula1>
          <xm:sqref>B28</xm:sqref>
        </x14:dataValidation>
        <x14:dataValidation type="list" allowBlank="1" showInputMessage="1" showErrorMessage="1" xr:uid="{01D69685-899B-4A9F-82D5-E7D1D92C19E2}">
          <x14:formula1>
            <xm:f>Codes!$B$2:$B$5</xm:f>
          </x14:formula1>
          <xm:sqref>B22</xm:sqref>
        </x14:dataValidation>
        <x14:dataValidation type="list" allowBlank="1" showInputMessage="1" showErrorMessage="1" xr:uid="{AA6BA0D9-7BAC-4EC1-A12B-9DB6EC1BBF75}">
          <x14:formula1>
            <xm:f>Codes!$C$2:$C$5</xm:f>
          </x14:formula1>
          <xm:sqref>B83:B84 B31:B33 B39:B42 B45 B48:B50 B54:B64 B67:B73 B76:B79 B87:B93</xm:sqref>
        </x14:dataValidation>
        <x14:dataValidation type="list" allowBlank="1" showInputMessage="1" showErrorMessage="1" xr:uid="{C84DBA6A-82E4-4B2B-BA9F-0B7DE66704B5}">
          <x14:formula1>
            <xm:f>Codes!$A$2:$A$5</xm:f>
          </x14:formula1>
          <xm:sqref>B7:B10 B26:B27 B14:B18</xm:sqref>
        </x14:dataValidation>
        <x14:dataValidation type="list" allowBlank="1" showInputMessage="1" showErrorMessage="1" xr:uid="{2774AC14-4C29-4485-83AB-91FD4E08BEE0}">
          <x14:formula1>
            <xm:f>Codes!$F$2:$F$7</xm:f>
          </x14:formula1>
          <xm:sqref>B99</xm:sqref>
        </x14:dataValidation>
        <x14:dataValidation type="list" allowBlank="1" showInputMessage="1" showErrorMessage="1" xr:uid="{59E8AA96-4DBE-434F-A841-E8B736B62324}">
          <x14:formula1>
            <xm:f>Codes!$G$2:$G$4</xm:f>
          </x14:formula1>
          <xm:sqref>B100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A2901-2465-4EC3-A164-9F514F172BEB}">
  <sheetPr>
    <tabColor theme="3"/>
  </sheetPr>
  <dimension ref="A1:C103"/>
  <sheetViews>
    <sheetView topLeftCell="A20" zoomScaleNormal="100" workbookViewId="0">
      <selection activeCell="I44" sqref="I44"/>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
        <v>34</v>
      </c>
      <c r="C1" s="4"/>
    </row>
    <row r="2" spans="1:3" x14ac:dyDescent="0.3">
      <c r="A2" s="5" t="s">
        <v>531</v>
      </c>
      <c r="B2" s="47" t="s">
        <v>35</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597</v>
      </c>
    </row>
    <row r="8" spans="1:3" x14ac:dyDescent="0.3">
      <c r="A8" s="13" t="s">
        <v>361</v>
      </c>
      <c r="B8" s="12" t="s">
        <v>430</v>
      </c>
      <c r="C8" t="s">
        <v>598</v>
      </c>
    </row>
    <row r="9" spans="1:3" x14ac:dyDescent="0.3">
      <c r="A9" s="13" t="s">
        <v>362</v>
      </c>
      <c r="B9" s="12" t="s">
        <v>430</v>
      </c>
      <c r="C9" s="12" t="s">
        <v>598</v>
      </c>
    </row>
    <row r="10" spans="1:3" x14ac:dyDescent="0.3">
      <c r="A10" s="13" t="s">
        <v>363</v>
      </c>
      <c r="B10" s="12" t="s">
        <v>430</v>
      </c>
      <c r="C10" s="12" t="s">
        <v>599</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2" t="s">
        <v>430</v>
      </c>
      <c r="C14" s="12" t="s">
        <v>599</v>
      </c>
    </row>
    <row r="15" spans="1:3" x14ac:dyDescent="0.3">
      <c r="A15" s="18" t="s">
        <v>464</v>
      </c>
      <c r="B15" s="12" t="s">
        <v>430</v>
      </c>
      <c r="C15" s="12" t="s">
        <v>599</v>
      </c>
    </row>
    <row r="16" spans="1:3" ht="39.6" x14ac:dyDescent="0.3">
      <c r="A16" s="19" t="s">
        <v>465</v>
      </c>
      <c r="B16" s="12" t="s">
        <v>430</v>
      </c>
      <c r="C16" s="12" t="s">
        <v>599</v>
      </c>
    </row>
    <row r="17" spans="1:3" x14ac:dyDescent="0.3">
      <c r="A17" s="18" t="s">
        <v>466</v>
      </c>
      <c r="B17" s="12" t="s">
        <v>430</v>
      </c>
      <c r="C17" s="12" t="s">
        <v>599</v>
      </c>
    </row>
    <row r="18" spans="1:3" x14ac:dyDescent="0.3">
      <c r="A18" s="18" t="s">
        <v>467</v>
      </c>
      <c r="B18" s="12" t="s">
        <v>436</v>
      </c>
      <c r="C18" s="12"/>
    </row>
    <row r="19" spans="1:3" x14ac:dyDescent="0.3">
      <c r="A19" s="36" t="s">
        <v>468</v>
      </c>
      <c r="B19" s="34" t="str">
        <f>IF(AND(B14="Yes", B15="Yes", B16="Yes", B17="Yes", B18="Yes"), "YES",
 IF(AND(B16="Yes", B17="Yes"), "PARTIALLY",
 "NO"))</f>
        <v>PARTIALLY</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s="12" t="s">
        <v>597</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t="s">
        <v>457</v>
      </c>
      <c r="C25" s="33" t="s">
        <v>458</v>
      </c>
    </row>
    <row r="26" spans="1:3" x14ac:dyDescent="0.3">
      <c r="A26" s="74" t="s">
        <v>471</v>
      </c>
      <c r="B26" s="12" t="s">
        <v>430</v>
      </c>
      <c r="C26" s="12" t="s">
        <v>599</v>
      </c>
    </row>
    <row r="27" spans="1:3" x14ac:dyDescent="0.3">
      <c r="A27" s="13" t="s">
        <v>377</v>
      </c>
      <c r="B27" s="111" t="s">
        <v>430</v>
      </c>
      <c r="C27" s="51" t="s">
        <v>600</v>
      </c>
    </row>
    <row r="28" spans="1:3" x14ac:dyDescent="0.3">
      <c r="A28" s="13" t="s">
        <v>378</v>
      </c>
      <c r="B28" s="12" t="s">
        <v>430</v>
      </c>
      <c r="C28" s="12" t="s">
        <v>601</v>
      </c>
    </row>
    <row r="29" spans="1:3" x14ac:dyDescent="0.3">
      <c r="A29" s="36" t="s">
        <v>472</v>
      </c>
      <c r="B29" s="14" t="str">
        <f>IF(
    AND(TRIM(B26)="Yes", TRIM(B27)="Yes"),
    IF(
        OR(
            TRIM(B28)="Yes",
            TRIM(B28)="Not Applicable"
        ),
        "YES",
        IF(TRIM(B28)="", "PARTIALLY", "NO")
    ),
    IF(
        OR(
            AND(TRIM(B26)="Yes", TRIM(B27)="Partially"),
            AND(TRIM(B26)="Partially", TRIM(B27)="Yes")
        ),
        "PARTIALLY",
        "NO"
    )
)</f>
        <v>YES</v>
      </c>
      <c r="C29" s="14"/>
    </row>
    <row r="30" spans="1:3" x14ac:dyDescent="0.3">
      <c r="A30" s="15" t="s">
        <v>379</v>
      </c>
      <c r="B30" s="21" t="s">
        <v>457</v>
      </c>
      <c r="C30" s="21" t="s">
        <v>458</v>
      </c>
    </row>
    <row r="31" spans="1:3" x14ac:dyDescent="0.3">
      <c r="A31" s="75" t="s">
        <v>473</v>
      </c>
      <c r="B31" s="12" t="s">
        <v>430</v>
      </c>
      <c r="C31" s="12" t="s">
        <v>602</v>
      </c>
    </row>
    <row r="32" spans="1:3" x14ac:dyDescent="0.3">
      <c r="A32" s="38" t="s">
        <v>382</v>
      </c>
      <c r="B32" s="12" t="s">
        <v>430</v>
      </c>
      <c r="C32" s="12" t="s">
        <v>603</v>
      </c>
    </row>
    <row r="33" spans="1:3" ht="39.6" x14ac:dyDescent="0.3">
      <c r="A33" s="22" t="s">
        <v>474</v>
      </c>
      <c r="B33" s="12" t="s">
        <v>430</v>
      </c>
      <c r="C33" s="12" t="s">
        <v>602</v>
      </c>
    </row>
    <row r="34" spans="1:3" x14ac:dyDescent="0.3">
      <c r="A34" s="36" t="s">
        <v>475</v>
      </c>
      <c r="B34" s="14" t="str">
        <f>IF(AND(TRIM(B31)="Yes", TRIM(B32)="Yes", TRIM(B33)="Yes"),
    "YES",
    IF(OR(
        AND(TRIM(B31)="Yes", TRIM(B32)="Yes", TRIM(B33)="Partially"),
        AND(TRIM(B31)="Yes", TRIM(B33)="Yes")
    ),
    "PARTIALLY",
    "NO")
)</f>
        <v>YES</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Medium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t="s">
        <v>430</v>
      </c>
      <c r="C39" s="12" t="s">
        <v>599</v>
      </c>
    </row>
    <row r="40" spans="1:3" x14ac:dyDescent="0.3">
      <c r="A40" s="74" t="s">
        <v>479</v>
      </c>
      <c r="B40" s="12" t="s">
        <v>430</v>
      </c>
      <c r="C40" s="12" t="s">
        <v>599</v>
      </c>
    </row>
    <row r="41" spans="1:3" x14ac:dyDescent="0.3">
      <c r="A41" s="74" t="s">
        <v>480</v>
      </c>
      <c r="B41" s="12" t="s">
        <v>430</v>
      </c>
      <c r="C41" s="12" t="s">
        <v>600</v>
      </c>
    </row>
    <row r="42" spans="1:3" ht="31.2" x14ac:dyDescent="0.3">
      <c r="A42" s="74" t="s">
        <v>481</v>
      </c>
      <c r="B42" s="12" t="s">
        <v>430</v>
      </c>
      <c r="C42" s="51" t="s">
        <v>604</v>
      </c>
    </row>
    <row r="43" spans="1:3" x14ac:dyDescent="0.3">
      <c r="A43" s="76" t="s">
        <v>482</v>
      </c>
      <c r="B43" s="14" t="str">
        <f>IF(OR(B39="Not applicable", B40="Not applicable", B41="Not applicable", B42="Not applicable"), "NOT APPLICABLE",
 IF(AND(B39="Yes", B40="Yes", B41="Yes", B42="Yes"), "YES",
  IF(AND(B39="Yes", B42="Yes"), "PARTIALLY",
   "NO")))</f>
        <v>YES</v>
      </c>
      <c r="C43" s="14"/>
    </row>
    <row r="44" spans="1:3" ht="15.6" customHeight="1" x14ac:dyDescent="0.3">
      <c r="A44" s="289" t="s">
        <v>395</v>
      </c>
      <c r="B44" s="21" t="s">
        <v>457</v>
      </c>
      <c r="C44" s="21" t="s">
        <v>458</v>
      </c>
    </row>
    <row r="45" spans="1:3" x14ac:dyDescent="0.3">
      <c r="A45" s="289"/>
      <c r="B45" s="54" t="s">
        <v>430</v>
      </c>
      <c r="C45" s="54" t="s">
        <v>605</v>
      </c>
    </row>
    <row r="46" spans="1:3" x14ac:dyDescent="0.3">
      <c r="A46" s="36" t="s">
        <v>483</v>
      </c>
      <c r="B46" s="34" t="str">
        <f>IF(AND(B45="Yes"), "YES",
 IF(AND(B45="Can't tell"), "CAN'T TELL",
 "NO"))</f>
        <v>YES</v>
      </c>
      <c r="C46" s="14"/>
    </row>
    <row r="47" spans="1:3" x14ac:dyDescent="0.3">
      <c r="A47" s="24" t="s">
        <v>398</v>
      </c>
      <c r="B47" s="31" t="s">
        <v>457</v>
      </c>
      <c r="C47" s="31" t="s">
        <v>458</v>
      </c>
    </row>
    <row r="48" spans="1:3" ht="26.4" x14ac:dyDescent="0.3">
      <c r="A48" s="77" t="s">
        <v>484</v>
      </c>
      <c r="B48" s="12" t="s">
        <v>430</v>
      </c>
      <c r="C48" s="12" t="s">
        <v>606</v>
      </c>
    </row>
    <row r="49" spans="1:3" ht="26.4" x14ac:dyDescent="0.3">
      <c r="A49" s="78" t="s">
        <v>485</v>
      </c>
      <c r="B49" s="12" t="s">
        <v>430</v>
      </c>
      <c r="C49" s="12" t="s">
        <v>607</v>
      </c>
    </row>
    <row r="50" spans="1:3" x14ac:dyDescent="0.3">
      <c r="A50" s="78" t="s">
        <v>486</v>
      </c>
      <c r="B50" s="12" t="s">
        <v>430</v>
      </c>
      <c r="C50" s="12" t="s">
        <v>608</v>
      </c>
    </row>
    <row r="51" spans="1:3" x14ac:dyDescent="0.3">
      <c r="A51" s="36" t="s">
        <v>487</v>
      </c>
      <c r="B51" s="34" t="str">
        <f>IF(AND(B48="Not applicable", B49="Not applicable", B50="Not applicable"),
   "NOT APPLICABLE",
   IF(AND(B48="Yes", B49="Yes", OR(B50="Yes", B50="Not applicable")),
      "YES",
      IF(B48="Yes",
         "PARTIALLY",
         "NO")))</f>
        <v>YES</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t="s">
        <v>430</v>
      </c>
      <c r="C58" s="12" t="s">
        <v>605</v>
      </c>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t="s">
        <v>430</v>
      </c>
      <c r="C69" s="12" t="s">
        <v>609</v>
      </c>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Appropriate weights</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11" t="s">
        <v>430</v>
      </c>
      <c r="C79" s="111"/>
    </row>
    <row r="80" spans="1:3" x14ac:dyDescent="0.3">
      <c r="A80" s="43" t="s">
        <v>514</v>
      </c>
      <c r="B80" s="86" t="str">
        <f>IF(OR(B79="Not applicable",B79="YES"),
   "Not applicable",
   IF(B76="Yes",
      "Unit of analysis errors addressed",
      IF(OR(B77="Yes", B78="Yes"),
         "Unit of analysis errors not addressed",
         "Can't tell")))</f>
        <v>Not applicable</v>
      </c>
      <c r="C80" s="14"/>
    </row>
    <row r="81" spans="1:3" x14ac:dyDescent="0.3">
      <c r="A81" s="42" t="s">
        <v>515</v>
      </c>
      <c r="B81" s="86"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YES</v>
      </c>
      <c r="C81" s="14"/>
    </row>
    <row r="82" spans="1:3" x14ac:dyDescent="0.3">
      <c r="A82" s="15" t="s">
        <v>408</v>
      </c>
      <c r="B82" s="21" t="s">
        <v>457</v>
      </c>
      <c r="C82" s="21" t="s">
        <v>458</v>
      </c>
    </row>
    <row r="83" spans="1:3" ht="26.4" x14ac:dyDescent="0.3">
      <c r="A83" s="78" t="s">
        <v>516</v>
      </c>
      <c r="B83" s="12" t="s">
        <v>430</v>
      </c>
      <c r="C83" s="12" t="s">
        <v>603</v>
      </c>
    </row>
    <row r="84" spans="1:3" x14ac:dyDescent="0.3">
      <c r="A84" s="78" t="s">
        <v>517</v>
      </c>
      <c r="B84" s="12" t="s">
        <v>441</v>
      </c>
      <c r="C84" s="12" t="s">
        <v>610</v>
      </c>
    </row>
    <row r="85" spans="1:3" x14ac:dyDescent="0.3">
      <c r="A85" s="81" t="s">
        <v>518</v>
      </c>
      <c r="B85" s="14" t="str">
        <f>IF(OR(B83="Not applicable", B84="Not applicable"),
   "NOT APPLICABLE",
   IF(AND(B83="Yes", B84="Yes"),
      "YES",
      IF(OR(B83="Yes", B84="Yes", B83="Partially", B84="Partially"),
         "PARTIALLY",
         "NO")))</f>
        <v>PARTIALLY</v>
      </c>
      <c r="C85" s="14"/>
    </row>
    <row r="86" spans="1:3" x14ac:dyDescent="0.3">
      <c r="A86" s="29" t="s">
        <v>412</v>
      </c>
      <c r="B86" s="21" t="s">
        <v>457</v>
      </c>
      <c r="C86" s="21" t="s">
        <v>458</v>
      </c>
    </row>
    <row r="87" spans="1:3" x14ac:dyDescent="0.3">
      <c r="A87" s="74" t="s">
        <v>519</v>
      </c>
      <c r="B87" s="12" t="s">
        <v>430</v>
      </c>
      <c r="C87" s="12" t="s">
        <v>611</v>
      </c>
    </row>
    <row r="88" spans="1:3" x14ac:dyDescent="0.3">
      <c r="A88" s="74" t="s">
        <v>520</v>
      </c>
      <c r="B88" s="12" t="s">
        <v>435</v>
      </c>
      <c r="C88" s="12" t="s">
        <v>612</v>
      </c>
    </row>
    <row r="89" spans="1:3" x14ac:dyDescent="0.3">
      <c r="A89" s="28" t="s">
        <v>521</v>
      </c>
      <c r="B89" s="12"/>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PARTIALLY</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Medium confidence</v>
      </c>
      <c r="C96" s="51" t="s">
        <v>613</v>
      </c>
    </row>
    <row r="97" spans="1:3" x14ac:dyDescent="0.3">
      <c r="A97" s="288" t="s">
        <v>527</v>
      </c>
      <c r="B97" s="288"/>
      <c r="C97" s="288"/>
    </row>
    <row r="98" spans="1:3" x14ac:dyDescent="0.3">
      <c r="A98" s="85" t="s">
        <v>586</v>
      </c>
      <c r="B98" s="32" t="s">
        <v>457</v>
      </c>
      <c r="C98" s="32" t="s">
        <v>458</v>
      </c>
    </row>
    <row r="99" spans="1:3" x14ac:dyDescent="0.3">
      <c r="A99" s="15" t="s">
        <v>418</v>
      </c>
      <c r="B99" s="83"/>
      <c r="C99" s="83"/>
    </row>
    <row r="100" spans="1:3" x14ac:dyDescent="0.3">
      <c r="A100" s="15" t="s">
        <v>419</v>
      </c>
      <c r="B100" s="83"/>
      <c r="C100" s="83"/>
    </row>
    <row r="101" spans="1:3" ht="15.6" customHeight="1" x14ac:dyDescent="0.3">
      <c r="A101" s="85" t="s">
        <v>421</v>
      </c>
      <c r="B101" s="32" t="s">
        <v>457</v>
      </c>
      <c r="C101" s="32" t="s">
        <v>458</v>
      </c>
    </row>
    <row r="102" spans="1:3" ht="46.8" x14ac:dyDescent="0.3">
      <c r="A102" s="82" t="s">
        <v>566</v>
      </c>
      <c r="B102" s="56" t="s">
        <v>438</v>
      </c>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80:B81 B85 B94 B96 B36" xr:uid="{1715F2F9-2987-46F5-8C7D-4A846E8535AB}"/>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6C3D2C20-BBD6-45F5-B36E-AFBA140644A4}">
          <x14:formula1>
            <xm:f>Codes!$G$2:$G$4</xm:f>
          </x14:formula1>
          <xm:sqref>B100</xm:sqref>
        </x14:dataValidation>
        <x14:dataValidation type="list" allowBlank="1" showInputMessage="1" showErrorMessage="1" xr:uid="{3CB40B27-97CD-4DCD-8059-141D765E39DF}">
          <x14:formula1>
            <xm:f>Codes!$F$2:$F$7</xm:f>
          </x14:formula1>
          <xm:sqref>B99</xm:sqref>
        </x14:dataValidation>
        <x14:dataValidation type="list" allowBlank="1" showInputMessage="1" showErrorMessage="1" xr:uid="{20D99A60-8871-44F6-8B19-6E33BBB67C17}">
          <x14:formula1>
            <xm:f>Codes!$A$2:$A$5</xm:f>
          </x14:formula1>
          <xm:sqref>B7:B10 B26:B27 B14:B18</xm:sqref>
        </x14:dataValidation>
        <x14:dataValidation type="list" allowBlank="1" showInputMessage="1" showErrorMessage="1" xr:uid="{04890777-DCE9-4DFF-8B64-921C0867574B}">
          <x14:formula1>
            <xm:f>Codes!$C$2:$C$5</xm:f>
          </x14:formula1>
          <xm:sqref>B87:B93 B31:B33 B39:B42 B45 B48:B50 B54:B64 B67:B73 B76:B79 B83:B84</xm:sqref>
        </x14:dataValidation>
        <x14:dataValidation type="list" allowBlank="1" showInputMessage="1" showErrorMessage="1" xr:uid="{041C0926-B4F8-4760-BB80-05E72A6D7217}">
          <x14:formula1>
            <xm:f>Codes!$B$2:$B$5</xm:f>
          </x14:formula1>
          <xm:sqref>B22</xm:sqref>
        </x14:dataValidation>
        <x14:dataValidation type="list" allowBlank="1" showInputMessage="1" showErrorMessage="1" xr:uid="{A23FDA0C-0734-4219-96A2-A6721F617D9A}">
          <x14:formula1>
            <xm:f>Codes!$C$2:$C$6</xm:f>
          </x14:formula1>
          <xm:sqref>B28</xm:sqref>
        </x14:dataValidation>
        <x14:dataValidation type="list" allowBlank="1" showInputMessage="1" showErrorMessage="1" xr:uid="{42E8ABCF-643F-4ACD-81A3-D1E8ACD3A8DD}">
          <x14:formula1>
            <xm:f>Codes!$E$2:$E$4</xm:f>
          </x14:formula1>
          <xm:sqref>B102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F7313-61D9-4698-BCFF-505A2AF9E7EB}">
  <sheetPr>
    <tabColor theme="3"/>
  </sheetPr>
  <dimension ref="A1:C103"/>
  <sheetViews>
    <sheetView topLeftCell="A21" zoomScale="70" zoomScaleNormal="70" workbookViewId="0">
      <selection activeCell="I44" sqref="I44"/>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
        <v>614</v>
      </c>
      <c r="C1" s="4"/>
    </row>
    <row r="2" spans="1:3" x14ac:dyDescent="0.3">
      <c r="A2" s="5" t="s">
        <v>531</v>
      </c>
      <c r="B2" s="47" t="s">
        <v>615</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616</v>
      </c>
    </row>
    <row r="8" spans="1:3" x14ac:dyDescent="0.3">
      <c r="A8" s="13" t="s">
        <v>361</v>
      </c>
      <c r="B8" s="12" t="s">
        <v>430</v>
      </c>
      <c r="C8" t="s">
        <v>617</v>
      </c>
    </row>
    <row r="9" spans="1:3" x14ac:dyDescent="0.3">
      <c r="A9" s="13" t="s">
        <v>362</v>
      </c>
      <c r="B9" s="12" t="s">
        <v>430</v>
      </c>
      <c r="C9" s="12" t="s">
        <v>618</v>
      </c>
    </row>
    <row r="10" spans="1:3" x14ac:dyDescent="0.3">
      <c r="A10" s="13" t="s">
        <v>363</v>
      </c>
      <c r="B10" s="12" t="s">
        <v>430</v>
      </c>
      <c r="C10" s="12" t="s">
        <v>619</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2" t="s">
        <v>435</v>
      </c>
      <c r="C14" s="12" t="s">
        <v>620</v>
      </c>
    </row>
    <row r="15" spans="1:3" x14ac:dyDescent="0.3">
      <c r="A15" s="18" t="s">
        <v>464</v>
      </c>
      <c r="B15" s="12" t="s">
        <v>430</v>
      </c>
      <c r="C15" s="12" t="s">
        <v>621</v>
      </c>
    </row>
    <row r="16" spans="1:3" ht="39.6" x14ac:dyDescent="0.3">
      <c r="A16" s="19" t="s">
        <v>465</v>
      </c>
      <c r="B16" s="12" t="s">
        <v>430</v>
      </c>
      <c r="C16" s="12" t="s">
        <v>622</v>
      </c>
    </row>
    <row r="17" spans="1:3" x14ac:dyDescent="0.3">
      <c r="A17" s="18" t="s">
        <v>466</v>
      </c>
      <c r="B17" s="12" t="s">
        <v>430</v>
      </c>
      <c r="C17" s="12" t="s">
        <v>621</v>
      </c>
    </row>
    <row r="18" spans="1:3" x14ac:dyDescent="0.3">
      <c r="A18" s="18" t="s">
        <v>467</v>
      </c>
      <c r="B18" s="12" t="s">
        <v>430</v>
      </c>
      <c r="C18" s="12" t="s">
        <v>623</v>
      </c>
    </row>
    <row r="19" spans="1:3" x14ac:dyDescent="0.3">
      <c r="A19" s="36" t="s">
        <v>468</v>
      </c>
      <c r="B19" s="34" t="str">
        <f>IF(AND(B14="Yes", B15="Yes", B16="Yes", B17="Yes", B18="Yes"), "YES",
 IF(AND(B16="Yes", B17="Yes"), "PARTIALLY",
 "NO"))</f>
        <v>PARTIALLY</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s="12" t="s">
        <v>624</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t="s">
        <v>457</v>
      </c>
      <c r="C25" s="33" t="s">
        <v>458</v>
      </c>
    </row>
    <row r="26" spans="1:3" x14ac:dyDescent="0.3">
      <c r="A26" s="74" t="s">
        <v>471</v>
      </c>
      <c r="B26" s="12" t="s">
        <v>430</v>
      </c>
      <c r="C26" s="12" t="s">
        <v>625</v>
      </c>
    </row>
    <row r="27" spans="1:3" x14ac:dyDescent="0.3">
      <c r="A27" s="13" t="s">
        <v>377</v>
      </c>
      <c r="B27" s="111" t="s">
        <v>430</v>
      </c>
      <c r="C27" s="51"/>
    </row>
    <row r="28" spans="1:3" x14ac:dyDescent="0.3">
      <c r="A28" s="13" t="s">
        <v>378</v>
      </c>
      <c r="B28" s="12" t="s">
        <v>447</v>
      </c>
      <c r="C28" s="12"/>
    </row>
    <row r="29" spans="1:3" x14ac:dyDescent="0.3">
      <c r="A29" s="36" t="s">
        <v>472</v>
      </c>
      <c r="B29" s="14" t="str">
        <f>IF(
    AND(TRIM(B26)="Yes", TRIM(B27)="Yes"),
    IF(
        OR(
            TRIM(B28)="Yes",
            TRIM(B28)="Not Applicable"
        ),
        "YES",
        IF(TRIM(B28)="", "PARTIALLY", "NO")
    ),
    IF(
        OR(
            AND(TRIM(B26)="Yes", TRIM(B27)="Partially"),
            AND(TRIM(B26)="Partially", TRIM(B27)="Yes")
        ),
        "PARTIALLY",
        "NO"
    )
)</f>
        <v>YES</v>
      </c>
      <c r="C29" s="14"/>
    </row>
    <row r="30" spans="1:3" x14ac:dyDescent="0.3">
      <c r="A30" s="15" t="s">
        <v>379</v>
      </c>
      <c r="B30" s="21" t="s">
        <v>457</v>
      </c>
      <c r="C30" s="21" t="s">
        <v>458</v>
      </c>
    </row>
    <row r="31" spans="1:3" x14ac:dyDescent="0.3">
      <c r="A31" s="75" t="s">
        <v>473</v>
      </c>
      <c r="B31" s="12" t="s">
        <v>430</v>
      </c>
      <c r="C31" s="12" t="s">
        <v>626</v>
      </c>
    </row>
    <row r="32" spans="1:3" x14ac:dyDescent="0.3">
      <c r="A32" s="38" t="s">
        <v>382</v>
      </c>
      <c r="B32" s="12" t="s">
        <v>430</v>
      </c>
      <c r="C32" s="12" t="s">
        <v>627</v>
      </c>
    </row>
    <row r="33" spans="1:3" ht="39.6" x14ac:dyDescent="0.3">
      <c r="A33" s="22" t="s">
        <v>474</v>
      </c>
      <c r="B33" s="12" t="s">
        <v>430</v>
      </c>
      <c r="C33" s="12" t="s">
        <v>626</v>
      </c>
    </row>
    <row r="34" spans="1:3" x14ac:dyDescent="0.3">
      <c r="A34" s="36" t="s">
        <v>475</v>
      </c>
      <c r="B34" s="14" t="str">
        <f>IF(AND(TRIM(B31)="Yes", TRIM(B32)="Yes", TRIM(B33)="Yes"),
    "YES",
    IF(OR(
        AND(TRIM(B31)="Yes", TRIM(B32)="Yes", TRIM(B33)="Partially"),
        AND(TRIM(B31)="Yes", TRIM(B33)="Yes")
    ),
    "PARTIALLY",
    "NO")
)</f>
        <v>YES</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Medium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t="s">
        <v>430</v>
      </c>
      <c r="C39" s="12" t="s">
        <v>628</v>
      </c>
    </row>
    <row r="40" spans="1:3" x14ac:dyDescent="0.3">
      <c r="A40" s="74" t="s">
        <v>479</v>
      </c>
      <c r="B40" s="12" t="s">
        <v>435</v>
      </c>
      <c r="C40" s="12" t="s">
        <v>629</v>
      </c>
    </row>
    <row r="41" spans="1:3" x14ac:dyDescent="0.3">
      <c r="A41" s="74" t="s">
        <v>480</v>
      </c>
      <c r="B41" s="12" t="s">
        <v>430</v>
      </c>
      <c r="C41" s="12" t="s">
        <v>630</v>
      </c>
    </row>
    <row r="42" spans="1:3" x14ac:dyDescent="0.3">
      <c r="A42" s="74" t="s">
        <v>481</v>
      </c>
      <c r="B42" s="12" t="s">
        <v>430</v>
      </c>
      <c r="C42" s="51" t="s">
        <v>631</v>
      </c>
    </row>
    <row r="43" spans="1:3" x14ac:dyDescent="0.3">
      <c r="A43" s="76" t="s">
        <v>482</v>
      </c>
      <c r="B43" s="14" t="str">
        <f>IF(OR(B39="Not applicable", B40="Not applicable", B41="Not applicable", B42="Not applicable"), "NOT APPLICABLE",
 IF(AND(B39="Yes", B40="Yes", B41="Yes", B42="Yes"), "YES",
  IF(AND(B39="Yes", B42="Yes"), "PARTIALLY",
   "NO")))</f>
        <v>PARTIALLY</v>
      </c>
      <c r="C43" s="14"/>
    </row>
    <row r="44" spans="1:3" ht="15.6" customHeight="1" x14ac:dyDescent="0.3">
      <c r="A44" s="289" t="s">
        <v>395</v>
      </c>
      <c r="B44" s="21" t="s">
        <v>457</v>
      </c>
      <c r="C44" s="21" t="s">
        <v>458</v>
      </c>
    </row>
    <row r="45" spans="1:3" x14ac:dyDescent="0.3">
      <c r="A45" s="289"/>
      <c r="B45" s="54" t="s">
        <v>430</v>
      </c>
      <c r="C45" s="54" t="s">
        <v>632</v>
      </c>
    </row>
    <row r="46" spans="1:3" x14ac:dyDescent="0.3">
      <c r="A46" s="36" t="s">
        <v>483</v>
      </c>
      <c r="B46" s="34" t="str">
        <f>IF(AND(B45="Yes"), "YES",
 IF(AND(B45="Can't tell"), "CAN'T TELL",
 "NO"))</f>
        <v>YES</v>
      </c>
      <c r="C46" s="14"/>
    </row>
    <row r="47" spans="1:3" x14ac:dyDescent="0.3">
      <c r="A47" s="24" t="s">
        <v>398</v>
      </c>
      <c r="B47" s="31" t="s">
        <v>457</v>
      </c>
      <c r="C47" s="31" t="s">
        <v>458</v>
      </c>
    </row>
    <row r="48" spans="1:3" ht="26.4" x14ac:dyDescent="0.3">
      <c r="A48" s="77" t="s">
        <v>484</v>
      </c>
      <c r="B48" s="12" t="s">
        <v>430</v>
      </c>
      <c r="C48" s="12" t="s">
        <v>633</v>
      </c>
    </row>
    <row r="49" spans="1:3" ht="26.4" x14ac:dyDescent="0.3">
      <c r="A49" s="78" t="s">
        <v>485</v>
      </c>
      <c r="B49" s="12" t="s">
        <v>430</v>
      </c>
      <c r="C49" s="12" t="s">
        <v>634</v>
      </c>
    </row>
    <row r="50" spans="1:3" x14ac:dyDescent="0.3">
      <c r="A50" s="78" t="s">
        <v>486</v>
      </c>
      <c r="B50" s="12" t="s">
        <v>430</v>
      </c>
      <c r="C50" s="12" t="s">
        <v>635</v>
      </c>
    </row>
    <row r="51" spans="1:3" x14ac:dyDescent="0.3">
      <c r="A51" s="36" t="s">
        <v>487</v>
      </c>
      <c r="B51" s="34" t="str">
        <f>IF(AND(B48="Not applicable", B49="Not applicable", B50="Not applicable"),
   "NOT APPLICABLE",
   IF(AND(B48="Yes", B49="Yes", OR(B50="Yes", B50="Not applicable")),
      "YES",
      IF(B48="Yes",
         "PARTIALLY",
         "NO")))</f>
        <v>YES</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t="s">
        <v>430</v>
      </c>
      <c r="C58" s="12" t="s">
        <v>636</v>
      </c>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t="s">
        <v>430</v>
      </c>
      <c r="C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Appropriate weights</v>
      </c>
      <c r="C74" s="14"/>
    </row>
    <row r="75" spans="1:3" x14ac:dyDescent="0.3">
      <c r="A75" s="80" t="s">
        <v>509</v>
      </c>
      <c r="B75" s="31" t="s">
        <v>457</v>
      </c>
      <c r="C75" s="31" t="s">
        <v>458</v>
      </c>
    </row>
    <row r="76" spans="1:3" x14ac:dyDescent="0.3">
      <c r="A76" s="28" t="s">
        <v>510</v>
      </c>
      <c r="B76" s="12"/>
      <c r="C76" s="12"/>
    </row>
    <row r="77" spans="1:3" x14ac:dyDescent="0.3">
      <c r="A77" s="28" t="s">
        <v>511</v>
      </c>
      <c r="B77" s="12" t="s">
        <v>430</v>
      </c>
      <c r="C77" s="12" t="s">
        <v>637</v>
      </c>
    </row>
    <row r="78" spans="1:3" x14ac:dyDescent="0.3">
      <c r="A78" s="28" t="s">
        <v>512</v>
      </c>
      <c r="B78" s="12"/>
      <c r="C78" s="12"/>
    </row>
    <row r="79" spans="1:3" x14ac:dyDescent="0.3">
      <c r="A79" s="28" t="s">
        <v>513</v>
      </c>
      <c r="B79" s="111" t="s">
        <v>430</v>
      </c>
      <c r="C79" s="111" t="s">
        <v>638</v>
      </c>
    </row>
    <row r="80" spans="1:3" x14ac:dyDescent="0.3">
      <c r="A80" s="43" t="s">
        <v>514</v>
      </c>
      <c r="B80" s="14" t="str">
        <f>IF(OR(B79="Not applicable",B79="YES"),
   "Not applicable",
   IF(B76="Yes",
      "Unit of analysis errors addressed",
      IF(OR(B77="Yes", B78="Yes"),
         "Unit of analysis errors not addressed",
         "Can't tell")))</f>
        <v>Not applicable</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YES</v>
      </c>
      <c r="C81" s="14"/>
    </row>
    <row r="82" spans="1:3" x14ac:dyDescent="0.3">
      <c r="A82" s="15" t="s">
        <v>408</v>
      </c>
      <c r="B82" s="21" t="s">
        <v>457</v>
      </c>
      <c r="C82" s="21" t="s">
        <v>458</v>
      </c>
    </row>
    <row r="83" spans="1:3" ht="26.4" x14ac:dyDescent="0.3">
      <c r="A83" s="78" t="s">
        <v>516</v>
      </c>
      <c r="B83" s="12" t="s">
        <v>430</v>
      </c>
      <c r="C83" s="12"/>
    </row>
    <row r="84" spans="1:3" x14ac:dyDescent="0.3">
      <c r="A84" s="78" t="s">
        <v>517</v>
      </c>
      <c r="B84" s="12" t="s">
        <v>430</v>
      </c>
      <c r="C84" s="12" t="s">
        <v>639</v>
      </c>
    </row>
    <row r="85" spans="1:3" x14ac:dyDescent="0.3">
      <c r="A85" s="81" t="s">
        <v>518</v>
      </c>
      <c r="B85" s="14" t="str">
        <f>IF(OR(B83="Not applicable", B84="Not applicable"),
   "NOT APPLICABLE",
   IF(AND(B83="Yes", B84="Yes"),
      "YES",
      IF(OR(B83="Yes", B84="Yes", B83="Partially", B84="Partially"),
         "PARTIALLY",
         "NO")))</f>
        <v>YES</v>
      </c>
      <c r="C85" s="14"/>
    </row>
    <row r="86" spans="1:3" x14ac:dyDescent="0.3">
      <c r="A86" s="29" t="s">
        <v>412</v>
      </c>
      <c r="B86" s="21" t="s">
        <v>457</v>
      </c>
      <c r="C86" s="21" t="s">
        <v>458</v>
      </c>
    </row>
    <row r="87" spans="1:3" x14ac:dyDescent="0.3">
      <c r="A87" s="74" t="s">
        <v>519</v>
      </c>
      <c r="B87" s="12" t="s">
        <v>430</v>
      </c>
      <c r="C87" s="12" t="s">
        <v>640</v>
      </c>
    </row>
    <row r="88" spans="1:3" x14ac:dyDescent="0.3">
      <c r="A88" s="74" t="s">
        <v>520</v>
      </c>
      <c r="B88" s="12" t="s">
        <v>430</v>
      </c>
      <c r="C88" s="12"/>
    </row>
    <row r="89" spans="1:3" x14ac:dyDescent="0.3">
      <c r="A89" s="28" t="s">
        <v>521</v>
      </c>
      <c r="B89" s="12"/>
      <c r="C89" s="12"/>
    </row>
    <row r="90" spans="1:3" x14ac:dyDescent="0.3">
      <c r="A90" s="28" t="s">
        <v>522</v>
      </c>
      <c r="B90" s="12"/>
      <c r="C90" s="12"/>
    </row>
    <row r="91" spans="1:3" x14ac:dyDescent="0.3">
      <c r="A91" s="28" t="s">
        <v>523</v>
      </c>
      <c r="B91" s="12" t="s">
        <v>430</v>
      </c>
      <c r="C91" s="12"/>
    </row>
    <row r="92" spans="1:3" x14ac:dyDescent="0.3">
      <c r="A92" s="28" t="s">
        <v>495</v>
      </c>
      <c r="B92" s="12"/>
      <c r="C92" s="12"/>
    </row>
    <row r="93" spans="1:3" x14ac:dyDescent="0.3">
      <c r="A93" s="28" t="s">
        <v>524</v>
      </c>
      <c r="B93" s="12" t="s">
        <v>430</v>
      </c>
      <c r="C93" s="12" t="s">
        <v>641</v>
      </c>
    </row>
    <row r="94" spans="1:3" x14ac:dyDescent="0.3">
      <c r="A94" s="45" t="s">
        <v>525</v>
      </c>
      <c r="B94" s="14" t="str">
        <f>IF(OR(B87="Not applicable", B88="Not applicable"),
   "NOT APPLICABLE",
   IF(AND(B87="Yes", B88="Yes"),
      "YES",
      IF(AND(B87="Yes", B88&lt;&gt;"Yes"),
         "PARTIALLY",
         "NO")))</f>
        <v>YES</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Medium confidence</v>
      </c>
      <c r="C96" s="51"/>
    </row>
    <row r="97" spans="1:3" x14ac:dyDescent="0.3">
      <c r="A97" s="288" t="s">
        <v>527</v>
      </c>
      <c r="B97" s="288"/>
      <c r="C97" s="288"/>
    </row>
    <row r="98" spans="1:3" x14ac:dyDescent="0.3">
      <c r="A98" s="85" t="s">
        <v>586</v>
      </c>
      <c r="B98" s="32" t="s">
        <v>457</v>
      </c>
      <c r="C98" s="32" t="s">
        <v>458</v>
      </c>
    </row>
    <row r="99" spans="1:3" x14ac:dyDescent="0.3">
      <c r="A99" s="15" t="s">
        <v>418</v>
      </c>
      <c r="B99" s="83"/>
      <c r="C99" s="83"/>
    </row>
    <row r="100" spans="1:3" x14ac:dyDescent="0.3">
      <c r="A100" s="15" t="s">
        <v>419</v>
      </c>
      <c r="B100" s="83"/>
      <c r="C100" s="83"/>
    </row>
    <row r="101" spans="1:3" ht="15.6" customHeight="1" x14ac:dyDescent="0.3">
      <c r="A101" s="85" t="s">
        <v>421</v>
      </c>
      <c r="B101" s="32" t="s">
        <v>457</v>
      </c>
      <c r="C101" s="32" t="s">
        <v>458</v>
      </c>
    </row>
    <row r="102" spans="1:3" ht="46.8" x14ac:dyDescent="0.3">
      <c r="A102" s="82" t="s">
        <v>566</v>
      </c>
      <c r="B102" s="56" t="s">
        <v>438</v>
      </c>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80:B81 B85 B94 B96 B36" xr:uid="{2D050538-826D-42E3-B475-84C4E2184E47}"/>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C7CFCF4B-0F00-473D-ADEC-C9DF35D6B0B3}">
          <x14:formula1>
            <xm:f>Codes!$E$2:$E$4</xm:f>
          </x14:formula1>
          <xm:sqref>B102</xm:sqref>
        </x14:dataValidation>
        <x14:dataValidation type="list" allowBlank="1" showInputMessage="1" showErrorMessage="1" xr:uid="{C25CB1D4-23C3-4BD2-92DB-ADD23785D634}">
          <x14:formula1>
            <xm:f>Codes!$C$2:$C$6</xm:f>
          </x14:formula1>
          <xm:sqref>B28</xm:sqref>
        </x14:dataValidation>
        <x14:dataValidation type="list" allowBlank="1" showInputMessage="1" showErrorMessage="1" xr:uid="{FF01ACBA-CD7A-4F56-8959-F1B1702CD6A7}">
          <x14:formula1>
            <xm:f>Codes!$B$2:$B$5</xm:f>
          </x14:formula1>
          <xm:sqref>B22</xm:sqref>
        </x14:dataValidation>
        <x14:dataValidation type="list" allowBlank="1" showInputMessage="1" showErrorMessage="1" xr:uid="{87636775-BAB7-4F28-A1B7-B37FF910EAF8}">
          <x14:formula1>
            <xm:f>Codes!$C$2:$C$5</xm:f>
          </x14:formula1>
          <xm:sqref>B87:B93 B31:B33 B39:B42 B45 B48:B50 B54:B64 B67:B73 B76:B79 B83:B84</xm:sqref>
        </x14:dataValidation>
        <x14:dataValidation type="list" allowBlank="1" showInputMessage="1" showErrorMessage="1" xr:uid="{05B57A14-AC56-4F35-AA97-22B28E981F99}">
          <x14:formula1>
            <xm:f>Codes!$A$2:$A$5</xm:f>
          </x14:formula1>
          <xm:sqref>B7:B10 B26:B27 B14:B18</xm:sqref>
        </x14:dataValidation>
        <x14:dataValidation type="list" allowBlank="1" showInputMessage="1" showErrorMessage="1" xr:uid="{0C7820D3-B75B-496E-9A22-0AFFFD18317F}">
          <x14:formula1>
            <xm:f>Codes!$F$2:$F$7</xm:f>
          </x14:formula1>
          <xm:sqref>B99</xm:sqref>
        </x14:dataValidation>
        <x14:dataValidation type="list" allowBlank="1" showInputMessage="1" showErrorMessage="1" xr:uid="{74498808-7B2F-470F-B4B2-D3494E84F320}">
          <x14:formula1>
            <xm:f>Codes!$G$2:$G$4</xm:f>
          </x14:formula1>
          <xm:sqref>B100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DBF7D-D49C-4AFE-AE03-3BE7138C1AE0}">
  <sheetPr>
    <tabColor theme="3"/>
  </sheetPr>
  <dimension ref="A1:C103"/>
  <sheetViews>
    <sheetView topLeftCell="A89" zoomScaleNormal="100" workbookViewId="0">
      <selection activeCell="I44" sqref="I44"/>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
        <v>41</v>
      </c>
      <c r="C1" s="4"/>
    </row>
    <row r="2" spans="1:3" x14ac:dyDescent="0.3">
      <c r="A2" s="5" t="s">
        <v>531</v>
      </c>
      <c r="B2" s="47" t="s">
        <v>642</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643</v>
      </c>
    </row>
    <row r="8" spans="1:3" x14ac:dyDescent="0.3">
      <c r="A8" s="13" t="s">
        <v>361</v>
      </c>
      <c r="B8" s="12" t="s">
        <v>430</v>
      </c>
      <c r="C8" s="12" t="s">
        <v>643</v>
      </c>
    </row>
    <row r="9" spans="1:3" x14ac:dyDescent="0.3">
      <c r="A9" s="13" t="s">
        <v>362</v>
      </c>
      <c r="B9" s="12" t="s">
        <v>430</v>
      </c>
      <c r="C9" s="12" t="s">
        <v>644</v>
      </c>
    </row>
    <row r="10" spans="1:3" x14ac:dyDescent="0.3">
      <c r="A10" s="13" t="s">
        <v>363</v>
      </c>
      <c r="B10" s="12" t="s">
        <v>430</v>
      </c>
      <c r="C10" s="12" t="s">
        <v>645</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2" t="s">
        <v>430</v>
      </c>
      <c r="C14" s="12" t="s">
        <v>643</v>
      </c>
    </row>
    <row r="15" spans="1:3" x14ac:dyDescent="0.3">
      <c r="A15" s="18" t="s">
        <v>464</v>
      </c>
      <c r="B15" s="12" t="s">
        <v>430</v>
      </c>
      <c r="C15" s="12" t="s">
        <v>643</v>
      </c>
    </row>
    <row r="16" spans="1:3" ht="39.6" x14ac:dyDescent="0.3">
      <c r="A16" s="19" t="s">
        <v>465</v>
      </c>
      <c r="B16" s="12" t="s">
        <v>430</v>
      </c>
      <c r="C16" s="12" t="s">
        <v>643</v>
      </c>
    </row>
    <row r="17" spans="1:3" x14ac:dyDescent="0.3">
      <c r="A17" s="18" t="s">
        <v>466</v>
      </c>
      <c r="B17" s="12" t="s">
        <v>430</v>
      </c>
      <c r="C17" s="12" t="s">
        <v>643</v>
      </c>
    </row>
    <row r="18" spans="1:3" x14ac:dyDescent="0.3">
      <c r="A18" s="18" t="s">
        <v>467</v>
      </c>
      <c r="B18" s="12" t="s">
        <v>430</v>
      </c>
      <c r="C18" s="12" t="s">
        <v>643</v>
      </c>
    </row>
    <row r="19" spans="1:3" x14ac:dyDescent="0.3">
      <c r="A19" s="36" t="s">
        <v>468</v>
      </c>
      <c r="B19" s="34" t="str">
        <f>IF(AND(B14="Yes", B15="Yes", B16="Yes", B17="Yes", B18="Yes"), "YES",
 IF(AND(B16="Yes", B17="Yes"), "PARTIALLY",
 "NO"))</f>
        <v>YES</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441</v>
      </c>
      <c r="C22" s="12" t="s">
        <v>643</v>
      </c>
    </row>
    <row r="23" spans="1:3" x14ac:dyDescent="0.3">
      <c r="A23" s="36" t="s">
        <v>470</v>
      </c>
      <c r="B23" s="34" t="str">
        <f>IF(AND(B22="Yes"), "YES",
 IF(AND(B22="Can't tell"), "CAN'T TELL",
 "NO"))</f>
        <v>NO</v>
      </c>
      <c r="C23" s="14"/>
    </row>
    <row r="24" spans="1:3" x14ac:dyDescent="0.3">
      <c r="A24" s="15" t="s">
        <v>374</v>
      </c>
      <c r="B24" s="16"/>
      <c r="C24" s="16"/>
    </row>
    <row r="25" spans="1:3" x14ac:dyDescent="0.3">
      <c r="A25" s="20" t="s">
        <v>456</v>
      </c>
      <c r="B25" s="33"/>
      <c r="C25" s="33"/>
    </row>
    <row r="26" spans="1:3" x14ac:dyDescent="0.3">
      <c r="A26" s="74" t="s">
        <v>471</v>
      </c>
      <c r="B26" s="12" t="s">
        <v>430</v>
      </c>
      <c r="C26" s="12" t="s">
        <v>643</v>
      </c>
    </row>
    <row r="27" spans="1:3" x14ac:dyDescent="0.3">
      <c r="A27" s="13" t="s">
        <v>377</v>
      </c>
      <c r="B27" s="111" t="s">
        <v>430</v>
      </c>
      <c r="C27" s="12" t="s">
        <v>643</v>
      </c>
    </row>
    <row r="28" spans="1:3" x14ac:dyDescent="0.3">
      <c r="A28" s="13" t="s">
        <v>378</v>
      </c>
      <c r="B28" s="12" t="s">
        <v>447</v>
      </c>
      <c r="C28" s="12"/>
    </row>
    <row r="29" spans="1:3" x14ac:dyDescent="0.3">
      <c r="A29" s="36" t="s">
        <v>472</v>
      </c>
      <c r="B29" s="14" t="str">
        <f>IF(
    AND(TRIM(B26)="Yes", TRIM(B27)="Yes"),
    IF(
        OR(
            TRIM(B28)="Yes",
            TRIM(B28)="Not Applicable"
        ),
        "YES",
        IF(TRIM(B28)="", "PARTIALLY", "NO")
    ),
    IF(
        OR(
            AND(TRIM(B26)="Yes", TRIM(B27)="Partially"),
            AND(TRIM(B26)="Partially", TRIM(B27)="Yes")
        ),
        "PARTIALLY",
        "NO"
    )
)</f>
        <v>YES</v>
      </c>
      <c r="C29" s="14"/>
    </row>
    <row r="30" spans="1:3" x14ac:dyDescent="0.3">
      <c r="A30" s="15" t="s">
        <v>379</v>
      </c>
      <c r="B30" s="21" t="s">
        <v>457</v>
      </c>
      <c r="C30" s="21" t="s">
        <v>458</v>
      </c>
    </row>
    <row r="31" spans="1:3" x14ac:dyDescent="0.3">
      <c r="A31" s="75" t="s">
        <v>473</v>
      </c>
      <c r="B31" s="12" t="s">
        <v>430</v>
      </c>
      <c r="C31" s="12" t="s">
        <v>643</v>
      </c>
    </row>
    <row r="32" spans="1:3" x14ac:dyDescent="0.3">
      <c r="A32" s="38" t="s">
        <v>382</v>
      </c>
      <c r="B32" s="12" t="s">
        <v>430</v>
      </c>
      <c r="C32" s="12" t="s">
        <v>643</v>
      </c>
    </row>
    <row r="33" spans="1:3" ht="39.6" x14ac:dyDescent="0.3">
      <c r="A33" s="22" t="s">
        <v>474</v>
      </c>
      <c r="B33" s="12" t="s">
        <v>430</v>
      </c>
      <c r="C33" s="12" t="s">
        <v>643</v>
      </c>
    </row>
    <row r="34" spans="1:3" x14ac:dyDescent="0.3">
      <c r="A34" s="36" t="s">
        <v>475</v>
      </c>
      <c r="B34" s="14" t="str">
        <f>IF(AND(TRIM(B31)="Yes", TRIM(B32)="Yes", TRIM(B33)="Yes"),
    "YES",
    IF(OR(
        AND(TRIM(B31)="Yes", TRIM(B32)="Yes", TRIM(B33)="Partially"),
        AND(TRIM(B31)="Yes", TRIM(B33)="Yes")
    ),
    "PARTIALLY",
    "NO")
)</f>
        <v>YES</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Medium confidence</v>
      </c>
      <c r="C36" s="51"/>
    </row>
    <row r="37" spans="1:3" x14ac:dyDescent="0.3">
      <c r="A37" s="288" t="s">
        <v>477</v>
      </c>
      <c r="B37" s="288"/>
      <c r="C37" s="288"/>
    </row>
    <row r="38" spans="1:3" x14ac:dyDescent="0.3">
      <c r="A38" s="15" t="s">
        <v>389</v>
      </c>
      <c r="B38" s="21" t="s">
        <v>457</v>
      </c>
      <c r="C38" s="21" t="s">
        <v>458</v>
      </c>
    </row>
    <row r="39" spans="1:3" x14ac:dyDescent="0.3">
      <c r="A39" s="74" t="s">
        <v>478</v>
      </c>
      <c r="B39" s="12" t="s">
        <v>430</v>
      </c>
      <c r="C39" s="12" t="s">
        <v>643</v>
      </c>
    </row>
    <row r="40" spans="1:3" x14ac:dyDescent="0.3">
      <c r="A40" s="74" t="s">
        <v>479</v>
      </c>
      <c r="B40" s="12" t="s">
        <v>430</v>
      </c>
      <c r="C40" s="12" t="s">
        <v>643</v>
      </c>
    </row>
    <row r="41" spans="1:3" x14ac:dyDescent="0.3">
      <c r="A41" s="74" t="s">
        <v>480</v>
      </c>
      <c r="B41" s="12" t="s">
        <v>430</v>
      </c>
      <c r="C41" s="12" t="s">
        <v>643</v>
      </c>
    </row>
    <row r="42" spans="1:3" x14ac:dyDescent="0.3">
      <c r="A42" s="74" t="s">
        <v>481</v>
      </c>
      <c r="B42" s="12" t="s">
        <v>430</v>
      </c>
      <c r="C42" s="12" t="s">
        <v>643</v>
      </c>
    </row>
    <row r="43" spans="1:3" x14ac:dyDescent="0.3">
      <c r="A43" s="76" t="s">
        <v>482</v>
      </c>
      <c r="B43" s="14" t="str">
        <f>IF(OR(B39="Not applicable", B40="Not applicable", B41="Not applicable", B42="Not applicable"), "NOT APPLICABLE",
 IF(AND(B39="Yes", B40="Yes", B41="Yes", B42="Yes"), "YES",
  IF(AND(B39="Yes", B42="Yes"), "PARTIALLY",
   "NO")))</f>
        <v>YES</v>
      </c>
      <c r="C43" s="14"/>
    </row>
    <row r="44" spans="1:3" ht="15.6" customHeight="1" x14ac:dyDescent="0.3">
      <c r="A44" s="289" t="s">
        <v>395</v>
      </c>
      <c r="B44" s="21" t="s">
        <v>457</v>
      </c>
      <c r="C44" s="21" t="s">
        <v>458</v>
      </c>
    </row>
    <row r="45" spans="1:3" x14ac:dyDescent="0.3">
      <c r="A45" s="289"/>
      <c r="B45" s="54" t="s">
        <v>430</v>
      </c>
      <c r="C45" s="54" t="s">
        <v>646</v>
      </c>
    </row>
    <row r="46" spans="1:3" x14ac:dyDescent="0.3">
      <c r="A46" s="36" t="s">
        <v>483</v>
      </c>
      <c r="B46" s="34" t="str">
        <f>IF(AND(B45="Yes"), "YES",
 IF(AND(B45="Can't tell"), "CAN'T TELL",
 "NO"))</f>
        <v>YES</v>
      </c>
      <c r="C46" s="14"/>
    </row>
    <row r="47" spans="1:3" x14ac:dyDescent="0.3">
      <c r="A47" s="24" t="s">
        <v>398</v>
      </c>
      <c r="B47" s="31" t="s">
        <v>457</v>
      </c>
      <c r="C47" s="31" t="s">
        <v>458</v>
      </c>
    </row>
    <row r="48" spans="1:3" ht="26.4" x14ac:dyDescent="0.3">
      <c r="A48" s="77" t="s">
        <v>484</v>
      </c>
      <c r="B48" s="12" t="s">
        <v>430</v>
      </c>
      <c r="C48" s="12" t="s">
        <v>643</v>
      </c>
    </row>
    <row r="49" spans="1:3" ht="26.4" x14ac:dyDescent="0.3">
      <c r="A49" s="78" t="s">
        <v>485</v>
      </c>
      <c r="B49" s="12" t="s">
        <v>430</v>
      </c>
      <c r="C49" s="12" t="s">
        <v>647</v>
      </c>
    </row>
    <row r="50" spans="1:3" x14ac:dyDescent="0.3">
      <c r="A50" s="78" t="s">
        <v>486</v>
      </c>
      <c r="B50" s="12" t="s">
        <v>441</v>
      </c>
      <c r="C50" s="12"/>
    </row>
    <row r="51" spans="1:3" x14ac:dyDescent="0.3">
      <c r="A51" s="36" t="s">
        <v>487</v>
      </c>
      <c r="B51" s="34" t="str">
        <f>IF(AND(B48="Not applicable", B49="Not applicable", B50="Not applicable"),
   "NOT APPLICABLE",
   IF(AND(B48="Yes", B49="Yes", OR(B50="Yes", B50="Not applicable")),
      "YES",
      IF(B48="Yes",
         "PARTIALLY",
         "NO")))</f>
        <v>PARTIALLY</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t="s">
        <v>430</v>
      </c>
      <c r="C58" s="12" t="s">
        <v>623</v>
      </c>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t="s">
        <v>430</v>
      </c>
      <c r="C69" s="12" t="s">
        <v>648</v>
      </c>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Appropriate weights</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t="s">
        <v>430</v>
      </c>
      <c r="C78" s="12" t="s">
        <v>649</v>
      </c>
    </row>
    <row r="79" spans="1:3" x14ac:dyDescent="0.3">
      <c r="A79" s="28" t="s">
        <v>513</v>
      </c>
      <c r="B79" s="111"/>
      <c r="C79" s="111"/>
    </row>
    <row r="80" spans="1:3" x14ac:dyDescent="0.3">
      <c r="A80" s="43" t="s">
        <v>514</v>
      </c>
      <c r="B80" s="14" t="str">
        <f>IF(OR(B79="Not applicable",B79="YES"),
   "Not applicable",
   IF(B76="Yes",
      "Unit of analysis errors addressed",
      IF(OR(B77="Yes", B78="Yes"),
         "Unit of analysis errors not addressed",
         "Can't tell")))</f>
        <v>Unit of analysis errors not addressed</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PARTIALLY</v>
      </c>
      <c r="C81" s="14"/>
    </row>
    <row r="82" spans="1:3" x14ac:dyDescent="0.3">
      <c r="A82" s="15" t="s">
        <v>408</v>
      </c>
      <c r="B82" s="21" t="s">
        <v>457</v>
      </c>
      <c r="C82" s="21" t="s">
        <v>458</v>
      </c>
    </row>
    <row r="83" spans="1:3" ht="26.4" x14ac:dyDescent="0.3">
      <c r="A83" s="78" t="s">
        <v>516</v>
      </c>
      <c r="B83" s="12" t="s">
        <v>430</v>
      </c>
      <c r="C83" s="12" t="s">
        <v>650</v>
      </c>
    </row>
    <row r="84" spans="1:3" x14ac:dyDescent="0.3">
      <c r="A84" s="78" t="s">
        <v>517</v>
      </c>
      <c r="B84" s="12" t="s">
        <v>441</v>
      </c>
      <c r="C84" s="12"/>
    </row>
    <row r="85" spans="1:3" x14ac:dyDescent="0.3">
      <c r="A85" s="81" t="s">
        <v>518</v>
      </c>
      <c r="B85" s="14" t="str">
        <f>IF(OR(B83="Not applicable", B84="Not applicable"),
   "NOT APPLICABLE",
   IF(AND(B83="Yes", B84="Yes"),
      "YES",
      IF(OR(B83="Yes", B84="Yes", B83="Partially", B84="Partially"),
         "PARTIALLY",
         "NO")))</f>
        <v>PARTIALLY</v>
      </c>
      <c r="C85" s="14"/>
    </row>
    <row r="86" spans="1:3" x14ac:dyDescent="0.3">
      <c r="A86" s="29" t="s">
        <v>412</v>
      </c>
      <c r="B86" s="21" t="s">
        <v>457</v>
      </c>
      <c r="C86" s="21" t="s">
        <v>458</v>
      </c>
    </row>
    <row r="87" spans="1:3" x14ac:dyDescent="0.3">
      <c r="A87" s="74" t="s">
        <v>519</v>
      </c>
      <c r="B87" s="12" t="s">
        <v>430</v>
      </c>
      <c r="C87" s="12"/>
    </row>
    <row r="88" spans="1:3" x14ac:dyDescent="0.3">
      <c r="A88" s="74" t="s">
        <v>520</v>
      </c>
      <c r="B88" s="12" t="s">
        <v>430</v>
      </c>
      <c r="C88" s="12"/>
    </row>
    <row r="89" spans="1:3" x14ac:dyDescent="0.3">
      <c r="A89" s="28" t="s">
        <v>521</v>
      </c>
      <c r="B89" s="12"/>
      <c r="C89" s="12"/>
    </row>
    <row r="90" spans="1:3" x14ac:dyDescent="0.3">
      <c r="A90" s="28" t="s">
        <v>522</v>
      </c>
      <c r="B90" s="12"/>
      <c r="C90" s="12"/>
    </row>
    <row r="91" spans="1:3" x14ac:dyDescent="0.3">
      <c r="A91" s="28" t="s">
        <v>523</v>
      </c>
      <c r="B91" s="12" t="s">
        <v>430</v>
      </c>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YES</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Medium confidence</v>
      </c>
      <c r="C96" s="51"/>
    </row>
    <row r="97" spans="1:3" x14ac:dyDescent="0.3">
      <c r="A97" s="288" t="s">
        <v>527</v>
      </c>
      <c r="B97" s="288"/>
      <c r="C97" s="288"/>
    </row>
    <row r="98" spans="1:3" x14ac:dyDescent="0.3">
      <c r="A98" s="85" t="s">
        <v>586</v>
      </c>
      <c r="B98" s="32" t="s">
        <v>457</v>
      </c>
      <c r="C98" s="32" t="s">
        <v>458</v>
      </c>
    </row>
    <row r="99" spans="1:3" x14ac:dyDescent="0.3">
      <c r="A99" s="15" t="s">
        <v>418</v>
      </c>
      <c r="B99" s="83"/>
      <c r="C99" s="83"/>
    </row>
    <row r="100" spans="1:3" x14ac:dyDescent="0.3">
      <c r="A100" s="15" t="s">
        <v>419</v>
      </c>
      <c r="B100" s="83"/>
      <c r="C100" s="83"/>
    </row>
    <row r="101" spans="1:3" ht="15.6" customHeight="1" x14ac:dyDescent="0.3">
      <c r="A101" s="85" t="s">
        <v>421</v>
      </c>
      <c r="B101" s="32" t="s">
        <v>457</v>
      </c>
      <c r="C101" s="32" t="s">
        <v>458</v>
      </c>
    </row>
    <row r="102" spans="1:3" ht="109.2" x14ac:dyDescent="0.3">
      <c r="A102" s="82" t="s">
        <v>566</v>
      </c>
      <c r="B102" s="56" t="s">
        <v>438</v>
      </c>
      <c r="C102" s="56" t="s">
        <v>651</v>
      </c>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96 B36 B43 B74 B80:B81 B85 B94 B34 B29" xr:uid="{B1EDCE95-4378-4B24-BA00-7AD28897891C}"/>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C10CD8E7-A5A3-459E-BFF3-382DFC65EEEB}">
          <x14:formula1>
            <xm:f>Codes!$G$2:$G$4</xm:f>
          </x14:formula1>
          <xm:sqref>B100</xm:sqref>
        </x14:dataValidation>
        <x14:dataValidation type="list" allowBlank="1" showInputMessage="1" showErrorMessage="1" xr:uid="{96FAC062-8277-415D-85BB-918BEDE89BDA}">
          <x14:formula1>
            <xm:f>Codes!$F$2:$F$7</xm:f>
          </x14:formula1>
          <xm:sqref>B99</xm:sqref>
        </x14:dataValidation>
        <x14:dataValidation type="list" allowBlank="1" showInputMessage="1" showErrorMessage="1" xr:uid="{C00ED887-7237-4695-9986-B3415BD66BAB}">
          <x14:formula1>
            <xm:f>Codes!$A$2:$A$5</xm:f>
          </x14:formula1>
          <xm:sqref>B7:B10 B26:B27 B14:B18</xm:sqref>
        </x14:dataValidation>
        <x14:dataValidation type="list" allowBlank="1" showInputMessage="1" showErrorMessage="1" xr:uid="{9368288F-15F2-4DE9-95A2-2B55068560B6}">
          <x14:formula1>
            <xm:f>Codes!$C$2:$C$5</xm:f>
          </x14:formula1>
          <xm:sqref>B87:B93 B83:B84 B31:B33 B45 B48:B50 B54:B64 B67:B73 B76:B79 B39:B42</xm:sqref>
        </x14:dataValidation>
        <x14:dataValidation type="list" allowBlank="1" showInputMessage="1" showErrorMessage="1" xr:uid="{EE318BC6-40EF-4946-B3C2-9CF0D8A43914}">
          <x14:formula1>
            <xm:f>Codes!$B$2:$B$5</xm:f>
          </x14:formula1>
          <xm:sqref>B22</xm:sqref>
        </x14:dataValidation>
        <x14:dataValidation type="list" allowBlank="1" showInputMessage="1" showErrorMessage="1" xr:uid="{CCEE1BE8-676F-463E-B2D4-170347B15B60}">
          <x14:formula1>
            <xm:f>Codes!$C$2:$C$6</xm:f>
          </x14:formula1>
          <xm:sqref>B28</xm:sqref>
        </x14:dataValidation>
        <x14:dataValidation type="list" allowBlank="1" showInputMessage="1" showErrorMessage="1" xr:uid="{1817A6E7-162A-4C05-9F5C-C8BE7C9A50D7}">
          <x14:formula1>
            <xm:f>Codes!$E$2:$E$4</xm:f>
          </x14:formula1>
          <xm:sqref>B102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EB8D3-B54B-47CB-A91E-563120907E9B}">
  <sheetPr>
    <tabColor theme="3"/>
  </sheetPr>
  <dimension ref="A1:C103"/>
  <sheetViews>
    <sheetView zoomScale="85" zoomScaleNormal="85" workbookViewId="0">
      <selection activeCell="I44" sqref="I44"/>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
        <v>44</v>
      </c>
      <c r="C1" s="4"/>
    </row>
    <row r="2" spans="1:3" x14ac:dyDescent="0.3">
      <c r="A2" s="5" t="s">
        <v>531</v>
      </c>
      <c r="B2" s="47" t="s">
        <v>652</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611</v>
      </c>
    </row>
    <row r="8" spans="1:3" x14ac:dyDescent="0.3">
      <c r="A8" s="13" t="s">
        <v>361</v>
      </c>
      <c r="B8" s="12" t="s">
        <v>430</v>
      </c>
      <c r="C8" t="s">
        <v>577</v>
      </c>
    </row>
    <row r="9" spans="1:3" x14ac:dyDescent="0.3">
      <c r="A9" s="13" t="s">
        <v>362</v>
      </c>
      <c r="B9" s="12" t="s">
        <v>430</v>
      </c>
      <c r="C9" s="12" t="s">
        <v>577</v>
      </c>
    </row>
    <row r="10" spans="1:3" x14ac:dyDescent="0.3">
      <c r="A10" s="13" t="s">
        <v>363</v>
      </c>
      <c r="B10" s="12" t="s">
        <v>430</v>
      </c>
      <c r="C10" s="12" t="s">
        <v>577</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2" t="s">
        <v>430</v>
      </c>
      <c r="C14" s="12" t="s">
        <v>581</v>
      </c>
    </row>
    <row r="15" spans="1:3" x14ac:dyDescent="0.3">
      <c r="A15" s="18" t="s">
        <v>464</v>
      </c>
      <c r="B15" s="12" t="s">
        <v>430</v>
      </c>
      <c r="C15" s="12" t="s">
        <v>581</v>
      </c>
    </row>
    <row r="16" spans="1:3" ht="39.6" x14ac:dyDescent="0.3">
      <c r="A16" s="19" t="s">
        <v>465</v>
      </c>
      <c r="B16" s="12" t="s">
        <v>430</v>
      </c>
      <c r="C16" s="12" t="s">
        <v>581</v>
      </c>
    </row>
    <row r="17" spans="1:3" x14ac:dyDescent="0.3">
      <c r="A17" s="18" t="s">
        <v>466</v>
      </c>
      <c r="B17" s="12" t="s">
        <v>430</v>
      </c>
      <c r="C17" s="12" t="s">
        <v>581</v>
      </c>
    </row>
    <row r="18" spans="1:3" x14ac:dyDescent="0.3">
      <c r="A18" s="18" t="s">
        <v>467</v>
      </c>
      <c r="B18" s="12" t="s">
        <v>430</v>
      </c>
      <c r="C18" s="12" t="s">
        <v>581</v>
      </c>
    </row>
    <row r="19" spans="1:3" x14ac:dyDescent="0.3">
      <c r="A19" s="36" t="s">
        <v>468</v>
      </c>
      <c r="B19" s="34" t="str">
        <f>IF(AND(B14="Yes", B15="Yes", B16="Yes", B17="Yes", B18="Yes"), "YES",
 IF(AND(B16="Yes", B17="Yes"), "PARTIALLY",
 "NO"))</f>
        <v>YES</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441</v>
      </c>
      <c r="C22" s="12" t="s">
        <v>653</v>
      </c>
    </row>
    <row r="23" spans="1:3" x14ac:dyDescent="0.3">
      <c r="A23" s="36" t="s">
        <v>470</v>
      </c>
      <c r="B23" s="34" t="str">
        <f>IF(AND(B22="Yes"), "YES",
 IF(AND(B22="Can't tell"), "CAN'T TELL",
 "NO"))</f>
        <v>NO</v>
      </c>
      <c r="C23" s="14"/>
    </row>
    <row r="24" spans="1:3" x14ac:dyDescent="0.3">
      <c r="A24" s="15" t="s">
        <v>374</v>
      </c>
      <c r="B24" s="16"/>
      <c r="C24" s="16"/>
    </row>
    <row r="25" spans="1:3" x14ac:dyDescent="0.3">
      <c r="A25" s="20" t="s">
        <v>456</v>
      </c>
      <c r="B25" s="33"/>
      <c r="C25" s="33"/>
    </row>
    <row r="26" spans="1:3" x14ac:dyDescent="0.3">
      <c r="A26" s="74" t="s">
        <v>471</v>
      </c>
      <c r="B26" s="12" t="s">
        <v>430</v>
      </c>
      <c r="C26" s="12" t="s">
        <v>581</v>
      </c>
    </row>
    <row r="27" spans="1:3" x14ac:dyDescent="0.3">
      <c r="A27" s="13" t="s">
        <v>377</v>
      </c>
      <c r="B27" s="111" t="s">
        <v>430</v>
      </c>
      <c r="C27" s="51" t="s">
        <v>654</v>
      </c>
    </row>
    <row r="28" spans="1:3" x14ac:dyDescent="0.3">
      <c r="A28" s="13" t="s">
        <v>378</v>
      </c>
      <c r="B28" s="12" t="s">
        <v>447</v>
      </c>
      <c r="C28" s="12"/>
    </row>
    <row r="29" spans="1:3" x14ac:dyDescent="0.3">
      <c r="A29" s="36" t="s">
        <v>472</v>
      </c>
      <c r="B29" s="14" t="str">
        <f>IF(
    AND(TRIM(B26)="Yes", TRIM(B27)="Yes"),
    IF(
        OR(
            TRIM(B28)="Yes",
            TRIM(B28)="Not Applicable"
        ),
        "YES",
        IF(TRIM(B28)="", "PARTIALLY", "NO")
    ),
    IF(
        OR(
            AND(TRIM(B26)="Yes", TRIM(B27)="Partially"),
            AND(TRIM(B26)="Partially", TRIM(B27)="Yes")
        ),
        "PARTIALLY",
        "NO"
    )
)</f>
        <v>YES</v>
      </c>
      <c r="C29" s="14"/>
    </row>
    <row r="30" spans="1:3" x14ac:dyDescent="0.3">
      <c r="A30" s="15" t="s">
        <v>379</v>
      </c>
      <c r="B30" s="21" t="s">
        <v>457</v>
      </c>
      <c r="C30" s="21" t="s">
        <v>458</v>
      </c>
    </row>
    <row r="31" spans="1:3" x14ac:dyDescent="0.3">
      <c r="A31" s="75" t="s">
        <v>473</v>
      </c>
      <c r="B31" s="12" t="s">
        <v>430</v>
      </c>
      <c r="C31" s="12"/>
    </row>
    <row r="32" spans="1:3" x14ac:dyDescent="0.3">
      <c r="A32" s="38" t="s">
        <v>382</v>
      </c>
      <c r="B32" s="12" t="s">
        <v>430</v>
      </c>
      <c r="C32" s="12" t="s">
        <v>655</v>
      </c>
    </row>
    <row r="33" spans="1:3" ht="39.6" x14ac:dyDescent="0.3">
      <c r="A33" s="22" t="s">
        <v>474</v>
      </c>
      <c r="B33" s="12" t="s">
        <v>430</v>
      </c>
      <c r="C33" s="12" t="s">
        <v>656</v>
      </c>
    </row>
    <row r="34" spans="1:3" x14ac:dyDescent="0.3">
      <c r="A34" s="36" t="s">
        <v>475</v>
      </c>
      <c r="B34" s="14" t="str">
        <f>IF(AND(TRIM(B31)="Yes", TRIM(B32)="Yes", TRIM(B33)="Yes"),
    "YES",
    IF(OR(
        AND(TRIM(B31)="Yes", TRIM(B32)="Yes", TRIM(B33)="Partially"),
        AND(TRIM(B31)="Yes", TRIM(B33)="Yes")
    ),
    "PARTIALLY",
    "NO")
)</f>
        <v>YES</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Medium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t="s">
        <v>430</v>
      </c>
      <c r="C39" s="12" t="s">
        <v>657</v>
      </c>
    </row>
    <row r="40" spans="1:3" x14ac:dyDescent="0.3">
      <c r="A40" s="74" t="s">
        <v>479</v>
      </c>
      <c r="B40" s="12" t="s">
        <v>430</v>
      </c>
      <c r="C40" s="12" t="s">
        <v>657</v>
      </c>
    </row>
    <row r="41" spans="1:3" ht="31.2" x14ac:dyDescent="0.3">
      <c r="A41" s="74" t="s">
        <v>480</v>
      </c>
      <c r="B41" s="12" t="s">
        <v>430</v>
      </c>
      <c r="C41" s="51" t="s">
        <v>658</v>
      </c>
    </row>
    <row r="42" spans="1:3" ht="31.2" x14ac:dyDescent="0.3">
      <c r="A42" s="74" t="s">
        <v>481</v>
      </c>
      <c r="B42" s="12" t="s">
        <v>430</v>
      </c>
      <c r="C42" s="51" t="s">
        <v>659</v>
      </c>
    </row>
    <row r="43" spans="1:3" x14ac:dyDescent="0.3">
      <c r="A43" s="76" t="s">
        <v>482</v>
      </c>
      <c r="B43" s="14" t="str">
        <f>IF(OR(B39="Not applicable", B40="Not applicable", B41="Not applicable", B42="Not applicable"), "NOT APPLICABLE",
 IF(AND(B39="Yes", B40="Yes", B41="Yes", B42="Yes"), "YES",
  IF(AND(B39="Yes", B42="Yes"), "PARTIALLY",
   "NO")))</f>
        <v>YES</v>
      </c>
      <c r="C43" s="14"/>
    </row>
    <row r="44" spans="1:3" ht="15.6" customHeight="1" x14ac:dyDescent="0.3">
      <c r="A44" s="289" t="s">
        <v>395</v>
      </c>
      <c r="B44" s="21" t="s">
        <v>457</v>
      </c>
      <c r="C44" s="21" t="s">
        <v>458</v>
      </c>
    </row>
    <row r="45" spans="1:3" x14ac:dyDescent="0.3">
      <c r="A45" s="289"/>
      <c r="B45" s="54" t="s">
        <v>430</v>
      </c>
      <c r="C45" s="54"/>
    </row>
    <row r="46" spans="1:3" x14ac:dyDescent="0.3">
      <c r="A46" s="36" t="s">
        <v>483</v>
      </c>
      <c r="B46" s="34" t="str">
        <f>IF(AND(B45="Yes"), "YES",
 IF(AND(B45="Can't tell"), "CAN'T TELL",
 "NO"))</f>
        <v>YES</v>
      </c>
      <c r="C46" s="14"/>
    </row>
    <row r="47" spans="1:3" x14ac:dyDescent="0.3">
      <c r="A47" s="24" t="s">
        <v>398</v>
      </c>
      <c r="B47" s="31" t="s">
        <v>457</v>
      </c>
      <c r="C47" s="31" t="s">
        <v>458</v>
      </c>
    </row>
    <row r="48" spans="1:3" ht="26.4" x14ac:dyDescent="0.3">
      <c r="A48" s="77" t="s">
        <v>484</v>
      </c>
      <c r="B48" s="12" t="s">
        <v>430</v>
      </c>
      <c r="C48" s="12" t="s">
        <v>577</v>
      </c>
    </row>
    <row r="49" spans="1:3" ht="26.4" x14ac:dyDescent="0.3">
      <c r="A49" s="78" t="s">
        <v>485</v>
      </c>
      <c r="B49" s="12" t="s">
        <v>430</v>
      </c>
      <c r="C49" s="12" t="s">
        <v>660</v>
      </c>
    </row>
    <row r="50" spans="1:3" x14ac:dyDescent="0.3">
      <c r="A50" s="78" t="s">
        <v>486</v>
      </c>
      <c r="B50" s="12" t="s">
        <v>430</v>
      </c>
      <c r="C50" s="12" t="s">
        <v>661</v>
      </c>
    </row>
    <row r="51" spans="1:3" x14ac:dyDescent="0.3">
      <c r="A51" s="36" t="s">
        <v>487</v>
      </c>
      <c r="B51" s="34" t="str">
        <f>IF(AND(B48="Not applicable", B49="Not applicable", B50="Not applicable"),
   "NOT APPLICABLE",
   IF(AND(B48="Yes", B49="Yes", OR(B50="Yes", B50="Not applicable")),
      "YES",
      IF(B48="Yes",
         "PARTIALLY",
         "NO")))</f>
        <v>YES</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t="s">
        <v>430</v>
      </c>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t="s">
        <v>430</v>
      </c>
      <c r="C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Appropriate weights</v>
      </c>
      <c r="C74" s="14"/>
    </row>
    <row r="75" spans="1:3" x14ac:dyDescent="0.3">
      <c r="A75" s="80" t="s">
        <v>509</v>
      </c>
      <c r="B75" s="31" t="s">
        <v>457</v>
      </c>
      <c r="C75" s="31" t="s">
        <v>458</v>
      </c>
    </row>
    <row r="76" spans="1:3" x14ac:dyDescent="0.3">
      <c r="A76" s="28" t="s">
        <v>510</v>
      </c>
      <c r="B76" s="12"/>
      <c r="C76" s="12"/>
    </row>
    <row r="77" spans="1:3" x14ac:dyDescent="0.3">
      <c r="A77" s="28" t="s">
        <v>511</v>
      </c>
      <c r="B77" s="12" t="s">
        <v>430</v>
      </c>
      <c r="C77" s="12" t="s">
        <v>662</v>
      </c>
    </row>
    <row r="78" spans="1:3" x14ac:dyDescent="0.3">
      <c r="A78" s="28" t="s">
        <v>512</v>
      </c>
      <c r="B78" s="12"/>
      <c r="C78" s="12"/>
    </row>
    <row r="79" spans="1:3" x14ac:dyDescent="0.3">
      <c r="A79" s="28" t="s">
        <v>513</v>
      </c>
      <c r="B79" s="111"/>
      <c r="C79" s="111"/>
    </row>
    <row r="80" spans="1:3" x14ac:dyDescent="0.3">
      <c r="A80" s="43" t="s">
        <v>514</v>
      </c>
      <c r="B80" s="14" t="str">
        <f>IF(OR(B79="Not applicable",B79="YES"),
   "Not applicable",
   IF(B76="Yes",
      "Unit of analysis errors addressed",
      IF(OR(B77="Yes", B78="Yes"),
         "Unit of analysis errors not addressed",
         "Can't tell")))</f>
        <v>Unit of analysis errors not addressed</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PARTIALLY</v>
      </c>
      <c r="C81" s="14"/>
    </row>
    <row r="82" spans="1:3" x14ac:dyDescent="0.3">
      <c r="A82" s="15" t="s">
        <v>408</v>
      </c>
      <c r="B82" s="21" t="s">
        <v>457</v>
      </c>
      <c r="C82" s="21" t="s">
        <v>458</v>
      </c>
    </row>
    <row r="83" spans="1:3" ht="26.4" x14ac:dyDescent="0.3">
      <c r="A83" s="78" t="s">
        <v>516</v>
      </c>
      <c r="B83" s="12" t="s">
        <v>430</v>
      </c>
      <c r="C83" s="12" t="s">
        <v>663</v>
      </c>
    </row>
    <row r="84" spans="1:3" x14ac:dyDescent="0.3">
      <c r="A84" s="78" t="s">
        <v>517</v>
      </c>
      <c r="B84" s="12" t="s">
        <v>430</v>
      </c>
      <c r="C84" s="12" t="s">
        <v>663</v>
      </c>
    </row>
    <row r="85" spans="1:3" x14ac:dyDescent="0.3">
      <c r="A85" s="81" t="s">
        <v>518</v>
      </c>
      <c r="B85" s="14" t="str">
        <f>IF(OR(B83="Not applicable", B84="Not applicable"),
   "NOT APPLICABLE",
   IF(AND(B83="Yes", B84="Yes"),
      "YES",
      IF(OR(B83="Yes", B84="Yes", B83="Partially", B84="Partially"),
         "PARTIALLY",
         "NO")))</f>
        <v>YES</v>
      </c>
      <c r="C85" s="14"/>
    </row>
    <row r="86" spans="1:3" x14ac:dyDescent="0.3">
      <c r="A86" s="29" t="s">
        <v>412</v>
      </c>
      <c r="B86" s="21" t="s">
        <v>457</v>
      </c>
      <c r="C86" s="21" t="s">
        <v>458</v>
      </c>
    </row>
    <row r="87" spans="1:3" x14ac:dyDescent="0.3">
      <c r="A87" s="74" t="s">
        <v>519</v>
      </c>
      <c r="B87" s="12" t="s">
        <v>430</v>
      </c>
      <c r="C87" s="12" t="s">
        <v>663</v>
      </c>
    </row>
    <row r="88" spans="1:3" x14ac:dyDescent="0.3">
      <c r="A88" s="74" t="s">
        <v>520</v>
      </c>
      <c r="B88" s="12" t="s">
        <v>430</v>
      </c>
      <c r="C88" s="12" t="s">
        <v>663</v>
      </c>
    </row>
    <row r="89" spans="1:3" x14ac:dyDescent="0.3">
      <c r="A89" s="28" t="s">
        <v>521</v>
      </c>
      <c r="B89" s="12"/>
      <c r="C89" s="12"/>
    </row>
    <row r="90" spans="1:3" x14ac:dyDescent="0.3">
      <c r="A90" s="28" t="s">
        <v>522</v>
      </c>
      <c r="B90" s="12"/>
      <c r="C90" s="12"/>
    </row>
    <row r="91" spans="1:3" x14ac:dyDescent="0.3">
      <c r="A91" s="28" t="s">
        <v>523</v>
      </c>
      <c r="B91" s="12" t="s">
        <v>430</v>
      </c>
      <c r="C91" s="12" t="s">
        <v>663</v>
      </c>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YES</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Medium confidence</v>
      </c>
      <c r="C96" s="51"/>
    </row>
    <row r="97" spans="1:3" x14ac:dyDescent="0.3">
      <c r="A97" s="288" t="s">
        <v>527</v>
      </c>
      <c r="B97" s="288"/>
      <c r="C97" s="288"/>
    </row>
    <row r="98" spans="1:3" x14ac:dyDescent="0.3">
      <c r="A98" s="85" t="s">
        <v>586</v>
      </c>
      <c r="B98" s="32" t="s">
        <v>457</v>
      </c>
      <c r="C98" s="32" t="s">
        <v>458</v>
      </c>
    </row>
    <row r="99" spans="1:3" x14ac:dyDescent="0.3">
      <c r="A99" s="15" t="s">
        <v>418</v>
      </c>
      <c r="B99" s="83"/>
      <c r="C99" s="83"/>
    </row>
    <row r="100" spans="1:3" x14ac:dyDescent="0.3">
      <c r="A100" s="15" t="s">
        <v>419</v>
      </c>
      <c r="B100" s="83" t="s">
        <v>434</v>
      </c>
      <c r="C100" s="114" t="s">
        <v>664</v>
      </c>
    </row>
    <row r="101" spans="1:3" ht="15.6" customHeight="1" x14ac:dyDescent="0.3">
      <c r="A101" s="85" t="s">
        <v>421</v>
      </c>
      <c r="B101" s="32" t="s">
        <v>457</v>
      </c>
      <c r="C101" s="32" t="s">
        <v>458</v>
      </c>
    </row>
    <row r="102" spans="1:3" ht="93.6" x14ac:dyDescent="0.3">
      <c r="A102" s="82" t="s">
        <v>566</v>
      </c>
      <c r="B102" s="56" t="s">
        <v>443</v>
      </c>
      <c r="C102" s="56" t="s">
        <v>665</v>
      </c>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80:B81 B85 B94 B96 B36" xr:uid="{2FC75D51-53E4-4854-9463-8A51F4D3FD67}"/>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D4FEAC11-01B0-43F0-8D6C-5F9891EFFF62}">
          <x14:formula1>
            <xm:f>Codes!$E$2:$E$4</xm:f>
          </x14:formula1>
          <xm:sqref>B102</xm:sqref>
        </x14:dataValidation>
        <x14:dataValidation type="list" allowBlank="1" showInputMessage="1" showErrorMessage="1" xr:uid="{ECBC685B-A2A5-4A1E-8DFD-4F53A79BB8F5}">
          <x14:formula1>
            <xm:f>Codes!$C$2:$C$6</xm:f>
          </x14:formula1>
          <xm:sqref>B28</xm:sqref>
        </x14:dataValidation>
        <x14:dataValidation type="list" allowBlank="1" showInputMessage="1" showErrorMessage="1" xr:uid="{322E7431-DB39-4976-9BD8-DFB24F10D5B8}">
          <x14:formula1>
            <xm:f>Codes!$B$2:$B$5</xm:f>
          </x14:formula1>
          <xm:sqref>B22</xm:sqref>
        </x14:dataValidation>
        <x14:dataValidation type="list" allowBlank="1" showInputMessage="1" showErrorMessage="1" xr:uid="{C54CA91B-81A4-49B2-8AB7-8A6BBA0BF8E8}">
          <x14:formula1>
            <xm:f>Codes!$C$2:$C$5</xm:f>
          </x14:formula1>
          <xm:sqref>B87:B93 B31:B33 B39:B42 B45 B48:B50 B54:B64 B67:B73 B76:B79 B83:B84</xm:sqref>
        </x14:dataValidation>
        <x14:dataValidation type="list" allowBlank="1" showInputMessage="1" showErrorMessage="1" xr:uid="{145AC664-F02F-4C62-9C05-BE8D0C477A94}">
          <x14:formula1>
            <xm:f>Codes!$A$2:$A$5</xm:f>
          </x14:formula1>
          <xm:sqref>B7:B10 B26:B27 B14:B18</xm:sqref>
        </x14:dataValidation>
        <x14:dataValidation type="list" allowBlank="1" showInputMessage="1" showErrorMessage="1" xr:uid="{D03EBEC8-0B36-498C-9D02-E49849CD3D94}">
          <x14:formula1>
            <xm:f>Codes!$F$2:$F$7</xm:f>
          </x14:formula1>
          <xm:sqref>B99</xm:sqref>
        </x14:dataValidation>
        <x14:dataValidation type="list" allowBlank="1" showInputMessage="1" showErrorMessage="1" xr:uid="{8B4D9781-DB42-484D-BD85-FF0F89D8C0F3}">
          <x14:formula1>
            <xm:f>Codes!$G$2:$G$4</xm:f>
          </x14:formula1>
          <xm:sqref>B100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8EE4F-99F8-4C06-A414-F0DB3E69E96F}">
  <sheetPr>
    <tabColor theme="3"/>
  </sheetPr>
  <dimension ref="A1:C103"/>
  <sheetViews>
    <sheetView zoomScale="70" zoomScaleNormal="70" workbookViewId="0">
      <selection activeCell="I44" sqref="I44"/>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
        <v>54</v>
      </c>
      <c r="C1" s="4"/>
    </row>
    <row r="2" spans="1:3" x14ac:dyDescent="0.3">
      <c r="A2" s="5" t="s">
        <v>531</v>
      </c>
      <c r="B2" s="47" t="s">
        <v>666</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667</v>
      </c>
    </row>
    <row r="8" spans="1:3" x14ac:dyDescent="0.3">
      <c r="A8" s="13" t="s">
        <v>361</v>
      </c>
      <c r="B8" s="12" t="s">
        <v>430</v>
      </c>
      <c r="C8" t="s">
        <v>577</v>
      </c>
    </row>
    <row r="9" spans="1:3" x14ac:dyDescent="0.3">
      <c r="A9" s="13" t="s">
        <v>362</v>
      </c>
      <c r="B9" s="12" t="s">
        <v>430</v>
      </c>
      <c r="C9" s="12" t="s">
        <v>668</v>
      </c>
    </row>
    <row r="10" spans="1:3" x14ac:dyDescent="0.3">
      <c r="A10" s="13" t="s">
        <v>363</v>
      </c>
      <c r="B10" s="12" t="s">
        <v>430</v>
      </c>
      <c r="C10" s="12" t="s">
        <v>669</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2" t="s">
        <v>430</v>
      </c>
      <c r="C14" s="12" t="s">
        <v>670</v>
      </c>
    </row>
    <row r="15" spans="1:3" x14ac:dyDescent="0.3">
      <c r="A15" s="18" t="s">
        <v>464</v>
      </c>
      <c r="B15" s="12" t="s">
        <v>430</v>
      </c>
      <c r="C15" s="12" t="s">
        <v>671</v>
      </c>
    </row>
    <row r="16" spans="1:3" ht="39.6" x14ac:dyDescent="0.3">
      <c r="A16" s="19" t="s">
        <v>465</v>
      </c>
      <c r="B16" s="12" t="s">
        <v>430</v>
      </c>
      <c r="C16" s="12" t="s">
        <v>577</v>
      </c>
    </row>
    <row r="17" spans="1:3" x14ac:dyDescent="0.3">
      <c r="A17" s="18" t="s">
        <v>466</v>
      </c>
      <c r="B17" s="12" t="s">
        <v>430</v>
      </c>
      <c r="C17" s="12" t="s">
        <v>577</v>
      </c>
    </row>
    <row r="18" spans="1:3" x14ac:dyDescent="0.3">
      <c r="A18" s="18" t="s">
        <v>467</v>
      </c>
      <c r="B18" s="12" t="s">
        <v>430</v>
      </c>
      <c r="C18" s="12" t="s">
        <v>581</v>
      </c>
    </row>
    <row r="19" spans="1:3" x14ac:dyDescent="0.3">
      <c r="A19" s="36" t="s">
        <v>468</v>
      </c>
      <c r="B19" s="34" t="str">
        <f>IF(AND(B14="Yes", B15="Yes", B16="Yes", B17="Yes", B18="Yes"), "YES",
 IF(AND(B16="Yes", B17="Yes"), "PARTIALLY",
 "NO"))</f>
        <v>YES</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s="12" t="s">
        <v>672</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c r="C25" s="33"/>
    </row>
    <row r="26" spans="1:3" x14ac:dyDescent="0.3">
      <c r="A26" s="74" t="s">
        <v>471</v>
      </c>
      <c r="B26" s="59" t="s">
        <v>435</v>
      </c>
      <c r="C26" s="12" t="s">
        <v>673</v>
      </c>
    </row>
    <row r="27" spans="1:3" x14ac:dyDescent="0.3">
      <c r="A27" s="13" t="s">
        <v>377</v>
      </c>
      <c r="B27" s="111" t="s">
        <v>430</v>
      </c>
      <c r="C27" s="51" t="s">
        <v>657</v>
      </c>
    </row>
    <row r="28" spans="1:3" x14ac:dyDescent="0.3">
      <c r="A28" s="13" t="s">
        <v>378</v>
      </c>
      <c r="B28" s="12" t="s">
        <v>447</v>
      </c>
      <c r="C28" s="12"/>
    </row>
    <row r="29" spans="1:3" x14ac:dyDescent="0.3">
      <c r="A29" s="36" t="s">
        <v>472</v>
      </c>
      <c r="B29" s="14" t="str">
        <f>IF(
    AND(TRIM(B26)="Yes", TRIM(B27)="Yes"),
    IF(
        OR(
            TRIM(B28)="Yes",
            TRIM(B28)="Not Applicable"
        ),
        "YES",
        IF(TRIM(B28)="", "PARTIALLY", "NO")
    ),
    IF(
        OR(
            AND(TRIM(B26)="Yes", TRIM(B27)="Partially"),
            AND(TRIM(B26)="Partially", TRIM(B27)="Yes")
        ),
        "PARTIALLY",
        "NO"
    )
)</f>
        <v>PARTIALLY</v>
      </c>
      <c r="C29" s="14"/>
    </row>
    <row r="30" spans="1:3" x14ac:dyDescent="0.3">
      <c r="A30" s="15" t="s">
        <v>379</v>
      </c>
      <c r="B30" s="21" t="s">
        <v>457</v>
      </c>
      <c r="C30" s="21" t="s">
        <v>458</v>
      </c>
    </row>
    <row r="31" spans="1:3" x14ac:dyDescent="0.3">
      <c r="A31" s="75" t="s">
        <v>473</v>
      </c>
      <c r="B31" s="59" t="s">
        <v>441</v>
      </c>
      <c r="C31" s="59" t="s">
        <v>674</v>
      </c>
    </row>
    <row r="32" spans="1:3" x14ac:dyDescent="0.3">
      <c r="A32" s="38" t="s">
        <v>382</v>
      </c>
      <c r="B32" s="59" t="s">
        <v>441</v>
      </c>
      <c r="C32" s="59" t="s">
        <v>674</v>
      </c>
    </row>
    <row r="33" spans="1:3" ht="39.6" x14ac:dyDescent="0.3">
      <c r="A33" s="22" t="s">
        <v>474</v>
      </c>
      <c r="B33" s="12"/>
      <c r="C33" s="12"/>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c r="C39" s="12"/>
    </row>
    <row r="40" spans="1:3" x14ac:dyDescent="0.3">
      <c r="A40" s="74" t="s">
        <v>479</v>
      </c>
      <c r="B40" s="12"/>
      <c r="C40" s="12"/>
    </row>
    <row r="41" spans="1:3" x14ac:dyDescent="0.3">
      <c r="A41" s="74" t="s">
        <v>480</v>
      </c>
      <c r="B41" s="12"/>
      <c r="C41" s="51"/>
    </row>
    <row r="42" spans="1:3" x14ac:dyDescent="0.3">
      <c r="A42" s="74" t="s">
        <v>481</v>
      </c>
      <c r="B42" s="12"/>
      <c r="C42" s="51"/>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12"/>
      <c r="C48" s="12"/>
    </row>
    <row r="49" spans="1:3" ht="26.4" x14ac:dyDescent="0.3">
      <c r="A49" s="78" t="s">
        <v>485</v>
      </c>
      <c r="B49" s="12"/>
      <c r="C49" s="12"/>
    </row>
    <row r="50" spans="1:3" x14ac:dyDescent="0.3">
      <c r="A50" s="78" t="s">
        <v>486</v>
      </c>
      <c r="B50" s="12"/>
      <c r="C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c r="C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Can't tell</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11"/>
      <c r="C79" s="111"/>
    </row>
    <row r="80" spans="1:3" x14ac:dyDescent="0.3">
      <c r="A80" s="43" t="s">
        <v>514</v>
      </c>
      <c r="B80" s="14" t="str">
        <f>IF(OR(B79="Not applicable",B79="YES"),
   "Not applicable",
   IF(B76="Yes",
      "Unit of analysis errors addressed",
      IF(OR(B77="Yes", B78="Yes"),
         "Unit of analysis errors not addressed",
         "Can't tell")))</f>
        <v>Can't tell</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c r="C83" s="12"/>
    </row>
    <row r="84" spans="1:3" x14ac:dyDescent="0.3">
      <c r="A84" s="78" t="s">
        <v>517</v>
      </c>
      <c r="B84" s="12"/>
      <c r="C84" s="12"/>
    </row>
    <row r="85" spans="1:3" x14ac:dyDescent="0.3">
      <c r="A85" s="81"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74" t="s">
        <v>519</v>
      </c>
      <c r="B87" s="12"/>
      <c r="C87" s="12"/>
    </row>
    <row r="88" spans="1:3" x14ac:dyDescent="0.3">
      <c r="A88" s="74" t="s">
        <v>520</v>
      </c>
      <c r="B88" s="12"/>
      <c r="C88" s="12"/>
    </row>
    <row r="89" spans="1:3" x14ac:dyDescent="0.3">
      <c r="A89" s="28" t="s">
        <v>521</v>
      </c>
      <c r="B89" s="12"/>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NO</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51"/>
    </row>
    <row r="97" spans="1:3" x14ac:dyDescent="0.3">
      <c r="A97" s="288" t="s">
        <v>527</v>
      </c>
      <c r="B97" s="288"/>
      <c r="C97" s="288"/>
    </row>
    <row r="98" spans="1:3" x14ac:dyDescent="0.3">
      <c r="A98" s="85" t="s">
        <v>586</v>
      </c>
      <c r="B98" s="32" t="s">
        <v>457</v>
      </c>
      <c r="C98" s="32" t="s">
        <v>458</v>
      </c>
    </row>
    <row r="99" spans="1:3" x14ac:dyDescent="0.3">
      <c r="A99" s="15" t="s">
        <v>418</v>
      </c>
      <c r="B99" s="83"/>
      <c r="C99" s="83"/>
    </row>
    <row r="100" spans="1:3" x14ac:dyDescent="0.3">
      <c r="A100" s="15" t="s">
        <v>419</v>
      </c>
      <c r="B100" s="83"/>
      <c r="C100" s="114"/>
    </row>
    <row r="101" spans="1:3" ht="15.6" customHeight="1" x14ac:dyDescent="0.3">
      <c r="A101" s="85" t="s">
        <v>421</v>
      </c>
      <c r="B101" s="32" t="s">
        <v>457</v>
      </c>
      <c r="C101" s="32" t="s">
        <v>458</v>
      </c>
    </row>
    <row r="102" spans="1:3" ht="46.8" x14ac:dyDescent="0.3">
      <c r="A102" s="82" t="s">
        <v>566</v>
      </c>
      <c r="B102" s="56" t="s">
        <v>432</v>
      </c>
      <c r="C102" s="56"/>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36 B34 B43 B74 B80:B81 B85 B94 B96 B29" xr:uid="{74347AF7-20A4-49C2-BA2B-C46DA8CA85CD}"/>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5406280E-3166-46A9-8991-9E11A8CC1F0C}">
          <x14:formula1>
            <xm:f>Codes!$G$2:$G$4</xm:f>
          </x14:formula1>
          <xm:sqref>B100</xm:sqref>
        </x14:dataValidation>
        <x14:dataValidation type="list" allowBlank="1" showInputMessage="1" showErrorMessage="1" xr:uid="{9A8263EF-24B5-4C53-96BF-068EC4687E11}">
          <x14:formula1>
            <xm:f>Codes!$F$2:$F$7</xm:f>
          </x14:formula1>
          <xm:sqref>B99</xm:sqref>
        </x14:dataValidation>
        <x14:dataValidation type="list" allowBlank="1" showInputMessage="1" showErrorMessage="1" xr:uid="{F295C436-7A0C-4522-8567-7FE50AAB74AF}">
          <x14:formula1>
            <xm:f>Codes!$A$2:$A$5</xm:f>
          </x14:formula1>
          <xm:sqref>B7:B10 B26:B27 B14:B18</xm:sqref>
        </x14:dataValidation>
        <x14:dataValidation type="list" allowBlank="1" showInputMessage="1" showErrorMessage="1" xr:uid="{ADF7C8B6-08B9-4B3B-ADF0-712B8C744D92}">
          <x14:formula1>
            <xm:f>Codes!$C$2:$C$5</xm:f>
          </x14:formula1>
          <xm:sqref>B87:B93 B31:B33 B39:B42 B45 B48:B50 B54:B64 B67:B73 B76:B79 B83:B84</xm:sqref>
        </x14:dataValidation>
        <x14:dataValidation type="list" allowBlank="1" showInputMessage="1" showErrorMessage="1" xr:uid="{071A7E35-9857-44F7-894B-900F1580F635}">
          <x14:formula1>
            <xm:f>Codes!$B$2:$B$5</xm:f>
          </x14:formula1>
          <xm:sqref>B22</xm:sqref>
        </x14:dataValidation>
        <x14:dataValidation type="list" allowBlank="1" showInputMessage="1" showErrorMessage="1" xr:uid="{D1A68C6D-9561-434C-B92E-674B3F795FE9}">
          <x14:formula1>
            <xm:f>Codes!$C$2:$C$6</xm:f>
          </x14:formula1>
          <xm:sqref>B28</xm:sqref>
        </x14:dataValidation>
        <x14:dataValidation type="list" allowBlank="1" showInputMessage="1" showErrorMessage="1" xr:uid="{E4A43F95-371A-461B-B1BC-B2997887A7C3}">
          <x14:formula1>
            <xm:f>Codes!$E$2:$E$4</xm:f>
          </x14:formula1>
          <xm:sqref>B102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A4B97-1988-4F45-8653-7F615B79FF89}">
  <sheetPr>
    <tabColor theme="3"/>
  </sheetPr>
  <dimension ref="A1:C103"/>
  <sheetViews>
    <sheetView zoomScaleNormal="100" workbookViewId="0">
      <selection activeCell="I44" sqref="I44"/>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
        <v>60</v>
      </c>
      <c r="C1" s="4"/>
    </row>
    <row r="2" spans="1:3" x14ac:dyDescent="0.3">
      <c r="A2" s="5" t="s">
        <v>531</v>
      </c>
      <c r="B2" s="47" t="s">
        <v>61</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675</v>
      </c>
    </row>
    <row r="8" spans="1:3" x14ac:dyDescent="0.3">
      <c r="A8" s="13" t="s">
        <v>361</v>
      </c>
      <c r="B8" s="12" t="s">
        <v>430</v>
      </c>
      <c r="C8" t="s">
        <v>675</v>
      </c>
    </row>
    <row r="9" spans="1:3" x14ac:dyDescent="0.3">
      <c r="A9" s="13" t="s">
        <v>362</v>
      </c>
      <c r="B9" s="12" t="s">
        <v>430</v>
      </c>
      <c r="C9" s="12" t="s">
        <v>676</v>
      </c>
    </row>
    <row r="10" spans="1:3" x14ac:dyDescent="0.3">
      <c r="A10" s="13" t="s">
        <v>363</v>
      </c>
      <c r="B10" s="12" t="s">
        <v>430</v>
      </c>
      <c r="C10" s="12" t="s">
        <v>677</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2" t="s">
        <v>441</v>
      </c>
      <c r="C14" s="12" t="s">
        <v>678</v>
      </c>
    </row>
    <row r="15" spans="1:3" x14ac:dyDescent="0.3">
      <c r="A15" s="18" t="s">
        <v>464</v>
      </c>
      <c r="B15" s="12" t="s">
        <v>441</v>
      </c>
      <c r="C15" s="12" t="s">
        <v>679</v>
      </c>
    </row>
    <row r="16" spans="1:3" ht="39.6" x14ac:dyDescent="0.3">
      <c r="A16" s="19" t="s">
        <v>465</v>
      </c>
      <c r="B16" s="12" t="s">
        <v>430</v>
      </c>
      <c r="C16" s="12" t="s">
        <v>675</v>
      </c>
    </row>
    <row r="17" spans="1:3" x14ac:dyDescent="0.3">
      <c r="A17" s="18" t="s">
        <v>466</v>
      </c>
      <c r="B17" s="12" t="s">
        <v>430</v>
      </c>
      <c r="C17" s="12" t="s">
        <v>675</v>
      </c>
    </row>
    <row r="18" spans="1:3" x14ac:dyDescent="0.3">
      <c r="A18" s="18" t="s">
        <v>467</v>
      </c>
      <c r="B18" s="12" t="s">
        <v>441</v>
      </c>
      <c r="C18" s="12" t="s">
        <v>680</v>
      </c>
    </row>
    <row r="19" spans="1:3" x14ac:dyDescent="0.3">
      <c r="A19" s="36" t="s">
        <v>468</v>
      </c>
      <c r="B19" s="34" t="str">
        <f>IF(AND(B14="Yes", B15="Yes", B16="Yes", B17="Yes", B18="Yes"), "YES",
 IF(AND(B16="Yes", B17="Yes"), "PARTIALLY",
 "NO"))</f>
        <v>PARTIALLY</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s="12" t="s">
        <v>681</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c r="C25" s="33"/>
    </row>
    <row r="26" spans="1:3" x14ac:dyDescent="0.3">
      <c r="A26" s="74" t="s">
        <v>471</v>
      </c>
      <c r="B26" s="111" t="s">
        <v>430</v>
      </c>
      <c r="C26" s="12" t="s">
        <v>675</v>
      </c>
    </row>
    <row r="27" spans="1:3" x14ac:dyDescent="0.3">
      <c r="A27" s="13" t="s">
        <v>377</v>
      </c>
      <c r="B27" s="111" t="s">
        <v>430</v>
      </c>
      <c r="C27" s="51" t="s">
        <v>682</v>
      </c>
    </row>
    <row r="28" spans="1:3" x14ac:dyDescent="0.3">
      <c r="A28" s="13" t="s">
        <v>378</v>
      </c>
      <c r="B28" s="12" t="s">
        <v>447</v>
      </c>
      <c r="C28" s="12"/>
    </row>
    <row r="29" spans="1:3" x14ac:dyDescent="0.3">
      <c r="A29" s="36" t="s">
        <v>472</v>
      </c>
      <c r="B29" s="14" t="str">
        <f>IF(
    AND(TRIM(B26)="Yes", TRIM(B27)="Yes"),
    IF(
        OR(
            TRIM(B28)="Yes",
            TRIM(B28)="Not Applicable"
        ),
        "YES",
        IF(TRIM(B28)="", "PARTIALLY", "NO")
    ),
    IF(
        OR(
            AND(TRIM(B26)="Yes", TRIM(B27)="Partially"),
            AND(TRIM(B26)="Partially", TRIM(B27)="Yes")
        ),
        "PARTIALLY",
        "NO"
    )
)</f>
        <v>YES</v>
      </c>
      <c r="C29" s="14"/>
    </row>
    <row r="30" spans="1:3" x14ac:dyDescent="0.3">
      <c r="A30" s="15" t="s">
        <v>379</v>
      </c>
      <c r="B30" s="21" t="s">
        <v>457</v>
      </c>
      <c r="C30" s="21" t="s">
        <v>458</v>
      </c>
    </row>
    <row r="31" spans="1:3" x14ac:dyDescent="0.3">
      <c r="A31" s="75" t="s">
        <v>473</v>
      </c>
      <c r="B31" s="59" t="s">
        <v>441</v>
      </c>
      <c r="C31" s="59" t="s">
        <v>592</v>
      </c>
    </row>
    <row r="32" spans="1:3" x14ac:dyDescent="0.3">
      <c r="A32" s="38" t="s">
        <v>382</v>
      </c>
      <c r="B32" s="59" t="s">
        <v>441</v>
      </c>
      <c r="C32" s="59"/>
    </row>
    <row r="33" spans="1:3" ht="39.6" x14ac:dyDescent="0.3">
      <c r="A33" s="22" t="s">
        <v>474</v>
      </c>
      <c r="B33" s="12"/>
      <c r="C33" s="12"/>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t="s">
        <v>430</v>
      </c>
      <c r="C39" s="12" t="s">
        <v>675</v>
      </c>
    </row>
    <row r="40" spans="1:3" x14ac:dyDescent="0.3">
      <c r="A40" s="74" t="s">
        <v>479</v>
      </c>
      <c r="B40" s="12"/>
      <c r="C40" s="12"/>
    </row>
    <row r="41" spans="1:3" x14ac:dyDescent="0.3">
      <c r="A41" s="74" t="s">
        <v>480</v>
      </c>
      <c r="B41" s="12" t="s">
        <v>430</v>
      </c>
      <c r="C41" s="51" t="s">
        <v>682</v>
      </c>
    </row>
    <row r="42" spans="1:3" x14ac:dyDescent="0.3">
      <c r="A42" s="74" t="s">
        <v>481</v>
      </c>
      <c r="B42" s="12" t="s">
        <v>430</v>
      </c>
      <c r="C42" s="51" t="s">
        <v>682</v>
      </c>
    </row>
    <row r="43" spans="1:3" x14ac:dyDescent="0.3">
      <c r="A43" s="76" t="s">
        <v>482</v>
      </c>
      <c r="B43" s="14" t="str">
        <f>IF(OR(B39="Not applicable", B40="Not applicable", B41="Not applicable", B42="Not applicable"), "NOT APPLICABLE",
 IF(AND(B39="Yes", B40="Yes", B41="Yes", B42="Yes"), "YES",
  IF(AND(B39="Yes", B42="Yes"), "PARTIALLY",
   "NO")))</f>
        <v>PARTIALLY</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12"/>
      <c r="C48" s="12"/>
    </row>
    <row r="49" spans="1:3" ht="26.4" x14ac:dyDescent="0.3">
      <c r="A49" s="78" t="s">
        <v>485</v>
      </c>
      <c r="B49" s="12"/>
      <c r="C49" s="12"/>
    </row>
    <row r="50" spans="1:3" x14ac:dyDescent="0.3">
      <c r="A50" s="78" t="s">
        <v>486</v>
      </c>
      <c r="B50" s="12"/>
      <c r="C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c r="C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Can't tell</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11"/>
      <c r="C79" s="111"/>
    </row>
    <row r="80" spans="1:3" x14ac:dyDescent="0.3">
      <c r="A80" s="43" t="s">
        <v>514</v>
      </c>
      <c r="B80" s="14" t="str">
        <f>IF(OR(B79="Not applicable",B79="YES"),
   "Not applicable",
   IF(B76="Yes",
      "Unit of analysis errors addressed",
      IF(OR(B77="Yes", B78="Yes"),
         "Unit of analysis errors not addressed",
         "Can't tell")))</f>
        <v>Can't tell</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c r="C83" s="12"/>
    </row>
    <row r="84" spans="1:3" x14ac:dyDescent="0.3">
      <c r="A84" s="78" t="s">
        <v>517</v>
      </c>
      <c r="B84" s="12"/>
      <c r="C84" s="12"/>
    </row>
    <row r="85" spans="1:3" x14ac:dyDescent="0.3">
      <c r="A85" s="81"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74" t="s">
        <v>519</v>
      </c>
      <c r="B87" s="12"/>
      <c r="C87" s="12"/>
    </row>
    <row r="88" spans="1:3" x14ac:dyDescent="0.3">
      <c r="A88" s="74" t="s">
        <v>520</v>
      </c>
      <c r="B88" s="12"/>
      <c r="C88" s="12"/>
    </row>
    <row r="89" spans="1:3" x14ac:dyDescent="0.3">
      <c r="A89" s="28" t="s">
        <v>521</v>
      </c>
      <c r="B89" s="12"/>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NO</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51"/>
    </row>
    <row r="97" spans="1:3" x14ac:dyDescent="0.3">
      <c r="A97" s="288" t="s">
        <v>527</v>
      </c>
      <c r="B97" s="288"/>
      <c r="C97" s="288"/>
    </row>
    <row r="98" spans="1:3" x14ac:dyDescent="0.3">
      <c r="A98" s="85" t="s">
        <v>586</v>
      </c>
      <c r="B98" s="32" t="s">
        <v>457</v>
      </c>
      <c r="C98" s="32" t="s">
        <v>458</v>
      </c>
    </row>
    <row r="99" spans="1:3" x14ac:dyDescent="0.3">
      <c r="A99" s="15" t="s">
        <v>418</v>
      </c>
      <c r="B99" s="83"/>
      <c r="C99" s="83"/>
    </row>
    <row r="100" spans="1:3" x14ac:dyDescent="0.3">
      <c r="A100" s="15" t="s">
        <v>419</v>
      </c>
      <c r="B100" s="83"/>
      <c r="C100" s="114"/>
    </row>
    <row r="101" spans="1:3" ht="15.6" customHeight="1" x14ac:dyDescent="0.3">
      <c r="A101" s="85" t="s">
        <v>421</v>
      </c>
      <c r="B101" s="32" t="s">
        <v>457</v>
      </c>
      <c r="C101" s="32" t="s">
        <v>458</v>
      </c>
    </row>
    <row r="102" spans="1:3" ht="46.8" x14ac:dyDescent="0.3">
      <c r="A102" s="82" t="s">
        <v>566</v>
      </c>
      <c r="B102" s="56" t="s">
        <v>432</v>
      </c>
      <c r="C102" s="56"/>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36 B34 B43 B74 B80:B81 B85 B94 B96 B29" xr:uid="{7D006665-57C7-487A-8A19-EB9EC1CC5451}"/>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7D7A3837-6067-40A4-A73F-9F7DA6A3733E}">
          <x14:formula1>
            <xm:f>Codes!$G$2:$G$4</xm:f>
          </x14:formula1>
          <xm:sqref>B100</xm:sqref>
        </x14:dataValidation>
        <x14:dataValidation type="list" allowBlank="1" showInputMessage="1" showErrorMessage="1" xr:uid="{F5B143EE-704B-4713-A589-0A73547020D3}">
          <x14:formula1>
            <xm:f>Codes!$F$2:$F$7</xm:f>
          </x14:formula1>
          <xm:sqref>B99</xm:sqref>
        </x14:dataValidation>
        <x14:dataValidation type="list" allowBlank="1" showInputMessage="1" showErrorMessage="1" xr:uid="{DCEE583E-474A-4F17-A7AF-C74E5A978AC6}">
          <x14:formula1>
            <xm:f>Codes!$A$2:$A$5</xm:f>
          </x14:formula1>
          <xm:sqref>B7:B10 B26:B27 B14:B18</xm:sqref>
        </x14:dataValidation>
        <x14:dataValidation type="list" allowBlank="1" showInputMessage="1" showErrorMessage="1" xr:uid="{ED1060EC-6BCB-4176-B845-1F5C8A059690}">
          <x14:formula1>
            <xm:f>Codes!$C$2:$C$5</xm:f>
          </x14:formula1>
          <xm:sqref>B87:B93 B31:B33 B83:B84 B45 B48:B50 B54:B64 B67:B73 B76:B79 B39:B42</xm:sqref>
        </x14:dataValidation>
        <x14:dataValidation type="list" allowBlank="1" showInputMessage="1" showErrorMessage="1" xr:uid="{BE6A6BB7-C0F7-47C0-B7E2-10853A85D55F}">
          <x14:formula1>
            <xm:f>Codes!$B$2:$B$5</xm:f>
          </x14:formula1>
          <xm:sqref>B22</xm:sqref>
        </x14:dataValidation>
        <x14:dataValidation type="list" allowBlank="1" showInputMessage="1" showErrorMessage="1" xr:uid="{1A4EE5CD-EF43-48A7-8815-361EA701A510}">
          <x14:formula1>
            <xm:f>Codes!$C$2:$C$6</xm:f>
          </x14:formula1>
          <xm:sqref>B28</xm:sqref>
        </x14:dataValidation>
        <x14:dataValidation type="list" allowBlank="1" showInputMessage="1" showErrorMessage="1" xr:uid="{E6006C59-6661-4A49-BAF5-429EC3043F46}">
          <x14:formula1>
            <xm:f>Codes!$E$2:$E$4</xm:f>
          </x14:formula1>
          <xm:sqref>B102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613E7-75E5-43FB-A0CF-CBAB5D323CFD}">
  <sheetPr>
    <tabColor theme="3"/>
  </sheetPr>
  <dimension ref="A1:C103"/>
  <sheetViews>
    <sheetView zoomScale="80" zoomScaleNormal="80" workbookViewId="0">
      <selection activeCell="A33" sqref="A33"/>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
        <v>68</v>
      </c>
      <c r="C1" s="4"/>
    </row>
    <row r="2" spans="1:3" x14ac:dyDescent="0.3">
      <c r="A2" s="5" t="s">
        <v>531</v>
      </c>
      <c r="B2" s="47" t="s">
        <v>69</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634</v>
      </c>
    </row>
    <row r="8" spans="1:3" x14ac:dyDescent="0.3">
      <c r="A8" s="13" t="s">
        <v>361</v>
      </c>
      <c r="B8" s="12" t="s">
        <v>430</v>
      </c>
      <c r="C8" s="12" t="s">
        <v>683</v>
      </c>
    </row>
    <row r="9" spans="1:3" x14ac:dyDescent="0.3">
      <c r="A9" s="13" t="s">
        <v>362</v>
      </c>
      <c r="B9" s="12" t="s">
        <v>430</v>
      </c>
      <c r="C9" s="12" t="s">
        <v>683</v>
      </c>
    </row>
    <row r="10" spans="1:3" x14ac:dyDescent="0.3">
      <c r="A10" s="13" t="s">
        <v>363</v>
      </c>
      <c r="B10" s="12" t="s">
        <v>430</v>
      </c>
      <c r="C10" s="12" t="s">
        <v>683</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2" t="s">
        <v>430</v>
      </c>
      <c r="C14" s="12" t="s">
        <v>680</v>
      </c>
    </row>
    <row r="15" spans="1:3" x14ac:dyDescent="0.3">
      <c r="A15" s="18" t="s">
        <v>464</v>
      </c>
      <c r="B15" s="12" t="s">
        <v>430</v>
      </c>
      <c r="C15" s="12" t="s">
        <v>632</v>
      </c>
    </row>
    <row r="16" spans="1:3" ht="39.6" x14ac:dyDescent="0.3">
      <c r="A16" s="19" t="s">
        <v>465</v>
      </c>
      <c r="B16" s="12" t="s">
        <v>430</v>
      </c>
      <c r="C16" s="12" t="s">
        <v>684</v>
      </c>
    </row>
    <row r="17" spans="1:3" x14ac:dyDescent="0.3">
      <c r="A17" s="18" t="s">
        <v>466</v>
      </c>
      <c r="B17" s="12" t="s">
        <v>430</v>
      </c>
      <c r="C17" s="12" t="s">
        <v>685</v>
      </c>
    </row>
    <row r="18" spans="1:3" x14ac:dyDescent="0.3">
      <c r="A18" s="18" t="s">
        <v>467</v>
      </c>
      <c r="B18" s="12" t="s">
        <v>430</v>
      </c>
      <c r="C18" s="12" t="s">
        <v>685</v>
      </c>
    </row>
    <row r="19" spans="1:3" x14ac:dyDescent="0.3">
      <c r="A19" s="36" t="s">
        <v>468</v>
      </c>
      <c r="B19" s="34" t="str">
        <f>IF(AND(B14="Yes", B15="Yes", B16="Yes", B17="Yes", B18="Yes"), "YES",
 IF(AND(B16="Yes", B17="Yes"), "PARTIALLY",
 "NO"))</f>
        <v>YES</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s="12">
        <v>1967</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c r="C25" s="33"/>
    </row>
    <row r="26" spans="1:3" x14ac:dyDescent="0.3">
      <c r="A26" s="74" t="s">
        <v>471</v>
      </c>
      <c r="B26" s="111" t="s">
        <v>430</v>
      </c>
      <c r="C26" s="111" t="s">
        <v>686</v>
      </c>
    </row>
    <row r="27" spans="1:3" x14ac:dyDescent="0.3">
      <c r="A27" s="13" t="s">
        <v>377</v>
      </c>
      <c r="B27" s="111" t="s">
        <v>430</v>
      </c>
      <c r="C27" s="51" t="s">
        <v>687</v>
      </c>
    </row>
    <row r="28" spans="1:3" x14ac:dyDescent="0.3">
      <c r="A28" s="13" t="s">
        <v>378</v>
      </c>
      <c r="B28" s="12" t="s">
        <v>430</v>
      </c>
      <c r="C28" s="12" t="s">
        <v>688</v>
      </c>
    </row>
    <row r="29" spans="1:3" x14ac:dyDescent="0.3">
      <c r="A29" s="36" t="s">
        <v>472</v>
      </c>
      <c r="B29" s="14" t="str">
        <f>IF(
    AND(TRIM(B26)="Yes", TRIM(B27)="Yes"),
    IF(
        OR(
            TRIM(B28)="Yes",
            TRIM(B28)="Not Applicable"
        ),
        "YES",
        IF(TRIM(B28)="", "PARTIALLY", "NO")
    ),
    IF(
        OR(
            AND(TRIM(B26)="Yes", TRIM(B27)="Partially"),
            AND(TRIM(B26)="Partially", TRIM(B27)="Yes")
        ),
        "PARTIALLY",
        "NO"
    )
)</f>
        <v>YES</v>
      </c>
      <c r="C29" s="14"/>
    </row>
    <row r="30" spans="1:3" x14ac:dyDescent="0.3">
      <c r="A30" s="15" t="s">
        <v>379</v>
      </c>
      <c r="B30" s="21" t="s">
        <v>457</v>
      </c>
      <c r="C30" s="21" t="s">
        <v>458</v>
      </c>
    </row>
    <row r="31" spans="1:3" x14ac:dyDescent="0.3">
      <c r="A31" s="75" t="s">
        <v>473</v>
      </c>
      <c r="B31" s="111" t="s">
        <v>430</v>
      </c>
      <c r="C31" s="111" t="s">
        <v>689</v>
      </c>
    </row>
    <row r="32" spans="1:3" x14ac:dyDescent="0.3">
      <c r="A32" s="38" t="s">
        <v>382</v>
      </c>
      <c r="B32" s="111" t="s">
        <v>441</v>
      </c>
      <c r="C32" s="59"/>
    </row>
    <row r="33" spans="1:3" ht="39.6" x14ac:dyDescent="0.3">
      <c r="A33" s="22" t="s">
        <v>474</v>
      </c>
      <c r="B33" s="59" t="s">
        <v>441</v>
      </c>
      <c r="C33" s="59" t="s">
        <v>592</v>
      </c>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t="s">
        <v>430</v>
      </c>
      <c r="C39" s="12" t="s">
        <v>574</v>
      </c>
    </row>
    <row r="40" spans="1:3" x14ac:dyDescent="0.3">
      <c r="A40" s="74" t="s">
        <v>479</v>
      </c>
      <c r="B40" s="12"/>
      <c r="C40" s="12"/>
    </row>
    <row r="41" spans="1:3" x14ac:dyDescent="0.3">
      <c r="A41" s="74" t="s">
        <v>480</v>
      </c>
      <c r="B41" s="12" t="s">
        <v>430</v>
      </c>
      <c r="C41" s="51" t="s">
        <v>690</v>
      </c>
    </row>
    <row r="42" spans="1:3" x14ac:dyDescent="0.3">
      <c r="A42" s="74" t="s">
        <v>481</v>
      </c>
      <c r="B42" s="12" t="s">
        <v>430</v>
      </c>
      <c r="C42" s="51" t="s">
        <v>690</v>
      </c>
    </row>
    <row r="43" spans="1:3" x14ac:dyDescent="0.3">
      <c r="A43" s="76" t="s">
        <v>482</v>
      </c>
      <c r="B43" s="14" t="str">
        <f>IF(OR(B39="Not applicable", B40="Not applicable", B41="Not applicable", B42="Not applicable"), "NOT APPLICABLE",
 IF(AND(B39="Yes", B40="Yes", B41="Yes", B42="Yes"), "YES",
  IF(AND(B39="Yes", B42="Yes"), "PARTIALLY",
   "NO")))</f>
        <v>PARTIALLY</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12"/>
      <c r="C48" s="12"/>
    </row>
    <row r="49" spans="1:3" ht="26.4" x14ac:dyDescent="0.3">
      <c r="A49" s="78" t="s">
        <v>485</v>
      </c>
      <c r="B49" s="12"/>
      <c r="C49" s="12"/>
    </row>
    <row r="50" spans="1:3" x14ac:dyDescent="0.3">
      <c r="A50" s="78" t="s">
        <v>486</v>
      </c>
      <c r="B50" s="12" t="s">
        <v>430</v>
      </c>
      <c r="C50" s="12" t="s">
        <v>691</v>
      </c>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c r="C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Can't tell</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11"/>
      <c r="C79" s="111"/>
    </row>
    <row r="80" spans="1:3" x14ac:dyDescent="0.3">
      <c r="A80" s="43" t="s">
        <v>514</v>
      </c>
      <c r="B80" s="14" t="str">
        <f>IF(OR(B79="Not applicable",B79="YES"),
   "Not applicable",
   IF(B76="Yes",
      "Unit of analysis errors addressed",
      IF(OR(B77="Yes", B78="Yes"),
         "Unit of analysis errors not addressed",
         "Can't tell")))</f>
        <v>Can't tell</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c r="C83" s="12"/>
    </row>
    <row r="84" spans="1:3" x14ac:dyDescent="0.3">
      <c r="A84" s="78" t="s">
        <v>517</v>
      </c>
      <c r="B84" s="12"/>
      <c r="C84" s="12"/>
    </row>
    <row r="85" spans="1:3" x14ac:dyDescent="0.3">
      <c r="A85" s="81"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74" t="s">
        <v>519</v>
      </c>
      <c r="B87" s="12"/>
      <c r="C87" s="12"/>
    </row>
    <row r="88" spans="1:3" x14ac:dyDescent="0.3">
      <c r="A88" s="74" t="s">
        <v>520</v>
      </c>
      <c r="B88" s="12"/>
      <c r="C88" s="12"/>
    </row>
    <row r="89" spans="1:3" x14ac:dyDescent="0.3">
      <c r="A89" s="28" t="s">
        <v>521</v>
      </c>
      <c r="B89" s="12"/>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NO</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51"/>
    </row>
    <row r="97" spans="1:3" x14ac:dyDescent="0.3">
      <c r="A97" s="288" t="s">
        <v>527</v>
      </c>
      <c r="B97" s="288"/>
      <c r="C97" s="288"/>
    </row>
    <row r="98" spans="1:3" x14ac:dyDescent="0.3">
      <c r="A98" s="85" t="s">
        <v>586</v>
      </c>
      <c r="B98" s="32" t="s">
        <v>457</v>
      </c>
      <c r="C98" s="32" t="s">
        <v>458</v>
      </c>
    </row>
    <row r="99" spans="1:3" x14ac:dyDescent="0.3">
      <c r="A99" s="15" t="s">
        <v>418</v>
      </c>
      <c r="B99" s="83"/>
      <c r="C99" s="83"/>
    </row>
    <row r="100" spans="1:3" x14ac:dyDescent="0.3">
      <c r="A100" s="15" t="s">
        <v>419</v>
      </c>
      <c r="B100" s="83"/>
      <c r="C100" s="114"/>
    </row>
    <row r="101" spans="1:3" ht="15.6" customHeight="1" x14ac:dyDescent="0.3">
      <c r="A101" s="85" t="s">
        <v>421</v>
      </c>
      <c r="B101" s="32" t="s">
        <v>457</v>
      </c>
      <c r="C101" s="32" t="s">
        <v>458</v>
      </c>
    </row>
    <row r="102" spans="1:3" ht="46.8" x14ac:dyDescent="0.3">
      <c r="A102" s="82" t="s">
        <v>566</v>
      </c>
      <c r="B102" s="56" t="s">
        <v>432</v>
      </c>
      <c r="C102" s="56"/>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36 B34 B43 B74 B80:B81 B85 B94 B96 B29" xr:uid="{502A6121-D76D-4A92-B26A-427676297064}"/>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42547E64-D5A1-478D-8267-6EECD37AC435}">
          <x14:formula1>
            <xm:f>Codes!$E$2:$E$4</xm:f>
          </x14:formula1>
          <xm:sqref>B102</xm:sqref>
        </x14:dataValidation>
        <x14:dataValidation type="list" allowBlank="1" showInputMessage="1" showErrorMessage="1" xr:uid="{5A108471-0A17-412E-8A34-0B7F6A47FAAF}">
          <x14:formula1>
            <xm:f>Codes!$C$2:$C$6</xm:f>
          </x14:formula1>
          <xm:sqref>B28</xm:sqref>
        </x14:dataValidation>
        <x14:dataValidation type="list" allowBlank="1" showInputMessage="1" showErrorMessage="1" xr:uid="{260C2385-CDB1-4C2D-A059-386430905C53}">
          <x14:formula1>
            <xm:f>Codes!$B$2:$B$5</xm:f>
          </x14:formula1>
          <xm:sqref>B22</xm:sqref>
        </x14:dataValidation>
        <x14:dataValidation type="list" allowBlank="1" showInputMessage="1" showErrorMessage="1" xr:uid="{2C14AB32-A669-4D92-B1E1-7E37005ACF85}">
          <x14:formula1>
            <xm:f>Codes!$C$2:$C$5</xm:f>
          </x14:formula1>
          <xm:sqref>B87:B93 B31:B33 B83:B84 B45 B48:B50 B54:B64 B67:B73 B76:B79 B39:B42</xm:sqref>
        </x14:dataValidation>
        <x14:dataValidation type="list" allowBlank="1" showInputMessage="1" showErrorMessage="1" xr:uid="{663AB29A-7953-4F75-B132-0885BC3F0C55}">
          <x14:formula1>
            <xm:f>Codes!$A$2:$A$5</xm:f>
          </x14:formula1>
          <xm:sqref>B14:B18 B26:B27 B7:B10</xm:sqref>
        </x14:dataValidation>
        <x14:dataValidation type="list" allowBlank="1" showInputMessage="1" showErrorMessage="1" xr:uid="{DDB115A4-988F-406D-88A5-CFF5721CD933}">
          <x14:formula1>
            <xm:f>Codes!$F$2:$F$7</xm:f>
          </x14:formula1>
          <xm:sqref>B99</xm:sqref>
        </x14:dataValidation>
        <x14:dataValidation type="list" allowBlank="1" showInputMessage="1" showErrorMessage="1" xr:uid="{787A9FAE-ACCA-4C4A-9A43-34DB4B4133D4}">
          <x14:formula1>
            <xm:f>Codes!$G$2:$G$4</xm:f>
          </x14:formula1>
          <xm:sqref>B100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4A2CC-359F-4EAF-9847-3215E9C30D52}">
  <sheetPr>
    <tabColor theme="3"/>
  </sheetPr>
  <dimension ref="A1:C103"/>
  <sheetViews>
    <sheetView zoomScale="85" zoomScaleNormal="85" workbookViewId="0">
      <selection activeCell="B26" sqref="B26:C26"/>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
        <v>65</v>
      </c>
      <c r="C1" s="4"/>
    </row>
    <row r="2" spans="1:3" x14ac:dyDescent="0.3">
      <c r="A2" s="5" t="s">
        <v>531</v>
      </c>
      <c r="B2" s="47" t="s">
        <v>66</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692</v>
      </c>
    </row>
    <row r="8" spans="1:3" x14ac:dyDescent="0.3">
      <c r="A8" s="13" t="s">
        <v>361</v>
      </c>
      <c r="B8" s="12" t="s">
        <v>430</v>
      </c>
      <c r="C8" s="12" t="s">
        <v>693</v>
      </c>
    </row>
    <row r="9" spans="1:3" x14ac:dyDescent="0.3">
      <c r="A9" s="13" t="s">
        <v>362</v>
      </c>
      <c r="B9" s="12" t="s">
        <v>430</v>
      </c>
      <c r="C9" s="12" t="s">
        <v>694</v>
      </c>
    </row>
    <row r="10" spans="1:3" x14ac:dyDescent="0.3">
      <c r="A10" s="13" t="s">
        <v>363</v>
      </c>
      <c r="B10" s="12" t="s">
        <v>430</v>
      </c>
      <c r="C10" s="12" t="s">
        <v>695</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2" t="s">
        <v>430</v>
      </c>
      <c r="C14" s="12" t="s">
        <v>680</v>
      </c>
    </row>
    <row r="15" spans="1:3" x14ac:dyDescent="0.3">
      <c r="A15" s="18" t="s">
        <v>464</v>
      </c>
      <c r="B15" s="12" t="s">
        <v>430</v>
      </c>
      <c r="C15" s="12" t="s">
        <v>692</v>
      </c>
    </row>
    <row r="16" spans="1:3" ht="39.6" x14ac:dyDescent="0.3">
      <c r="A16" s="19" t="s">
        <v>465</v>
      </c>
      <c r="B16" s="12" t="s">
        <v>430</v>
      </c>
      <c r="C16" s="12" t="s">
        <v>695</v>
      </c>
    </row>
    <row r="17" spans="1:3" x14ac:dyDescent="0.3">
      <c r="A17" s="18" t="s">
        <v>466</v>
      </c>
      <c r="B17" s="12" t="s">
        <v>436</v>
      </c>
      <c r="C17" s="12"/>
    </row>
    <row r="18" spans="1:3" x14ac:dyDescent="0.3">
      <c r="A18" s="18" t="s">
        <v>467</v>
      </c>
      <c r="B18" s="12" t="s">
        <v>430</v>
      </c>
      <c r="C18" s="12" t="s">
        <v>692</v>
      </c>
    </row>
    <row r="19" spans="1:3" x14ac:dyDescent="0.3">
      <c r="A19" s="36" t="s">
        <v>468</v>
      </c>
      <c r="B19" s="34" t="str">
        <f>IF(AND(B14="Yes", B15="Yes", B16="Yes", B17="Yes", B18="Yes"), "YES",
 IF(AND(B16="Yes", B17="Yes"), "PARTIALLY",
 "NO"))</f>
        <v>NO</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441</v>
      </c>
      <c r="C22" s="12">
        <v>1996</v>
      </c>
    </row>
    <row r="23" spans="1:3" x14ac:dyDescent="0.3">
      <c r="A23" s="36" t="s">
        <v>470</v>
      </c>
      <c r="B23" s="34" t="str">
        <f>IF(AND(B22="Yes"), "YES",
 IF(AND(B22="Can't tell"), "CAN'T TELL",
 "NO"))</f>
        <v>NO</v>
      </c>
      <c r="C23" s="14"/>
    </row>
    <row r="24" spans="1:3" x14ac:dyDescent="0.3">
      <c r="A24" s="15" t="s">
        <v>374</v>
      </c>
      <c r="B24" s="16"/>
      <c r="C24" s="16"/>
    </row>
    <row r="25" spans="1:3" x14ac:dyDescent="0.3">
      <c r="A25" s="20" t="s">
        <v>456</v>
      </c>
      <c r="B25" s="33"/>
      <c r="C25" s="33"/>
    </row>
    <row r="26" spans="1:3" x14ac:dyDescent="0.3">
      <c r="A26" s="74" t="s">
        <v>471</v>
      </c>
      <c r="B26" s="59" t="s">
        <v>441</v>
      </c>
      <c r="C26" s="59" t="s">
        <v>592</v>
      </c>
    </row>
    <row r="27" spans="1:3" x14ac:dyDescent="0.3">
      <c r="A27" s="13" t="s">
        <v>377</v>
      </c>
      <c r="B27" s="111"/>
      <c r="C27" s="51"/>
    </row>
    <row r="28" spans="1:3" x14ac:dyDescent="0.3">
      <c r="A28" s="13" t="s">
        <v>378</v>
      </c>
      <c r="B28" s="12"/>
      <c r="C28" s="12"/>
    </row>
    <row r="29" spans="1:3" x14ac:dyDescent="0.3">
      <c r="A29" s="36" t="s">
        <v>472</v>
      </c>
      <c r="B29" s="14" t="str">
        <f>IF(
    AND(TRIM(B26)="Yes", TRIM(B27)="Yes"),
    IF(
        OR(
            TRIM(B28)="Yes",
            TRIM(B28)="Not Applicable"
        ),
        "YES",
        IF(TRIM(B28)="", "PARTIALLY", "NO")
    ),
    IF(
        OR(
            AND(TRIM(B26)="Yes", TRIM(B27)="Partially"),
            AND(TRIM(B26)="Partially", TRIM(B27)="Yes")
        ),
        "PARTIALLY",
        "NO"
    )
)</f>
        <v>NO</v>
      </c>
      <c r="C29" s="14"/>
    </row>
    <row r="30" spans="1:3" x14ac:dyDescent="0.3">
      <c r="A30" s="15" t="s">
        <v>379</v>
      </c>
      <c r="B30" s="21" t="s">
        <v>457</v>
      </c>
      <c r="C30" s="21" t="s">
        <v>458</v>
      </c>
    </row>
    <row r="31" spans="1:3" x14ac:dyDescent="0.3">
      <c r="A31" s="75" t="s">
        <v>473</v>
      </c>
      <c r="B31" s="59"/>
      <c r="C31" s="59"/>
    </row>
    <row r="32" spans="1:3" x14ac:dyDescent="0.3">
      <c r="A32" s="38" t="s">
        <v>382</v>
      </c>
      <c r="B32" s="59"/>
      <c r="C32" s="59"/>
    </row>
    <row r="33" spans="1:3" ht="39.6" x14ac:dyDescent="0.3">
      <c r="A33" s="22" t="s">
        <v>474</v>
      </c>
      <c r="B33" s="12"/>
      <c r="C33" s="12"/>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c r="C39" s="12"/>
    </row>
    <row r="40" spans="1:3" x14ac:dyDescent="0.3">
      <c r="A40" s="74" t="s">
        <v>479</v>
      </c>
      <c r="B40" s="12"/>
      <c r="C40" s="12"/>
    </row>
    <row r="41" spans="1:3" x14ac:dyDescent="0.3">
      <c r="A41" s="74" t="s">
        <v>480</v>
      </c>
      <c r="B41" s="12"/>
      <c r="C41" s="51"/>
    </row>
    <row r="42" spans="1:3" x14ac:dyDescent="0.3">
      <c r="A42" s="74" t="s">
        <v>481</v>
      </c>
      <c r="B42" s="12"/>
      <c r="C42" s="51"/>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12"/>
      <c r="C48" s="12"/>
    </row>
    <row r="49" spans="1:3" ht="26.4" x14ac:dyDescent="0.3">
      <c r="A49" s="78" t="s">
        <v>485</v>
      </c>
      <c r="B49" s="12"/>
      <c r="C49" s="12"/>
    </row>
    <row r="50" spans="1:3" x14ac:dyDescent="0.3">
      <c r="A50" s="78" t="s">
        <v>486</v>
      </c>
      <c r="B50" s="12"/>
      <c r="C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c r="C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Can't tell</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11"/>
      <c r="C79" s="111"/>
    </row>
    <row r="80" spans="1:3" x14ac:dyDescent="0.3">
      <c r="A80" s="43" t="s">
        <v>514</v>
      </c>
      <c r="B80" s="14" t="str">
        <f>IF(OR(B79="Not applicable",B79="YES"),
   "Not applicable",
   IF(B76="Yes",
      "Unit of analysis errors addressed",
      IF(OR(B77="Yes", B78="Yes"),
         "Unit of analysis errors not addressed",
         "Can't tell")))</f>
        <v>Can't tell</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c r="C83" s="12"/>
    </row>
    <row r="84" spans="1:3" x14ac:dyDescent="0.3">
      <c r="A84" s="78" t="s">
        <v>517</v>
      </c>
      <c r="B84" s="12"/>
      <c r="C84" s="12"/>
    </row>
    <row r="85" spans="1:3" x14ac:dyDescent="0.3">
      <c r="A85" s="81"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74" t="s">
        <v>519</v>
      </c>
      <c r="B87" s="12"/>
      <c r="C87" s="12"/>
    </row>
    <row r="88" spans="1:3" x14ac:dyDescent="0.3">
      <c r="A88" s="74" t="s">
        <v>520</v>
      </c>
      <c r="B88" s="12"/>
      <c r="C88" s="12"/>
    </row>
    <row r="89" spans="1:3" x14ac:dyDescent="0.3">
      <c r="A89" s="28" t="s">
        <v>521</v>
      </c>
      <c r="B89" s="12"/>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NO</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51"/>
    </row>
    <row r="97" spans="1:3" x14ac:dyDescent="0.3">
      <c r="A97" s="288" t="s">
        <v>527</v>
      </c>
      <c r="B97" s="288"/>
      <c r="C97" s="288"/>
    </row>
    <row r="98" spans="1:3" x14ac:dyDescent="0.3">
      <c r="A98" s="85" t="s">
        <v>586</v>
      </c>
      <c r="B98" s="32" t="s">
        <v>457</v>
      </c>
      <c r="C98" s="32" t="s">
        <v>458</v>
      </c>
    </row>
    <row r="99" spans="1:3" x14ac:dyDescent="0.3">
      <c r="A99" s="15" t="s">
        <v>418</v>
      </c>
      <c r="B99" s="83"/>
      <c r="C99" s="83"/>
    </row>
    <row r="100" spans="1:3" x14ac:dyDescent="0.3">
      <c r="A100" s="15" t="s">
        <v>419</v>
      </c>
      <c r="B100" s="83"/>
      <c r="C100" s="114"/>
    </row>
    <row r="101" spans="1:3" ht="15.6" customHeight="1" x14ac:dyDescent="0.3">
      <c r="A101" s="85" t="s">
        <v>421</v>
      </c>
      <c r="B101" s="32" t="s">
        <v>457</v>
      </c>
      <c r="C101" s="32" t="s">
        <v>458</v>
      </c>
    </row>
    <row r="102" spans="1:3" ht="46.8" x14ac:dyDescent="0.3">
      <c r="A102" s="82" t="s">
        <v>566</v>
      </c>
      <c r="B102" s="56" t="s">
        <v>432</v>
      </c>
      <c r="C102" s="56"/>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36 B34 B43 B74 B80:B81 B85 B94 B96 B29" xr:uid="{198E8902-CC48-4C0B-9899-1E89FD7988DA}"/>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29114941-7B47-474A-94C2-AB682C1FEB6B}">
          <x14:formula1>
            <xm:f>Codes!$G$2:$G$4</xm:f>
          </x14:formula1>
          <xm:sqref>B100</xm:sqref>
        </x14:dataValidation>
        <x14:dataValidation type="list" allowBlank="1" showInputMessage="1" showErrorMessage="1" xr:uid="{B1AEE313-D930-4D30-BB62-6FCEE8F41C84}">
          <x14:formula1>
            <xm:f>Codes!$F$2:$F$7</xm:f>
          </x14:formula1>
          <xm:sqref>B99</xm:sqref>
        </x14:dataValidation>
        <x14:dataValidation type="list" allowBlank="1" showInputMessage="1" showErrorMessage="1" xr:uid="{07C0CB7B-7F15-4AF0-A91D-65A71D8CEF55}">
          <x14:formula1>
            <xm:f>Codes!$A$2:$A$5</xm:f>
          </x14:formula1>
          <xm:sqref>B7:B10 B26:B27 B14:B18</xm:sqref>
        </x14:dataValidation>
        <x14:dataValidation type="list" allowBlank="1" showInputMessage="1" showErrorMessage="1" xr:uid="{29BEAF34-A89C-46E9-8AC8-D8FD224516DC}">
          <x14:formula1>
            <xm:f>Codes!$C$2:$C$5</xm:f>
          </x14:formula1>
          <xm:sqref>B87:B93 B31:B33 B83:B84 B45 B48:B50 B54:B64 B67:B73 B76:B79 B39:B42</xm:sqref>
        </x14:dataValidation>
        <x14:dataValidation type="list" allowBlank="1" showInputMessage="1" showErrorMessage="1" xr:uid="{F8906591-C6DE-4359-B273-AC09FD070ADA}">
          <x14:formula1>
            <xm:f>Codes!$B$2:$B$5</xm:f>
          </x14:formula1>
          <xm:sqref>B22</xm:sqref>
        </x14:dataValidation>
        <x14:dataValidation type="list" allowBlank="1" showInputMessage="1" showErrorMessage="1" xr:uid="{AF1AD881-7FAF-4408-AE0E-4CAC29B21EB1}">
          <x14:formula1>
            <xm:f>Codes!$C$2:$C$6</xm:f>
          </x14:formula1>
          <xm:sqref>B28</xm:sqref>
        </x14:dataValidation>
        <x14:dataValidation type="list" allowBlank="1" showInputMessage="1" showErrorMessage="1" xr:uid="{50F354DA-AA2E-43E1-9DBD-B3D5E17BDBCB}">
          <x14:formula1>
            <xm:f>Codes!$E$2:$E$4</xm:f>
          </x14:formula1>
          <xm:sqref>B102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6A02A-BCDA-49A1-BEE8-2714AE2DDD38}">
  <sheetPr>
    <tabColor rgb="FF92D050"/>
  </sheetPr>
  <dimension ref="A1:C100"/>
  <sheetViews>
    <sheetView topLeftCell="A22" zoomScaleNormal="100" workbookViewId="0">
      <selection activeCell="C33" sqref="C33"/>
    </sheetView>
  </sheetViews>
  <sheetFormatPr defaultColWidth="11" defaultRowHeight="15.6" x14ac:dyDescent="0.3"/>
  <cols>
    <col min="1" max="1" width="116.69921875" customWidth="1"/>
    <col min="2" max="2" width="17.69921875" customWidth="1"/>
    <col min="3" max="3" width="27.19921875" customWidth="1"/>
  </cols>
  <sheetData>
    <row r="1" spans="1:3" x14ac:dyDescent="0.3">
      <c r="A1" s="3" t="s">
        <v>6</v>
      </c>
      <c r="B1" s="48" t="s">
        <v>12</v>
      </c>
      <c r="C1" s="4"/>
    </row>
    <row r="2" spans="1:3" x14ac:dyDescent="0.3">
      <c r="A2" s="5" t="s">
        <v>531</v>
      </c>
      <c r="B2" s="49" t="s">
        <v>453</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11" t="s">
        <v>459</v>
      </c>
      <c r="B7" s="12" t="s">
        <v>430</v>
      </c>
      <c r="C7" s="12" t="s">
        <v>696</v>
      </c>
    </row>
    <row r="8" spans="1:3" x14ac:dyDescent="0.3">
      <c r="A8" s="13" t="s">
        <v>361</v>
      </c>
      <c r="B8" s="12" t="s">
        <v>430</v>
      </c>
      <c r="C8" s="12"/>
    </row>
    <row r="9" spans="1:3" x14ac:dyDescent="0.3">
      <c r="A9" s="13" t="s">
        <v>362</v>
      </c>
      <c r="B9" s="12" t="s">
        <v>430</v>
      </c>
      <c r="C9" s="12" t="s">
        <v>697</v>
      </c>
    </row>
    <row r="10" spans="1:3" x14ac:dyDescent="0.3">
      <c r="A10" s="13" t="s">
        <v>363</v>
      </c>
      <c r="B10" s="12" t="s">
        <v>430</v>
      </c>
      <c r="C10" s="12" t="s">
        <v>698</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2" t="s">
        <v>441</v>
      </c>
      <c r="C14" s="12"/>
    </row>
    <row r="15" spans="1:3" x14ac:dyDescent="0.3">
      <c r="A15" s="18" t="s">
        <v>464</v>
      </c>
      <c r="B15" s="12" t="s">
        <v>430</v>
      </c>
      <c r="C15" s="12"/>
    </row>
    <row r="16" spans="1:3" ht="39.6" x14ac:dyDescent="0.3">
      <c r="A16" s="19" t="s">
        <v>465</v>
      </c>
      <c r="B16" s="12" t="s">
        <v>430</v>
      </c>
      <c r="C16" s="50" t="s">
        <v>699</v>
      </c>
    </row>
    <row r="17" spans="1:3" x14ac:dyDescent="0.3">
      <c r="A17" s="18" t="s">
        <v>466</v>
      </c>
      <c r="B17" s="12" t="s">
        <v>430</v>
      </c>
      <c r="C17" s="12" t="s">
        <v>700</v>
      </c>
    </row>
    <row r="18" spans="1:3" x14ac:dyDescent="0.3">
      <c r="A18" s="18" t="s">
        <v>467</v>
      </c>
      <c r="B18" s="12" t="s">
        <v>430</v>
      </c>
      <c r="C18" s="12" t="s">
        <v>701</v>
      </c>
    </row>
    <row r="19" spans="1:3" x14ac:dyDescent="0.3">
      <c r="A19" s="36" t="s">
        <v>468</v>
      </c>
      <c r="B19" s="34" t="str">
        <f>IF(AND(B14="Yes", B15="Yes", B16="Yes", B17="Yes", B18="Yes"), "YES",
 IF(AND(B16="Yes", B17="Yes"), "PARTIALLY",
 "NO"))</f>
        <v>PARTIALLY</v>
      </c>
      <c r="C19" s="14"/>
    </row>
    <row r="20" spans="1:3" x14ac:dyDescent="0.3">
      <c r="A20" s="15" t="s">
        <v>371</v>
      </c>
      <c r="B20" s="16"/>
      <c r="C20" s="16"/>
    </row>
    <row r="21" spans="1:3" x14ac:dyDescent="0.3">
      <c r="A21" s="17" t="s">
        <v>469</v>
      </c>
      <c r="B21" s="33" t="s">
        <v>457</v>
      </c>
      <c r="C21" s="33" t="s">
        <v>458</v>
      </c>
    </row>
    <row r="22" spans="1:3" ht="156" x14ac:dyDescent="0.3">
      <c r="A22" s="13" t="str">
        <f>A21</f>
        <v>Is the search period comprehensive enough that relevant literature is unlikely to be omitted?</v>
      </c>
      <c r="B22" s="12" t="s">
        <v>430</v>
      </c>
      <c r="C22" s="51" t="s">
        <v>702</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t="s">
        <v>457</v>
      </c>
      <c r="C25" s="33" t="s">
        <v>458</v>
      </c>
    </row>
    <row r="26" spans="1:3" x14ac:dyDescent="0.3">
      <c r="A26" s="11" t="s">
        <v>471</v>
      </c>
      <c r="B26" s="12" t="s">
        <v>436</v>
      </c>
      <c r="C26" s="12" t="s">
        <v>703</v>
      </c>
    </row>
    <row r="27" spans="1:3" x14ac:dyDescent="0.3">
      <c r="A27" s="13" t="s">
        <v>377</v>
      </c>
      <c r="B27" s="12" t="s">
        <v>430</v>
      </c>
      <c r="C27" s="12"/>
    </row>
    <row r="28" spans="1:3" x14ac:dyDescent="0.3">
      <c r="A28" s="13" t="s">
        <v>378</v>
      </c>
      <c r="B28" s="12" t="s">
        <v>441</v>
      </c>
      <c r="C28" s="12"/>
    </row>
    <row r="29" spans="1:3" x14ac:dyDescent="0.3">
      <c r="A29" s="36" t="s">
        <v>472</v>
      </c>
      <c r="B29" s="14" t="str">
        <f>IF(
    AND(TRIM(B26)="Yes", TRIM(B27)="Yes"),
    IF(
        OR(
            TRIM(B28)="Yes",
            TRIM(B28)="Not Applicable"
        ),
        "YES",
        IF(TRIM(B28)="", "PARTIALLY", "NO")
    ),
    IF(
        OR(
            AND(TRIM(B26)="Yes", TRIM(B27)="Partially"),
            AND(TRIM(B26)="Partially", TRIM(B27)="Yes")
        ),
        "PARTIALLY",
        "NO"
    )
)</f>
        <v>NO</v>
      </c>
      <c r="C29" s="14"/>
    </row>
    <row r="30" spans="1:3" x14ac:dyDescent="0.3">
      <c r="A30" s="15" t="s">
        <v>379</v>
      </c>
      <c r="B30" s="21" t="s">
        <v>457</v>
      </c>
      <c r="C30" s="21" t="s">
        <v>458</v>
      </c>
    </row>
    <row r="31" spans="1:3" x14ac:dyDescent="0.3">
      <c r="A31" s="37" t="s">
        <v>473</v>
      </c>
      <c r="B31" s="12" t="s">
        <v>441</v>
      </c>
      <c r="C31" s="12" t="s">
        <v>704</v>
      </c>
    </row>
    <row r="32" spans="1:3" x14ac:dyDescent="0.3">
      <c r="A32" s="38" t="s">
        <v>382</v>
      </c>
      <c r="B32" s="12" t="s">
        <v>441</v>
      </c>
      <c r="C32" s="12"/>
    </row>
    <row r="33" spans="1:3" ht="39.6" x14ac:dyDescent="0.3">
      <c r="A33" s="22" t="s">
        <v>474</v>
      </c>
      <c r="B33" s="12" t="s">
        <v>441</v>
      </c>
      <c r="C33" s="12"/>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t="s">
        <v>705</v>
      </c>
    </row>
    <row r="37" spans="1:3" x14ac:dyDescent="0.3">
      <c r="A37" s="288" t="s">
        <v>477</v>
      </c>
      <c r="B37" s="288"/>
      <c r="C37" s="288"/>
    </row>
    <row r="38" spans="1:3" x14ac:dyDescent="0.3">
      <c r="A38" s="15" t="s">
        <v>389</v>
      </c>
      <c r="B38" s="21" t="s">
        <v>457</v>
      </c>
      <c r="C38" s="21" t="s">
        <v>458</v>
      </c>
    </row>
    <row r="39" spans="1:3" x14ac:dyDescent="0.3">
      <c r="A39" s="11" t="s">
        <v>478</v>
      </c>
      <c r="B39" s="12" t="s">
        <v>430</v>
      </c>
      <c r="C39" s="12" t="s">
        <v>706</v>
      </c>
    </row>
    <row r="40" spans="1:3" x14ac:dyDescent="0.3">
      <c r="A40" s="11" t="s">
        <v>479</v>
      </c>
      <c r="B40" s="12" t="s">
        <v>441</v>
      </c>
      <c r="C40" s="12"/>
    </row>
    <row r="41" spans="1:3" x14ac:dyDescent="0.3">
      <c r="A41" s="11" t="s">
        <v>480</v>
      </c>
      <c r="B41" s="12" t="s">
        <v>430</v>
      </c>
      <c r="C41" s="12"/>
    </row>
    <row r="42" spans="1:3" x14ac:dyDescent="0.3">
      <c r="A42" s="11" t="s">
        <v>481</v>
      </c>
      <c r="B42" s="12" t="s">
        <v>430</v>
      </c>
      <c r="C42" s="12"/>
    </row>
    <row r="43" spans="1:3" x14ac:dyDescent="0.3">
      <c r="A43" s="35" t="s">
        <v>482</v>
      </c>
      <c r="B43" s="14" t="str">
        <f>IF(OR(B39="Not applicable", B40="Not applicable", B41="Not applicable", B42="Not applicable"), "NOT APPLICABLE",
 IF(AND(B39="Yes", B40="Yes", B41="Yes", B42="Yes"), "YES",
  IF(AND(B39="Yes", B42="Yes"), "PARTIALLY",
   "NO")))</f>
        <v>PARTIALLY</v>
      </c>
      <c r="C43" s="14"/>
    </row>
    <row r="44" spans="1:3" ht="15.6" customHeight="1" x14ac:dyDescent="0.3">
      <c r="A44" s="289" t="s">
        <v>395</v>
      </c>
      <c r="B44" s="21" t="s">
        <v>457</v>
      </c>
      <c r="C44" s="21" t="s">
        <v>458</v>
      </c>
    </row>
    <row r="45" spans="1:3" x14ac:dyDescent="0.3">
      <c r="A45" s="289"/>
      <c r="B45" s="39" t="s">
        <v>430</v>
      </c>
      <c r="C45" s="52" t="s">
        <v>707</v>
      </c>
    </row>
    <row r="46" spans="1:3" x14ac:dyDescent="0.3">
      <c r="A46" s="36" t="s">
        <v>483</v>
      </c>
      <c r="B46" s="34" t="str">
        <f>IF(AND(B45="Yes"), "YES",
 IF(AND(B45="Can't tell"), "CAN'T TELL",
 "NO"))</f>
        <v>YES</v>
      </c>
      <c r="C46" s="14"/>
    </row>
    <row r="47" spans="1:3" x14ac:dyDescent="0.3">
      <c r="A47" s="24" t="s">
        <v>398</v>
      </c>
      <c r="B47" s="31" t="s">
        <v>457</v>
      </c>
      <c r="C47" s="31" t="s">
        <v>458</v>
      </c>
    </row>
    <row r="48" spans="1:3" ht="26.4" x14ac:dyDescent="0.3">
      <c r="A48" s="40" t="s">
        <v>484</v>
      </c>
      <c r="B48" s="12" t="s">
        <v>430</v>
      </c>
      <c r="C48" s="12" t="s">
        <v>708</v>
      </c>
    </row>
    <row r="49" spans="1:3" ht="26.4" x14ac:dyDescent="0.3">
      <c r="A49" s="25" t="s">
        <v>485</v>
      </c>
      <c r="B49" s="12" t="s">
        <v>430</v>
      </c>
      <c r="C49" s="12" t="s">
        <v>709</v>
      </c>
    </row>
    <row r="50" spans="1:3" x14ac:dyDescent="0.3">
      <c r="A50" s="25" t="s">
        <v>486</v>
      </c>
      <c r="B50" s="12" t="s">
        <v>447</v>
      </c>
      <c r="C50" s="12" t="s">
        <v>710</v>
      </c>
    </row>
    <row r="51" spans="1:3" x14ac:dyDescent="0.3">
      <c r="A51" s="36" t="s">
        <v>487</v>
      </c>
      <c r="B51" s="34" t="str">
        <f>IF(AND(B48="Not applicable", B49="Not applicable", B50="Not applicable"),
   "NOT APPLICABLE",
   IF(AND(B48="Yes", B49="Yes", OR(B50="Yes", B50="Not applicable")),
      "YES",
      IF(B48="Yes",
         "PARTIALLY",
         "NO")))</f>
        <v>YES</v>
      </c>
      <c r="C51" s="14"/>
    </row>
    <row r="52" spans="1:3" ht="34.200000000000003" customHeight="1" x14ac:dyDescent="0.3">
      <c r="A52" s="26" t="s">
        <v>403</v>
      </c>
      <c r="B52" s="21"/>
      <c r="C52" s="21"/>
    </row>
    <row r="53" spans="1:3" x14ac:dyDescent="0.3">
      <c r="A53" s="41" t="s">
        <v>557</v>
      </c>
      <c r="B53" s="31" t="s">
        <v>457</v>
      </c>
      <c r="C53" s="31" t="s">
        <v>458</v>
      </c>
    </row>
    <row r="54" spans="1:3" x14ac:dyDescent="0.3">
      <c r="A54" s="28" t="s">
        <v>489</v>
      </c>
      <c r="B54" s="12" t="s">
        <v>430</v>
      </c>
      <c r="C54" s="12"/>
    </row>
    <row r="55" spans="1:3" x14ac:dyDescent="0.3">
      <c r="A55" s="28" t="s">
        <v>490</v>
      </c>
      <c r="B55" s="12" t="s">
        <v>441</v>
      </c>
      <c r="C55" s="12"/>
    </row>
    <row r="56" spans="1:3" x14ac:dyDescent="0.3">
      <c r="A56" s="28" t="s">
        <v>491</v>
      </c>
      <c r="B56" s="12" t="s">
        <v>441</v>
      </c>
      <c r="C56" s="12"/>
    </row>
    <row r="57" spans="1:3" x14ac:dyDescent="0.3">
      <c r="A57" s="28" t="s">
        <v>492</v>
      </c>
      <c r="B57" s="12" t="s">
        <v>441</v>
      </c>
      <c r="C57" s="12"/>
    </row>
    <row r="58" spans="1:3" x14ac:dyDescent="0.3">
      <c r="A58" s="28" t="s">
        <v>493</v>
      </c>
      <c r="B58" s="12" t="s">
        <v>441</v>
      </c>
      <c r="C58" s="12"/>
    </row>
    <row r="59" spans="1:3" x14ac:dyDescent="0.3">
      <c r="A59" s="28" t="s">
        <v>494</v>
      </c>
      <c r="B59" s="12" t="s">
        <v>441</v>
      </c>
      <c r="C59" s="12"/>
    </row>
    <row r="60" spans="1:3" x14ac:dyDescent="0.3">
      <c r="A60" s="28" t="s">
        <v>495</v>
      </c>
      <c r="B60" s="12" t="s">
        <v>441</v>
      </c>
      <c r="C60" s="12"/>
    </row>
    <row r="61" spans="1:3" x14ac:dyDescent="0.3">
      <c r="A61" s="28" t="s">
        <v>496</v>
      </c>
      <c r="B61" s="12" t="s">
        <v>441</v>
      </c>
      <c r="C61" s="12"/>
    </row>
    <row r="62" spans="1:3" x14ac:dyDescent="0.3">
      <c r="A62" s="28" t="s">
        <v>497</v>
      </c>
      <c r="B62" s="12" t="s">
        <v>441</v>
      </c>
      <c r="C62" s="12"/>
    </row>
    <row r="63" spans="1:3" x14ac:dyDescent="0.3">
      <c r="A63" s="28" t="s">
        <v>498</v>
      </c>
      <c r="B63" s="12" t="s">
        <v>441</v>
      </c>
      <c r="C63" s="12"/>
    </row>
    <row r="64" spans="1:3" x14ac:dyDescent="0.3">
      <c r="A64" s="28" t="s">
        <v>499</v>
      </c>
      <c r="B64" s="12" t="s">
        <v>441</v>
      </c>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27" t="s">
        <v>501</v>
      </c>
      <c r="B66" s="31" t="s">
        <v>457</v>
      </c>
      <c r="C66" s="31" t="s">
        <v>458</v>
      </c>
    </row>
    <row r="67" spans="1:3" x14ac:dyDescent="0.3">
      <c r="A67" s="28" t="s">
        <v>502</v>
      </c>
      <c r="B67" s="12" t="s">
        <v>441</v>
      </c>
      <c r="C67" s="12"/>
    </row>
    <row r="68" spans="1:3" x14ac:dyDescent="0.3">
      <c r="A68" s="28" t="s">
        <v>503</v>
      </c>
      <c r="B68" s="12" t="s">
        <v>441</v>
      </c>
      <c r="C68" s="12"/>
    </row>
    <row r="69" spans="1:3" x14ac:dyDescent="0.3">
      <c r="A69" s="28" t="s">
        <v>504</v>
      </c>
      <c r="B69" s="12" t="s">
        <v>441</v>
      </c>
      <c r="C69" s="12"/>
    </row>
    <row r="70" spans="1:3" x14ac:dyDescent="0.3">
      <c r="A70" s="28" t="s">
        <v>505</v>
      </c>
      <c r="B70" s="12" t="s">
        <v>441</v>
      </c>
      <c r="C70" s="12"/>
    </row>
    <row r="71" spans="1:3" x14ac:dyDescent="0.3">
      <c r="A71" s="28" t="s">
        <v>506</v>
      </c>
      <c r="B71" s="12" t="s">
        <v>441</v>
      </c>
      <c r="C71" s="12"/>
    </row>
    <row r="72" spans="1:3" x14ac:dyDescent="0.3">
      <c r="A72" s="28" t="s">
        <v>507</v>
      </c>
      <c r="B72" s="12" t="s">
        <v>430</v>
      </c>
      <c r="C72" s="12"/>
    </row>
    <row r="73" spans="1:3" x14ac:dyDescent="0.3">
      <c r="A73" s="28" t="s">
        <v>499</v>
      </c>
      <c r="B73" s="12" t="s">
        <v>441</v>
      </c>
      <c r="C73" s="12"/>
    </row>
    <row r="74" spans="1:3" ht="31.2" x14ac:dyDescent="0.3">
      <c r="A74" s="36" t="s">
        <v>508</v>
      </c>
      <c r="B74" s="34" t="str">
        <f>IF(B73="Not applicable",
   "Not applicable",
   IF(OR(B68="Yes", B69="Yes", B70="Yes"),
      "Appropriate weights",
      IF(OR(B67="Yes", B71="Yes", B72="Yes"),
         "Inappropriate weights",
         "Can't tell")))</f>
        <v>Inappropriate weights</v>
      </c>
      <c r="C74" s="14"/>
    </row>
    <row r="75" spans="1:3" x14ac:dyDescent="0.3">
      <c r="A75" s="27" t="s">
        <v>509</v>
      </c>
      <c r="B75" s="31" t="s">
        <v>457</v>
      </c>
      <c r="C75" s="31" t="s">
        <v>458</v>
      </c>
    </row>
    <row r="76" spans="1:3" x14ac:dyDescent="0.3">
      <c r="A76" s="28" t="s">
        <v>510</v>
      </c>
      <c r="B76" s="12" t="s">
        <v>441</v>
      </c>
      <c r="C76" s="12"/>
    </row>
    <row r="77" spans="1:3" x14ac:dyDescent="0.3">
      <c r="A77" s="28" t="s">
        <v>511</v>
      </c>
      <c r="B77" s="12" t="s">
        <v>441</v>
      </c>
      <c r="C77" s="12"/>
    </row>
    <row r="78" spans="1:3" x14ac:dyDescent="0.3">
      <c r="A78" s="28" t="s">
        <v>512</v>
      </c>
      <c r="B78" s="12" t="s">
        <v>430</v>
      </c>
      <c r="C78" s="12"/>
    </row>
    <row r="79" spans="1:3" x14ac:dyDescent="0.3">
      <c r="A79" s="28" t="s">
        <v>513</v>
      </c>
      <c r="B79" s="12" t="s">
        <v>441</v>
      </c>
      <c r="C79" s="12"/>
    </row>
    <row r="80" spans="1:3" x14ac:dyDescent="0.3">
      <c r="A80" s="43" t="s">
        <v>514</v>
      </c>
      <c r="B80" s="14" t="str">
        <f>IF(OR(B79="Not applicable",B79="YES"),
   "Not applicable",
   IF(B76="Yes",
      "Unit of analysis errors addressed",
      IF(OR(B77="Yes", B78="Yes"),
         "Unit of analysis errors not addressed",
         "Can't tell")))</f>
        <v>Unit of analysis errors not addressed</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25" t="s">
        <v>516</v>
      </c>
      <c r="B83" s="12" t="s">
        <v>441</v>
      </c>
      <c r="C83" s="12" t="s">
        <v>711</v>
      </c>
    </row>
    <row r="84" spans="1:3" x14ac:dyDescent="0.3">
      <c r="A84" s="25" t="s">
        <v>517</v>
      </c>
      <c r="B84" s="12" t="s">
        <v>441</v>
      </c>
      <c r="C84" s="12" t="s">
        <v>712</v>
      </c>
    </row>
    <row r="85" spans="1:3" x14ac:dyDescent="0.3">
      <c r="A85" s="44"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11" t="s">
        <v>519</v>
      </c>
      <c r="B87" s="12" t="s">
        <v>430</v>
      </c>
      <c r="C87" s="12" t="s">
        <v>713</v>
      </c>
    </row>
    <row r="88" spans="1:3" x14ac:dyDescent="0.3">
      <c r="A88" s="53" t="s">
        <v>714</v>
      </c>
      <c r="B88" s="12" t="s">
        <v>441</v>
      </c>
      <c r="C88" s="12" t="s">
        <v>715</v>
      </c>
    </row>
    <row r="89" spans="1:3" x14ac:dyDescent="0.3">
      <c r="A89" s="28" t="s">
        <v>521</v>
      </c>
      <c r="B89" s="12" t="s">
        <v>430</v>
      </c>
      <c r="C89" s="12"/>
    </row>
    <row r="90" spans="1:3" x14ac:dyDescent="0.3">
      <c r="A90" s="28" t="s">
        <v>522</v>
      </c>
      <c r="B90" s="12" t="s">
        <v>441</v>
      </c>
      <c r="C90" s="12"/>
    </row>
    <row r="91" spans="1:3" x14ac:dyDescent="0.3">
      <c r="A91" s="28" t="s">
        <v>523</v>
      </c>
      <c r="B91" s="12" t="s">
        <v>441</v>
      </c>
      <c r="C91" s="12"/>
    </row>
    <row r="92" spans="1:3" x14ac:dyDescent="0.3">
      <c r="A92" s="28" t="s">
        <v>495</v>
      </c>
      <c r="B92" s="12" t="s">
        <v>441</v>
      </c>
      <c r="C92" s="12"/>
    </row>
    <row r="93" spans="1:3" x14ac:dyDescent="0.3">
      <c r="A93" s="28" t="s">
        <v>524</v>
      </c>
      <c r="B93" s="12" t="s">
        <v>441</v>
      </c>
      <c r="C93" s="12"/>
    </row>
    <row r="94" spans="1:3" x14ac:dyDescent="0.3">
      <c r="A94" s="45" t="s">
        <v>525</v>
      </c>
      <c r="B94" s="14" t="str">
        <f>IF(OR(B87="Not applicable", B88="Not applicable"),
   "NOT APPLICABLE",
   IF(AND(B87="Yes", B88="Yes"),
      "YES",
      IF(AND(B87="Yes", B88&lt;&gt;"Yes"),
         "PARTIALLY",
         "NO")))</f>
        <v>PARTIALLY</v>
      </c>
      <c r="C94" s="14" t="s">
        <v>716</v>
      </c>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12"/>
    </row>
    <row r="97" spans="1:3" x14ac:dyDescent="0.3">
      <c r="A97" s="288" t="s">
        <v>527</v>
      </c>
      <c r="B97" s="288"/>
      <c r="C97" s="288"/>
    </row>
    <row r="98" spans="1:3" ht="15.6" customHeight="1" x14ac:dyDescent="0.3">
      <c r="A98" s="15" t="s">
        <v>421</v>
      </c>
      <c r="B98" s="32" t="s">
        <v>457</v>
      </c>
      <c r="C98" s="32" t="s">
        <v>458</v>
      </c>
    </row>
    <row r="99" spans="1:3" ht="52.5" customHeight="1" x14ac:dyDescent="0.3">
      <c r="A99" s="57" t="s">
        <v>566</v>
      </c>
      <c r="B99" s="56" t="s">
        <v>432</v>
      </c>
      <c r="C99" s="54"/>
    </row>
    <row r="100" spans="1:3" ht="213.75" customHeight="1" x14ac:dyDescent="0.3">
      <c r="A100" s="290" t="s">
        <v>529</v>
      </c>
      <c r="B100" s="291"/>
      <c r="C100" s="292"/>
    </row>
  </sheetData>
  <mergeCells count="5">
    <mergeCell ref="A4:C4"/>
    <mergeCell ref="A37:C37"/>
    <mergeCell ref="A44:A45"/>
    <mergeCell ref="A97:C97"/>
    <mergeCell ref="A100:C100"/>
  </mergeCells>
  <dataValidations count="1">
    <dataValidation allowBlank="1" showInputMessage="1" showErrorMessage="1" sqref="B36 B29 B43 B74 B34 B85 B94 B96 B80:B81" xr:uid="{5FBEEBB3-A8F4-4ECE-8788-291FC10C94FF}"/>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8CE8D252-4A27-46A8-84D6-D84D0CD28FCA}">
          <x14:formula1>
            <xm:f>Codes!$B$2:$B$5</xm:f>
          </x14:formula1>
          <xm:sqref>B22</xm:sqref>
        </x14:dataValidation>
        <x14:dataValidation type="list" allowBlank="1" showInputMessage="1" showErrorMessage="1" xr:uid="{3A47AC9B-26AE-4559-B561-48BFA7F086A9}">
          <x14:formula1>
            <xm:f>Codes!$C$2:$C$5</xm:f>
          </x14:formula1>
          <xm:sqref>B83:B84 B31:B33 B39:B42 B45 B48:B50 B54:B64 B67:B73 B76:B79 B87:B93</xm:sqref>
        </x14:dataValidation>
        <x14:dataValidation type="list" allowBlank="1" showInputMessage="1" showErrorMessage="1" xr:uid="{249B9244-5D24-4DD9-B1B6-2FC21FA39C84}">
          <x14:formula1>
            <xm:f>Codes!$A$2:$A$5</xm:f>
          </x14:formula1>
          <xm:sqref>B7:B10 B26:B27 B14:B18</xm:sqref>
        </x14:dataValidation>
        <x14:dataValidation type="list" allowBlank="1" showInputMessage="1" showErrorMessage="1" xr:uid="{48E3DCD1-5D42-4F3B-9814-113B55EF1669}">
          <x14:formula1>
            <xm:f>Codes!$C$2:$C$6</xm:f>
          </x14:formula1>
          <xm:sqref>B28</xm:sqref>
        </x14:dataValidation>
        <x14:dataValidation type="list" allowBlank="1" showInputMessage="1" showErrorMessage="1" xr:uid="{279F043B-FEC6-44E4-B8AA-A9B9687C3854}">
          <x14:formula1>
            <xm:f>Codes!$E$2:$E$4</xm:f>
          </x14:formula1>
          <xm:sqref>B99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15CF8-17FA-420C-BBAD-5D3AD94DAAE7}">
  <dimension ref="A1:G74"/>
  <sheetViews>
    <sheetView tabSelected="1" topLeftCell="B36" zoomScale="90" zoomScaleNormal="90" workbookViewId="0">
      <selection activeCell="B20" sqref="B20"/>
    </sheetView>
  </sheetViews>
  <sheetFormatPr defaultColWidth="8.69921875" defaultRowHeight="14.4" x14ac:dyDescent="0.3"/>
  <cols>
    <col min="1" max="1" width="8.69921875" style="98"/>
    <col min="2" max="2" width="83.19921875" style="98" customWidth="1"/>
    <col min="3" max="3" width="28" style="98" customWidth="1"/>
    <col min="4" max="4" width="8.69921875" style="98"/>
    <col min="5" max="5" width="8.69921875" style="123"/>
    <col min="6" max="6" width="8.69921875" style="98"/>
    <col min="7" max="7" width="28.59765625" style="98" bestFit="1" customWidth="1"/>
    <col min="8" max="16384" width="8.69921875" style="98"/>
  </cols>
  <sheetData>
    <row r="1" spans="1:7" x14ac:dyDescent="0.3">
      <c r="A1" s="96" t="s">
        <v>180</v>
      </c>
      <c r="B1" s="97" t="s">
        <v>181</v>
      </c>
      <c r="C1" s="97" t="s">
        <v>182</v>
      </c>
      <c r="D1" s="96" t="s">
        <v>183</v>
      </c>
      <c r="E1" s="96" t="s">
        <v>184</v>
      </c>
      <c r="F1" s="96" t="s">
        <v>185</v>
      </c>
      <c r="G1" s="96" t="s">
        <v>186</v>
      </c>
    </row>
    <row r="2" spans="1:7" x14ac:dyDescent="0.3">
      <c r="A2" s="99" t="s">
        <v>174</v>
      </c>
      <c r="B2" s="100" t="s">
        <v>187</v>
      </c>
      <c r="C2" s="101" t="s">
        <v>188</v>
      </c>
      <c r="D2" s="88" t="s">
        <v>189</v>
      </c>
      <c r="E2" s="119" t="s">
        <v>190</v>
      </c>
      <c r="F2" s="98" t="s">
        <v>191</v>
      </c>
      <c r="G2" s="98" t="s">
        <v>192</v>
      </c>
    </row>
    <row r="3" spans="1:7" ht="15.6" x14ac:dyDescent="0.3">
      <c r="A3" s="99" t="s">
        <v>193</v>
      </c>
      <c r="B3" s="102" t="s">
        <v>194</v>
      </c>
      <c r="C3" s="105" t="s">
        <v>195</v>
      </c>
      <c r="D3" s="88" t="s">
        <v>196</v>
      </c>
      <c r="E3" s="120" t="s">
        <v>197</v>
      </c>
      <c r="G3" s="98" t="s">
        <v>192</v>
      </c>
    </row>
    <row r="4" spans="1:7" ht="15.6" x14ac:dyDescent="0.3">
      <c r="A4" s="99" t="s">
        <v>11</v>
      </c>
      <c r="B4" s="102" t="s">
        <v>198</v>
      </c>
      <c r="C4" s="105" t="s">
        <v>199</v>
      </c>
      <c r="D4" s="88" t="s">
        <v>196</v>
      </c>
      <c r="E4" s="120" t="s">
        <v>200</v>
      </c>
      <c r="G4" s="98" t="s">
        <v>201</v>
      </c>
    </row>
    <row r="5" spans="1:7" ht="15.6" x14ac:dyDescent="0.3">
      <c r="A5" s="99" t="s">
        <v>171</v>
      </c>
      <c r="B5" s="100" t="s">
        <v>202</v>
      </c>
      <c r="C5" s="105" t="s">
        <v>203</v>
      </c>
      <c r="D5" s="98" t="s">
        <v>204</v>
      </c>
      <c r="E5" s="116" t="s">
        <v>200</v>
      </c>
      <c r="F5" s="98" t="s">
        <v>191</v>
      </c>
      <c r="G5" s="98" t="s">
        <v>192</v>
      </c>
    </row>
    <row r="6" spans="1:7" ht="15.6" x14ac:dyDescent="0.3">
      <c r="A6" s="99" t="s">
        <v>123</v>
      </c>
      <c r="B6" s="100" t="s">
        <v>205</v>
      </c>
      <c r="C6" s="105" t="s">
        <v>206</v>
      </c>
      <c r="D6" s="88" t="s">
        <v>189</v>
      </c>
      <c r="E6" s="116" t="s">
        <v>200</v>
      </c>
      <c r="F6" s="98" t="s">
        <v>191</v>
      </c>
      <c r="G6" s="98" t="s">
        <v>201</v>
      </c>
    </row>
    <row r="7" spans="1:7" ht="15.6" x14ac:dyDescent="0.3">
      <c r="A7" s="99" t="s">
        <v>207</v>
      </c>
      <c r="B7" s="103" t="s">
        <v>208</v>
      </c>
      <c r="C7" s="105" t="s">
        <v>209</v>
      </c>
      <c r="D7" s="88" t="s">
        <v>189</v>
      </c>
      <c r="E7" s="119" t="s">
        <v>190</v>
      </c>
      <c r="F7" s="98" t="s">
        <v>191</v>
      </c>
      <c r="G7" s="98" t="s">
        <v>192</v>
      </c>
    </row>
    <row r="8" spans="1:7" x14ac:dyDescent="0.3">
      <c r="A8" s="99" t="s">
        <v>21</v>
      </c>
      <c r="B8" s="100" t="s">
        <v>210</v>
      </c>
      <c r="C8" s="101" t="s">
        <v>211</v>
      </c>
      <c r="D8" s="88" t="s">
        <v>189</v>
      </c>
      <c r="E8" s="119" t="s">
        <v>190</v>
      </c>
      <c r="F8" s="98" t="s">
        <v>191</v>
      </c>
      <c r="G8" s="98" t="s">
        <v>192</v>
      </c>
    </row>
    <row r="9" spans="1:7" ht="15.6" x14ac:dyDescent="0.3">
      <c r="A9" s="99" t="s">
        <v>212</v>
      </c>
      <c r="B9" s="102" t="s">
        <v>213</v>
      </c>
      <c r="C9" s="105" t="s">
        <v>214</v>
      </c>
      <c r="D9" s="88" t="s">
        <v>189</v>
      </c>
      <c r="E9" s="119" t="s">
        <v>190</v>
      </c>
      <c r="F9" s="98" t="s">
        <v>191</v>
      </c>
      <c r="G9" s="98" t="s">
        <v>192</v>
      </c>
    </row>
    <row r="10" spans="1:7" ht="15.6" x14ac:dyDescent="0.3">
      <c r="A10" s="99" t="s">
        <v>115</v>
      </c>
      <c r="B10" s="102" t="s">
        <v>215</v>
      </c>
      <c r="C10" s="105" t="s">
        <v>216</v>
      </c>
      <c r="D10" s="88" t="s">
        <v>189</v>
      </c>
      <c r="E10" s="119" t="s">
        <v>200</v>
      </c>
      <c r="F10" s="98" t="s">
        <v>191</v>
      </c>
      <c r="G10" s="98" t="s">
        <v>201</v>
      </c>
    </row>
    <row r="11" spans="1:7" ht="15.6" x14ac:dyDescent="0.3">
      <c r="A11" s="99" t="s">
        <v>217</v>
      </c>
      <c r="B11" s="100" t="s">
        <v>218</v>
      </c>
      <c r="C11" s="105" t="s">
        <v>219</v>
      </c>
      <c r="D11" s="88" t="s">
        <v>196</v>
      </c>
      <c r="E11" s="120" t="s">
        <v>197</v>
      </c>
      <c r="G11" s="98" t="s">
        <v>201</v>
      </c>
    </row>
    <row r="12" spans="1:7" ht="15.6" x14ac:dyDescent="0.3">
      <c r="A12" s="99" t="s">
        <v>56</v>
      </c>
      <c r="B12" s="100" t="s">
        <v>220</v>
      </c>
      <c r="C12" s="105" t="s">
        <v>221</v>
      </c>
      <c r="D12" s="88" t="s">
        <v>189</v>
      </c>
      <c r="E12" s="119" t="s">
        <v>200</v>
      </c>
      <c r="F12" s="98" t="s">
        <v>191</v>
      </c>
      <c r="G12" s="98" t="s">
        <v>222</v>
      </c>
    </row>
    <row r="13" spans="1:7" x14ac:dyDescent="0.3">
      <c r="A13" s="99" t="s">
        <v>72</v>
      </c>
      <c r="B13" s="100" t="s">
        <v>223</v>
      </c>
      <c r="C13" s="101" t="s">
        <v>224</v>
      </c>
      <c r="D13" s="88" t="s">
        <v>189</v>
      </c>
      <c r="E13" s="119" t="s">
        <v>197</v>
      </c>
      <c r="F13" s="98" t="s">
        <v>191</v>
      </c>
      <c r="G13" s="98" t="s">
        <v>192</v>
      </c>
    </row>
    <row r="14" spans="1:7" ht="15.6" x14ac:dyDescent="0.3">
      <c r="A14" s="99" t="s">
        <v>132</v>
      </c>
      <c r="B14" s="100" t="s">
        <v>225</v>
      </c>
      <c r="C14" s="105" t="s">
        <v>226</v>
      </c>
      <c r="D14" s="88" t="s">
        <v>189</v>
      </c>
      <c r="E14" s="119" t="s">
        <v>200</v>
      </c>
      <c r="F14" s="98" t="s">
        <v>191</v>
      </c>
      <c r="G14" s="98" t="s">
        <v>192</v>
      </c>
    </row>
    <row r="15" spans="1:7" x14ac:dyDescent="0.3">
      <c r="A15" s="99" t="s">
        <v>81</v>
      </c>
      <c r="B15" s="100" t="s">
        <v>227</v>
      </c>
      <c r="C15" s="101" t="s">
        <v>228</v>
      </c>
      <c r="D15" s="88" t="s">
        <v>189</v>
      </c>
      <c r="E15" s="119" t="s">
        <v>200</v>
      </c>
      <c r="F15" s="98" t="s">
        <v>191</v>
      </c>
      <c r="G15" s="98" t="s">
        <v>192</v>
      </c>
    </row>
    <row r="16" spans="1:7" x14ac:dyDescent="0.3">
      <c r="A16" s="99" t="s">
        <v>62</v>
      </c>
      <c r="B16" s="102" t="s">
        <v>229</v>
      </c>
      <c r="C16" s="101" t="s">
        <v>230</v>
      </c>
      <c r="D16" s="88" t="s">
        <v>189</v>
      </c>
      <c r="E16" s="119" t="s">
        <v>197</v>
      </c>
      <c r="F16" s="98" t="s">
        <v>191</v>
      </c>
      <c r="G16" s="98" t="s">
        <v>192</v>
      </c>
    </row>
    <row r="17" spans="1:7" ht="15.6" x14ac:dyDescent="0.3">
      <c r="A17" s="99" t="s">
        <v>231</v>
      </c>
      <c r="B17" s="100" t="s">
        <v>232</v>
      </c>
      <c r="C17" s="105" t="s">
        <v>233</v>
      </c>
      <c r="D17" s="88" t="s">
        <v>196</v>
      </c>
      <c r="E17" s="120" t="s">
        <v>200</v>
      </c>
      <c r="G17" s="98" t="s">
        <v>192</v>
      </c>
    </row>
    <row r="18" spans="1:7" x14ac:dyDescent="0.3">
      <c r="A18" s="99" t="s">
        <v>135</v>
      </c>
      <c r="B18" s="100" t="s">
        <v>234</v>
      </c>
      <c r="C18" s="101" t="s">
        <v>235</v>
      </c>
      <c r="D18" s="88" t="s">
        <v>189</v>
      </c>
      <c r="E18" s="119" t="s">
        <v>190</v>
      </c>
      <c r="F18" s="98" t="s">
        <v>191</v>
      </c>
      <c r="G18" s="98" t="s">
        <v>192</v>
      </c>
    </row>
    <row r="19" spans="1:7" x14ac:dyDescent="0.3">
      <c r="A19" s="99" t="s">
        <v>138</v>
      </c>
      <c r="B19" s="102" t="s">
        <v>236</v>
      </c>
      <c r="C19" s="101" t="s">
        <v>237</v>
      </c>
      <c r="D19" s="88" t="s">
        <v>189</v>
      </c>
      <c r="E19" s="119" t="s">
        <v>200</v>
      </c>
      <c r="F19" s="98" t="s">
        <v>191</v>
      </c>
      <c r="G19" s="98" t="s">
        <v>192</v>
      </c>
    </row>
    <row r="20" spans="1:7" x14ac:dyDescent="0.3">
      <c r="A20" s="99" t="s">
        <v>109</v>
      </c>
      <c r="B20" s="102" t="s">
        <v>238</v>
      </c>
      <c r="C20" s="101" t="s">
        <v>239</v>
      </c>
      <c r="D20" s="98" t="s">
        <v>204</v>
      </c>
      <c r="E20" s="116" t="s">
        <v>200</v>
      </c>
      <c r="F20" s="98" t="s">
        <v>191</v>
      </c>
      <c r="G20" s="98" t="s">
        <v>240</v>
      </c>
    </row>
    <row r="21" spans="1:7" ht="15.6" x14ac:dyDescent="0.3">
      <c r="A21" s="104" t="s">
        <v>83</v>
      </c>
      <c r="B21" s="100" t="s">
        <v>241</v>
      </c>
      <c r="C21" s="105" t="s">
        <v>242</v>
      </c>
      <c r="D21" s="88" t="s">
        <v>189</v>
      </c>
      <c r="E21" s="121" t="s">
        <v>200</v>
      </c>
      <c r="F21" s="98" t="s">
        <v>191</v>
      </c>
      <c r="G21" s="98" t="s">
        <v>192</v>
      </c>
    </row>
    <row r="22" spans="1:7" x14ac:dyDescent="0.3">
      <c r="A22" s="104" t="s">
        <v>98</v>
      </c>
      <c r="B22" s="103" t="s">
        <v>243</v>
      </c>
      <c r="C22" s="101" t="s">
        <v>244</v>
      </c>
      <c r="D22" s="88" t="s">
        <v>189</v>
      </c>
      <c r="E22" s="119" t="s">
        <v>197</v>
      </c>
      <c r="F22" s="98" t="s">
        <v>191</v>
      </c>
      <c r="G22" s="98" t="s">
        <v>192</v>
      </c>
    </row>
    <row r="23" spans="1:7" x14ac:dyDescent="0.3">
      <c r="A23" s="99" t="s">
        <v>168</v>
      </c>
      <c r="B23" s="100" t="s">
        <v>245</v>
      </c>
      <c r="C23" s="101" t="s">
        <v>246</v>
      </c>
      <c r="D23" s="88" t="s">
        <v>189</v>
      </c>
      <c r="E23" s="119" t="s">
        <v>200</v>
      </c>
      <c r="F23" s="98" t="s">
        <v>191</v>
      </c>
      <c r="G23" s="98" t="s">
        <v>201</v>
      </c>
    </row>
    <row r="24" spans="1:7" ht="15.6" x14ac:dyDescent="0.3">
      <c r="A24" s="99" t="s">
        <v>67</v>
      </c>
      <c r="B24" s="100" t="s">
        <v>247</v>
      </c>
      <c r="C24" s="105" t="s">
        <v>248</v>
      </c>
      <c r="D24" s="88" t="s">
        <v>189</v>
      </c>
      <c r="E24" s="122" t="s">
        <v>200</v>
      </c>
      <c r="F24" s="98" t="s">
        <v>191</v>
      </c>
      <c r="G24" s="98" t="s">
        <v>192</v>
      </c>
    </row>
    <row r="25" spans="1:7" x14ac:dyDescent="0.3">
      <c r="A25" s="99" t="s">
        <v>24</v>
      </c>
      <c r="B25" s="100" t="s">
        <v>249</v>
      </c>
      <c r="C25" s="101" t="s">
        <v>250</v>
      </c>
      <c r="D25" s="88" t="s">
        <v>189</v>
      </c>
      <c r="E25" s="119" t="s">
        <v>200</v>
      </c>
      <c r="G25" s="98" t="s">
        <v>192</v>
      </c>
    </row>
    <row r="26" spans="1:7" ht="15.6" x14ac:dyDescent="0.3">
      <c r="A26" s="99" t="s">
        <v>47</v>
      </c>
      <c r="B26" s="100" t="s">
        <v>251</v>
      </c>
      <c r="C26" s="105" t="s">
        <v>252</v>
      </c>
      <c r="D26" s="88" t="s">
        <v>189</v>
      </c>
      <c r="E26" s="119" t="s">
        <v>200</v>
      </c>
      <c r="F26" s="98" t="s">
        <v>191</v>
      </c>
      <c r="G26" s="98" t="s">
        <v>240</v>
      </c>
    </row>
    <row r="27" spans="1:7" x14ac:dyDescent="0.3">
      <c r="A27" s="99" t="s">
        <v>78</v>
      </c>
      <c r="B27" s="100" t="s">
        <v>253</v>
      </c>
      <c r="C27" s="101" t="s">
        <v>254</v>
      </c>
      <c r="D27" s="98" t="s">
        <v>204</v>
      </c>
      <c r="E27" s="116" t="s">
        <v>200</v>
      </c>
      <c r="F27" s="98" t="s">
        <v>191</v>
      </c>
      <c r="G27" s="98" t="s">
        <v>240</v>
      </c>
    </row>
    <row r="28" spans="1:7" x14ac:dyDescent="0.3">
      <c r="A28" s="99" t="s">
        <v>86</v>
      </c>
      <c r="B28" s="100" t="s">
        <v>255</v>
      </c>
      <c r="C28" s="101" t="s">
        <v>256</v>
      </c>
      <c r="D28" s="88" t="s">
        <v>189</v>
      </c>
      <c r="E28" s="116" t="s">
        <v>190</v>
      </c>
      <c r="F28" s="98" t="s">
        <v>191</v>
      </c>
      <c r="G28" s="98" t="s">
        <v>240</v>
      </c>
    </row>
    <row r="29" spans="1:7" x14ac:dyDescent="0.3">
      <c r="A29" s="99" t="s">
        <v>106</v>
      </c>
      <c r="B29" s="100" t="s">
        <v>257</v>
      </c>
      <c r="C29" s="101" t="s">
        <v>258</v>
      </c>
      <c r="D29" s="98" t="s">
        <v>204</v>
      </c>
      <c r="E29" s="116" t="s">
        <v>190</v>
      </c>
      <c r="F29" s="98" t="s">
        <v>191</v>
      </c>
      <c r="G29" s="98" t="s">
        <v>201</v>
      </c>
    </row>
    <row r="30" spans="1:7" ht="15.6" x14ac:dyDescent="0.3">
      <c r="A30" s="99" t="s">
        <v>43</v>
      </c>
      <c r="B30" s="100" t="s">
        <v>259</v>
      </c>
      <c r="C30" s="105" t="s">
        <v>260</v>
      </c>
      <c r="D30" s="88" t="s">
        <v>189</v>
      </c>
      <c r="E30" s="119" t="s">
        <v>197</v>
      </c>
      <c r="F30" s="98" t="s">
        <v>191</v>
      </c>
      <c r="G30" s="98" t="s">
        <v>192</v>
      </c>
    </row>
    <row r="31" spans="1:7" x14ac:dyDescent="0.3">
      <c r="A31" s="99" t="s">
        <v>40</v>
      </c>
      <c r="B31" s="102" t="s">
        <v>261</v>
      </c>
      <c r="C31" s="101" t="s">
        <v>262</v>
      </c>
      <c r="D31" s="88" t="s">
        <v>189</v>
      </c>
      <c r="E31" s="116" t="s">
        <v>190</v>
      </c>
      <c r="F31" s="98" t="s">
        <v>191</v>
      </c>
      <c r="G31" s="98" t="s">
        <v>192</v>
      </c>
    </row>
    <row r="32" spans="1:7" x14ac:dyDescent="0.3">
      <c r="A32" s="99" t="s">
        <v>177</v>
      </c>
      <c r="B32" s="100" t="s">
        <v>263</v>
      </c>
      <c r="C32" s="101" t="s">
        <v>264</v>
      </c>
      <c r="D32" s="88" t="s">
        <v>189</v>
      </c>
      <c r="E32" s="119" t="s">
        <v>190</v>
      </c>
      <c r="F32" s="98" t="s">
        <v>191</v>
      </c>
      <c r="G32" s="98" t="s">
        <v>192</v>
      </c>
    </row>
    <row r="33" spans="1:7" ht="15.6" x14ac:dyDescent="0.3">
      <c r="A33" s="99" t="s">
        <v>265</v>
      </c>
      <c r="B33" s="100" t="s">
        <v>266</v>
      </c>
      <c r="C33" s="105" t="s">
        <v>267</v>
      </c>
      <c r="D33" s="88" t="s">
        <v>196</v>
      </c>
      <c r="E33" s="120" t="s">
        <v>197</v>
      </c>
      <c r="G33" s="98" t="s">
        <v>192</v>
      </c>
    </row>
    <row r="34" spans="1:7" ht="15.6" x14ac:dyDescent="0.3">
      <c r="A34" s="99" t="s">
        <v>268</v>
      </c>
      <c r="B34" s="100" t="s">
        <v>269</v>
      </c>
      <c r="C34" s="105" t="s">
        <v>270</v>
      </c>
      <c r="D34" s="88" t="s">
        <v>196</v>
      </c>
      <c r="E34" s="120" t="s">
        <v>200</v>
      </c>
      <c r="G34" s="98" t="s">
        <v>192</v>
      </c>
    </row>
    <row r="35" spans="1:7" ht="15.6" x14ac:dyDescent="0.3">
      <c r="A35" s="99" t="s">
        <v>50</v>
      </c>
      <c r="B35" s="102" t="s">
        <v>271</v>
      </c>
      <c r="C35" s="105" t="s">
        <v>272</v>
      </c>
      <c r="D35" s="88" t="s">
        <v>189</v>
      </c>
      <c r="E35" s="119" t="s">
        <v>200</v>
      </c>
      <c r="F35" s="98" t="s">
        <v>191</v>
      </c>
      <c r="G35" s="98" t="s">
        <v>192</v>
      </c>
    </row>
    <row r="36" spans="1:7" ht="15.6" x14ac:dyDescent="0.3">
      <c r="A36" s="99" t="s">
        <v>273</v>
      </c>
      <c r="B36" s="100" t="s">
        <v>274</v>
      </c>
      <c r="C36" s="105" t="s">
        <v>275</v>
      </c>
      <c r="D36" s="88" t="s">
        <v>196</v>
      </c>
      <c r="E36" s="120" t="s">
        <v>197</v>
      </c>
      <c r="G36" s="98" t="s">
        <v>192</v>
      </c>
    </row>
    <row r="37" spans="1:7" x14ac:dyDescent="0.3">
      <c r="A37" s="99" t="s">
        <v>141</v>
      </c>
      <c r="B37" s="100" t="s">
        <v>276</v>
      </c>
      <c r="C37" s="101" t="s">
        <v>277</v>
      </c>
      <c r="D37" s="88" t="s">
        <v>189</v>
      </c>
      <c r="E37" s="119" t="s">
        <v>197</v>
      </c>
      <c r="F37" s="98" t="s">
        <v>191</v>
      </c>
      <c r="G37" s="98" t="s">
        <v>192</v>
      </c>
    </row>
    <row r="38" spans="1:7" ht="15.6" x14ac:dyDescent="0.3">
      <c r="A38" s="99" t="s">
        <v>17</v>
      </c>
      <c r="B38" s="100" t="s">
        <v>278</v>
      </c>
      <c r="C38" s="105" t="s">
        <v>279</v>
      </c>
      <c r="D38" s="88" t="s">
        <v>196</v>
      </c>
      <c r="E38" s="120" t="s">
        <v>197</v>
      </c>
      <c r="G38" s="98" t="s">
        <v>192</v>
      </c>
    </row>
    <row r="39" spans="1:7" x14ac:dyDescent="0.3">
      <c r="A39" s="99" t="s">
        <v>53</v>
      </c>
      <c r="B39" s="100" t="s">
        <v>280</v>
      </c>
      <c r="C39" s="101" t="s">
        <v>281</v>
      </c>
      <c r="D39" s="88" t="s">
        <v>189</v>
      </c>
      <c r="E39" s="119" t="s">
        <v>200</v>
      </c>
      <c r="F39" s="98" t="s">
        <v>191</v>
      </c>
      <c r="G39" s="98" t="s">
        <v>192</v>
      </c>
    </row>
    <row r="40" spans="1:7" ht="15.6" x14ac:dyDescent="0.3">
      <c r="A40" s="99" t="s">
        <v>282</v>
      </c>
      <c r="B40" s="100" t="s">
        <v>283</v>
      </c>
      <c r="C40" s="105" t="s">
        <v>284</v>
      </c>
      <c r="D40" s="88" t="s">
        <v>196</v>
      </c>
      <c r="E40" s="120" t="s">
        <v>197</v>
      </c>
      <c r="G40" s="98" t="s">
        <v>192</v>
      </c>
    </row>
    <row r="41" spans="1:7" ht="15.6" x14ac:dyDescent="0.3">
      <c r="A41" s="99" t="s">
        <v>285</v>
      </c>
      <c r="B41" s="100" t="s">
        <v>286</v>
      </c>
      <c r="C41" s="105" t="s">
        <v>287</v>
      </c>
      <c r="D41" s="88" t="s">
        <v>196</v>
      </c>
      <c r="E41" s="120" t="s">
        <v>200</v>
      </c>
      <c r="G41" s="98" t="s">
        <v>192</v>
      </c>
    </row>
    <row r="42" spans="1:7" x14ac:dyDescent="0.3">
      <c r="A42" s="99" t="s">
        <v>89</v>
      </c>
      <c r="B42" s="100" t="s">
        <v>288</v>
      </c>
      <c r="C42" s="101" t="s">
        <v>289</v>
      </c>
      <c r="D42" s="88" t="s">
        <v>189</v>
      </c>
      <c r="E42" s="119" t="s">
        <v>200</v>
      </c>
      <c r="F42" s="98" t="s">
        <v>191</v>
      </c>
      <c r="G42" s="98" t="s">
        <v>192</v>
      </c>
    </row>
    <row r="43" spans="1:7" ht="15.6" x14ac:dyDescent="0.3">
      <c r="A43" s="99" t="s">
        <v>290</v>
      </c>
      <c r="B43" s="100" t="s">
        <v>291</v>
      </c>
      <c r="C43" s="105" t="s">
        <v>292</v>
      </c>
      <c r="D43" s="88" t="s">
        <v>196</v>
      </c>
      <c r="E43" s="120" t="s">
        <v>200</v>
      </c>
      <c r="G43" s="98" t="s">
        <v>192</v>
      </c>
    </row>
    <row r="44" spans="1:7" ht="15.6" x14ac:dyDescent="0.3">
      <c r="A44" s="99" t="s">
        <v>293</v>
      </c>
      <c r="B44" s="100" t="s">
        <v>294</v>
      </c>
      <c r="C44" s="105" t="s">
        <v>295</v>
      </c>
      <c r="D44" s="88" t="s">
        <v>196</v>
      </c>
      <c r="E44" s="120" t="s">
        <v>200</v>
      </c>
      <c r="G44" s="98" t="s">
        <v>192</v>
      </c>
    </row>
    <row r="45" spans="1:7" x14ac:dyDescent="0.3">
      <c r="A45" s="99" t="s">
        <v>95</v>
      </c>
      <c r="B45" s="100" t="s">
        <v>296</v>
      </c>
      <c r="C45" s="101" t="s">
        <v>297</v>
      </c>
      <c r="D45" s="88" t="s">
        <v>189</v>
      </c>
      <c r="E45" s="119" t="s">
        <v>190</v>
      </c>
      <c r="F45" s="98" t="s">
        <v>191</v>
      </c>
      <c r="G45" s="98" t="s">
        <v>201</v>
      </c>
    </row>
    <row r="46" spans="1:7" x14ac:dyDescent="0.3">
      <c r="A46" s="99" t="s">
        <v>59</v>
      </c>
      <c r="B46" s="100" t="s">
        <v>298</v>
      </c>
      <c r="C46" s="101" t="s">
        <v>299</v>
      </c>
      <c r="D46" s="88" t="s">
        <v>189</v>
      </c>
      <c r="E46" s="119" t="s">
        <v>200</v>
      </c>
      <c r="F46" s="98" t="s">
        <v>191</v>
      </c>
      <c r="G46" s="98" t="s">
        <v>201</v>
      </c>
    </row>
    <row r="47" spans="1:7" ht="15.6" x14ac:dyDescent="0.3">
      <c r="A47" s="99" t="s">
        <v>300</v>
      </c>
      <c r="B47" s="100" t="s">
        <v>301</v>
      </c>
      <c r="C47" s="105" t="s">
        <v>302</v>
      </c>
      <c r="D47" s="88" t="s">
        <v>196</v>
      </c>
      <c r="E47" s="120" t="s">
        <v>197</v>
      </c>
      <c r="G47" s="98" t="s">
        <v>192</v>
      </c>
    </row>
    <row r="48" spans="1:7" x14ac:dyDescent="0.3">
      <c r="A48" s="99" t="s">
        <v>30</v>
      </c>
      <c r="B48" s="100" t="s">
        <v>303</v>
      </c>
      <c r="C48" s="101" t="s">
        <v>304</v>
      </c>
      <c r="D48" s="98" t="s">
        <v>204</v>
      </c>
      <c r="E48" s="116" t="s">
        <v>200</v>
      </c>
      <c r="F48" s="98" t="s">
        <v>191</v>
      </c>
      <c r="G48" s="98" t="s">
        <v>201</v>
      </c>
    </row>
    <row r="49" spans="1:7" x14ac:dyDescent="0.3">
      <c r="A49" s="99" t="s">
        <v>112</v>
      </c>
      <c r="B49" s="100" t="s">
        <v>305</v>
      </c>
      <c r="C49" s="101" t="s">
        <v>306</v>
      </c>
      <c r="D49" s="88" t="s">
        <v>189</v>
      </c>
      <c r="E49" s="119" t="s">
        <v>190</v>
      </c>
      <c r="F49" s="98" t="s">
        <v>191</v>
      </c>
      <c r="G49" s="98" t="s">
        <v>222</v>
      </c>
    </row>
    <row r="50" spans="1:7" x14ac:dyDescent="0.3">
      <c r="A50" s="99" t="s">
        <v>103</v>
      </c>
      <c r="B50" s="100" t="s">
        <v>307</v>
      </c>
      <c r="C50" s="101" t="s">
        <v>308</v>
      </c>
      <c r="D50" s="88" t="s">
        <v>189</v>
      </c>
      <c r="E50" s="119" t="s">
        <v>200</v>
      </c>
      <c r="F50" s="98" t="s">
        <v>191</v>
      </c>
      <c r="G50" s="98" t="s">
        <v>192</v>
      </c>
    </row>
    <row r="51" spans="1:7" ht="15.6" x14ac:dyDescent="0.3">
      <c r="A51" s="99" t="s">
        <v>147</v>
      </c>
      <c r="B51" s="100" t="s">
        <v>309</v>
      </c>
      <c r="C51" s="105" t="s">
        <v>310</v>
      </c>
      <c r="D51" s="88" t="s">
        <v>189</v>
      </c>
      <c r="E51" s="119" t="s">
        <v>197</v>
      </c>
      <c r="F51" s="98" t="s">
        <v>191</v>
      </c>
      <c r="G51" s="98" t="s">
        <v>311</v>
      </c>
    </row>
    <row r="52" spans="1:7" ht="15.6" x14ac:dyDescent="0.3">
      <c r="A52" s="99" t="s">
        <v>33</v>
      </c>
      <c r="B52" s="100" t="s">
        <v>312</v>
      </c>
      <c r="C52" s="105" t="s">
        <v>313</v>
      </c>
      <c r="D52" s="88" t="s">
        <v>196</v>
      </c>
      <c r="E52" s="119" t="s">
        <v>190</v>
      </c>
      <c r="F52" s="98" t="s">
        <v>191</v>
      </c>
      <c r="G52" s="98" t="s">
        <v>192</v>
      </c>
    </row>
    <row r="53" spans="1:7" ht="15.6" x14ac:dyDescent="0.3">
      <c r="A53" s="99" t="s">
        <v>75</v>
      </c>
      <c r="B53" s="100" t="s">
        <v>314</v>
      </c>
      <c r="C53" s="105" t="s">
        <v>315</v>
      </c>
      <c r="D53" s="98" t="s">
        <v>204</v>
      </c>
      <c r="E53" s="122" t="s">
        <v>200</v>
      </c>
      <c r="F53" s="98" t="s">
        <v>191</v>
      </c>
      <c r="G53" s="98" t="s">
        <v>240</v>
      </c>
    </row>
    <row r="54" spans="1:7" x14ac:dyDescent="0.3">
      <c r="A54" s="99" t="s">
        <v>27</v>
      </c>
      <c r="B54" s="100" t="s">
        <v>316</v>
      </c>
      <c r="C54" s="101" t="s">
        <v>317</v>
      </c>
      <c r="D54" s="88" t="s">
        <v>189</v>
      </c>
      <c r="E54" s="119" t="s">
        <v>200</v>
      </c>
      <c r="F54" s="98" t="s">
        <v>191</v>
      </c>
      <c r="G54" s="98" t="s">
        <v>240</v>
      </c>
    </row>
    <row r="55" spans="1:7" x14ac:dyDescent="0.3">
      <c r="A55" s="99" t="s">
        <v>159</v>
      </c>
      <c r="B55" s="100" t="s">
        <v>318</v>
      </c>
      <c r="C55" s="101" t="s">
        <v>319</v>
      </c>
      <c r="D55" s="98" t="s">
        <v>204</v>
      </c>
      <c r="E55" s="116" t="s">
        <v>200</v>
      </c>
      <c r="F55" s="98" t="s">
        <v>191</v>
      </c>
      <c r="G55" s="98" t="s">
        <v>201</v>
      </c>
    </row>
    <row r="56" spans="1:7" ht="15.6" x14ac:dyDescent="0.3">
      <c r="A56" s="99" t="s">
        <v>153</v>
      </c>
      <c r="B56" s="100" t="s">
        <v>320</v>
      </c>
      <c r="C56" s="105" t="s">
        <v>321</v>
      </c>
      <c r="D56" s="98" t="s">
        <v>204</v>
      </c>
      <c r="E56" s="116" t="s">
        <v>200</v>
      </c>
      <c r="F56" s="98" t="s">
        <v>191</v>
      </c>
      <c r="G56" s="98" t="s">
        <v>192</v>
      </c>
    </row>
    <row r="57" spans="1:7" ht="15.6" x14ac:dyDescent="0.3">
      <c r="A57" s="99" t="s">
        <v>100</v>
      </c>
      <c r="B57" s="100" t="s">
        <v>322</v>
      </c>
      <c r="C57" s="105" t="s">
        <v>323</v>
      </c>
      <c r="D57" s="98" t="s">
        <v>204</v>
      </c>
      <c r="E57" s="116" t="s">
        <v>200</v>
      </c>
      <c r="F57" s="98" t="s">
        <v>191</v>
      </c>
      <c r="G57" s="98" t="s">
        <v>201</v>
      </c>
    </row>
    <row r="58" spans="1:7" x14ac:dyDescent="0.3">
      <c r="A58" s="99" t="s">
        <v>144</v>
      </c>
      <c r="B58" s="100" t="s">
        <v>324</v>
      </c>
      <c r="C58" s="101" t="s">
        <v>325</v>
      </c>
      <c r="D58" s="98" t="s">
        <v>204</v>
      </c>
      <c r="E58" s="116" t="s">
        <v>197</v>
      </c>
      <c r="F58" s="98" t="s">
        <v>191</v>
      </c>
      <c r="G58" s="98" t="s">
        <v>192</v>
      </c>
    </row>
    <row r="59" spans="1:7" ht="15.6" x14ac:dyDescent="0.3">
      <c r="A59" s="99" t="s">
        <v>162</v>
      </c>
      <c r="B59" s="100" t="s">
        <v>326</v>
      </c>
      <c r="C59" s="105" t="s">
        <v>327</v>
      </c>
      <c r="D59" s="98" t="s">
        <v>204</v>
      </c>
      <c r="E59" s="116" t="s">
        <v>200</v>
      </c>
      <c r="F59" s="98" t="s">
        <v>191</v>
      </c>
      <c r="G59" s="98" t="s">
        <v>192</v>
      </c>
    </row>
    <row r="60" spans="1:7" x14ac:dyDescent="0.3">
      <c r="A60" s="99" t="s">
        <v>92</v>
      </c>
      <c r="B60" s="100" t="s">
        <v>328</v>
      </c>
      <c r="C60" s="101" t="s">
        <v>329</v>
      </c>
      <c r="D60" s="98" t="s">
        <v>204</v>
      </c>
      <c r="E60" s="116" t="s">
        <v>200</v>
      </c>
      <c r="F60" s="98" t="s">
        <v>191</v>
      </c>
      <c r="G60" s="98" t="s">
        <v>192</v>
      </c>
    </row>
    <row r="61" spans="1:7" x14ac:dyDescent="0.3">
      <c r="A61" s="99" t="s">
        <v>156</v>
      </c>
      <c r="B61" s="100" t="s">
        <v>330</v>
      </c>
      <c r="C61" s="101" t="s">
        <v>331</v>
      </c>
      <c r="D61" s="98" t="s">
        <v>204</v>
      </c>
      <c r="E61" s="116" t="s">
        <v>200</v>
      </c>
      <c r="F61" s="98" t="s">
        <v>191</v>
      </c>
      <c r="G61" s="98" t="s">
        <v>201</v>
      </c>
    </row>
    <row r="62" spans="1:7" x14ac:dyDescent="0.3">
      <c r="A62" s="99" t="s">
        <v>150</v>
      </c>
      <c r="B62" s="100" t="s">
        <v>332</v>
      </c>
      <c r="C62" s="101" t="s">
        <v>333</v>
      </c>
      <c r="D62" s="98" t="s">
        <v>204</v>
      </c>
      <c r="E62" s="116" t="s">
        <v>200</v>
      </c>
      <c r="F62" s="98" t="s">
        <v>191</v>
      </c>
      <c r="G62" s="98" t="s">
        <v>201</v>
      </c>
    </row>
    <row r="63" spans="1:7" x14ac:dyDescent="0.3">
      <c r="A63" s="99" t="s">
        <v>165</v>
      </c>
      <c r="B63" s="100" t="s">
        <v>334</v>
      </c>
      <c r="C63" s="101" t="s">
        <v>335</v>
      </c>
      <c r="D63" s="98" t="s">
        <v>204</v>
      </c>
      <c r="E63" s="116" t="s">
        <v>200</v>
      </c>
      <c r="F63" s="98" t="s">
        <v>191</v>
      </c>
      <c r="G63" s="98" t="s">
        <v>201</v>
      </c>
    </row>
    <row r="64" spans="1:7" ht="15.6" x14ac:dyDescent="0.3">
      <c r="A64" s="99" t="s">
        <v>36</v>
      </c>
      <c r="B64" s="100" t="s">
        <v>336</v>
      </c>
      <c r="C64" s="105" t="s">
        <v>337</v>
      </c>
      <c r="D64" s="98" t="s">
        <v>204</v>
      </c>
      <c r="E64" s="116" t="s">
        <v>200</v>
      </c>
      <c r="F64" s="98" t="s">
        <v>191</v>
      </c>
      <c r="G64" s="98" t="s">
        <v>201</v>
      </c>
    </row>
    <row r="65" spans="1:7" ht="15.6" x14ac:dyDescent="0.3">
      <c r="A65" s="99" t="s">
        <v>129</v>
      </c>
      <c r="B65" s="100" t="s">
        <v>338</v>
      </c>
      <c r="C65" s="105" t="s">
        <v>339</v>
      </c>
      <c r="D65" s="98" t="s">
        <v>204</v>
      </c>
      <c r="E65" s="116" t="s">
        <v>200</v>
      </c>
      <c r="F65" s="98" t="s">
        <v>191</v>
      </c>
      <c r="G65" s="98" t="s">
        <v>201</v>
      </c>
    </row>
    <row r="66" spans="1:7" x14ac:dyDescent="0.3">
      <c r="A66" s="99" t="s">
        <v>126</v>
      </c>
      <c r="B66" s="100" t="s">
        <v>340</v>
      </c>
      <c r="C66" s="101" t="s">
        <v>341</v>
      </c>
      <c r="D66" s="98" t="s">
        <v>204</v>
      </c>
      <c r="E66" s="116" t="s">
        <v>200</v>
      </c>
      <c r="F66" s="98" t="s">
        <v>191</v>
      </c>
      <c r="G66" s="98" t="s">
        <v>192</v>
      </c>
    </row>
    <row r="67" spans="1:7" x14ac:dyDescent="0.3">
      <c r="A67" s="99" t="s">
        <v>118</v>
      </c>
      <c r="B67" s="103" t="s">
        <v>342</v>
      </c>
      <c r="C67" s="101" t="s">
        <v>343</v>
      </c>
      <c r="D67" s="98" t="s">
        <v>204</v>
      </c>
      <c r="E67" s="116" t="s">
        <v>200</v>
      </c>
      <c r="F67" s="98" t="s">
        <v>191</v>
      </c>
      <c r="G67" s="98" t="s">
        <v>192</v>
      </c>
    </row>
    <row r="68" spans="1:7" x14ac:dyDescent="0.3">
      <c r="A68" s="99" t="s">
        <v>1256</v>
      </c>
      <c r="B68" s="100" t="s">
        <v>344</v>
      </c>
      <c r="C68" s="101" t="s">
        <v>345</v>
      </c>
      <c r="D68" s="98" t="s">
        <v>204</v>
      </c>
      <c r="E68" s="116" t="s">
        <v>200</v>
      </c>
      <c r="F68" s="98" t="s">
        <v>191</v>
      </c>
      <c r="G68" s="98" t="s">
        <v>222</v>
      </c>
    </row>
    <row r="69" spans="1:7" x14ac:dyDescent="0.3">
      <c r="A69" s="99" t="s">
        <v>1255</v>
      </c>
      <c r="B69" s="100" t="s">
        <v>346</v>
      </c>
      <c r="C69" s="101" t="s">
        <v>347</v>
      </c>
      <c r="D69" s="98" t="s">
        <v>204</v>
      </c>
      <c r="E69" s="116" t="s">
        <v>200</v>
      </c>
      <c r="F69" s="98" t="s">
        <v>191</v>
      </c>
      <c r="G69" s="98" t="s">
        <v>201</v>
      </c>
    </row>
    <row r="71" spans="1:7" x14ac:dyDescent="0.3">
      <c r="C71" s="95" t="s">
        <v>196</v>
      </c>
      <c r="D71" s="88">
        <f>COUNTIF(D2:D69,C71)</f>
        <v>14</v>
      </c>
      <c r="E71" s="120" t="s">
        <v>46</v>
      </c>
      <c r="F71" s="88">
        <f>COUNTIF(E2:E69,"High")</f>
        <v>14</v>
      </c>
    </row>
    <row r="72" spans="1:7" x14ac:dyDescent="0.3">
      <c r="C72" s="95" t="s">
        <v>189</v>
      </c>
      <c r="D72" s="88">
        <f>COUNTIF(D2:D69,C72)</f>
        <v>33</v>
      </c>
      <c r="E72" s="120" t="s">
        <v>20</v>
      </c>
      <c r="F72" s="88">
        <f>COUNTIF(E2:E69,"Medium")</f>
        <v>12</v>
      </c>
    </row>
    <row r="73" spans="1:7" x14ac:dyDescent="0.3">
      <c r="C73" s="95" t="s">
        <v>204</v>
      </c>
      <c r="D73" s="88">
        <f>COUNTIF(D2:D69,C73)</f>
        <v>21</v>
      </c>
      <c r="E73" s="120" t="s">
        <v>16</v>
      </c>
      <c r="F73" s="88">
        <f>COUNTIF(E2:E69,"Low")</f>
        <v>42</v>
      </c>
    </row>
    <row r="74" spans="1:7" x14ac:dyDescent="0.3">
      <c r="C74" s="149" t="s">
        <v>348</v>
      </c>
      <c r="D74" s="150">
        <f>+SUM(D71:D73)</f>
        <v>68</v>
      </c>
      <c r="E74" s="148" t="s">
        <v>349</v>
      </c>
      <c r="F74" s="148">
        <f>+D74-SUM(F71:F73)</f>
        <v>0</v>
      </c>
      <c r="G74" s="186">
        <f>+COUNTBLANK(G2:G69)</f>
        <v>0</v>
      </c>
    </row>
  </sheetData>
  <autoFilter ref="A1:G69" xr:uid="{0DC15CF8-17FA-420C-BBAD-5D3AD94DAAE7}">
    <sortState xmlns:xlrd2="http://schemas.microsoft.com/office/spreadsheetml/2017/richdata2" ref="A2:G69">
      <sortCondition ref="A1:A69"/>
    </sortState>
  </autoFilter>
  <conditionalFormatting sqref="B67:B68">
    <cfRule type="duplicateValues" dxfId="7" priority="1"/>
  </conditionalFormatting>
  <conditionalFormatting sqref="B69 B4:B66">
    <cfRule type="duplicateValues" dxfId="6" priority="2"/>
  </conditionalFormatting>
  <hyperlinks>
    <hyperlink ref="C39" r:id="rId1" xr:uid="{B047B2C6-FC58-4460-807A-028A641C5EE3}"/>
    <hyperlink ref="C13" r:id="rId2" xr:uid="{183E8AFD-FCD4-44BC-8CC6-947CB79094BB}"/>
    <hyperlink ref="C14" r:id="rId3" xr:uid="{839733AB-EAC0-46D1-9862-7BF8F87352FA}"/>
    <hyperlink ref="C11" r:id="rId4" xr:uid="{315E27E0-D613-41F9-8EBA-552E582B2D92}"/>
    <hyperlink ref="C49" r:id="rId5" xr:uid="{D35C7331-E2BC-41A3-9D15-356055121867}"/>
    <hyperlink ref="C8" r:id="rId6" xr:uid="{F7F89210-9B94-4D33-B41E-F1976C236918}"/>
    <hyperlink ref="C2" r:id="rId7" xr:uid="{29225F52-9589-40BF-B326-99BB5EE616E7}"/>
    <hyperlink ref="C3" r:id="rId8" xr:uid="{706D9DFD-7D0D-4542-9654-169CBB0A6C87}"/>
    <hyperlink ref="C55" r:id="rId9" xr:uid="{81D89153-F1D2-4EC3-9C39-F37F7D5F399A}"/>
    <hyperlink ref="C56" r:id="rId10" xr:uid="{B35F6EEC-40BF-4B66-8320-50ED24B2495C}"/>
    <hyperlink ref="C58" r:id="rId11" xr:uid="{8049905C-7138-4E6C-B8CB-F4BCCF8B4FE2}"/>
    <hyperlink ref="C59" r:id="rId12" xr:uid="{46CE6AE6-3AED-4258-B154-9B214388E47D}"/>
    <hyperlink ref="C60" r:id="rId13" xr:uid="{B09785D9-F594-4CF6-986F-7CAA5F51FA13}"/>
    <hyperlink ref="C61" r:id="rId14" xr:uid="{E5A26646-A37F-442E-B548-FFF9C2AE8346}"/>
    <hyperlink ref="C62" r:id="rId15" xr:uid="{CE96EEF7-1C02-419E-AB9D-52F11C623C99}"/>
    <hyperlink ref="C63" r:id="rId16" xr:uid="{D3AAA6EA-2E76-4230-AAEB-F7D417E092B7}"/>
    <hyperlink ref="C64" r:id="rId17" xr:uid="{076DDDB5-B70A-4C7E-B025-AB5EEDBB11F3}"/>
    <hyperlink ref="C65" r:id="rId18" xr:uid="{33874AF8-C135-4DC2-8CE2-844750677388}"/>
    <hyperlink ref="C66" r:id="rId19" xr:uid="{5646B1E1-F1F8-4CA2-BBB6-10BDD16FC6BF}"/>
    <hyperlink ref="C67" r:id="rId20" xr:uid="{1BCBD854-B0CF-4524-8CEF-82E4124658B8}"/>
    <hyperlink ref="C68" r:id="rId21" xr:uid="{32AD3C02-881A-4882-83F0-C8E3588D2BFF}"/>
    <hyperlink ref="C69" r:id="rId22" xr:uid="{EE58EFCD-1B48-4E3C-A430-5C4BC8B4EE98}"/>
    <hyperlink ref="C6" r:id="rId23" xr:uid="{3F29D418-1B0C-46C0-B1B2-7E088A2BC35C}"/>
    <hyperlink ref="C7" r:id="rId24" xr:uid="{697FE048-446F-41C7-AE31-4E3D4690B7FD}"/>
    <hyperlink ref="C30" r:id="rId25" xr:uid="{3934BF32-84B2-4BC5-A49F-D54F82AFCDED}"/>
    <hyperlink ref="C53" r:id="rId26" xr:uid="{14722087-9560-4A6E-9D15-0A8CFD837FD4}"/>
    <hyperlink ref="C21" r:id="rId27" xr:uid="{43905254-1F92-4813-9125-FCF446E1B883}"/>
    <hyperlink ref="C5" r:id="rId28" xr:uid="{9482818C-7738-4ABC-8BE0-6DD10063B9B6}"/>
    <hyperlink ref="C33" r:id="rId29" xr:uid="{4C5A3D09-80E8-4615-B201-786C5A6A94E9}"/>
    <hyperlink ref="C26" r:id="rId30" xr:uid="{9DE4F753-94B1-473B-847C-D11D8CA2DB36}"/>
    <hyperlink ref="C35" r:id="rId31" xr:uid="{51A997C3-ACA4-4B55-A6E5-35D361894A5F}"/>
    <hyperlink ref="C17" r:id="rId32" xr:uid="{5A22CB0C-CE78-4D40-9C61-4550C91A248C}"/>
    <hyperlink ref="C12" r:id="rId33" xr:uid="{E21DEDDD-A34E-436E-BFCB-00B1086BA074}"/>
    <hyperlink ref="C57" r:id="rId34" xr:uid="{5F556974-FDC7-478A-8074-731523B94D60}"/>
    <hyperlink ref="C36" r:id="rId35" xr:uid="{138A9467-EB81-47FD-B36F-EFF019B7EAF5}"/>
    <hyperlink ref="C34" r:id="rId36" xr:uid="{D3EBD9AE-58B8-44E8-A788-ACB3D78B7731}"/>
    <hyperlink ref="C38" r:id="rId37" xr:uid="{C41301CE-3558-4230-B76F-AC1A68CDA666}"/>
    <hyperlink ref="C9" r:id="rId38" xr:uid="{98C1AAD5-30D7-4C76-8081-8FB1AD285F62}"/>
    <hyperlink ref="C52" r:id="rId39" xr:uid="{1E52DECE-185B-4D10-9578-2C1B8B51CCA3}"/>
    <hyperlink ref="C10" r:id="rId40" xr:uid="{78A6831C-EE6D-4E72-A369-7234A3086317}"/>
    <hyperlink ref="C44" r:id="rId41" xr:uid="{A33A86B9-25FF-4061-8877-0C6DF9A14489}"/>
    <hyperlink ref="C24" r:id="rId42" xr:uid="{C659BE43-BA57-46F8-9685-D275CDDDC1AE}"/>
    <hyperlink ref="C51" r:id="rId43" xr:uid="{55A2AA05-A276-4E05-A29A-1074F8AA968B}"/>
    <hyperlink ref="C43" r:id="rId44" xr:uid="{98A0BF4D-E363-4788-8EC4-D6BC682804B2}"/>
    <hyperlink ref="C40" r:id="rId45" xr:uid="{80D835A3-5A89-43DF-977A-9D476C3548AA}"/>
    <hyperlink ref="C41" r:id="rId46" xr:uid="{5A65546E-7351-4A9E-8CD0-C4064572E2E4}"/>
    <hyperlink ref="C4" r:id="rId47" xr:uid="{40A11BC4-FAB9-4E2F-93EA-D5C9081906DC}"/>
    <hyperlink ref="C47" r:id="rId48" xr:uid="{980EE365-BFD0-4730-A08F-44F7B9008489}"/>
  </hyperlinks>
  <pageMargins left="0.7" right="0.7" top="0.75" bottom="0.75" header="0.3" footer="0.3"/>
  <legacyDrawing r:id="rId49"/>
  <extLst>
    <ext xmlns:x14="http://schemas.microsoft.com/office/spreadsheetml/2009/9/main" uri="{CCE6A557-97BC-4b89-ADB6-D9C93CAAB3DF}">
      <x14:dataValidations xmlns:xm="http://schemas.microsoft.com/office/excel/2006/main" count="1">
        <x14:dataValidation type="list" allowBlank="1" showInputMessage="1" showErrorMessage="1" xr:uid="{F8ACD9A7-5AD9-4772-A2CA-4A7F917D729D}">
          <x14:formula1>
            <xm:f>Codes!$H$2:$H$8</xm:f>
          </x14:formula1>
          <xm:sqref>G2:G69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11EC-6DFB-8A4E-BBF0-1D6A4CF7F40A}">
  <sheetPr>
    <tabColor rgb="FF92D050"/>
  </sheetPr>
  <dimension ref="A1:C100"/>
  <sheetViews>
    <sheetView topLeftCell="A24" zoomScaleNormal="100" workbookViewId="0">
      <selection activeCell="B30" sqref="B30"/>
    </sheetView>
  </sheetViews>
  <sheetFormatPr defaultColWidth="11" defaultRowHeight="15.6" x14ac:dyDescent="0.3"/>
  <cols>
    <col min="1" max="1" width="116.69921875" customWidth="1"/>
    <col min="2" max="2" width="17.69921875" customWidth="1"/>
    <col min="3" max="3" width="27.19921875" customWidth="1"/>
  </cols>
  <sheetData>
    <row r="1" spans="1:3" x14ac:dyDescent="0.3">
      <c r="A1" s="3" t="s">
        <v>6</v>
      </c>
      <c r="B1" s="47" t="s">
        <v>530</v>
      </c>
      <c r="C1" s="4"/>
    </row>
    <row r="2" spans="1:3" x14ac:dyDescent="0.3">
      <c r="A2" s="5" t="s">
        <v>531</v>
      </c>
      <c r="B2" s="47" t="s">
        <v>532</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11" t="s">
        <v>459</v>
      </c>
      <c r="B7" s="12" t="s">
        <v>430</v>
      </c>
      <c r="C7" s="12" t="s">
        <v>533</v>
      </c>
    </row>
    <row r="8" spans="1:3" x14ac:dyDescent="0.3">
      <c r="A8" s="13" t="s">
        <v>361</v>
      </c>
      <c r="B8" s="12" t="s">
        <v>430</v>
      </c>
      <c r="C8" t="s">
        <v>534</v>
      </c>
    </row>
    <row r="9" spans="1:3" x14ac:dyDescent="0.3">
      <c r="A9" s="13" t="s">
        <v>362</v>
      </c>
      <c r="B9" s="12" t="s">
        <v>430</v>
      </c>
      <c r="C9" s="12" t="s">
        <v>535</v>
      </c>
    </row>
    <row r="10" spans="1:3" x14ac:dyDescent="0.3">
      <c r="A10" s="13" t="s">
        <v>363</v>
      </c>
      <c r="B10" s="12" t="s">
        <v>430</v>
      </c>
      <c r="C10" s="12" t="s">
        <v>536</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2" t="s">
        <v>430</v>
      </c>
      <c r="C14" s="12" t="s">
        <v>537</v>
      </c>
    </row>
    <row r="15" spans="1:3" x14ac:dyDescent="0.3">
      <c r="A15" s="18" t="s">
        <v>464</v>
      </c>
      <c r="B15" s="12" t="s">
        <v>430</v>
      </c>
      <c r="C15" s="12" t="s">
        <v>538</v>
      </c>
    </row>
    <row r="16" spans="1:3" ht="39.6" x14ac:dyDescent="0.3">
      <c r="A16" s="19" t="s">
        <v>465</v>
      </c>
      <c r="B16" s="12" t="s">
        <v>430</v>
      </c>
      <c r="C16" s="12" t="s">
        <v>539</v>
      </c>
    </row>
    <row r="17" spans="1:3" x14ac:dyDescent="0.3">
      <c r="A17" s="18" t="s">
        <v>466</v>
      </c>
      <c r="B17" s="12" t="s">
        <v>430</v>
      </c>
      <c r="C17" s="12" t="s">
        <v>541</v>
      </c>
    </row>
    <row r="18" spans="1:3" x14ac:dyDescent="0.3">
      <c r="A18" s="18" t="s">
        <v>467</v>
      </c>
      <c r="B18" s="12" t="s">
        <v>430</v>
      </c>
      <c r="C18" s="12" t="s">
        <v>542</v>
      </c>
    </row>
    <row r="19" spans="1:3" x14ac:dyDescent="0.3">
      <c r="A19" s="36" t="s">
        <v>468</v>
      </c>
      <c r="B19" s="34" t="str">
        <f>IF(AND(B14="Yes", B15="Yes", B16="Yes", B17="Yes", B18="Yes"), "YES",
 IF(AND(B16="Yes", B17="Yes"), "PARTIALLY",
 "NO"))</f>
        <v>YES</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s="12" t="s">
        <v>543</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t="s">
        <v>457</v>
      </c>
      <c r="C25" s="33" t="s">
        <v>458</v>
      </c>
    </row>
    <row r="26" spans="1:3" x14ac:dyDescent="0.3">
      <c r="A26" s="11" t="s">
        <v>471</v>
      </c>
      <c r="B26" s="12" t="s">
        <v>430</v>
      </c>
      <c r="C26" s="12" t="s">
        <v>545</v>
      </c>
    </row>
    <row r="27" spans="1:3" x14ac:dyDescent="0.3">
      <c r="A27" s="13" t="s">
        <v>377</v>
      </c>
      <c r="B27" s="12" t="s">
        <v>430</v>
      </c>
      <c r="C27" s="12"/>
    </row>
    <row r="28" spans="1:3" x14ac:dyDescent="0.3">
      <c r="A28" s="13" t="s">
        <v>378</v>
      </c>
      <c r="B28" s="12" t="s">
        <v>447</v>
      </c>
      <c r="C28" s="12"/>
    </row>
    <row r="29" spans="1:3" x14ac:dyDescent="0.3">
      <c r="A29" s="36" t="s">
        <v>472</v>
      </c>
      <c r="B29" s="14" t="str">
        <f>IF(
    AND(TRIM(B26)="Yes", TRIM(B27)="Yes"),
    IF(
        OR(
            TRIM(B28)="Yes",
            TRIM(B28)="Not Applicable"
        ),
        "YES",
        IF(TRIM(B28)="", "PARTIALLY", "NO")
    ),
    IF(
        OR(
            AND(TRIM(B26)="Yes", TRIM(B27)="Partially"),
            AND(TRIM(B26)="Partially", TRIM(B27)="Yes")
        ),
        "PARTIALLY",
        "NO"
    )
)</f>
        <v>YES</v>
      </c>
      <c r="C29" s="14"/>
    </row>
    <row r="30" spans="1:3" x14ac:dyDescent="0.3">
      <c r="A30" s="15" t="s">
        <v>379</v>
      </c>
      <c r="B30" s="21" t="s">
        <v>457</v>
      </c>
      <c r="C30" s="21" t="s">
        <v>458</v>
      </c>
    </row>
    <row r="31" spans="1:3" x14ac:dyDescent="0.3">
      <c r="A31" s="37" t="s">
        <v>473</v>
      </c>
      <c r="B31" s="12" t="s">
        <v>430</v>
      </c>
      <c r="C31" s="12" t="s">
        <v>546</v>
      </c>
    </row>
    <row r="32" spans="1:3" x14ac:dyDescent="0.3">
      <c r="A32" s="38" t="s">
        <v>382</v>
      </c>
      <c r="B32" s="12" t="s">
        <v>430</v>
      </c>
      <c r="C32" s="12" t="s">
        <v>547</v>
      </c>
    </row>
    <row r="33" spans="1:3" ht="39.6" x14ac:dyDescent="0.3">
      <c r="A33" s="22" t="s">
        <v>474</v>
      </c>
      <c r="B33" s="12" t="s">
        <v>435</v>
      </c>
      <c r="C33" s="12" t="s">
        <v>549</v>
      </c>
    </row>
    <row r="34" spans="1:3" x14ac:dyDescent="0.3">
      <c r="A34" s="36" t="s">
        <v>475</v>
      </c>
      <c r="B34" s="14" t="str">
        <f>IF(AND(TRIM(B31)="Yes", TRIM(B32)="Yes", TRIM(B33)="Yes"),
    "YES",
    IF(OR(
        AND(TRIM(B31)="Yes", TRIM(B32)="Yes", TRIM(B33)="Partially"),
        AND(TRIM(B31)="Yes", TRIM(B33)="Yes")
    ),
    "PARTIALLY",
    "NO")
)</f>
        <v>PARTIALLY</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Medium confidence</v>
      </c>
      <c r="C36" s="12" t="s">
        <v>550</v>
      </c>
    </row>
    <row r="37" spans="1:3" x14ac:dyDescent="0.3">
      <c r="A37" s="288" t="s">
        <v>477</v>
      </c>
      <c r="B37" s="288"/>
      <c r="C37" s="288"/>
    </row>
    <row r="38" spans="1:3" x14ac:dyDescent="0.3">
      <c r="A38" s="15" t="s">
        <v>389</v>
      </c>
      <c r="B38" s="21" t="s">
        <v>457</v>
      </c>
      <c r="C38" s="21" t="s">
        <v>458</v>
      </c>
    </row>
    <row r="39" spans="1:3" x14ac:dyDescent="0.3">
      <c r="A39" s="11" t="s">
        <v>478</v>
      </c>
      <c r="B39" s="12" t="s">
        <v>430</v>
      </c>
      <c r="C39" s="12"/>
    </row>
    <row r="40" spans="1:3" x14ac:dyDescent="0.3">
      <c r="A40" s="11" t="s">
        <v>479</v>
      </c>
      <c r="B40" s="12" t="s">
        <v>435</v>
      </c>
      <c r="C40" s="12"/>
    </row>
    <row r="41" spans="1:3" x14ac:dyDescent="0.3">
      <c r="A41" s="11" t="s">
        <v>480</v>
      </c>
      <c r="B41" s="12" t="s">
        <v>430</v>
      </c>
      <c r="C41" s="12"/>
    </row>
    <row r="42" spans="1:3" x14ac:dyDescent="0.3">
      <c r="A42" s="11" t="s">
        <v>481</v>
      </c>
      <c r="B42" s="12" t="s">
        <v>430</v>
      </c>
      <c r="C42" s="12"/>
    </row>
    <row r="43" spans="1:3" x14ac:dyDescent="0.3">
      <c r="A43" s="35" t="s">
        <v>482</v>
      </c>
      <c r="B43" s="14" t="str">
        <f>IF(OR(B39="Not applicable", B40="Not applicable", B41="Not applicable", B42="Not applicable"), "NOT APPLICABLE",
 IF(AND(B39="Yes", B40="Yes", B41="Yes", B42="Yes"), "YES",
  IF(AND(B39="Yes", B42="Yes"), "PARTIALLY",
   "NO")))</f>
        <v>PARTIALLY</v>
      </c>
      <c r="C43" s="14"/>
    </row>
    <row r="44" spans="1:3" ht="15.6" customHeight="1" x14ac:dyDescent="0.3">
      <c r="A44" s="289" t="s">
        <v>395</v>
      </c>
      <c r="B44" s="21" t="s">
        <v>457</v>
      </c>
      <c r="C44" s="21" t="s">
        <v>458</v>
      </c>
    </row>
    <row r="45" spans="1:3" x14ac:dyDescent="0.3">
      <c r="A45" s="289"/>
      <c r="B45" s="39" t="s">
        <v>430</v>
      </c>
      <c r="C45" s="54" t="s">
        <v>553</v>
      </c>
    </row>
    <row r="46" spans="1:3" x14ac:dyDescent="0.3">
      <c r="A46" s="36" t="s">
        <v>483</v>
      </c>
      <c r="B46" s="34" t="str">
        <f>IF(AND(B45="Yes"), "YES",
 IF(AND(B45="Can't tell"), "CAN'T TELL",
 "NO"))</f>
        <v>YES</v>
      </c>
      <c r="C46" s="14"/>
    </row>
    <row r="47" spans="1:3" x14ac:dyDescent="0.3">
      <c r="A47" s="24" t="s">
        <v>398</v>
      </c>
      <c r="B47" s="31" t="s">
        <v>457</v>
      </c>
      <c r="C47" s="31" t="s">
        <v>458</v>
      </c>
    </row>
    <row r="48" spans="1:3" ht="26.4" x14ac:dyDescent="0.3">
      <c r="A48" s="40" t="s">
        <v>484</v>
      </c>
      <c r="B48" s="12" t="s">
        <v>430</v>
      </c>
      <c r="C48" s="12" t="s">
        <v>554</v>
      </c>
    </row>
    <row r="49" spans="1:3" ht="26.4" x14ac:dyDescent="0.3">
      <c r="A49" s="25" t="s">
        <v>485</v>
      </c>
      <c r="B49" s="12" t="s">
        <v>430</v>
      </c>
      <c r="C49" s="12" t="s">
        <v>555</v>
      </c>
    </row>
    <row r="50" spans="1:3" x14ac:dyDescent="0.3">
      <c r="A50" s="25" t="s">
        <v>486</v>
      </c>
      <c r="B50" s="12" t="s">
        <v>430</v>
      </c>
      <c r="C50" s="12" t="s">
        <v>556</v>
      </c>
    </row>
    <row r="51" spans="1:3" x14ac:dyDescent="0.3">
      <c r="A51" s="36" t="s">
        <v>487</v>
      </c>
      <c r="B51" s="34" t="str">
        <f>IF(AND(B48="Not applicable", B49="Not applicable", B50="Not applicable"),
   "NOT APPLICABLE",
   IF(AND(B48="Yes", B49="Yes", OR(B50="Yes", B50="Not applicable")),
      "YES",
      IF(B48="Yes",
         "PARTIALLY",
         "NO")))</f>
        <v>YES</v>
      </c>
      <c r="C51" s="14"/>
    </row>
    <row r="52" spans="1:3" ht="34.200000000000003" customHeight="1" x14ac:dyDescent="0.3">
      <c r="A52" s="26" t="s">
        <v>403</v>
      </c>
      <c r="B52" s="21"/>
      <c r="C52" s="21"/>
    </row>
    <row r="53" spans="1:3" x14ac:dyDescent="0.3">
      <c r="A53" s="41"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t="s">
        <v>430</v>
      </c>
      <c r="C57" s="12" t="s">
        <v>558</v>
      </c>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Appropriate table, graph or meta-analysis</v>
      </c>
      <c r="C65" s="14"/>
    </row>
    <row r="66" spans="1:3" x14ac:dyDescent="0.3">
      <c r="A66" s="27"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t="s">
        <v>430</v>
      </c>
      <c r="C69" s="12" t="s">
        <v>560</v>
      </c>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Appropriate weights</v>
      </c>
      <c r="C74" s="14"/>
    </row>
    <row r="75" spans="1:3" x14ac:dyDescent="0.3">
      <c r="A75" s="27" t="s">
        <v>509</v>
      </c>
      <c r="B75" s="31" t="s">
        <v>457</v>
      </c>
      <c r="C75" s="31" t="s">
        <v>458</v>
      </c>
    </row>
    <row r="76" spans="1:3" x14ac:dyDescent="0.3">
      <c r="A76" s="28" t="s">
        <v>510</v>
      </c>
      <c r="B76" s="12" t="s">
        <v>441</v>
      </c>
      <c r="C76" s="12"/>
    </row>
    <row r="77" spans="1:3" x14ac:dyDescent="0.3">
      <c r="A77" s="28" t="s">
        <v>511</v>
      </c>
      <c r="B77" s="12" t="s">
        <v>441</v>
      </c>
      <c r="C77" s="12"/>
    </row>
    <row r="78" spans="1:3" x14ac:dyDescent="0.3">
      <c r="A78" s="28" t="s">
        <v>512</v>
      </c>
      <c r="B78" s="12" t="s">
        <v>430</v>
      </c>
      <c r="C78" s="12"/>
    </row>
    <row r="79" spans="1:3" x14ac:dyDescent="0.3">
      <c r="A79" s="28" t="s">
        <v>513</v>
      </c>
      <c r="B79" s="12"/>
      <c r="C79" s="12"/>
    </row>
    <row r="80" spans="1:3" x14ac:dyDescent="0.3">
      <c r="A80" s="43" t="s">
        <v>514</v>
      </c>
      <c r="B80" s="14" t="str">
        <f>IF(OR(B79="Not applicable",B79="YES"),
   "Not applicable",
   IF(B76="Yes",
      "Unit of analysis errors addressed",
      IF(OR(B77="Yes", B78="Yes"),
         "Unit of analysis errors not addressed",
         "Can't tell")))</f>
        <v>Unit of analysis errors not addressed</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PARTIALLY</v>
      </c>
      <c r="C81" s="14"/>
    </row>
    <row r="82" spans="1:3" x14ac:dyDescent="0.3">
      <c r="A82" s="15" t="s">
        <v>408</v>
      </c>
      <c r="B82" s="21" t="s">
        <v>457</v>
      </c>
      <c r="C82" s="21" t="s">
        <v>458</v>
      </c>
    </row>
    <row r="83" spans="1:3" ht="26.4" x14ac:dyDescent="0.3">
      <c r="A83" s="25" t="s">
        <v>516</v>
      </c>
      <c r="B83" s="12" t="s">
        <v>430</v>
      </c>
      <c r="C83" s="12" t="s">
        <v>561</v>
      </c>
    </row>
    <row r="84" spans="1:3" x14ac:dyDescent="0.3">
      <c r="A84" s="25" t="s">
        <v>517</v>
      </c>
      <c r="B84" s="12" t="s">
        <v>430</v>
      </c>
      <c r="C84" s="52" t="s">
        <v>562</v>
      </c>
    </row>
    <row r="85" spans="1:3" x14ac:dyDescent="0.3">
      <c r="A85" s="44" t="s">
        <v>518</v>
      </c>
      <c r="B85" s="14" t="str">
        <f>IF(OR(B83="Not applicable", B84="Not applicable"),
   "NOT APPLICABLE",
   IF(AND(B83="Yes", B84="Yes"),
      "YES",
      IF(OR(B83="Yes", B84="Yes", B83="Partially", B84="Partially"),
         "PARTIALLY",
         "NO")))</f>
        <v>YES</v>
      </c>
      <c r="C85" s="14"/>
    </row>
    <row r="86" spans="1:3" x14ac:dyDescent="0.3">
      <c r="A86" s="29" t="s">
        <v>412</v>
      </c>
      <c r="B86" s="21" t="s">
        <v>457</v>
      </c>
      <c r="C86" s="21" t="s">
        <v>458</v>
      </c>
    </row>
    <row r="87" spans="1:3" x14ac:dyDescent="0.3">
      <c r="A87" s="11" t="s">
        <v>519</v>
      </c>
      <c r="B87" s="12" t="s">
        <v>430</v>
      </c>
      <c r="C87" s="12" t="s">
        <v>563</v>
      </c>
    </row>
    <row r="88" spans="1:3" x14ac:dyDescent="0.3">
      <c r="A88" s="11" t="s">
        <v>520</v>
      </c>
      <c r="B88" s="12" t="s">
        <v>430</v>
      </c>
      <c r="C88" s="12"/>
    </row>
    <row r="89" spans="1:3" x14ac:dyDescent="0.3">
      <c r="A89" s="28" t="s">
        <v>521</v>
      </c>
      <c r="B89" s="12"/>
      <c r="C89" s="12"/>
    </row>
    <row r="90" spans="1:3" x14ac:dyDescent="0.3">
      <c r="A90" s="28" t="s">
        <v>522</v>
      </c>
      <c r="B90" s="12"/>
      <c r="C90" s="12"/>
    </row>
    <row r="91" spans="1:3" x14ac:dyDescent="0.3">
      <c r="A91" s="28" t="s">
        <v>523</v>
      </c>
      <c r="B91" s="12" t="s">
        <v>430</v>
      </c>
      <c r="C91" s="12" t="s">
        <v>565</v>
      </c>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YES</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Medium confidence</v>
      </c>
      <c r="C96" s="12"/>
    </row>
    <row r="97" spans="1:3" x14ac:dyDescent="0.3">
      <c r="A97" s="288" t="s">
        <v>527</v>
      </c>
      <c r="B97" s="288"/>
      <c r="C97" s="288"/>
    </row>
    <row r="98" spans="1:3" ht="15.6" customHeight="1" x14ac:dyDescent="0.3">
      <c r="A98" s="15" t="s">
        <v>421</v>
      </c>
      <c r="B98" s="32" t="s">
        <v>457</v>
      </c>
      <c r="C98" s="32" t="s">
        <v>458</v>
      </c>
    </row>
    <row r="99" spans="1:3" ht="46.8" x14ac:dyDescent="0.3">
      <c r="A99" s="57" t="s">
        <v>566</v>
      </c>
      <c r="B99" s="56" t="s">
        <v>438</v>
      </c>
      <c r="C99" s="54"/>
    </row>
    <row r="100" spans="1:3" ht="213.75" customHeight="1" x14ac:dyDescent="0.3">
      <c r="A100" s="290" t="s">
        <v>529</v>
      </c>
      <c r="B100" s="291"/>
      <c r="C100" s="292"/>
    </row>
  </sheetData>
  <mergeCells count="5">
    <mergeCell ref="A44:A45"/>
    <mergeCell ref="A100:C100"/>
    <mergeCell ref="A97:C97"/>
    <mergeCell ref="A37:C37"/>
    <mergeCell ref="A4:C4"/>
  </mergeCells>
  <dataValidations count="1">
    <dataValidation allowBlank="1" showInputMessage="1" showErrorMessage="1" sqref="B36 B29 B43 B74 B34 B85 B94 B96 B80:B81" xr:uid="{D43F56F3-6464-4326-A3D7-61A6636F8BE8}"/>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57DDD994-AE8C-4403-BF6F-759F36C9FDA8}">
          <x14:formula1>
            <xm:f>Codes!$A$2:$A$5</xm:f>
          </x14:formula1>
          <xm:sqref>B7:B10 B26:B27 B14:B18</xm:sqref>
        </x14:dataValidation>
        <x14:dataValidation type="list" allowBlank="1" showInputMessage="1" showErrorMessage="1" xr:uid="{995667E7-2C12-40A8-B5F8-AD390E6D0927}">
          <x14:formula1>
            <xm:f>Codes!$C$2:$C$5</xm:f>
          </x14:formula1>
          <xm:sqref>B83:B84 B31:B33 B39:B42 B45 B48:B50 B54:B64 B67:B73 B76:B79 B87:B93</xm:sqref>
        </x14:dataValidation>
        <x14:dataValidation type="list" allowBlank="1" showInputMessage="1" showErrorMessage="1" xr:uid="{E0CB72FD-B8B0-4FE5-AF09-5832EE2B71C5}">
          <x14:formula1>
            <xm:f>Codes!$B$2:$B$5</xm:f>
          </x14:formula1>
          <xm:sqref>B22</xm:sqref>
        </x14:dataValidation>
        <x14:dataValidation type="list" allowBlank="1" showInputMessage="1" showErrorMessage="1" xr:uid="{A1C3D282-1C53-48D7-8683-9CEABFB446A8}">
          <x14:formula1>
            <xm:f>Codes!$C$2:$C$6</xm:f>
          </x14:formula1>
          <xm:sqref>B28</xm:sqref>
        </x14:dataValidation>
        <x14:dataValidation type="list" allowBlank="1" showInputMessage="1" showErrorMessage="1" xr:uid="{5E8A1795-BFD9-4D3E-8296-4CF79288A7F7}">
          <x14:formula1>
            <xm:f>Codes!$E$2:$E$4</xm:f>
          </x14:formula1>
          <xm:sqref>B99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6208D-E48F-42FC-8B36-5AFAB5368166}">
  <sheetPr>
    <tabColor rgb="FF92D050"/>
  </sheetPr>
  <dimension ref="A1:C103"/>
  <sheetViews>
    <sheetView topLeftCell="A24" zoomScaleNormal="100" workbookViewId="0">
      <selection activeCell="B30" sqref="B30"/>
    </sheetView>
  </sheetViews>
  <sheetFormatPr defaultColWidth="11" defaultRowHeight="15.6" x14ac:dyDescent="0.3"/>
  <cols>
    <col min="1" max="1" width="116.8984375" customWidth="1"/>
    <col min="2" max="2" width="17.8984375" customWidth="1"/>
    <col min="3" max="3" width="98.5" customWidth="1"/>
  </cols>
  <sheetData>
    <row r="1" spans="1:3" x14ac:dyDescent="0.3">
      <c r="A1" s="3" t="s">
        <v>6</v>
      </c>
      <c r="B1" s="47" t="s">
        <v>22</v>
      </c>
      <c r="C1" s="4"/>
    </row>
    <row r="2" spans="1:3" x14ac:dyDescent="0.3">
      <c r="A2" s="5" t="s">
        <v>531</v>
      </c>
      <c r="B2" s="47" t="s">
        <v>23</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33" t="s">
        <v>457</v>
      </c>
      <c r="C6" s="90" t="s">
        <v>458</v>
      </c>
    </row>
    <row r="7" spans="1:3" x14ac:dyDescent="0.3">
      <c r="A7" s="74" t="s">
        <v>459</v>
      </c>
      <c r="B7" s="89" t="s">
        <v>430</v>
      </c>
      <c r="C7" s="91" t="s">
        <v>717</v>
      </c>
    </row>
    <row r="8" spans="1:3" x14ac:dyDescent="0.3">
      <c r="A8" s="13" t="s">
        <v>361</v>
      </c>
      <c r="B8" s="89" t="s">
        <v>430</v>
      </c>
      <c r="C8" s="91" t="s">
        <v>718</v>
      </c>
    </row>
    <row r="9" spans="1:3" x14ac:dyDescent="0.3">
      <c r="A9" s="13" t="s">
        <v>362</v>
      </c>
      <c r="B9" s="89" t="s">
        <v>430</v>
      </c>
      <c r="C9" s="12" t="s">
        <v>719</v>
      </c>
    </row>
    <row r="10" spans="1:3" x14ac:dyDescent="0.3">
      <c r="A10" s="13" t="s">
        <v>363</v>
      </c>
      <c r="B10" s="12" t="s">
        <v>430</v>
      </c>
      <c r="C10" t="s">
        <v>720</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90" t="s">
        <v>458</v>
      </c>
    </row>
    <row r="14" spans="1:3" x14ac:dyDescent="0.3">
      <c r="A14" s="18" t="s">
        <v>463</v>
      </c>
      <c r="B14" s="89" t="s">
        <v>436</v>
      </c>
      <c r="C14" s="12"/>
    </row>
    <row r="15" spans="1:3" x14ac:dyDescent="0.3">
      <c r="A15" s="18" t="s">
        <v>464</v>
      </c>
      <c r="B15" s="89" t="s">
        <v>430</v>
      </c>
      <c r="C15" s="12" t="s">
        <v>721</v>
      </c>
    </row>
    <row r="16" spans="1:3" ht="39.6" x14ac:dyDescent="0.3">
      <c r="A16" s="19" t="s">
        <v>465</v>
      </c>
      <c r="B16" s="89" t="s">
        <v>430</v>
      </c>
      <c r="C16" s="12" t="s">
        <v>722</v>
      </c>
    </row>
    <row r="17" spans="1:3" x14ac:dyDescent="0.3">
      <c r="A17" s="18" t="s">
        <v>466</v>
      </c>
      <c r="B17" s="89" t="s">
        <v>430</v>
      </c>
      <c r="C17" s="12" t="s">
        <v>723</v>
      </c>
    </row>
    <row r="18" spans="1:3" x14ac:dyDescent="0.3">
      <c r="A18" s="18" t="s">
        <v>467</v>
      </c>
      <c r="B18" s="89" t="s">
        <v>430</v>
      </c>
      <c r="C18" s="12"/>
    </row>
    <row r="19" spans="1:3" x14ac:dyDescent="0.3">
      <c r="A19" s="36" t="s">
        <v>468</v>
      </c>
      <c r="B19" s="34" t="str">
        <f>IF(AND(B14="Yes", B15="Yes", B16="Yes", B17="Yes", B18="Yes"), "YES",
 IF(AND(B16="Yes", B17="Yes"), "PARTIALLY",
 "NO"))</f>
        <v>PARTIALLY</v>
      </c>
      <c r="C19" s="92"/>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441</v>
      </c>
      <c r="C22" s="12"/>
    </row>
    <row r="23" spans="1:3" x14ac:dyDescent="0.3">
      <c r="A23" s="36" t="s">
        <v>470</v>
      </c>
      <c r="B23" s="34" t="str">
        <f>IF(AND(B22="Yes"), "YES",
 IF(AND(B22="Can't tell"), "CAN'T TELL",
 "NO"))</f>
        <v>NO</v>
      </c>
      <c r="C23" s="14"/>
    </row>
    <row r="24" spans="1:3" x14ac:dyDescent="0.3">
      <c r="A24" s="15" t="s">
        <v>374</v>
      </c>
      <c r="B24" s="16"/>
      <c r="C24" s="16"/>
    </row>
    <row r="25" spans="1:3" x14ac:dyDescent="0.3">
      <c r="A25" s="20" t="s">
        <v>456</v>
      </c>
      <c r="B25" s="33" t="s">
        <v>457</v>
      </c>
      <c r="C25" s="33" t="s">
        <v>458</v>
      </c>
    </row>
    <row r="26" spans="1:3" x14ac:dyDescent="0.3">
      <c r="A26" s="74" t="s">
        <v>471</v>
      </c>
      <c r="B26" s="12" t="s">
        <v>430</v>
      </c>
      <c r="C26" t="s">
        <v>724</v>
      </c>
    </row>
    <row r="27" spans="1:3" x14ac:dyDescent="0.3">
      <c r="A27" s="13" t="s">
        <v>377</v>
      </c>
      <c r="B27" s="12" t="s">
        <v>430</v>
      </c>
      <c r="C27" s="12"/>
    </row>
    <row r="28" spans="1:3" x14ac:dyDescent="0.3">
      <c r="A28" s="13" t="s">
        <v>378</v>
      </c>
      <c r="B28" s="12" t="s">
        <v>447</v>
      </c>
      <c r="C28" s="12"/>
    </row>
    <row r="29" spans="1:3" x14ac:dyDescent="0.3">
      <c r="A29" s="36" t="s">
        <v>472</v>
      </c>
      <c r="B29" s="14" t="str">
        <f>IF(
    AND(TRIM(B26)="Yes", TRIM(B27)="Yes"),
    IF(
        OR(
            TRIM(B28)="Yes",
            TRIM(B28)="Not Applicable"
        ),
        "YES",
        IF(TRIM(B28)="", "PARTIALLY", "NO")
    ),
    IF(
        OR(
            AND(TRIM(B26)="Yes", TRIM(B27)="Partially"),
            AND(TRIM(B26)="Partially", TRIM(B27)="Yes")
        ),
        "PARTIALLY",
        "NO"
    )
)</f>
        <v>YES</v>
      </c>
      <c r="C29" s="14"/>
    </row>
    <row r="30" spans="1:3" x14ac:dyDescent="0.3">
      <c r="A30" s="15" t="s">
        <v>379</v>
      </c>
      <c r="B30" s="21" t="s">
        <v>457</v>
      </c>
      <c r="C30" s="21" t="s">
        <v>458</v>
      </c>
    </row>
    <row r="31" spans="1:3" x14ac:dyDescent="0.3">
      <c r="A31" s="75" t="s">
        <v>473</v>
      </c>
      <c r="B31" s="12" t="s">
        <v>430</v>
      </c>
    </row>
    <row r="32" spans="1:3" x14ac:dyDescent="0.3">
      <c r="A32" s="38" t="s">
        <v>382</v>
      </c>
      <c r="B32" s="12" t="s">
        <v>430</v>
      </c>
      <c r="C32" s="12" t="s">
        <v>725</v>
      </c>
    </row>
    <row r="33" spans="1:3" ht="39.6" x14ac:dyDescent="0.3">
      <c r="A33" s="22" t="s">
        <v>474</v>
      </c>
      <c r="B33" s="12" t="s">
        <v>430</v>
      </c>
      <c r="C33" s="12" t="s">
        <v>726</v>
      </c>
    </row>
    <row r="34" spans="1:3" x14ac:dyDescent="0.3">
      <c r="A34" s="36" t="s">
        <v>475</v>
      </c>
      <c r="B34" s="14" t="str">
        <f>IF(AND(TRIM(B31)="Yes", TRIM(B32)="Yes", TRIM(B33)="Yes"),
    "YES",
    IF(OR(
        AND(TRIM(B31)="Yes", TRIM(B32)="Yes", TRIM(B33)="Partially"),
        AND(TRIM(B31)="Yes", TRIM(B33)="Yes")
    ),
    "PARTIALLY",
    "NO")
)</f>
        <v>YES</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Medium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t="s">
        <v>430</v>
      </c>
      <c r="C39" s="12" t="s">
        <v>727</v>
      </c>
    </row>
    <row r="40" spans="1:3" x14ac:dyDescent="0.3">
      <c r="A40" s="74" t="s">
        <v>479</v>
      </c>
      <c r="B40" s="12" t="s">
        <v>430</v>
      </c>
      <c r="C40" s="12"/>
    </row>
    <row r="41" spans="1:3" x14ac:dyDescent="0.3">
      <c r="A41" s="74" t="s">
        <v>480</v>
      </c>
      <c r="B41" s="12" t="s">
        <v>430</v>
      </c>
      <c r="C41" s="12" t="s">
        <v>728</v>
      </c>
    </row>
    <row r="42" spans="1:3" x14ac:dyDescent="0.3">
      <c r="A42" s="74" t="s">
        <v>481</v>
      </c>
      <c r="B42" s="12" t="s">
        <v>430</v>
      </c>
      <c r="C42" s="12" t="s">
        <v>729</v>
      </c>
    </row>
    <row r="43" spans="1:3" x14ac:dyDescent="0.3">
      <c r="A43" s="76" t="s">
        <v>482</v>
      </c>
      <c r="B43" s="14" t="str">
        <f>IF(OR(B39="Not applicable", B40="Not applicable", B41="Not applicable", B42="Not applicable"), "NOT APPLICABLE",
 IF(AND(B39="Yes", B40="Yes", B41="Yes", B42="Yes"), "YES",
  IF(AND(B39="Yes", B42="Yes"), "PARTIALLY",
   "NO")))</f>
        <v>YES</v>
      </c>
      <c r="C43" s="14"/>
    </row>
    <row r="44" spans="1:3" ht="15.6" customHeight="1" x14ac:dyDescent="0.3">
      <c r="A44" s="289" t="s">
        <v>395</v>
      </c>
      <c r="B44" s="21" t="s">
        <v>457</v>
      </c>
      <c r="C44" s="21" t="s">
        <v>458</v>
      </c>
    </row>
    <row r="45" spans="1:3" ht="31.2" x14ac:dyDescent="0.3">
      <c r="A45" s="289"/>
      <c r="B45" s="54" t="s">
        <v>430</v>
      </c>
      <c r="C45" s="56" t="s">
        <v>730</v>
      </c>
    </row>
    <row r="46" spans="1:3" x14ac:dyDescent="0.3">
      <c r="A46" s="36" t="s">
        <v>483</v>
      </c>
      <c r="B46" s="34" t="str">
        <f>IF(AND(B45="Yes"), "YES",
 IF(AND(B45="Can't tell"), "CAN'T TELL",
 "NO"))</f>
        <v>YES</v>
      </c>
      <c r="C46" s="14"/>
    </row>
    <row r="47" spans="1:3" x14ac:dyDescent="0.3">
      <c r="A47" s="24" t="s">
        <v>398</v>
      </c>
      <c r="B47" s="31" t="s">
        <v>457</v>
      </c>
      <c r="C47" s="31" t="s">
        <v>458</v>
      </c>
    </row>
    <row r="48" spans="1:3" ht="26.4" x14ac:dyDescent="0.3">
      <c r="A48" s="77" t="s">
        <v>484</v>
      </c>
      <c r="B48" s="12" t="s">
        <v>430</v>
      </c>
      <c r="C48" s="12" t="s">
        <v>731</v>
      </c>
    </row>
    <row r="49" spans="1:3" ht="26.4" x14ac:dyDescent="0.3">
      <c r="A49" s="78" t="s">
        <v>485</v>
      </c>
      <c r="B49" s="12" t="s">
        <v>430</v>
      </c>
      <c r="C49" s="12"/>
    </row>
    <row r="50" spans="1:3" ht="46.8" x14ac:dyDescent="0.3">
      <c r="A50" s="78" t="s">
        <v>486</v>
      </c>
      <c r="B50" s="12" t="s">
        <v>430</v>
      </c>
      <c r="C50" s="93" t="s">
        <v>732</v>
      </c>
    </row>
    <row r="51" spans="1:3" x14ac:dyDescent="0.3">
      <c r="A51" s="36" t="s">
        <v>487</v>
      </c>
      <c r="B51" s="34" t="str">
        <f>IF(AND(B48="Not applicable", B49="Not applicable", B50="Not applicable"),
   "NOT APPLICABLE",
   IF(AND(B48="Yes", B49="Yes", OR(B50="Yes", B50="Not applicable")),
      "YES",
      IF(B48="Yes",
         "PARTIALLY",
         "NO")))</f>
        <v>YES</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t="s">
        <v>430</v>
      </c>
      <c r="C57" s="12"/>
    </row>
    <row r="58" spans="1:3" x14ac:dyDescent="0.3">
      <c r="A58" s="28" t="s">
        <v>493</v>
      </c>
      <c r="B58" s="12" t="s">
        <v>430</v>
      </c>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t="s">
        <v>430</v>
      </c>
      <c r="C69" s="12" t="s">
        <v>733</v>
      </c>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Appropriate weights</v>
      </c>
      <c r="C74" s="14"/>
    </row>
    <row r="75" spans="1:3" x14ac:dyDescent="0.3">
      <c r="A75" s="80" t="s">
        <v>509</v>
      </c>
      <c r="B75" s="31" t="s">
        <v>457</v>
      </c>
      <c r="C75" s="31" t="s">
        <v>458</v>
      </c>
    </row>
    <row r="76" spans="1:3" x14ac:dyDescent="0.3">
      <c r="A76" s="28" t="s">
        <v>510</v>
      </c>
      <c r="B76" s="12" t="s">
        <v>441</v>
      </c>
      <c r="C76" s="12"/>
    </row>
    <row r="77" spans="1:3" x14ac:dyDescent="0.3">
      <c r="A77" s="28" t="s">
        <v>511</v>
      </c>
      <c r="B77" s="12" t="s">
        <v>441</v>
      </c>
      <c r="C77" s="12"/>
    </row>
    <row r="78" spans="1:3" x14ac:dyDescent="0.3">
      <c r="A78" s="28" t="s">
        <v>512</v>
      </c>
      <c r="B78" s="12" t="s">
        <v>430</v>
      </c>
      <c r="C78" s="12"/>
    </row>
    <row r="79" spans="1:3" x14ac:dyDescent="0.3">
      <c r="A79" s="28" t="s">
        <v>513</v>
      </c>
      <c r="B79" s="12"/>
      <c r="C79" s="12"/>
    </row>
    <row r="80" spans="1:3" x14ac:dyDescent="0.3">
      <c r="A80" s="43" t="s">
        <v>514</v>
      </c>
      <c r="B80" s="14" t="str">
        <f>IF(OR(B79="Not applicable",B79="YES"),
   "Not applicable",
   IF(B76="Yes",
      "Unit of analysis errors addressed",
      IF(OR(B77="Yes", B78="Yes"),
         "Unit of analysis errors not addressed",
         "Can't tell")))</f>
        <v>Unit of analysis errors not addressed</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PARTIALLY</v>
      </c>
      <c r="C81" s="14"/>
    </row>
    <row r="82" spans="1:3" x14ac:dyDescent="0.3">
      <c r="A82" s="15" t="s">
        <v>408</v>
      </c>
      <c r="B82" s="21" t="s">
        <v>457</v>
      </c>
      <c r="C82" s="21" t="s">
        <v>458</v>
      </c>
    </row>
    <row r="83" spans="1:3" ht="26.4" x14ac:dyDescent="0.3">
      <c r="A83" s="78" t="s">
        <v>516</v>
      </c>
      <c r="B83" s="12" t="s">
        <v>430</v>
      </c>
      <c r="C83" t="s">
        <v>734</v>
      </c>
    </row>
    <row r="84" spans="1:3" x14ac:dyDescent="0.3">
      <c r="A84" s="78" t="s">
        <v>517</v>
      </c>
      <c r="B84" s="12" t="s">
        <v>430</v>
      </c>
      <c r="C84" s="52" t="s">
        <v>735</v>
      </c>
    </row>
    <row r="85" spans="1:3" x14ac:dyDescent="0.3">
      <c r="A85" s="81" t="s">
        <v>518</v>
      </c>
      <c r="B85" s="14" t="str">
        <f>IF(OR(B83="Not applicable", B84="Not applicable"),
   "NOT APPLICABLE",
   IF(AND(B83="Yes", B84="Yes"),
      "YES",
      IF(OR(B83="Yes", B84="Yes", B83="Partially", B84="Partially"),
         "PARTIALLY",
         "NO")))</f>
        <v>YES</v>
      </c>
      <c r="C85" s="14"/>
    </row>
    <row r="86" spans="1:3" x14ac:dyDescent="0.3">
      <c r="A86" s="29" t="s">
        <v>412</v>
      </c>
      <c r="B86" s="21" t="s">
        <v>457</v>
      </c>
      <c r="C86" s="21" t="s">
        <v>458</v>
      </c>
    </row>
    <row r="87" spans="1:3" x14ac:dyDescent="0.3">
      <c r="A87" s="74" t="s">
        <v>519</v>
      </c>
      <c r="B87" s="12" t="s">
        <v>430</v>
      </c>
      <c r="C87" s="12"/>
    </row>
    <row r="88" spans="1:3" x14ac:dyDescent="0.3">
      <c r="A88" s="74" t="s">
        <v>520</v>
      </c>
      <c r="B88" s="12" t="s">
        <v>430</v>
      </c>
      <c r="C88" s="12"/>
    </row>
    <row r="89" spans="1:3" x14ac:dyDescent="0.3">
      <c r="A89" s="28" t="s">
        <v>521</v>
      </c>
      <c r="B89" s="12"/>
      <c r="C89" s="12"/>
    </row>
    <row r="90" spans="1:3" x14ac:dyDescent="0.3">
      <c r="A90" s="28" t="s">
        <v>522</v>
      </c>
      <c r="B90" s="12"/>
      <c r="C90" s="12"/>
    </row>
    <row r="91" spans="1:3" x14ac:dyDescent="0.3">
      <c r="A91" s="28" t="s">
        <v>523</v>
      </c>
      <c r="B91" s="12" t="s">
        <v>430</v>
      </c>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YES</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Medium confidence</v>
      </c>
      <c r="C96" s="12"/>
    </row>
    <row r="97" spans="1:3" x14ac:dyDescent="0.3">
      <c r="A97" s="288" t="s">
        <v>527</v>
      </c>
      <c r="B97" s="288"/>
      <c r="C97" s="288"/>
    </row>
    <row r="98" spans="1:3" x14ac:dyDescent="0.3">
      <c r="A98" s="85" t="s">
        <v>586</v>
      </c>
      <c r="B98" s="32" t="s">
        <v>457</v>
      </c>
      <c r="C98" s="32" t="s">
        <v>458</v>
      </c>
    </row>
    <row r="99" spans="1:3" ht="31.2" x14ac:dyDescent="0.3">
      <c r="A99" s="15" t="s">
        <v>418</v>
      </c>
      <c r="B99" s="94" t="s">
        <v>450</v>
      </c>
      <c r="C99" s="83"/>
    </row>
    <row r="100" spans="1:3" x14ac:dyDescent="0.3">
      <c r="A100" s="15" t="s">
        <v>419</v>
      </c>
      <c r="B100" s="83"/>
      <c r="C100" s="83"/>
    </row>
    <row r="101" spans="1:3" ht="15.6" customHeight="1" x14ac:dyDescent="0.3">
      <c r="A101" s="85" t="s">
        <v>421</v>
      </c>
      <c r="B101" s="32" t="s">
        <v>457</v>
      </c>
      <c r="C101" s="32" t="s">
        <v>458</v>
      </c>
    </row>
    <row r="102" spans="1:3" ht="46.8" x14ac:dyDescent="0.3">
      <c r="A102" s="82" t="s">
        <v>566</v>
      </c>
      <c r="B102" s="56" t="s">
        <v>438</v>
      </c>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36 B85 B94 B96 B80:B81" xr:uid="{5B2CC6FA-DA78-4A7D-9B02-DBD75236A0E2}"/>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F2E533D0-FC37-459F-AFBB-3784078D676E}">
          <x14:formula1>
            <xm:f>Codes!$E$2:$E$4</xm:f>
          </x14:formula1>
          <xm:sqref>B102</xm:sqref>
        </x14:dataValidation>
        <x14:dataValidation type="list" allowBlank="1" showInputMessage="1" showErrorMessage="1" xr:uid="{E3141FC5-263B-4D9D-A5E1-E542CA3A1023}">
          <x14:formula1>
            <xm:f>Codes!$C$2:$C$6</xm:f>
          </x14:formula1>
          <xm:sqref>B28</xm:sqref>
        </x14:dataValidation>
        <x14:dataValidation type="list" allowBlank="1" showInputMessage="1" showErrorMessage="1" xr:uid="{FD251898-209C-4200-BF4C-93996AED057B}">
          <x14:formula1>
            <xm:f>Codes!$B$2:$B$5</xm:f>
          </x14:formula1>
          <xm:sqref>B22</xm:sqref>
        </x14:dataValidation>
        <x14:dataValidation type="list" allowBlank="1" showInputMessage="1" showErrorMessage="1" xr:uid="{09311233-477C-482F-BD06-A207430F725F}">
          <x14:formula1>
            <xm:f>Codes!$C$2:$C$5</xm:f>
          </x14:formula1>
          <xm:sqref>B83:B84 B31:B33 B39:B42 B45 B48:B50 B54:B64 B67:B73 B76:B79 B87:B93</xm:sqref>
        </x14:dataValidation>
        <x14:dataValidation type="list" allowBlank="1" showInputMessage="1" showErrorMessage="1" xr:uid="{417FE72D-EA24-4592-84AC-840B65436F61}">
          <x14:formula1>
            <xm:f>Codes!$A$2:$A$5</xm:f>
          </x14:formula1>
          <xm:sqref>B7:B10 B26:B27 B14:B18</xm:sqref>
        </x14:dataValidation>
        <x14:dataValidation type="list" allowBlank="1" showInputMessage="1" showErrorMessage="1" xr:uid="{69E73C23-57F9-4C7E-A71A-7809D38370CA}">
          <x14:formula1>
            <xm:f>Codes!$F$2:$F$7</xm:f>
          </x14:formula1>
          <xm:sqref>B99</xm:sqref>
        </x14:dataValidation>
        <x14:dataValidation type="list" allowBlank="1" showInputMessage="1" showErrorMessage="1" xr:uid="{834754CC-DEC7-48C5-BE55-03A065350FA8}">
          <x14:formula1>
            <xm:f>Codes!$G$2:$G$4</xm:f>
          </x14:formula1>
          <xm:sqref>B100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64B5C-E2DE-4E82-9802-72CB2685F895}">
  <sheetPr>
    <tabColor rgb="FF92D050"/>
  </sheetPr>
  <dimension ref="A1:C103"/>
  <sheetViews>
    <sheetView topLeftCell="A22" zoomScaleNormal="100" workbookViewId="0">
      <selection activeCell="B30" sqref="B30"/>
    </sheetView>
  </sheetViews>
  <sheetFormatPr defaultColWidth="11" defaultRowHeight="15.6" x14ac:dyDescent="0.3"/>
  <cols>
    <col min="1" max="1" width="116.8984375" customWidth="1"/>
    <col min="2" max="2" width="17.8984375" customWidth="1"/>
    <col min="3" max="3" width="27.3984375" customWidth="1"/>
  </cols>
  <sheetData>
    <row r="1" spans="1:3" x14ac:dyDescent="0.3">
      <c r="A1" s="3" t="s">
        <v>6</v>
      </c>
      <c r="B1" s="47" t="s">
        <v>25</v>
      </c>
      <c r="C1" s="4"/>
    </row>
    <row r="2" spans="1:3" x14ac:dyDescent="0.3">
      <c r="A2" s="5" t="s">
        <v>531</v>
      </c>
      <c r="B2" s="47" t="s">
        <v>26</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736</v>
      </c>
    </row>
    <row r="8" spans="1:3" x14ac:dyDescent="0.3">
      <c r="A8" s="13" t="s">
        <v>361</v>
      </c>
      <c r="B8" s="12" t="s">
        <v>441</v>
      </c>
    </row>
    <row r="9" spans="1:3" x14ac:dyDescent="0.3">
      <c r="A9" s="13" t="s">
        <v>362</v>
      </c>
      <c r="B9" s="12" t="s">
        <v>430</v>
      </c>
      <c r="C9" s="12"/>
    </row>
    <row r="10" spans="1:3" x14ac:dyDescent="0.3">
      <c r="A10" s="13" t="s">
        <v>363</v>
      </c>
      <c r="B10" s="12" t="s">
        <v>430</v>
      </c>
      <c r="C10" s="12"/>
    </row>
    <row r="11" spans="1:3" x14ac:dyDescent="0.3">
      <c r="A11" s="36" t="s">
        <v>461</v>
      </c>
      <c r="B11" s="34" t="str">
        <f>IF(AND(B7="Yes", B8="Yes", B9="Yes", B10="Yes"), "YES",
 IF(AND(B7="No", B8="No", B9="No", B10="No"), "NO",
 "PARTIALLY"))</f>
        <v>PARTIALLY</v>
      </c>
      <c r="C11" s="14"/>
    </row>
    <row r="12" spans="1:3" x14ac:dyDescent="0.3">
      <c r="A12" s="15" t="s">
        <v>364</v>
      </c>
      <c r="B12" s="16"/>
      <c r="C12" s="16"/>
    </row>
    <row r="13" spans="1:3" x14ac:dyDescent="0.3">
      <c r="A13" s="17" t="s">
        <v>462</v>
      </c>
      <c r="B13" s="33" t="s">
        <v>457</v>
      </c>
      <c r="C13" s="33" t="s">
        <v>458</v>
      </c>
    </row>
    <row r="14" spans="1:3" x14ac:dyDescent="0.3">
      <c r="A14" s="18" t="s">
        <v>463</v>
      </c>
      <c r="B14" s="12" t="s">
        <v>430</v>
      </c>
      <c r="C14" s="12"/>
    </row>
    <row r="15" spans="1:3" x14ac:dyDescent="0.3">
      <c r="A15" s="18" t="s">
        <v>464</v>
      </c>
      <c r="B15" s="12" t="s">
        <v>430</v>
      </c>
      <c r="C15" s="12"/>
    </row>
    <row r="16" spans="1:3" ht="39.6" x14ac:dyDescent="0.3">
      <c r="A16" s="19" t="s">
        <v>465</v>
      </c>
      <c r="B16" s="12" t="s">
        <v>430</v>
      </c>
      <c r="C16" s="12" t="s">
        <v>737</v>
      </c>
    </row>
    <row r="17" spans="1:3" x14ac:dyDescent="0.3">
      <c r="A17" s="18" t="s">
        <v>466</v>
      </c>
      <c r="B17" s="12" t="s">
        <v>430</v>
      </c>
      <c r="C17" t="s">
        <v>738</v>
      </c>
    </row>
    <row r="18" spans="1:3" x14ac:dyDescent="0.3">
      <c r="A18" s="18" t="s">
        <v>467</v>
      </c>
      <c r="B18" s="12" t="s">
        <v>441</v>
      </c>
      <c r="C18" s="12"/>
    </row>
    <row r="19" spans="1:3" x14ac:dyDescent="0.3">
      <c r="A19" s="36" t="s">
        <v>468</v>
      </c>
      <c r="B19" s="34" t="str">
        <f>IF(AND(B14="Yes", B15="Yes", B16="Yes", B17="Yes", B18="Yes"), "YES",
 IF(AND(B16="Yes", B17="Yes"), "PARTIALLY",
 "NO"))</f>
        <v>PARTIALLY</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s="12" t="s">
        <v>739</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t="s">
        <v>457</v>
      </c>
      <c r="C25" s="33" t="s">
        <v>458</v>
      </c>
    </row>
    <row r="26" spans="1:3" x14ac:dyDescent="0.3">
      <c r="A26" s="74" t="s">
        <v>471</v>
      </c>
      <c r="B26" s="59" t="s">
        <v>441</v>
      </c>
      <c r="C26" s="87" t="s">
        <v>592</v>
      </c>
    </row>
    <row r="27" spans="1:3" x14ac:dyDescent="0.3">
      <c r="A27" s="13" t="s">
        <v>377</v>
      </c>
      <c r="B27" s="12" t="s">
        <v>430</v>
      </c>
      <c r="C27" s="12"/>
    </row>
    <row r="28" spans="1:3" x14ac:dyDescent="0.3">
      <c r="A28" s="13" t="s">
        <v>378</v>
      </c>
      <c r="B28" s="12" t="s">
        <v>447</v>
      </c>
      <c r="C28" s="12"/>
    </row>
    <row r="29" spans="1:3" x14ac:dyDescent="0.3">
      <c r="A29" s="36" t="s">
        <v>472</v>
      </c>
      <c r="B29" s="14" t="str">
        <f>IF(
    AND(TRIM(B26)="Yes", TRIM(B27)="Yes"),
    IF(
        OR(
            TRIM(B28)="Yes",
            TRIM(B28)="Not Applicable"
        ),
        "YES",
        IF(TRIM(B28)="", "PARTIALLY", "NO")
    ),
    IF(
        OR(
            AND(TRIM(B26)="Yes", TRIM(B27)="Partially"),
            AND(TRIM(B26)="Partially", TRIM(B27)="Yes")
        ),
        "PARTIALLY",
        "NO"
    )
)</f>
        <v>NO</v>
      </c>
      <c r="C29" s="14"/>
    </row>
    <row r="30" spans="1:3" x14ac:dyDescent="0.3">
      <c r="A30" s="15" t="s">
        <v>379</v>
      </c>
      <c r="B30" s="21" t="s">
        <v>457</v>
      </c>
      <c r="C30" s="21" t="s">
        <v>458</v>
      </c>
    </row>
    <row r="31" spans="1:3" x14ac:dyDescent="0.3">
      <c r="A31" s="75" t="s">
        <v>473</v>
      </c>
      <c r="B31" s="12"/>
      <c r="C31" s="12"/>
    </row>
    <row r="32" spans="1:3" x14ac:dyDescent="0.3">
      <c r="A32" s="38" t="s">
        <v>382</v>
      </c>
      <c r="B32" s="12"/>
      <c r="C32" s="12"/>
    </row>
    <row r="33" spans="1:3" ht="39.6" x14ac:dyDescent="0.3">
      <c r="A33" s="22" t="s">
        <v>474</v>
      </c>
      <c r="B33" s="12"/>
      <c r="C33" s="12"/>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c r="C39" s="12"/>
    </row>
    <row r="40" spans="1:3" x14ac:dyDescent="0.3">
      <c r="A40" s="74" t="s">
        <v>479</v>
      </c>
      <c r="B40" s="12"/>
      <c r="C40" s="12"/>
    </row>
    <row r="41" spans="1:3" x14ac:dyDescent="0.3">
      <c r="A41" s="74" t="s">
        <v>480</v>
      </c>
      <c r="B41" s="12"/>
      <c r="C41" s="12"/>
    </row>
    <row r="42" spans="1:3" x14ac:dyDescent="0.3">
      <c r="A42" s="74" t="s">
        <v>481</v>
      </c>
      <c r="B42" s="12"/>
      <c r="C42" s="12"/>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12"/>
      <c r="C48" s="12"/>
    </row>
    <row r="49" spans="1:3" ht="26.4" x14ac:dyDescent="0.3">
      <c r="A49" s="78" t="s">
        <v>485</v>
      </c>
      <c r="B49" s="12"/>
      <c r="C49" s="12"/>
    </row>
    <row r="50" spans="1:3" x14ac:dyDescent="0.3">
      <c r="A50" s="78" t="s">
        <v>486</v>
      </c>
      <c r="B50" s="12"/>
      <c r="C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c r="C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Can't tell</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2"/>
      <c r="C79" s="12"/>
    </row>
    <row r="80" spans="1:3" x14ac:dyDescent="0.3">
      <c r="A80" s="43" t="s">
        <v>514</v>
      </c>
      <c r="B80" s="14" t="str">
        <f>IF(OR(B79="Not applicable",B79="YES"),
   "Not applicable",
   IF(B76="Yes",
      "Unit of analysis errors addressed",
      IF(OR(B77="Yes", B78="Yes"),
         "Unit of analysis errors not addressed",
         "Can't tell")))</f>
        <v>Can't tell</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c r="C83" s="12"/>
    </row>
    <row r="84" spans="1:3" x14ac:dyDescent="0.3">
      <c r="A84" s="78" t="s">
        <v>517</v>
      </c>
      <c r="B84" s="12"/>
      <c r="C84" s="52"/>
    </row>
    <row r="85" spans="1:3" x14ac:dyDescent="0.3">
      <c r="A85" s="81"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74" t="s">
        <v>519</v>
      </c>
      <c r="B87" s="12"/>
      <c r="C87" s="12"/>
    </row>
    <row r="88" spans="1:3" x14ac:dyDescent="0.3">
      <c r="A88" s="74" t="s">
        <v>520</v>
      </c>
      <c r="B88" s="12"/>
      <c r="C88" s="12"/>
    </row>
    <row r="89" spans="1:3" x14ac:dyDescent="0.3">
      <c r="A89" s="28" t="s">
        <v>521</v>
      </c>
      <c r="B89" s="12"/>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NO</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12"/>
    </row>
    <row r="97" spans="1:3" x14ac:dyDescent="0.3">
      <c r="A97" s="288" t="s">
        <v>527</v>
      </c>
      <c r="B97" s="288"/>
      <c r="C97" s="288"/>
    </row>
    <row r="98" spans="1:3" x14ac:dyDescent="0.3">
      <c r="A98" s="85" t="s">
        <v>586</v>
      </c>
      <c r="B98" s="32" t="s">
        <v>457</v>
      </c>
      <c r="C98" s="32" t="s">
        <v>458</v>
      </c>
    </row>
    <row r="99" spans="1:3" x14ac:dyDescent="0.3">
      <c r="A99" s="15" t="s">
        <v>418</v>
      </c>
      <c r="B99" s="83"/>
      <c r="C99" s="83"/>
    </row>
    <row r="100" spans="1:3" x14ac:dyDescent="0.3">
      <c r="A100" s="15" t="s">
        <v>419</v>
      </c>
      <c r="B100" s="83"/>
      <c r="C100" s="83"/>
    </row>
    <row r="101" spans="1:3" ht="15.6" customHeight="1" x14ac:dyDescent="0.3">
      <c r="A101" s="85" t="s">
        <v>421</v>
      </c>
      <c r="B101" s="32" t="s">
        <v>457</v>
      </c>
      <c r="C101" s="32" t="s">
        <v>458</v>
      </c>
    </row>
    <row r="102" spans="1:3" ht="46.8" x14ac:dyDescent="0.3">
      <c r="A102" s="82" t="s">
        <v>566</v>
      </c>
      <c r="B102" s="56" t="s">
        <v>432</v>
      </c>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36 B85 B94 B96 B80:B81" xr:uid="{E744F533-9BCE-4432-9233-2A9E84C7D3D0}"/>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29702EF8-5372-4583-9795-193774CA0B68}">
          <x14:formula1>
            <xm:f>Codes!$G$2:$G$4</xm:f>
          </x14:formula1>
          <xm:sqref>B100</xm:sqref>
        </x14:dataValidation>
        <x14:dataValidation type="list" allowBlank="1" showInputMessage="1" showErrorMessage="1" xr:uid="{09B6B1AB-0FEC-49BC-9EE2-D701BE20EEF9}">
          <x14:formula1>
            <xm:f>Codes!$F$2:$F$7</xm:f>
          </x14:formula1>
          <xm:sqref>B99</xm:sqref>
        </x14:dataValidation>
        <x14:dataValidation type="list" allowBlank="1" showInputMessage="1" showErrorMessage="1" xr:uid="{8FBCD8EE-D846-48A2-8F07-954319471F57}">
          <x14:formula1>
            <xm:f>Codes!$A$2:$A$5</xm:f>
          </x14:formula1>
          <xm:sqref>B7:B10 B26:B27 B14:B18</xm:sqref>
        </x14:dataValidation>
        <x14:dataValidation type="list" allowBlank="1" showInputMessage="1" showErrorMessage="1" xr:uid="{4F3775E8-D245-4565-9C90-3E1408A5E88C}">
          <x14:formula1>
            <xm:f>Codes!$C$2:$C$5</xm:f>
          </x14:formula1>
          <xm:sqref>B83:B84 B31:B33 B39:B42 B45 B48:B50 B54:B64 B67:B73 B76:B79 B87:B93</xm:sqref>
        </x14:dataValidation>
        <x14:dataValidation type="list" allowBlank="1" showInputMessage="1" showErrorMessage="1" xr:uid="{514E742D-994B-4654-8F33-D05F10153B50}">
          <x14:formula1>
            <xm:f>Codes!$B$2:$B$5</xm:f>
          </x14:formula1>
          <xm:sqref>B22</xm:sqref>
        </x14:dataValidation>
        <x14:dataValidation type="list" allowBlank="1" showInputMessage="1" showErrorMessage="1" xr:uid="{8197DE1D-2035-4DA7-9D5E-8731FBADD6A5}">
          <x14:formula1>
            <xm:f>Codes!$C$2:$C$6</xm:f>
          </x14:formula1>
          <xm:sqref>B28</xm:sqref>
        </x14:dataValidation>
        <x14:dataValidation type="list" allowBlank="1" showInputMessage="1" showErrorMessage="1" xr:uid="{998EFA76-9C26-42D8-9F93-1FDA1264A04D}">
          <x14:formula1>
            <xm:f>Codes!$E$2:$E$4</xm:f>
          </x14:formula1>
          <xm:sqref>B102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02053-13B3-49BA-A73F-A62C200DAE17}">
  <sheetPr>
    <tabColor rgb="FF92D050"/>
  </sheetPr>
  <dimension ref="A1:C103"/>
  <sheetViews>
    <sheetView topLeftCell="A21" zoomScaleNormal="100" workbookViewId="0">
      <selection activeCell="B30" sqref="B30"/>
    </sheetView>
  </sheetViews>
  <sheetFormatPr defaultColWidth="11" defaultRowHeight="15.6" x14ac:dyDescent="0.3"/>
  <cols>
    <col min="1" max="1" width="116.8984375" customWidth="1"/>
    <col min="2" max="2" width="17.8984375" customWidth="1"/>
    <col min="3" max="3" width="91.5" customWidth="1"/>
  </cols>
  <sheetData>
    <row r="1" spans="1:3" x14ac:dyDescent="0.3">
      <c r="A1" s="3" t="s">
        <v>6</v>
      </c>
      <c r="B1" s="47" t="s">
        <v>28</v>
      </c>
      <c r="C1" s="4"/>
    </row>
    <row r="2" spans="1:3" x14ac:dyDescent="0.3">
      <c r="A2" s="5" t="s">
        <v>531</v>
      </c>
      <c r="B2" s="47" t="s">
        <v>29</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740</v>
      </c>
    </row>
    <row r="8" spans="1:3" x14ac:dyDescent="0.3">
      <c r="A8" s="13" t="s">
        <v>361</v>
      </c>
      <c r="B8" s="12" t="s">
        <v>441</v>
      </c>
    </row>
    <row r="9" spans="1:3" x14ac:dyDescent="0.3">
      <c r="A9" s="13" t="s">
        <v>362</v>
      </c>
      <c r="B9" s="12" t="s">
        <v>430</v>
      </c>
      <c r="C9" s="12" t="s">
        <v>741</v>
      </c>
    </row>
    <row r="10" spans="1:3" x14ac:dyDescent="0.3">
      <c r="A10" s="13" t="s">
        <v>363</v>
      </c>
      <c r="B10" s="12" t="s">
        <v>430</v>
      </c>
      <c r="C10" s="12" t="s">
        <v>742</v>
      </c>
    </row>
    <row r="11" spans="1:3" x14ac:dyDescent="0.3">
      <c r="A11" s="36" t="s">
        <v>461</v>
      </c>
      <c r="B11" s="34" t="str">
        <f>IF(AND(B7="Yes", B8="Yes", B9="Yes", B10="Yes"), "YES",
 IF(AND(B7="No", B8="No", B9="No", B10="No"), "NO",
 "PARTIALLY"))</f>
        <v>PARTIALLY</v>
      </c>
      <c r="C11" s="14"/>
    </row>
    <row r="12" spans="1:3" x14ac:dyDescent="0.3">
      <c r="A12" s="15" t="s">
        <v>364</v>
      </c>
      <c r="B12" s="16"/>
      <c r="C12" s="16"/>
    </row>
    <row r="13" spans="1:3" x14ac:dyDescent="0.3">
      <c r="A13" s="17" t="s">
        <v>462</v>
      </c>
      <c r="B13" s="33" t="s">
        <v>457</v>
      </c>
      <c r="C13" s="33" t="s">
        <v>458</v>
      </c>
    </row>
    <row r="14" spans="1:3" x14ac:dyDescent="0.3">
      <c r="A14" s="18" t="s">
        <v>463</v>
      </c>
      <c r="B14" s="12" t="s">
        <v>441</v>
      </c>
      <c r="C14" s="12" t="s">
        <v>743</v>
      </c>
    </row>
    <row r="15" spans="1:3" x14ac:dyDescent="0.3">
      <c r="A15" s="18" t="s">
        <v>464</v>
      </c>
      <c r="B15" s="12" t="s">
        <v>430</v>
      </c>
      <c r="C15" s="12" t="s">
        <v>744</v>
      </c>
    </row>
    <row r="16" spans="1:3" ht="46.8" x14ac:dyDescent="0.3">
      <c r="A16" s="19" t="s">
        <v>465</v>
      </c>
      <c r="B16" s="12" t="s">
        <v>430</v>
      </c>
      <c r="C16" s="51" t="s">
        <v>745</v>
      </c>
    </row>
    <row r="17" spans="1:3" x14ac:dyDescent="0.3">
      <c r="A17" s="18" t="s">
        <v>466</v>
      </c>
      <c r="B17" s="12" t="s">
        <v>430</v>
      </c>
      <c r="C17" s="12" t="s">
        <v>746</v>
      </c>
    </row>
    <row r="18" spans="1:3" x14ac:dyDescent="0.3">
      <c r="A18" s="18" t="s">
        <v>467</v>
      </c>
      <c r="B18" s="12" t="s">
        <v>441</v>
      </c>
      <c r="C18" s="12"/>
    </row>
    <row r="19" spans="1:3" x14ac:dyDescent="0.3">
      <c r="A19" s="36" t="s">
        <v>468</v>
      </c>
      <c r="B19" s="34" t="str">
        <f>IF(AND(B14="Yes", B15="Yes", B16="Yes", B17="Yes", B18="Yes"), "YES",
 IF(AND(B16="Yes", B17="Yes"), "PARTIALLY",
 "NO"))</f>
        <v>PARTIALLY</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s="12" t="s">
        <v>747</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t="s">
        <v>457</v>
      </c>
      <c r="C25" s="33" t="s">
        <v>458</v>
      </c>
    </row>
    <row r="26" spans="1:3" ht="31.2" x14ac:dyDescent="0.3">
      <c r="A26" s="74" t="s">
        <v>471</v>
      </c>
      <c r="B26" s="12" t="s">
        <v>430</v>
      </c>
      <c r="C26" s="51" t="s">
        <v>748</v>
      </c>
    </row>
    <row r="27" spans="1:3" x14ac:dyDescent="0.3">
      <c r="A27" s="13" t="s">
        <v>377</v>
      </c>
      <c r="B27" s="12" t="s">
        <v>441</v>
      </c>
      <c r="C27" s="12"/>
    </row>
    <row r="28" spans="1:3" x14ac:dyDescent="0.3">
      <c r="A28" s="13" t="s">
        <v>378</v>
      </c>
      <c r="B28" s="12" t="s">
        <v>441</v>
      </c>
      <c r="C28" s="12"/>
    </row>
    <row r="29" spans="1:3" x14ac:dyDescent="0.3">
      <c r="A29" s="36" t="s">
        <v>472</v>
      </c>
      <c r="B29" s="14" t="str">
        <f>IF(
    AND(TRIM(B26)="Yes", TRIM(B27)="Yes"),
    IF(
        OR(
            TRIM(B28)="Yes",
            TRIM(B28)="Not Applicable"
        ),
        "YES",
        IF(TRIM(B28)="", "PARTIALLY", "NO")
    ),
    IF(
        OR(
            AND(TRIM(B26)="Yes", TRIM(B27)="Partially"),
            AND(TRIM(B26)="Partially", TRIM(B27)="Yes")
        ),
        "PARTIALLY",
        "NO"
    )
)</f>
        <v>NO</v>
      </c>
      <c r="C29" s="14"/>
    </row>
    <row r="30" spans="1:3" x14ac:dyDescent="0.3">
      <c r="A30" s="15" t="s">
        <v>379</v>
      </c>
      <c r="B30" s="21" t="s">
        <v>457</v>
      </c>
      <c r="C30" s="21" t="s">
        <v>458</v>
      </c>
    </row>
    <row r="31" spans="1:3" x14ac:dyDescent="0.3">
      <c r="A31" s="75" t="s">
        <v>473</v>
      </c>
      <c r="B31" s="86" t="s">
        <v>441</v>
      </c>
      <c r="C31" s="87" t="s">
        <v>592</v>
      </c>
    </row>
    <row r="32" spans="1:3" x14ac:dyDescent="0.3">
      <c r="A32" s="38" t="s">
        <v>382</v>
      </c>
      <c r="B32" s="12"/>
      <c r="C32" s="12"/>
    </row>
    <row r="33" spans="1:3" ht="39.6" x14ac:dyDescent="0.3">
      <c r="A33" s="22" t="s">
        <v>474</v>
      </c>
      <c r="B33" s="12"/>
      <c r="C33" s="12"/>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c r="C39" s="12"/>
    </row>
    <row r="40" spans="1:3" x14ac:dyDescent="0.3">
      <c r="A40" s="74" t="s">
        <v>479</v>
      </c>
      <c r="B40" s="12"/>
      <c r="C40" s="12"/>
    </row>
    <row r="41" spans="1:3" x14ac:dyDescent="0.3">
      <c r="A41" s="74" t="s">
        <v>480</v>
      </c>
      <c r="B41" s="12"/>
      <c r="C41" s="12"/>
    </row>
    <row r="42" spans="1:3" x14ac:dyDescent="0.3">
      <c r="A42" s="74" t="s">
        <v>481</v>
      </c>
      <c r="B42" s="12"/>
      <c r="C42" s="12"/>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12"/>
      <c r="C48" s="12"/>
    </row>
    <row r="49" spans="1:3" ht="26.4" x14ac:dyDescent="0.3">
      <c r="A49" s="78" t="s">
        <v>485</v>
      </c>
      <c r="B49" s="12"/>
      <c r="C49" s="12"/>
    </row>
    <row r="50" spans="1:3" x14ac:dyDescent="0.3">
      <c r="A50" s="78" t="s">
        <v>486</v>
      </c>
      <c r="B50" s="12"/>
      <c r="C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c r="C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Can't tell</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2"/>
      <c r="C79" s="12"/>
    </row>
    <row r="80" spans="1:3" x14ac:dyDescent="0.3">
      <c r="A80" s="43" t="s">
        <v>514</v>
      </c>
      <c r="B80" s="14" t="str">
        <f>IF(OR(B79="Not applicable",B79="YES"),
   "Not applicable",
   IF(B76="Yes",
      "Unit of analysis errors addressed",
      IF(OR(B77="Yes", B78="Yes"),
         "Unit of analysis errors not addressed",
         "Can't tell")))</f>
        <v>Can't tell</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c r="C83" s="12" t="s">
        <v>561</v>
      </c>
    </row>
    <row r="84" spans="1:3" x14ac:dyDescent="0.3">
      <c r="A84" s="78" t="s">
        <v>517</v>
      </c>
      <c r="B84" s="12"/>
      <c r="C84" s="52" t="s">
        <v>562</v>
      </c>
    </row>
    <row r="85" spans="1:3" x14ac:dyDescent="0.3">
      <c r="A85" s="81"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74" t="s">
        <v>519</v>
      </c>
      <c r="B87" s="12"/>
      <c r="C87" s="12" t="s">
        <v>563</v>
      </c>
    </row>
    <row r="88" spans="1:3" x14ac:dyDescent="0.3">
      <c r="A88" s="74" t="s">
        <v>520</v>
      </c>
      <c r="B88" s="12"/>
      <c r="C88" s="12"/>
    </row>
    <row r="89" spans="1:3" x14ac:dyDescent="0.3">
      <c r="A89" s="28" t="s">
        <v>521</v>
      </c>
      <c r="B89" s="12"/>
      <c r="C89" s="12"/>
    </row>
    <row r="90" spans="1:3" x14ac:dyDescent="0.3">
      <c r="A90" s="28" t="s">
        <v>522</v>
      </c>
      <c r="B90" s="12"/>
      <c r="C90" s="12"/>
    </row>
    <row r="91" spans="1:3" x14ac:dyDescent="0.3">
      <c r="A91" s="28" t="s">
        <v>523</v>
      </c>
      <c r="B91" s="12"/>
      <c r="C91" s="12" t="s">
        <v>565</v>
      </c>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NO</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12"/>
    </row>
    <row r="97" spans="1:3" x14ac:dyDescent="0.3">
      <c r="A97" s="288" t="s">
        <v>527</v>
      </c>
      <c r="B97" s="288"/>
      <c r="C97" s="288"/>
    </row>
    <row r="98" spans="1:3" x14ac:dyDescent="0.3">
      <c r="A98" s="85" t="s">
        <v>586</v>
      </c>
      <c r="B98" s="32" t="s">
        <v>457</v>
      </c>
      <c r="C98" s="32" t="s">
        <v>458</v>
      </c>
    </row>
    <row r="99" spans="1:3" x14ac:dyDescent="0.3">
      <c r="A99" s="15" t="s">
        <v>418</v>
      </c>
      <c r="B99" s="83"/>
      <c r="C99" s="83"/>
    </row>
    <row r="100" spans="1:3" x14ac:dyDescent="0.3">
      <c r="A100" s="15" t="s">
        <v>419</v>
      </c>
      <c r="B100" s="83"/>
      <c r="C100" s="83"/>
    </row>
    <row r="101" spans="1:3" ht="15.6" customHeight="1" x14ac:dyDescent="0.3">
      <c r="A101" s="85" t="s">
        <v>421</v>
      </c>
      <c r="B101" s="32" t="s">
        <v>457</v>
      </c>
      <c r="C101" s="32" t="s">
        <v>458</v>
      </c>
    </row>
    <row r="102" spans="1:3" ht="46.8" x14ac:dyDescent="0.3">
      <c r="A102" s="82" t="s">
        <v>566</v>
      </c>
      <c r="B102" s="56" t="s">
        <v>432</v>
      </c>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36 B85 B94 B96 B80:B81" xr:uid="{BCFD1611-4C36-4743-831A-61282F30F526}"/>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2AF3AFDC-0EE0-40D4-B36B-16CDE1D6103D}">
          <x14:formula1>
            <xm:f>Codes!$E$2:$E$4</xm:f>
          </x14:formula1>
          <xm:sqref>B102</xm:sqref>
        </x14:dataValidation>
        <x14:dataValidation type="list" allowBlank="1" showInputMessage="1" showErrorMessage="1" xr:uid="{A4E90C35-AA74-4B1D-A046-CB1EE5BD5ABF}">
          <x14:formula1>
            <xm:f>Codes!$C$2:$C$6</xm:f>
          </x14:formula1>
          <xm:sqref>B28</xm:sqref>
        </x14:dataValidation>
        <x14:dataValidation type="list" allowBlank="1" showInputMessage="1" showErrorMessage="1" xr:uid="{19132CEB-8702-41C0-AF7C-19C2E5B939FE}">
          <x14:formula1>
            <xm:f>Codes!$B$2:$B$5</xm:f>
          </x14:formula1>
          <xm:sqref>B22</xm:sqref>
        </x14:dataValidation>
        <x14:dataValidation type="list" allowBlank="1" showInputMessage="1" showErrorMessage="1" xr:uid="{C1BD3761-E8BE-4BCB-B8C4-2FFF85B1499E}">
          <x14:formula1>
            <xm:f>Codes!$C$2:$C$5</xm:f>
          </x14:formula1>
          <xm:sqref>B83:B84 B31:B33 B39:B42 B45 B48:B50 B54:B64 B67:B73 B76:B79 B87:B93</xm:sqref>
        </x14:dataValidation>
        <x14:dataValidation type="list" allowBlank="1" showInputMessage="1" showErrorMessage="1" xr:uid="{68C2FFF6-EF68-4443-A592-FBAC90042245}">
          <x14:formula1>
            <xm:f>Codes!$A$2:$A$5</xm:f>
          </x14:formula1>
          <xm:sqref>B7:B10 B26:B27 B14:B18</xm:sqref>
        </x14:dataValidation>
        <x14:dataValidation type="list" allowBlank="1" showInputMessage="1" showErrorMessage="1" xr:uid="{1858D946-F50E-4ECF-A77F-5BA399343EC0}">
          <x14:formula1>
            <xm:f>Codes!$F$2:$F$7</xm:f>
          </x14:formula1>
          <xm:sqref>B99</xm:sqref>
        </x14:dataValidation>
        <x14:dataValidation type="list" allowBlank="1" showInputMessage="1" showErrorMessage="1" xr:uid="{8F6850D8-CCCA-4B36-BEC9-122D17D1BC03}">
          <x14:formula1>
            <xm:f>Codes!$G$2:$G$4</xm:f>
          </x14:formula1>
          <xm:sqref>B100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B6824-E3EA-4913-80CF-BEE637660C5E}">
  <sheetPr>
    <tabColor rgb="FF92D050"/>
  </sheetPr>
  <dimension ref="A1:C103"/>
  <sheetViews>
    <sheetView topLeftCell="A22" zoomScaleNormal="100" workbookViewId="0">
      <selection activeCell="B30" sqref="B30"/>
    </sheetView>
  </sheetViews>
  <sheetFormatPr defaultColWidth="11" defaultRowHeight="15.6" x14ac:dyDescent="0.3"/>
  <cols>
    <col min="1" max="1" width="116.8984375" customWidth="1"/>
    <col min="2" max="2" width="17.8984375" customWidth="1"/>
    <col min="3" max="3" width="91.5" customWidth="1"/>
  </cols>
  <sheetData>
    <row r="1" spans="1:3" x14ac:dyDescent="0.3">
      <c r="A1" s="3" t="s">
        <v>6</v>
      </c>
      <c r="B1" s="47" t="s">
        <v>31</v>
      </c>
      <c r="C1" s="4"/>
    </row>
    <row r="2" spans="1:3" x14ac:dyDescent="0.3">
      <c r="A2" s="5" t="s">
        <v>531</v>
      </c>
      <c r="B2" s="47" t="s">
        <v>32</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749</v>
      </c>
    </row>
    <row r="8" spans="1:3" x14ac:dyDescent="0.3">
      <c r="A8" s="13" t="s">
        <v>361</v>
      </c>
      <c r="B8" s="12" t="s">
        <v>430</v>
      </c>
      <c r="C8" t="s">
        <v>750</v>
      </c>
    </row>
    <row r="9" spans="1:3" x14ac:dyDescent="0.3">
      <c r="A9" s="13" t="s">
        <v>362</v>
      </c>
      <c r="B9" s="12" t="s">
        <v>430</v>
      </c>
      <c r="C9" s="12" t="s">
        <v>751</v>
      </c>
    </row>
    <row r="10" spans="1:3" x14ac:dyDescent="0.3">
      <c r="A10" s="13" t="s">
        <v>363</v>
      </c>
      <c r="B10" s="12" t="s">
        <v>430</v>
      </c>
      <c r="C10" s="12" t="s">
        <v>752</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2" t="s">
        <v>430</v>
      </c>
      <c r="C14" s="12"/>
    </row>
    <row r="15" spans="1:3" x14ac:dyDescent="0.3">
      <c r="A15" s="18" t="s">
        <v>464</v>
      </c>
      <c r="B15" s="12" t="s">
        <v>430</v>
      </c>
      <c r="C15" s="12" t="s">
        <v>753</v>
      </c>
    </row>
    <row r="16" spans="1:3" ht="46.8" x14ac:dyDescent="0.3">
      <c r="A16" s="19" t="s">
        <v>465</v>
      </c>
      <c r="B16" s="12" t="s">
        <v>430</v>
      </c>
      <c r="C16" s="51" t="s">
        <v>754</v>
      </c>
    </row>
    <row r="17" spans="1:3" x14ac:dyDescent="0.3">
      <c r="A17" s="18" t="s">
        <v>466</v>
      </c>
      <c r="B17" s="12" t="s">
        <v>441</v>
      </c>
      <c r="C17" s="51"/>
    </row>
    <row r="18" spans="1:3" x14ac:dyDescent="0.3">
      <c r="A18" s="18" t="s">
        <v>467</v>
      </c>
      <c r="B18" s="12" t="s">
        <v>441</v>
      </c>
      <c r="C18" t="s">
        <v>755</v>
      </c>
    </row>
    <row r="19" spans="1:3" x14ac:dyDescent="0.3">
      <c r="A19" s="36" t="s">
        <v>468</v>
      </c>
      <c r="B19" s="108" t="str">
        <f>IF(AND(B14="Yes", B15="Yes", B16="Yes", B17="Yes", B18="Yes"), "YES",
 IF(AND(B16="Yes", B17="Yes"), "PARTIALLY",
 "NO"))</f>
        <v>NO</v>
      </c>
      <c r="C19" s="109" t="s">
        <v>756</v>
      </c>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c r="C22" s="12"/>
    </row>
    <row r="23" spans="1:3" x14ac:dyDescent="0.3">
      <c r="A23" s="36" t="s">
        <v>470</v>
      </c>
      <c r="B23" s="34" t="str">
        <f>IF(AND(B22="Yes"), "YES",
 IF(AND(B22="Can't tell"), "CAN'T TELL",
 "NO"))</f>
        <v>NO</v>
      </c>
      <c r="C23" s="14"/>
    </row>
    <row r="24" spans="1:3" x14ac:dyDescent="0.3">
      <c r="A24" s="15" t="s">
        <v>374</v>
      </c>
      <c r="B24" s="16"/>
      <c r="C24" s="16"/>
    </row>
    <row r="25" spans="1:3" x14ac:dyDescent="0.3">
      <c r="A25" s="20" t="s">
        <v>456</v>
      </c>
      <c r="B25" s="33" t="s">
        <v>457</v>
      </c>
      <c r="C25" s="33" t="s">
        <v>458</v>
      </c>
    </row>
    <row r="26" spans="1:3" x14ac:dyDescent="0.3">
      <c r="A26" s="74" t="s">
        <v>471</v>
      </c>
      <c r="B26" s="12"/>
      <c r="C26" s="51"/>
    </row>
    <row r="27" spans="1:3" x14ac:dyDescent="0.3">
      <c r="A27" s="13" t="s">
        <v>377</v>
      </c>
      <c r="B27" s="12"/>
      <c r="C27" s="12"/>
    </row>
    <row r="28" spans="1:3" x14ac:dyDescent="0.3">
      <c r="A28" s="13" t="s">
        <v>378</v>
      </c>
      <c r="B28" s="12"/>
      <c r="C28" s="12"/>
    </row>
    <row r="29" spans="1:3" x14ac:dyDescent="0.3">
      <c r="A29" s="36" t="s">
        <v>472</v>
      </c>
      <c r="B29" s="14" t="str">
        <f>IF(
    AND(TRIM(B26)="Yes", TRIM(B27)="Yes"),
    IF(
        OR(
            TRIM(B28)="Yes",
            TRIM(B28)="Not Applicable"
        ),
        "YES",
        IF(TRIM(B28)="", "PARTIALLY", "NO")
    ),
    IF(
        OR(
            AND(TRIM(B26)="Yes", TRIM(B27)="Partially"),
            AND(TRIM(B26)="Partially", TRIM(B27)="Yes")
        ),
        "PARTIALLY",
        "NO"
    )
)</f>
        <v>NO</v>
      </c>
      <c r="C29" s="14"/>
    </row>
    <row r="30" spans="1:3" x14ac:dyDescent="0.3">
      <c r="A30" s="15" t="s">
        <v>379</v>
      </c>
      <c r="B30" s="21" t="s">
        <v>457</v>
      </c>
      <c r="C30" s="21" t="s">
        <v>458</v>
      </c>
    </row>
    <row r="31" spans="1:3" x14ac:dyDescent="0.3">
      <c r="A31" s="75" t="s">
        <v>473</v>
      </c>
      <c r="B31" s="12"/>
      <c r="C31" s="107"/>
    </row>
    <row r="32" spans="1:3" x14ac:dyDescent="0.3">
      <c r="A32" s="38" t="s">
        <v>382</v>
      </c>
      <c r="B32" s="12"/>
      <c r="C32" s="12"/>
    </row>
    <row r="33" spans="1:3" ht="39.6" x14ac:dyDescent="0.3">
      <c r="A33" s="22" t="s">
        <v>474</v>
      </c>
      <c r="B33" s="12"/>
      <c r="C33" s="12"/>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c r="C39" s="12"/>
    </row>
    <row r="40" spans="1:3" x14ac:dyDescent="0.3">
      <c r="A40" s="74" t="s">
        <v>479</v>
      </c>
      <c r="B40" s="12"/>
      <c r="C40" s="12"/>
    </row>
    <row r="41" spans="1:3" x14ac:dyDescent="0.3">
      <c r="A41" s="74" t="s">
        <v>480</v>
      </c>
      <c r="B41" s="12"/>
      <c r="C41" s="12"/>
    </row>
    <row r="42" spans="1:3" x14ac:dyDescent="0.3">
      <c r="A42" s="74" t="s">
        <v>481</v>
      </c>
      <c r="B42" s="12"/>
      <c r="C42" s="12"/>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12"/>
      <c r="C48" s="12"/>
    </row>
    <row r="49" spans="1:3" ht="26.4" x14ac:dyDescent="0.3">
      <c r="A49" s="78" t="s">
        <v>485</v>
      </c>
      <c r="B49" s="12"/>
      <c r="C49" s="12"/>
    </row>
    <row r="50" spans="1:3" x14ac:dyDescent="0.3">
      <c r="A50" s="78" t="s">
        <v>486</v>
      </c>
      <c r="B50" s="12"/>
      <c r="C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c r="C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Can't tell</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2"/>
      <c r="C79" s="12"/>
    </row>
    <row r="80" spans="1:3" x14ac:dyDescent="0.3">
      <c r="A80" s="43" t="s">
        <v>514</v>
      </c>
      <c r="B80" s="14" t="str">
        <f>IF(OR(B79="Not applicable",B79="YES"),
   "Not applicable",
   IF(B76="Yes",
      "Unit of analysis errors addressed",
      IF(OR(B77="Yes", B78="Yes"),
         "Unit of analysis errors not addressed",
         "Can't tell")))</f>
        <v>Can't tell</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c r="C83" s="12" t="s">
        <v>561</v>
      </c>
    </row>
    <row r="84" spans="1:3" x14ac:dyDescent="0.3">
      <c r="A84" s="78" t="s">
        <v>517</v>
      </c>
      <c r="B84" s="12"/>
      <c r="C84" s="52" t="s">
        <v>562</v>
      </c>
    </row>
    <row r="85" spans="1:3" x14ac:dyDescent="0.3">
      <c r="A85" s="81"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74" t="s">
        <v>519</v>
      </c>
      <c r="B87" s="12"/>
      <c r="C87" s="12" t="s">
        <v>563</v>
      </c>
    </row>
    <row r="88" spans="1:3" x14ac:dyDescent="0.3">
      <c r="A88" s="74" t="s">
        <v>520</v>
      </c>
      <c r="B88" s="12"/>
      <c r="C88" s="12"/>
    </row>
    <row r="89" spans="1:3" x14ac:dyDescent="0.3">
      <c r="A89" s="28" t="s">
        <v>521</v>
      </c>
      <c r="B89" s="12"/>
      <c r="C89" s="12"/>
    </row>
    <row r="90" spans="1:3" x14ac:dyDescent="0.3">
      <c r="A90" s="28" t="s">
        <v>522</v>
      </c>
      <c r="B90" s="12"/>
      <c r="C90" s="12"/>
    </row>
    <row r="91" spans="1:3" x14ac:dyDescent="0.3">
      <c r="A91" s="28" t="s">
        <v>523</v>
      </c>
      <c r="B91" s="12"/>
      <c r="C91" s="12" t="s">
        <v>565</v>
      </c>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NO</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12"/>
    </row>
    <row r="97" spans="1:3" x14ac:dyDescent="0.3">
      <c r="A97" s="288" t="s">
        <v>527</v>
      </c>
      <c r="B97" s="288"/>
      <c r="C97" s="288"/>
    </row>
    <row r="98" spans="1:3" x14ac:dyDescent="0.3">
      <c r="A98" s="85" t="s">
        <v>586</v>
      </c>
      <c r="B98" s="32" t="s">
        <v>457</v>
      </c>
      <c r="C98" s="32" t="s">
        <v>458</v>
      </c>
    </row>
    <row r="99" spans="1:3" x14ac:dyDescent="0.3">
      <c r="A99" s="15" t="s">
        <v>418</v>
      </c>
      <c r="B99" s="83"/>
      <c r="C99" s="83"/>
    </row>
    <row r="100" spans="1:3" x14ac:dyDescent="0.3">
      <c r="A100" s="15" t="s">
        <v>419</v>
      </c>
      <c r="B100" s="83"/>
      <c r="C100" s="83"/>
    </row>
    <row r="101" spans="1:3" ht="15.6" customHeight="1" x14ac:dyDescent="0.3">
      <c r="A101" s="85" t="s">
        <v>421</v>
      </c>
      <c r="B101" s="32" t="s">
        <v>457</v>
      </c>
      <c r="C101" s="32" t="s">
        <v>458</v>
      </c>
    </row>
    <row r="102" spans="1:3" ht="46.8" x14ac:dyDescent="0.3">
      <c r="A102" s="82" t="s">
        <v>566</v>
      </c>
      <c r="B102" s="56" t="s">
        <v>432</v>
      </c>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36 B85 B94 B96 B80:B81" xr:uid="{4970D5FA-4D24-4B30-95D2-D8A92EB5D2DB}"/>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D67CB2CE-EB49-4F40-8740-B2A8ED37DEA4}">
          <x14:formula1>
            <xm:f>Codes!$G$2:$G$4</xm:f>
          </x14:formula1>
          <xm:sqref>B100</xm:sqref>
        </x14:dataValidation>
        <x14:dataValidation type="list" allowBlank="1" showInputMessage="1" showErrorMessage="1" xr:uid="{C7EB8B4F-664F-4C56-883E-6B1CACE7D5F0}">
          <x14:formula1>
            <xm:f>Codes!$F$2:$F$7</xm:f>
          </x14:formula1>
          <xm:sqref>B99</xm:sqref>
        </x14:dataValidation>
        <x14:dataValidation type="list" allowBlank="1" showInputMessage="1" showErrorMessage="1" xr:uid="{53F6D3A1-CC2B-433D-B6F3-232B682FC32B}">
          <x14:formula1>
            <xm:f>Codes!$A$2:$A$5</xm:f>
          </x14:formula1>
          <xm:sqref>B7:B10 B26:B27 B14:B18</xm:sqref>
        </x14:dataValidation>
        <x14:dataValidation type="list" allowBlank="1" showInputMessage="1" showErrorMessage="1" xr:uid="{8002E632-5462-495F-B76A-39148B3FF0CC}">
          <x14:formula1>
            <xm:f>Codes!$C$2:$C$5</xm:f>
          </x14:formula1>
          <xm:sqref>B83:B84 B31:B33 B39:B42 B45 B48:B50 B54:B64 B67:B73 B76:B79 B87:B93</xm:sqref>
        </x14:dataValidation>
        <x14:dataValidation type="list" allowBlank="1" showInputMessage="1" showErrorMessage="1" xr:uid="{22CCC15D-B201-4D6F-A6A0-90682BC43B39}">
          <x14:formula1>
            <xm:f>Codes!$B$2:$B$5</xm:f>
          </x14:formula1>
          <xm:sqref>B22</xm:sqref>
        </x14:dataValidation>
        <x14:dataValidation type="list" allowBlank="1" showInputMessage="1" showErrorMessage="1" xr:uid="{2B015B9A-43A9-4028-BB9B-440BA5A07019}">
          <x14:formula1>
            <xm:f>Codes!$C$2:$C$6</xm:f>
          </x14:formula1>
          <xm:sqref>B28</xm:sqref>
        </x14:dataValidation>
        <x14:dataValidation type="list" allowBlank="1" showInputMessage="1" showErrorMessage="1" xr:uid="{025B71D7-1807-4022-8E3B-BDB9943C0D2A}">
          <x14:formula1>
            <xm:f>Codes!$E$2:$E$4</xm:f>
          </x14:formula1>
          <xm:sqref>B102</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7FE37-6738-475E-A837-B8AFF64E18C6}">
  <sheetPr>
    <tabColor rgb="FF92D050"/>
  </sheetPr>
  <dimension ref="A1:C103"/>
  <sheetViews>
    <sheetView zoomScaleNormal="100" workbookViewId="0">
      <selection activeCell="A36" sqref="A36"/>
    </sheetView>
  </sheetViews>
  <sheetFormatPr defaultColWidth="11" defaultRowHeight="15.6" x14ac:dyDescent="0.3"/>
  <cols>
    <col min="1" max="1" width="116.8984375" customWidth="1"/>
    <col min="2" max="2" width="17.8984375" customWidth="1"/>
    <col min="3" max="3" width="91.5" customWidth="1"/>
  </cols>
  <sheetData>
    <row r="1" spans="1:3" x14ac:dyDescent="0.3">
      <c r="A1" s="3" t="s">
        <v>6</v>
      </c>
      <c r="B1" s="47" t="s">
        <v>37</v>
      </c>
      <c r="C1" s="4"/>
    </row>
    <row r="2" spans="1:3" x14ac:dyDescent="0.3">
      <c r="A2" s="5" t="s">
        <v>531</v>
      </c>
      <c r="B2" s="47" t="s">
        <v>38</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441</v>
      </c>
      <c r="C7" s="12"/>
    </row>
    <row r="8" spans="1:3" x14ac:dyDescent="0.3">
      <c r="A8" s="13" t="s">
        <v>361</v>
      </c>
      <c r="B8" s="12" t="s">
        <v>430</v>
      </c>
      <c r="C8" t="s">
        <v>757</v>
      </c>
    </row>
    <row r="9" spans="1:3" x14ac:dyDescent="0.3">
      <c r="A9" s="13" t="s">
        <v>362</v>
      </c>
      <c r="B9" s="12" t="s">
        <v>430</v>
      </c>
      <c r="C9" s="12"/>
    </row>
    <row r="10" spans="1:3" x14ac:dyDescent="0.3">
      <c r="A10" s="13" t="s">
        <v>363</v>
      </c>
      <c r="B10" s="12" t="s">
        <v>430</v>
      </c>
      <c r="C10" s="12"/>
    </row>
    <row r="11" spans="1:3" x14ac:dyDescent="0.3">
      <c r="A11" s="36" t="s">
        <v>461</v>
      </c>
      <c r="B11" s="34" t="str">
        <f>IF(AND(B7="Yes", B8="Yes", B9="Yes", B10="Yes"), "YES",
 IF(AND(B7="No", B8="No", B9="No", B10="No"), "NO",
 "PARTIALLY"))</f>
        <v>PARTIALLY</v>
      </c>
      <c r="C11" s="14"/>
    </row>
    <row r="12" spans="1:3" x14ac:dyDescent="0.3">
      <c r="A12" s="15" t="s">
        <v>364</v>
      </c>
      <c r="B12" s="16"/>
      <c r="C12" s="16"/>
    </row>
    <row r="13" spans="1:3" x14ac:dyDescent="0.3">
      <c r="A13" s="17" t="s">
        <v>462</v>
      </c>
      <c r="B13" s="33" t="s">
        <v>457</v>
      </c>
      <c r="C13" s="33" t="s">
        <v>458</v>
      </c>
    </row>
    <row r="14" spans="1:3" x14ac:dyDescent="0.3">
      <c r="A14" s="18" t="s">
        <v>463</v>
      </c>
      <c r="B14" s="12" t="s">
        <v>430</v>
      </c>
      <c r="C14" s="12"/>
    </row>
    <row r="15" spans="1:3" x14ac:dyDescent="0.3">
      <c r="A15" s="18" t="s">
        <v>464</v>
      </c>
      <c r="B15" s="12" t="s">
        <v>430</v>
      </c>
      <c r="C15" s="12"/>
    </row>
    <row r="16" spans="1:3" ht="39.6" x14ac:dyDescent="0.3">
      <c r="A16" s="19" t="s">
        <v>465</v>
      </c>
      <c r="B16" s="12" t="s">
        <v>436</v>
      </c>
      <c r="C16" s="51"/>
    </row>
    <row r="17" spans="1:3" x14ac:dyDescent="0.3">
      <c r="A17" s="18" t="s">
        <v>466</v>
      </c>
      <c r="B17" s="12" t="s">
        <v>441</v>
      </c>
      <c r="C17" s="51"/>
    </row>
    <row r="18" spans="1:3" x14ac:dyDescent="0.3">
      <c r="A18" s="18" t="s">
        <v>467</v>
      </c>
      <c r="B18" s="12" t="s">
        <v>441</v>
      </c>
      <c r="C18" t="s">
        <v>758</v>
      </c>
    </row>
    <row r="19" spans="1:3" x14ac:dyDescent="0.3">
      <c r="A19" s="36" t="s">
        <v>468</v>
      </c>
      <c r="B19" s="108" t="str">
        <f>IF(AND(B14="Yes", B15="Yes", B16="Yes", B17="Yes", B18="Yes"), "YES",
 IF(AND(B16="Yes", B17="Yes"), "PARTIALLY",
 "NO"))</f>
        <v>NO</v>
      </c>
      <c r="C19" s="109" t="s">
        <v>756</v>
      </c>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c r="C22" s="12"/>
    </row>
    <row r="23" spans="1:3" x14ac:dyDescent="0.3">
      <c r="A23" s="36" t="s">
        <v>470</v>
      </c>
      <c r="B23" s="34" t="str">
        <f>IF(AND(B22="Yes"), "YES",
 IF(AND(B22="Can't tell"), "CAN'T TELL",
 "NO"))</f>
        <v>NO</v>
      </c>
      <c r="C23" s="14"/>
    </row>
    <row r="24" spans="1:3" x14ac:dyDescent="0.3">
      <c r="A24" s="15" t="s">
        <v>374</v>
      </c>
      <c r="B24" s="16"/>
      <c r="C24" s="16"/>
    </row>
    <row r="25" spans="1:3" x14ac:dyDescent="0.3">
      <c r="A25" s="20" t="s">
        <v>456</v>
      </c>
      <c r="B25" s="33" t="s">
        <v>457</v>
      </c>
      <c r="C25" s="33" t="s">
        <v>458</v>
      </c>
    </row>
    <row r="26" spans="1:3" x14ac:dyDescent="0.3">
      <c r="A26" s="74" t="s">
        <v>471</v>
      </c>
      <c r="B26" s="12"/>
      <c r="C26" s="51"/>
    </row>
    <row r="27" spans="1:3" x14ac:dyDescent="0.3">
      <c r="A27" s="13" t="s">
        <v>377</v>
      </c>
      <c r="B27" s="12"/>
      <c r="C27" s="12"/>
    </row>
    <row r="28" spans="1:3" x14ac:dyDescent="0.3">
      <c r="A28" s="13" t="s">
        <v>378</v>
      </c>
      <c r="B28" s="12"/>
      <c r="C28" s="12"/>
    </row>
    <row r="29" spans="1:3" x14ac:dyDescent="0.3">
      <c r="A29" s="36" t="s">
        <v>472</v>
      </c>
      <c r="B29" s="14" t="str">
        <f>IF(
    AND(TRIM(B26)="Yes", TRIM(B27)="Yes"),
    IF(
        OR(
            TRIM(B28)="Yes",
            TRIM(B28)="Not Applicable"
        ),
        "YES",
        IF(TRIM(B28)="", "PARTIALLY", "NO")
    ),
    IF(
        OR(
            AND(TRIM(B26)="Yes", TRIM(B27)="Partially"),
            AND(TRIM(B26)="Partially", TRIM(B27)="Yes")
        ),
        "PARTIALLY",
        "NO"
    )
)</f>
        <v>NO</v>
      </c>
      <c r="C29" s="14"/>
    </row>
    <row r="30" spans="1:3" x14ac:dyDescent="0.3">
      <c r="A30" s="15" t="s">
        <v>379</v>
      </c>
      <c r="B30" s="21" t="s">
        <v>457</v>
      </c>
      <c r="C30" s="21" t="s">
        <v>458</v>
      </c>
    </row>
    <row r="31" spans="1:3" x14ac:dyDescent="0.3">
      <c r="A31" s="75" t="s">
        <v>473</v>
      </c>
      <c r="B31" s="12"/>
      <c r="C31" s="107"/>
    </row>
    <row r="32" spans="1:3" x14ac:dyDescent="0.3">
      <c r="A32" s="38" t="s">
        <v>382</v>
      </c>
      <c r="B32" s="12"/>
      <c r="C32" s="12"/>
    </row>
    <row r="33" spans="1:3" ht="39.6" x14ac:dyDescent="0.3">
      <c r="A33" s="22" t="s">
        <v>474</v>
      </c>
      <c r="B33" s="12"/>
      <c r="C33" s="12"/>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c r="C39" s="12"/>
    </row>
    <row r="40" spans="1:3" x14ac:dyDescent="0.3">
      <c r="A40" s="74" t="s">
        <v>479</v>
      </c>
      <c r="B40" s="12"/>
      <c r="C40" s="12"/>
    </row>
    <row r="41" spans="1:3" x14ac:dyDescent="0.3">
      <c r="A41" s="74" t="s">
        <v>480</v>
      </c>
      <c r="B41" s="12"/>
      <c r="C41" s="12"/>
    </row>
    <row r="42" spans="1:3" x14ac:dyDescent="0.3">
      <c r="A42" s="74" t="s">
        <v>481</v>
      </c>
      <c r="B42" s="12"/>
      <c r="C42" s="12"/>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12"/>
      <c r="C48" s="12"/>
    </row>
    <row r="49" spans="1:3" ht="26.4" x14ac:dyDescent="0.3">
      <c r="A49" s="78" t="s">
        <v>485</v>
      </c>
      <c r="B49" s="12"/>
      <c r="C49" s="12"/>
    </row>
    <row r="50" spans="1:3" x14ac:dyDescent="0.3">
      <c r="A50" s="78" t="s">
        <v>486</v>
      </c>
      <c r="B50" s="12"/>
      <c r="C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c r="C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Can't tell</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2"/>
      <c r="C79" s="12"/>
    </row>
    <row r="80" spans="1:3" x14ac:dyDescent="0.3">
      <c r="A80" s="43" t="s">
        <v>514</v>
      </c>
      <c r="B80" s="14" t="str">
        <f>IF(OR(B79="Not applicable",B79="YES"),
   "Not applicable",
   IF(B76="Yes",
      "Unit of analysis errors addressed",
      IF(OR(B77="Yes", B78="Yes"),
         "Unit of analysis errors not addressed",
         "Can't tell")))</f>
        <v>Can't tell</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c r="C83" s="12" t="s">
        <v>561</v>
      </c>
    </row>
    <row r="84" spans="1:3" x14ac:dyDescent="0.3">
      <c r="A84" s="78" t="s">
        <v>517</v>
      </c>
      <c r="B84" s="12"/>
      <c r="C84" s="52" t="s">
        <v>562</v>
      </c>
    </row>
    <row r="85" spans="1:3" x14ac:dyDescent="0.3">
      <c r="A85" s="81"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74" t="s">
        <v>519</v>
      </c>
      <c r="B87" s="12"/>
      <c r="C87" s="12" t="s">
        <v>563</v>
      </c>
    </row>
    <row r="88" spans="1:3" x14ac:dyDescent="0.3">
      <c r="A88" s="74" t="s">
        <v>520</v>
      </c>
      <c r="B88" s="12"/>
      <c r="C88" s="12"/>
    </row>
    <row r="89" spans="1:3" x14ac:dyDescent="0.3">
      <c r="A89" s="28" t="s">
        <v>521</v>
      </c>
      <c r="B89" s="12"/>
      <c r="C89" s="12"/>
    </row>
    <row r="90" spans="1:3" x14ac:dyDescent="0.3">
      <c r="A90" s="28" t="s">
        <v>522</v>
      </c>
      <c r="B90" s="12"/>
      <c r="C90" s="12"/>
    </row>
    <row r="91" spans="1:3" x14ac:dyDescent="0.3">
      <c r="A91" s="28" t="s">
        <v>523</v>
      </c>
      <c r="B91" s="12"/>
      <c r="C91" s="12" t="s">
        <v>565</v>
      </c>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NO</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12"/>
    </row>
    <row r="97" spans="1:3" x14ac:dyDescent="0.3">
      <c r="A97" s="288" t="s">
        <v>527</v>
      </c>
      <c r="B97" s="288"/>
      <c r="C97" s="288"/>
    </row>
    <row r="98" spans="1:3" x14ac:dyDescent="0.3">
      <c r="A98" s="85" t="s">
        <v>586</v>
      </c>
      <c r="B98" s="32" t="s">
        <v>457</v>
      </c>
      <c r="C98" s="32" t="s">
        <v>458</v>
      </c>
    </row>
    <row r="99" spans="1:3" x14ac:dyDescent="0.3">
      <c r="A99" s="15" t="s">
        <v>418</v>
      </c>
      <c r="B99" s="83"/>
      <c r="C99" s="83"/>
    </row>
    <row r="100" spans="1:3" x14ac:dyDescent="0.3">
      <c r="A100" s="15" t="s">
        <v>419</v>
      </c>
      <c r="B100" s="83"/>
      <c r="C100" s="83"/>
    </row>
    <row r="101" spans="1:3" ht="15.6" customHeight="1" x14ac:dyDescent="0.3">
      <c r="A101" s="85" t="s">
        <v>421</v>
      </c>
      <c r="B101" s="32" t="s">
        <v>457</v>
      </c>
      <c r="C101" s="32" t="s">
        <v>458</v>
      </c>
    </row>
    <row r="102" spans="1:3" ht="46.8" x14ac:dyDescent="0.3">
      <c r="A102" s="82" t="s">
        <v>566</v>
      </c>
      <c r="B102" s="56" t="s">
        <v>432</v>
      </c>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36 B85 B94 B96 B80:B81" xr:uid="{BE4AC136-E6B4-48FA-A05C-8774FF546DAB}"/>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254108F1-9FD5-47B2-A6DB-223B995E8007}">
          <x14:formula1>
            <xm:f>Codes!$E$2:$E$4</xm:f>
          </x14:formula1>
          <xm:sqref>B102</xm:sqref>
        </x14:dataValidation>
        <x14:dataValidation type="list" allowBlank="1" showInputMessage="1" showErrorMessage="1" xr:uid="{52EAF29A-79B9-449B-9ACE-40539E6C5CCE}">
          <x14:formula1>
            <xm:f>Codes!$C$2:$C$6</xm:f>
          </x14:formula1>
          <xm:sqref>B28</xm:sqref>
        </x14:dataValidation>
        <x14:dataValidation type="list" allowBlank="1" showInputMessage="1" showErrorMessage="1" xr:uid="{E6668B6A-A841-4860-9AF9-D9E235AD5E53}">
          <x14:formula1>
            <xm:f>Codes!$B$2:$B$5</xm:f>
          </x14:formula1>
          <xm:sqref>B22</xm:sqref>
        </x14:dataValidation>
        <x14:dataValidation type="list" allowBlank="1" showInputMessage="1" showErrorMessage="1" xr:uid="{EC7AC52D-23FB-480B-BE83-D8464DA9C212}">
          <x14:formula1>
            <xm:f>Codes!$C$2:$C$5</xm:f>
          </x14:formula1>
          <xm:sqref>B83:B84 B31:B33 B39:B42 B45 B48:B50 B54:B64 B67:B73 B76:B79 B87:B93</xm:sqref>
        </x14:dataValidation>
        <x14:dataValidation type="list" allowBlank="1" showInputMessage="1" showErrorMessage="1" xr:uid="{4F6A4C91-F8CD-484D-ACD0-5BDE126F4E81}">
          <x14:formula1>
            <xm:f>Codes!$A$2:$A$5</xm:f>
          </x14:formula1>
          <xm:sqref>B7:B10 B26:B27 B14:B18</xm:sqref>
        </x14:dataValidation>
        <x14:dataValidation type="list" allowBlank="1" showInputMessage="1" showErrorMessage="1" xr:uid="{9D626F99-1AFB-4233-9112-464478C7081F}">
          <x14:formula1>
            <xm:f>Codes!$F$2:$F$7</xm:f>
          </x14:formula1>
          <xm:sqref>B99</xm:sqref>
        </x14:dataValidation>
        <x14:dataValidation type="list" allowBlank="1" showInputMessage="1" showErrorMessage="1" xr:uid="{DBD5F786-14C6-4D30-8A62-8E224BDE7246}">
          <x14:formula1>
            <xm:f>Codes!$G$2:$G$4</xm:f>
          </x14:formula1>
          <xm:sqref>B100</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49C03-3244-49A4-AF70-60E0CCFC9B0A}">
  <sheetPr>
    <tabColor rgb="FF92D050"/>
  </sheetPr>
  <dimension ref="A1:C103"/>
  <sheetViews>
    <sheetView topLeftCell="A22" zoomScaleNormal="100" workbookViewId="0">
      <selection activeCell="B28" sqref="B28"/>
    </sheetView>
  </sheetViews>
  <sheetFormatPr defaultColWidth="11" defaultRowHeight="15.6" x14ac:dyDescent="0.3"/>
  <cols>
    <col min="1" max="1" width="116.8984375" customWidth="1"/>
    <col min="2" max="2" width="17.8984375" customWidth="1"/>
    <col min="3" max="3" width="91.5" customWidth="1"/>
  </cols>
  <sheetData>
    <row r="1" spans="1:3" x14ac:dyDescent="0.3">
      <c r="A1" s="3" t="s">
        <v>6</v>
      </c>
      <c r="B1" s="47" t="s">
        <v>48</v>
      </c>
      <c r="C1" s="4"/>
    </row>
    <row r="2" spans="1:3" x14ac:dyDescent="0.3">
      <c r="A2" s="5" t="s">
        <v>531</v>
      </c>
      <c r="B2" s="47" t="s">
        <v>759</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760</v>
      </c>
    </row>
    <row r="8" spans="1:3" x14ac:dyDescent="0.3">
      <c r="A8" s="13" t="s">
        <v>361</v>
      </c>
      <c r="B8" s="12" t="s">
        <v>430</v>
      </c>
      <c r="C8" t="s">
        <v>761</v>
      </c>
    </row>
    <row r="9" spans="1:3" x14ac:dyDescent="0.3">
      <c r="A9" s="13" t="s">
        <v>362</v>
      </c>
      <c r="B9" s="12" t="s">
        <v>430</v>
      </c>
      <c r="C9" s="12" t="s">
        <v>762</v>
      </c>
    </row>
    <row r="10" spans="1:3" x14ac:dyDescent="0.3">
      <c r="A10" s="13" t="s">
        <v>363</v>
      </c>
      <c r="B10" s="12" t="s">
        <v>430</v>
      </c>
      <c r="C10" s="12" t="s">
        <v>763</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2" t="s">
        <v>441</v>
      </c>
      <c r="C14" s="12" t="s">
        <v>764</v>
      </c>
    </row>
    <row r="15" spans="1:3" x14ac:dyDescent="0.3">
      <c r="A15" s="18" t="s">
        <v>464</v>
      </c>
      <c r="B15" s="12" t="s">
        <v>430</v>
      </c>
      <c r="C15" s="12" t="s">
        <v>765</v>
      </c>
    </row>
    <row r="16" spans="1:3" ht="39.6" x14ac:dyDescent="0.3">
      <c r="A16" s="19" t="s">
        <v>465</v>
      </c>
      <c r="B16" s="12" t="s">
        <v>430</v>
      </c>
      <c r="C16" s="12" t="s">
        <v>766</v>
      </c>
    </row>
    <row r="17" spans="1:3" x14ac:dyDescent="0.3">
      <c r="A17" s="18" t="s">
        <v>466</v>
      </c>
      <c r="B17" s="12" t="s">
        <v>430</v>
      </c>
      <c r="C17" s="12" t="s">
        <v>767</v>
      </c>
    </row>
    <row r="18" spans="1:3" x14ac:dyDescent="0.3">
      <c r="A18" s="18" t="s">
        <v>467</v>
      </c>
      <c r="B18" s="12" t="s">
        <v>430</v>
      </c>
      <c r="C18" t="s">
        <v>768</v>
      </c>
    </row>
    <row r="19" spans="1:3" x14ac:dyDescent="0.3">
      <c r="A19" s="36" t="s">
        <v>468</v>
      </c>
      <c r="B19" s="34" t="str">
        <f>IF(AND(B14="Yes", B15="Yes", B16="Yes", B17="Yes", B18="Yes"), "YES",
 IF(AND(B16="Yes", B17="Yes"), "PARTIALLY",
 "NO"))</f>
        <v>PARTIALLY</v>
      </c>
      <c r="C19" s="3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s="12" t="s">
        <v>769</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t="s">
        <v>457</v>
      </c>
      <c r="C25" s="33" t="s">
        <v>458</v>
      </c>
    </row>
    <row r="26" spans="1:3" x14ac:dyDescent="0.3">
      <c r="A26" s="74" t="s">
        <v>471</v>
      </c>
      <c r="B26" s="12" t="s">
        <v>430</v>
      </c>
      <c r="C26" t="s">
        <v>770</v>
      </c>
    </row>
    <row r="27" spans="1:3" x14ac:dyDescent="0.3">
      <c r="A27" s="13" t="s">
        <v>377</v>
      </c>
      <c r="B27" s="12" t="s">
        <v>430</v>
      </c>
      <c r="C27" s="12"/>
    </row>
    <row r="28" spans="1:3" x14ac:dyDescent="0.3">
      <c r="A28" s="13" t="s">
        <v>378</v>
      </c>
      <c r="B28" s="12" t="s">
        <v>447</v>
      </c>
      <c r="C28" s="12"/>
    </row>
    <row r="29" spans="1:3" x14ac:dyDescent="0.3">
      <c r="A29" s="36" t="s">
        <v>472</v>
      </c>
      <c r="B29" s="14" t="str">
        <f>IF(
    AND(TRIM(B26)="Yes", TRIM(B27)="Yes"),
    IF(
        OR(
            TRIM(B28)="Yes",
            TRIM(B28)="Not Applicable"
        ),
        "YES",
        IF(TRIM(B28)="", "PARTIALLY", "NO")
    ),
    IF(
        OR(
            AND(TRIM(B26)="Yes", TRIM(B27)="Partially"),
            AND(TRIM(B26)="Partially", TRIM(B27)="Yes")
        ),
        "PARTIALLY",
        "NO"
    )
)</f>
        <v>YES</v>
      </c>
      <c r="C29" s="14"/>
    </row>
    <row r="30" spans="1:3" x14ac:dyDescent="0.3">
      <c r="A30" s="15" t="s">
        <v>379</v>
      </c>
      <c r="B30" s="21" t="s">
        <v>457</v>
      </c>
      <c r="C30" s="21" t="s">
        <v>458</v>
      </c>
    </row>
    <row r="31" spans="1:3" x14ac:dyDescent="0.3">
      <c r="A31" s="75" t="s">
        <v>473</v>
      </c>
      <c r="B31" s="12" t="s">
        <v>430</v>
      </c>
      <c r="C31" s="107"/>
    </row>
    <row r="32" spans="1:3" x14ac:dyDescent="0.3">
      <c r="A32" s="38" t="s">
        <v>382</v>
      </c>
      <c r="B32" s="12" t="s">
        <v>441</v>
      </c>
      <c r="C32" s="12"/>
    </row>
    <row r="33" spans="1:3" ht="39.6" x14ac:dyDescent="0.3">
      <c r="A33" s="22" t="s">
        <v>474</v>
      </c>
      <c r="B33" s="12" t="s">
        <v>430</v>
      </c>
      <c r="C33" s="12"/>
    </row>
    <row r="34" spans="1:3" x14ac:dyDescent="0.3">
      <c r="A34" s="36" t="s">
        <v>475</v>
      </c>
      <c r="B34" s="14" t="str">
        <f>IF(AND(TRIM(B31)="Yes", TRIM(B32)="Yes", TRIM(B33)="Yes"),
    "YES",
    IF(OR(
        AND(TRIM(B31)="Yes", TRIM(B32)="Yes", TRIM(B33)="Partially"),
        AND(TRIM(B31)="Yes", TRIM(B33)="Yes")
    ),
    "PARTIALLY",
    "NO")
)</f>
        <v>PARTIALLY</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Medium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t="s">
        <v>430</v>
      </c>
      <c r="C39" t="s">
        <v>771</v>
      </c>
    </row>
    <row r="40" spans="1:3" x14ac:dyDescent="0.3">
      <c r="A40" s="74" t="s">
        <v>479</v>
      </c>
      <c r="B40" s="12" t="s">
        <v>430</v>
      </c>
      <c r="C40" t="s">
        <v>771</v>
      </c>
    </row>
    <row r="41" spans="1:3" x14ac:dyDescent="0.3">
      <c r="A41" s="74" t="s">
        <v>480</v>
      </c>
      <c r="B41" s="12" t="s">
        <v>430</v>
      </c>
      <c r="C41" s="12" t="s">
        <v>430</v>
      </c>
    </row>
    <row r="42" spans="1:3" x14ac:dyDescent="0.3">
      <c r="A42" s="74" t="s">
        <v>481</v>
      </c>
      <c r="B42" s="12" t="s">
        <v>430</v>
      </c>
      <c r="C42" s="12" t="s">
        <v>430</v>
      </c>
    </row>
    <row r="43" spans="1:3" x14ac:dyDescent="0.3">
      <c r="A43" s="76" t="s">
        <v>482</v>
      </c>
      <c r="B43" s="14" t="str">
        <f>IF(OR(B39="Not applicable", B40="Not applicable", B41="Not applicable", B42="Not applicable"), "NOT APPLICABLE",
 IF(AND(B39="Yes", B40="Yes", B41="Yes", B42="Yes"), "YES",
  IF(AND(B39="Yes", B42="Yes"), "PARTIALLY",
   "NO")))</f>
        <v>YES</v>
      </c>
      <c r="C43" s="14"/>
    </row>
    <row r="44" spans="1:3" ht="15.6" customHeight="1" x14ac:dyDescent="0.3">
      <c r="A44" s="289" t="s">
        <v>395</v>
      </c>
      <c r="B44" s="21" t="s">
        <v>457</v>
      </c>
      <c r="C44" s="21" t="s">
        <v>458</v>
      </c>
    </row>
    <row r="45" spans="1:3" x14ac:dyDescent="0.3">
      <c r="A45" s="289"/>
      <c r="B45" s="54" t="s">
        <v>430</v>
      </c>
      <c r="C45" s="54"/>
    </row>
    <row r="46" spans="1:3" x14ac:dyDescent="0.3">
      <c r="A46" s="36" t="s">
        <v>483</v>
      </c>
      <c r="B46" s="34" t="str">
        <f>IF(AND(B45="Yes"), "YES",
 IF(AND(B45="Can't tell"), "CAN'T TELL",
 "NO"))</f>
        <v>YES</v>
      </c>
      <c r="C46" s="14"/>
    </row>
    <row r="47" spans="1:3" x14ac:dyDescent="0.3">
      <c r="A47" s="24" t="s">
        <v>398</v>
      </c>
      <c r="B47" s="31" t="s">
        <v>457</v>
      </c>
      <c r="C47" s="31" t="s">
        <v>458</v>
      </c>
    </row>
    <row r="48" spans="1:3" ht="26.4" x14ac:dyDescent="0.3">
      <c r="A48" s="77" t="s">
        <v>484</v>
      </c>
      <c r="B48" s="12" t="s">
        <v>430</v>
      </c>
      <c r="C48" t="s">
        <v>772</v>
      </c>
    </row>
    <row r="49" spans="1:3" ht="26.4" x14ac:dyDescent="0.3">
      <c r="A49" s="78" t="s">
        <v>485</v>
      </c>
      <c r="B49" s="12" t="s">
        <v>430</v>
      </c>
      <c r="C49" t="s">
        <v>773</v>
      </c>
    </row>
    <row r="50" spans="1:3" x14ac:dyDescent="0.3">
      <c r="A50" s="78" t="s">
        <v>486</v>
      </c>
      <c r="B50" s="12" t="s">
        <v>430</v>
      </c>
      <c r="C50" s="12"/>
    </row>
    <row r="51" spans="1:3" x14ac:dyDescent="0.3">
      <c r="A51" s="36" t="s">
        <v>487</v>
      </c>
      <c r="B51" s="34" t="str">
        <f>IF(AND(B48="Not applicable", B49="Not applicable", B50="Not applicable"),
   "NOT APPLICABLE",
   IF(AND(B48="Yes", B49="Yes", OR(B50="Yes", B50="Not applicable")),
      "YES",
      IF(B48="Yes",
         "PARTIALLY",
         "NO")))</f>
        <v>YES</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t="s">
        <v>430</v>
      </c>
      <c r="C54" s="12"/>
    </row>
    <row r="55" spans="1:3" x14ac:dyDescent="0.3">
      <c r="A55" s="28" t="s">
        <v>490</v>
      </c>
      <c r="B55" s="12"/>
      <c r="C55" s="12"/>
    </row>
    <row r="56" spans="1:3" x14ac:dyDescent="0.3">
      <c r="A56" s="28" t="s">
        <v>491</v>
      </c>
      <c r="B56" s="12"/>
      <c r="C56" s="12"/>
    </row>
    <row r="57" spans="1:3" x14ac:dyDescent="0.3">
      <c r="A57" s="28" t="s">
        <v>492</v>
      </c>
      <c r="B57" s="12" t="s">
        <v>430</v>
      </c>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c r="C69" s="12"/>
    </row>
    <row r="70" spans="1:3" x14ac:dyDescent="0.3">
      <c r="A70" s="28" t="s">
        <v>505</v>
      </c>
      <c r="B70" s="12"/>
      <c r="C70" s="12"/>
    </row>
    <row r="71" spans="1:3" x14ac:dyDescent="0.3">
      <c r="A71" s="28" t="s">
        <v>506</v>
      </c>
      <c r="B71" s="12"/>
      <c r="C71" s="12"/>
    </row>
    <row r="72" spans="1:3" x14ac:dyDescent="0.3">
      <c r="A72" s="28" t="s">
        <v>507</v>
      </c>
      <c r="B72" s="12" t="s">
        <v>430</v>
      </c>
      <c r="C72" s="12"/>
    </row>
    <row r="73" spans="1:3" x14ac:dyDescent="0.3">
      <c r="A73" s="28" t="s">
        <v>499</v>
      </c>
      <c r="B73" s="12"/>
      <c r="C73" s="12"/>
    </row>
    <row r="74" spans="1:3" ht="31.2" x14ac:dyDescent="0.3">
      <c r="A74" s="36" t="s">
        <v>508</v>
      </c>
      <c r="B74" s="34" t="str">
        <f>IF(B73="Not applicable",
   "Not applicable",
   IF(OR(B68="Yes", B69="Yes", B70="Yes"),
      "Appropriate weights",
      IF(OR(B67="Yes", B71="Yes", B72="Yes"),
         "Inappropriate weights",
         "Can't tell")))</f>
        <v>Inappropriate weights</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t="s">
        <v>430</v>
      </c>
      <c r="C78" s="12"/>
    </row>
    <row r="79" spans="1:3" x14ac:dyDescent="0.3">
      <c r="A79" s="28" t="s">
        <v>513</v>
      </c>
      <c r="B79" s="12"/>
      <c r="C79" s="12"/>
    </row>
    <row r="80" spans="1:3" x14ac:dyDescent="0.3">
      <c r="A80" s="43" t="s">
        <v>514</v>
      </c>
      <c r="B80" s="14" t="str">
        <f>IF(OR(B79="Not applicable",B79="YES"),
   "Not applicable",
   IF(B76="Yes",
      "Unit of analysis errors addressed",
      IF(OR(B77="Yes", B78="Yes"),
         "Unit of analysis errors not addressed",
         "Can't tell")))</f>
        <v>Unit of analysis errors not addressed</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t="s">
        <v>441</v>
      </c>
      <c r="C83" s="12"/>
    </row>
    <row r="84" spans="1:3" x14ac:dyDescent="0.3">
      <c r="A84" s="78" t="s">
        <v>517</v>
      </c>
      <c r="B84" s="12" t="s">
        <v>441</v>
      </c>
      <c r="C84" s="52"/>
    </row>
    <row r="85" spans="1:3" x14ac:dyDescent="0.3">
      <c r="A85" s="81"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74" t="s">
        <v>519</v>
      </c>
      <c r="B87" s="12" t="s">
        <v>430</v>
      </c>
      <c r="C87" s="12"/>
    </row>
    <row r="88" spans="1:3" x14ac:dyDescent="0.3">
      <c r="A88" s="74" t="s">
        <v>520</v>
      </c>
      <c r="B88" s="12"/>
      <c r="C88" s="12"/>
    </row>
    <row r="89" spans="1:3" x14ac:dyDescent="0.3">
      <c r="A89" s="28" t="s">
        <v>521</v>
      </c>
      <c r="B89" s="12" t="s">
        <v>430</v>
      </c>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PARTIALLY</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12"/>
    </row>
    <row r="97" spans="1:3" x14ac:dyDescent="0.3">
      <c r="A97" s="288" t="s">
        <v>527</v>
      </c>
      <c r="B97" s="288"/>
      <c r="C97" s="288"/>
    </row>
    <row r="98" spans="1:3" x14ac:dyDescent="0.3">
      <c r="A98" s="85" t="s">
        <v>586</v>
      </c>
      <c r="B98" s="32" t="s">
        <v>457</v>
      </c>
      <c r="C98" s="32" t="s">
        <v>458</v>
      </c>
    </row>
    <row r="99" spans="1:3" x14ac:dyDescent="0.3">
      <c r="A99" s="15" t="s">
        <v>418</v>
      </c>
      <c r="B99" s="83"/>
      <c r="C99" s="83"/>
    </row>
    <row r="100" spans="1:3" x14ac:dyDescent="0.3">
      <c r="A100" s="15" t="s">
        <v>419</v>
      </c>
      <c r="B100" s="83"/>
      <c r="C100" s="83"/>
    </row>
    <row r="101" spans="1:3" ht="15.6" customHeight="1" x14ac:dyDescent="0.3">
      <c r="A101" s="85" t="s">
        <v>421</v>
      </c>
      <c r="B101" s="32" t="s">
        <v>457</v>
      </c>
      <c r="C101" s="32" t="s">
        <v>458</v>
      </c>
    </row>
    <row r="102" spans="1:3" ht="46.8" x14ac:dyDescent="0.3">
      <c r="A102" s="82" t="s">
        <v>566</v>
      </c>
      <c r="B102" s="56" t="s">
        <v>432</v>
      </c>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36 B85 B94 B96 B80:B81" xr:uid="{0032C8F3-B41B-4019-B44C-D8C854336E54}"/>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129E0824-577F-4E58-887A-A0810C9E904A}">
          <x14:formula1>
            <xm:f>Codes!$G$2:$G$4</xm:f>
          </x14:formula1>
          <xm:sqref>B100</xm:sqref>
        </x14:dataValidation>
        <x14:dataValidation type="list" allowBlank="1" showInputMessage="1" showErrorMessage="1" xr:uid="{A038431F-48A6-4CBD-81F7-901F2A990F65}">
          <x14:formula1>
            <xm:f>Codes!$F$2:$F$7</xm:f>
          </x14:formula1>
          <xm:sqref>B99</xm:sqref>
        </x14:dataValidation>
        <x14:dataValidation type="list" allowBlank="1" showInputMessage="1" showErrorMessage="1" xr:uid="{D8D1D265-F1A2-47AF-BA9C-F14CB629AF9D}">
          <x14:formula1>
            <xm:f>Codes!$A$2:$A$5</xm:f>
          </x14:formula1>
          <xm:sqref>B7:B10 B26:B27 B14:B18</xm:sqref>
        </x14:dataValidation>
        <x14:dataValidation type="list" allowBlank="1" showInputMessage="1" showErrorMessage="1" xr:uid="{1B29C04C-0D51-4CD0-B908-7D22BE7D0138}">
          <x14:formula1>
            <xm:f>Codes!$C$2:$C$5</xm:f>
          </x14:formula1>
          <xm:sqref>B83:B84 B31:B33 B39:B42 B45 B48:B50 B54:B64 B67:B73 B76:B79 B87:B93</xm:sqref>
        </x14:dataValidation>
        <x14:dataValidation type="list" allowBlank="1" showInputMessage="1" showErrorMessage="1" xr:uid="{A0C98982-348A-4819-9CE7-D504180C3318}">
          <x14:formula1>
            <xm:f>Codes!$B$2:$B$5</xm:f>
          </x14:formula1>
          <xm:sqref>B22</xm:sqref>
        </x14:dataValidation>
        <x14:dataValidation type="list" allowBlank="1" showInputMessage="1" showErrorMessage="1" xr:uid="{37E98C6E-60FD-4C1F-9C8B-90DE1B4D852D}">
          <x14:formula1>
            <xm:f>Codes!$C$2:$C$6</xm:f>
          </x14:formula1>
          <xm:sqref>B28</xm:sqref>
        </x14:dataValidation>
        <x14:dataValidation type="list" allowBlank="1" showInputMessage="1" showErrorMessage="1" xr:uid="{6DDBA435-1572-41B6-8918-50BC57CC97B0}">
          <x14:formula1>
            <xm:f>Codes!$E$2:$E$4</xm:f>
          </x14:formula1>
          <xm:sqref>B102</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A021B-D541-4C51-81EE-79488C2425FD}">
  <sheetPr>
    <tabColor theme="3"/>
  </sheetPr>
  <dimension ref="A1:C103"/>
  <sheetViews>
    <sheetView zoomScale="80" zoomScaleNormal="80" workbookViewId="0">
      <selection activeCell="B50" sqref="B50:C50"/>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
        <v>76</v>
      </c>
      <c r="C1" s="4"/>
    </row>
    <row r="2" spans="1:3" x14ac:dyDescent="0.3">
      <c r="A2" s="5" t="s">
        <v>531</v>
      </c>
      <c r="B2" s="47" t="s">
        <v>77</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598</v>
      </c>
    </row>
    <row r="8" spans="1:3" x14ac:dyDescent="0.3">
      <c r="A8" s="13" t="s">
        <v>361</v>
      </c>
      <c r="B8" s="12" t="s">
        <v>430</v>
      </c>
      <c r="C8" s="12"/>
    </row>
    <row r="9" spans="1:3" x14ac:dyDescent="0.3">
      <c r="A9" s="13" t="s">
        <v>362</v>
      </c>
      <c r="B9" s="12" t="s">
        <v>430</v>
      </c>
      <c r="C9" s="12" t="s">
        <v>774</v>
      </c>
    </row>
    <row r="10" spans="1:3" x14ac:dyDescent="0.3">
      <c r="A10" s="13" t="s">
        <v>363</v>
      </c>
      <c r="B10" s="12" t="s">
        <v>430</v>
      </c>
      <c r="C10" s="12" t="s">
        <v>775</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2" t="s">
        <v>441</v>
      </c>
      <c r="C14" s="12" t="s">
        <v>599</v>
      </c>
    </row>
    <row r="15" spans="1:3" x14ac:dyDescent="0.3">
      <c r="A15" s="18" t="s">
        <v>464</v>
      </c>
      <c r="B15" s="12" t="s">
        <v>430</v>
      </c>
      <c r="C15" s="12" t="s">
        <v>598</v>
      </c>
    </row>
    <row r="16" spans="1:3" ht="39.6" x14ac:dyDescent="0.3">
      <c r="A16" s="19" t="s">
        <v>465</v>
      </c>
      <c r="B16" s="12" t="s">
        <v>430</v>
      </c>
      <c r="C16" s="12" t="s">
        <v>598</v>
      </c>
    </row>
    <row r="17" spans="1:3" x14ac:dyDescent="0.3">
      <c r="A17" s="18" t="s">
        <v>466</v>
      </c>
      <c r="B17" s="12" t="s">
        <v>430</v>
      </c>
      <c r="C17" s="12" t="s">
        <v>599</v>
      </c>
    </row>
    <row r="18" spans="1:3" x14ac:dyDescent="0.3">
      <c r="A18" s="18" t="s">
        <v>467</v>
      </c>
      <c r="B18" s="12" t="s">
        <v>430</v>
      </c>
      <c r="C18" s="12" t="s">
        <v>599</v>
      </c>
    </row>
    <row r="19" spans="1:3" x14ac:dyDescent="0.3">
      <c r="A19" s="36" t="s">
        <v>468</v>
      </c>
      <c r="B19" s="34" t="str">
        <f>IF(AND(B14="Yes", B15="Yes", B16="Yes", B17="Yes", B18="Yes"), "YES",
 IF(AND(B16="Yes", B17="Yes"), "PARTIALLY",
 "NO"))</f>
        <v>PARTIALLY</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s="12">
        <v>19175</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c r="C25" s="33"/>
    </row>
    <row r="26" spans="1:3" x14ac:dyDescent="0.3">
      <c r="A26" s="74" t="s">
        <v>471</v>
      </c>
      <c r="B26" s="111" t="s">
        <v>436</v>
      </c>
      <c r="C26" s="59" t="s">
        <v>776</v>
      </c>
    </row>
    <row r="27" spans="1:3" x14ac:dyDescent="0.3">
      <c r="A27" s="13" t="s">
        <v>377</v>
      </c>
      <c r="B27" s="111" t="s">
        <v>430</v>
      </c>
      <c r="C27" s="51" t="s">
        <v>650</v>
      </c>
    </row>
    <row r="28" spans="1:3" x14ac:dyDescent="0.3">
      <c r="A28" s="13" t="s">
        <v>378</v>
      </c>
      <c r="B28" s="12" t="s">
        <v>447</v>
      </c>
      <c r="C28" s="12"/>
    </row>
    <row r="29" spans="1:3" x14ac:dyDescent="0.3">
      <c r="A29" s="36" t="s">
        <v>472</v>
      </c>
      <c r="B29" s="14" t="str">
        <f>IF(
    AND(TRIM(B26)="Yes", TRIM(B27)="Yes"),
    IF(
        OR(
            TRIM(B28)="Yes",
            TRIM(B28)="Not Applicable"
        ),
        "YES",
        IF(TRIM(B28)="", "PARTIALLY", "NO")
    ),
    IF(
        OR(
            AND(TRIM(B26)="Yes", TRIM(B27)="Partially"),
            AND(TRIM(B26)="Partially", TRIM(B27)="Yes")
        ),
        "PARTIALLY",
        "NO"
    )
)</f>
        <v>NO</v>
      </c>
      <c r="C29" s="14"/>
    </row>
    <row r="30" spans="1:3" x14ac:dyDescent="0.3">
      <c r="A30" s="15" t="s">
        <v>379</v>
      </c>
      <c r="B30" s="21" t="s">
        <v>457</v>
      </c>
      <c r="C30" s="21" t="s">
        <v>458</v>
      </c>
    </row>
    <row r="31" spans="1:3" x14ac:dyDescent="0.3">
      <c r="A31" s="75" t="s">
        <v>473</v>
      </c>
      <c r="B31" s="111"/>
      <c r="C31" s="111"/>
    </row>
    <row r="32" spans="1:3" x14ac:dyDescent="0.3">
      <c r="A32" s="38" t="s">
        <v>382</v>
      </c>
      <c r="B32" s="111"/>
      <c r="C32" s="59"/>
    </row>
    <row r="33" spans="1:3" ht="39.6" x14ac:dyDescent="0.3">
      <c r="A33" s="22" t="s">
        <v>474</v>
      </c>
      <c r="B33" s="59"/>
      <c r="C33" s="59"/>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c r="C39" s="12"/>
    </row>
    <row r="40" spans="1:3" x14ac:dyDescent="0.3">
      <c r="A40" s="74" t="s">
        <v>479</v>
      </c>
      <c r="B40" s="12"/>
      <c r="C40" s="12"/>
    </row>
    <row r="41" spans="1:3" x14ac:dyDescent="0.3">
      <c r="A41" s="74" t="s">
        <v>480</v>
      </c>
      <c r="B41" s="12"/>
      <c r="C41" s="51"/>
    </row>
    <row r="42" spans="1:3" x14ac:dyDescent="0.3">
      <c r="A42" s="74" t="s">
        <v>481</v>
      </c>
      <c r="B42" s="12"/>
      <c r="C42" s="51"/>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12"/>
      <c r="C48" s="12"/>
    </row>
    <row r="49" spans="1:3" ht="26.4" x14ac:dyDescent="0.3">
      <c r="A49" s="78" t="s">
        <v>485</v>
      </c>
      <c r="B49" s="12"/>
      <c r="C49" s="12"/>
    </row>
    <row r="50" spans="1:3" x14ac:dyDescent="0.3">
      <c r="A50" s="78" t="s">
        <v>486</v>
      </c>
      <c r="B50" s="12"/>
      <c r="C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c r="C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Can't tell</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11"/>
      <c r="C79" s="111"/>
    </row>
    <row r="80" spans="1:3" x14ac:dyDescent="0.3">
      <c r="A80" s="43" t="s">
        <v>514</v>
      </c>
      <c r="B80" s="14" t="str">
        <f>IF(OR(B79="Not applicable",B79="YES"),
   "Not applicable",
   IF(B76="Yes",
      "Unit of analysis errors addressed",
      IF(OR(B77="Yes", B78="Yes"),
         "Unit of analysis errors not addressed",
         "Can't tell")))</f>
        <v>Can't tell</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c r="C83" s="12"/>
    </row>
    <row r="84" spans="1:3" x14ac:dyDescent="0.3">
      <c r="A84" s="78" t="s">
        <v>517</v>
      </c>
      <c r="B84" s="12"/>
      <c r="C84" s="12"/>
    </row>
    <row r="85" spans="1:3" x14ac:dyDescent="0.3">
      <c r="A85" s="81"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74" t="s">
        <v>519</v>
      </c>
      <c r="B87" s="12"/>
      <c r="C87" s="12"/>
    </row>
    <row r="88" spans="1:3" x14ac:dyDescent="0.3">
      <c r="A88" s="74" t="s">
        <v>520</v>
      </c>
      <c r="B88" s="12"/>
      <c r="C88" s="12"/>
    </row>
    <row r="89" spans="1:3" x14ac:dyDescent="0.3">
      <c r="A89" s="28" t="s">
        <v>521</v>
      </c>
      <c r="B89" s="12"/>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NO</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51"/>
    </row>
    <row r="97" spans="1:3" x14ac:dyDescent="0.3">
      <c r="A97" s="288" t="s">
        <v>527</v>
      </c>
      <c r="B97" s="288"/>
      <c r="C97" s="288"/>
    </row>
    <row r="98" spans="1:3" x14ac:dyDescent="0.3">
      <c r="A98" s="85" t="s">
        <v>586</v>
      </c>
      <c r="B98" s="32" t="s">
        <v>457</v>
      </c>
      <c r="C98" s="32" t="s">
        <v>458</v>
      </c>
    </row>
    <row r="99" spans="1:3" x14ac:dyDescent="0.3">
      <c r="A99" s="15" t="s">
        <v>418</v>
      </c>
      <c r="B99" s="83"/>
      <c r="C99" s="83"/>
    </row>
    <row r="100" spans="1:3" x14ac:dyDescent="0.3">
      <c r="A100" s="15" t="s">
        <v>419</v>
      </c>
      <c r="B100" s="83"/>
      <c r="C100" s="114"/>
    </row>
    <row r="101" spans="1:3" ht="15.6" customHeight="1" x14ac:dyDescent="0.3">
      <c r="A101" s="85" t="s">
        <v>421</v>
      </c>
      <c r="B101" s="32" t="s">
        <v>457</v>
      </c>
      <c r="C101" s="32" t="s">
        <v>458</v>
      </c>
    </row>
    <row r="102" spans="1:3" ht="46.8" x14ac:dyDescent="0.3">
      <c r="A102" s="82" t="s">
        <v>566</v>
      </c>
      <c r="B102" s="56" t="s">
        <v>432</v>
      </c>
      <c r="C102" s="56"/>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36 B34 B43 B74 B80:B81 B85 B94 B96 B29" xr:uid="{F939CA60-F84A-430E-9AE1-0AA4140746E2}"/>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AEF61531-166B-4511-A7AD-4A8020EA8A49}">
          <x14:formula1>
            <xm:f>Codes!$E$2:$E$4</xm:f>
          </x14:formula1>
          <xm:sqref>B102</xm:sqref>
        </x14:dataValidation>
        <x14:dataValidation type="list" allowBlank="1" showInputMessage="1" showErrorMessage="1" xr:uid="{FC69273F-383A-4F9E-87ED-4F6C56097208}">
          <x14:formula1>
            <xm:f>Codes!$C$2:$C$6</xm:f>
          </x14:formula1>
          <xm:sqref>B28</xm:sqref>
        </x14:dataValidation>
        <x14:dataValidation type="list" allowBlank="1" showInputMessage="1" showErrorMessage="1" xr:uid="{839E9324-6F64-4F3C-BA45-AF159D288491}">
          <x14:formula1>
            <xm:f>Codes!$B$2:$B$5</xm:f>
          </x14:formula1>
          <xm:sqref>B22</xm:sqref>
        </x14:dataValidation>
        <x14:dataValidation type="list" allowBlank="1" showInputMessage="1" showErrorMessage="1" xr:uid="{ACE52E7E-105C-4277-81A0-10FA9FFCA670}">
          <x14:formula1>
            <xm:f>Codes!$C$2:$C$5</xm:f>
          </x14:formula1>
          <xm:sqref>B87:B93 B31:B33 B83:B84 B45 B48:B50 B54:B64 B67:B73 B76:B79 B39:B42</xm:sqref>
        </x14:dataValidation>
        <x14:dataValidation type="list" allowBlank="1" showInputMessage="1" showErrorMessage="1" xr:uid="{5975507D-266A-442C-8F5D-A03CED4F0719}">
          <x14:formula1>
            <xm:f>Codes!$A$2:$A$5</xm:f>
          </x14:formula1>
          <xm:sqref>B14:B18 B26:B27 B7:B10</xm:sqref>
        </x14:dataValidation>
        <x14:dataValidation type="list" allowBlank="1" showInputMessage="1" showErrorMessage="1" xr:uid="{9843C67D-C53A-4B02-8B20-CA430F53A3BF}">
          <x14:formula1>
            <xm:f>Codes!$F$2:$F$7</xm:f>
          </x14:formula1>
          <xm:sqref>B99</xm:sqref>
        </x14:dataValidation>
        <x14:dataValidation type="list" allowBlank="1" showInputMessage="1" showErrorMessage="1" xr:uid="{1CD66C3F-7FD3-4791-B438-C2EDCCA38E34}">
          <x14:formula1>
            <xm:f>Codes!$G$2:$G$4</xm:f>
          </x14:formula1>
          <xm:sqref>B100</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21F8C-AF93-4D98-8E90-FFFE5BCBCBC2}">
  <sheetPr>
    <tabColor theme="3"/>
  </sheetPr>
  <dimension ref="A1:C103"/>
  <sheetViews>
    <sheetView zoomScale="85" zoomScaleNormal="85" workbookViewId="0">
      <selection activeCell="C16" sqref="B16:C18"/>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
        <v>79</v>
      </c>
      <c r="C1" s="4"/>
    </row>
    <row r="2" spans="1:3" x14ac:dyDescent="0.3">
      <c r="A2" s="5" t="s">
        <v>531</v>
      </c>
      <c r="B2" s="47" t="s">
        <v>80</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c r="C7" s="12"/>
    </row>
    <row r="8" spans="1:3" x14ac:dyDescent="0.3">
      <c r="A8" s="13" t="s">
        <v>361</v>
      </c>
      <c r="B8" s="12"/>
      <c r="C8" s="12"/>
    </row>
    <row r="9" spans="1:3" x14ac:dyDescent="0.3">
      <c r="A9" s="13" t="s">
        <v>362</v>
      </c>
      <c r="B9" s="12" t="s">
        <v>430</v>
      </c>
      <c r="C9" s="12" t="s">
        <v>777</v>
      </c>
    </row>
    <row r="10" spans="1:3" x14ac:dyDescent="0.3">
      <c r="A10" s="13" t="s">
        <v>363</v>
      </c>
      <c r="B10" s="12" t="s">
        <v>430</v>
      </c>
      <c r="C10" s="12" t="s">
        <v>778</v>
      </c>
    </row>
    <row r="11" spans="1:3" x14ac:dyDescent="0.3">
      <c r="A11" s="36" t="s">
        <v>461</v>
      </c>
      <c r="B11" s="34" t="str">
        <f>IF(AND(B7="Yes", B8="Yes", B9="Yes", B10="Yes"), "YES",
 IF(AND(B7="No", B8="No", B9="No", B10="No"), "NO",
 "PARTIALLY"))</f>
        <v>PARTIALLY</v>
      </c>
      <c r="C11" s="14"/>
    </row>
    <row r="12" spans="1:3" x14ac:dyDescent="0.3">
      <c r="A12" s="15" t="s">
        <v>364</v>
      </c>
      <c r="B12" s="16"/>
      <c r="C12" s="16"/>
    </row>
    <row r="13" spans="1:3" x14ac:dyDescent="0.3">
      <c r="A13" s="17" t="s">
        <v>462</v>
      </c>
      <c r="B13" s="33" t="s">
        <v>457</v>
      </c>
      <c r="C13" s="33" t="s">
        <v>458</v>
      </c>
    </row>
    <row r="14" spans="1:3" x14ac:dyDescent="0.3">
      <c r="A14" s="18" t="s">
        <v>463</v>
      </c>
      <c r="B14" s="12" t="s">
        <v>441</v>
      </c>
      <c r="C14" s="12" t="s">
        <v>599</v>
      </c>
    </row>
    <row r="15" spans="1:3" x14ac:dyDescent="0.3">
      <c r="A15" s="18" t="s">
        <v>464</v>
      </c>
      <c r="B15" s="12" t="s">
        <v>430</v>
      </c>
      <c r="C15" s="12" t="s">
        <v>599</v>
      </c>
    </row>
    <row r="16" spans="1:3" ht="39.6" x14ac:dyDescent="0.3">
      <c r="A16" s="19" t="s">
        <v>465</v>
      </c>
      <c r="B16" s="59" t="s">
        <v>441</v>
      </c>
      <c r="C16" s="59" t="s">
        <v>776</v>
      </c>
    </row>
    <row r="17" spans="1:3" x14ac:dyDescent="0.3">
      <c r="A17" s="18" t="s">
        <v>466</v>
      </c>
      <c r="B17" s="59" t="s">
        <v>441</v>
      </c>
      <c r="C17" s="59"/>
    </row>
    <row r="18" spans="1:3" x14ac:dyDescent="0.3">
      <c r="A18" s="18" t="s">
        <v>467</v>
      </c>
      <c r="B18" s="59" t="s">
        <v>441</v>
      </c>
      <c r="C18" s="59"/>
    </row>
    <row r="19" spans="1:3" x14ac:dyDescent="0.3">
      <c r="A19" s="36" t="s">
        <v>468</v>
      </c>
      <c r="B19" s="34" t="str">
        <f>IF(AND(B14="Yes", B15="Yes", B16="Yes", B17="Yes", B18="Yes"), "YES",
 IF(AND(B16="Yes", B17="Yes"), "PARTIALLY",
 "NO"))</f>
        <v>NO</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s="12" t="s">
        <v>599</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c r="C25" s="33"/>
    </row>
    <row r="26" spans="1:3" x14ac:dyDescent="0.3">
      <c r="A26" s="74" t="s">
        <v>471</v>
      </c>
      <c r="B26" s="111"/>
      <c r="C26" s="59"/>
    </row>
    <row r="27" spans="1:3" x14ac:dyDescent="0.3">
      <c r="A27" s="13" t="s">
        <v>377</v>
      </c>
      <c r="B27" s="111"/>
      <c r="C27" s="51"/>
    </row>
    <row r="28" spans="1:3" x14ac:dyDescent="0.3">
      <c r="A28" s="13" t="s">
        <v>378</v>
      </c>
      <c r="B28" s="12"/>
      <c r="C28" s="12"/>
    </row>
    <row r="29" spans="1:3" x14ac:dyDescent="0.3">
      <c r="A29" s="36" t="s">
        <v>472</v>
      </c>
      <c r="B29" s="14" t="str">
        <f>IF(
    AND(TRIM(B26)="Yes", TRIM(B27)="Yes"),
    IF(
        OR(
            TRIM(B28)="Yes",
            TRIM(B28)="Not Applicable"
        ),
        "YES",
        IF(TRIM(B28)="", "PARTIALLY", "NO")
    ),
    IF(
        OR(
            AND(TRIM(B26)="Yes", TRIM(B27)="Partially"),
            AND(TRIM(B26)="Partially", TRIM(B27)="Yes")
        ),
        "PARTIALLY",
        "NO"
    )
)</f>
        <v>NO</v>
      </c>
      <c r="C29" s="14"/>
    </row>
    <row r="30" spans="1:3" x14ac:dyDescent="0.3">
      <c r="A30" s="15" t="s">
        <v>379</v>
      </c>
      <c r="B30" s="21" t="s">
        <v>457</v>
      </c>
      <c r="C30" s="21" t="s">
        <v>458</v>
      </c>
    </row>
    <row r="31" spans="1:3" x14ac:dyDescent="0.3">
      <c r="A31" s="75" t="s">
        <v>473</v>
      </c>
      <c r="B31" s="111"/>
      <c r="C31" s="111"/>
    </row>
    <row r="32" spans="1:3" x14ac:dyDescent="0.3">
      <c r="A32" s="38" t="s">
        <v>382</v>
      </c>
      <c r="B32" s="111"/>
      <c r="C32" s="59"/>
    </row>
    <row r="33" spans="1:3" ht="39.6" x14ac:dyDescent="0.3">
      <c r="A33" s="22" t="s">
        <v>474</v>
      </c>
      <c r="B33" s="59"/>
      <c r="C33" s="59"/>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c r="C39" s="12"/>
    </row>
    <row r="40" spans="1:3" x14ac:dyDescent="0.3">
      <c r="A40" s="74" t="s">
        <v>479</v>
      </c>
      <c r="B40" s="12"/>
      <c r="C40" s="12"/>
    </row>
    <row r="41" spans="1:3" x14ac:dyDescent="0.3">
      <c r="A41" s="74" t="s">
        <v>480</v>
      </c>
      <c r="B41" s="12"/>
      <c r="C41" s="51"/>
    </row>
    <row r="42" spans="1:3" x14ac:dyDescent="0.3">
      <c r="A42" s="74" t="s">
        <v>481</v>
      </c>
      <c r="B42" s="12"/>
      <c r="C42" s="51"/>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12"/>
      <c r="C48" s="12"/>
    </row>
    <row r="49" spans="1:3" ht="26.4" x14ac:dyDescent="0.3">
      <c r="A49" s="78" t="s">
        <v>485</v>
      </c>
      <c r="B49" s="12"/>
      <c r="C49" s="12"/>
    </row>
    <row r="50" spans="1:3" x14ac:dyDescent="0.3">
      <c r="A50" s="78" t="s">
        <v>486</v>
      </c>
      <c r="B50" s="12"/>
      <c r="C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c r="C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Can't tell</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11"/>
      <c r="C79" s="111"/>
    </row>
    <row r="80" spans="1:3" x14ac:dyDescent="0.3">
      <c r="A80" s="43" t="s">
        <v>514</v>
      </c>
      <c r="B80" s="14" t="str">
        <f>IF(OR(B79="Not applicable",B79="YES"),
   "Not applicable",
   IF(B76="Yes",
      "Unit of analysis errors addressed",
      IF(OR(B77="Yes", B78="Yes"),
         "Unit of analysis errors not addressed",
         "Can't tell")))</f>
        <v>Can't tell</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c r="C83" s="12"/>
    </row>
    <row r="84" spans="1:3" x14ac:dyDescent="0.3">
      <c r="A84" s="78" t="s">
        <v>517</v>
      </c>
      <c r="B84" s="12"/>
      <c r="C84" s="12"/>
    </row>
    <row r="85" spans="1:3" x14ac:dyDescent="0.3">
      <c r="A85" s="81"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74" t="s">
        <v>519</v>
      </c>
      <c r="B87" s="12"/>
      <c r="C87" s="12"/>
    </row>
    <row r="88" spans="1:3" x14ac:dyDescent="0.3">
      <c r="A88" s="74" t="s">
        <v>520</v>
      </c>
      <c r="B88" s="12"/>
      <c r="C88" s="12"/>
    </row>
    <row r="89" spans="1:3" x14ac:dyDescent="0.3">
      <c r="A89" s="28" t="s">
        <v>521</v>
      </c>
      <c r="B89" s="12"/>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NO</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51"/>
    </row>
    <row r="97" spans="1:3" x14ac:dyDescent="0.3">
      <c r="A97" s="288" t="s">
        <v>527</v>
      </c>
      <c r="B97" s="288"/>
      <c r="C97" s="288"/>
    </row>
    <row r="98" spans="1:3" x14ac:dyDescent="0.3">
      <c r="A98" s="85" t="s">
        <v>586</v>
      </c>
      <c r="B98" s="32" t="s">
        <v>457</v>
      </c>
      <c r="C98" s="32" t="s">
        <v>458</v>
      </c>
    </row>
    <row r="99" spans="1:3" x14ac:dyDescent="0.3">
      <c r="A99" s="15" t="s">
        <v>418</v>
      </c>
      <c r="B99" s="83"/>
      <c r="C99" s="83"/>
    </row>
    <row r="100" spans="1:3" x14ac:dyDescent="0.3">
      <c r="A100" s="15" t="s">
        <v>419</v>
      </c>
      <c r="B100" s="83"/>
      <c r="C100" s="114"/>
    </row>
    <row r="101" spans="1:3" ht="15.6" customHeight="1" x14ac:dyDescent="0.3">
      <c r="A101" s="85" t="s">
        <v>421</v>
      </c>
      <c r="B101" s="32" t="s">
        <v>457</v>
      </c>
      <c r="C101" s="32" t="s">
        <v>458</v>
      </c>
    </row>
    <row r="102" spans="1:3" ht="46.8" x14ac:dyDescent="0.3">
      <c r="A102" s="82" t="s">
        <v>566</v>
      </c>
      <c r="B102" s="56" t="s">
        <v>432</v>
      </c>
      <c r="C102" s="56"/>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36 B34 B43 B74 B80:B81 B85 B94 B96 B29" xr:uid="{EFFDBCC4-7E95-4A88-A41E-BB0F5081C513}"/>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B1466644-9D19-48EB-BF84-0345819261F7}">
          <x14:formula1>
            <xm:f>Codes!$G$2:$G$4</xm:f>
          </x14:formula1>
          <xm:sqref>B100</xm:sqref>
        </x14:dataValidation>
        <x14:dataValidation type="list" allowBlank="1" showInputMessage="1" showErrorMessage="1" xr:uid="{A2F74E21-EF16-4FCC-BBB0-920B35BD558E}">
          <x14:formula1>
            <xm:f>Codes!$F$2:$F$7</xm:f>
          </x14:formula1>
          <xm:sqref>B99</xm:sqref>
        </x14:dataValidation>
        <x14:dataValidation type="list" allowBlank="1" showInputMessage="1" showErrorMessage="1" xr:uid="{0043AE26-63F6-4CB5-9F32-B2AB2FC4D190}">
          <x14:formula1>
            <xm:f>Codes!$A$2:$A$5</xm:f>
          </x14:formula1>
          <xm:sqref>B14:B18 B26:B27 B7:B10</xm:sqref>
        </x14:dataValidation>
        <x14:dataValidation type="list" allowBlank="1" showInputMessage="1" showErrorMessage="1" xr:uid="{50826C7D-70E6-4F43-9616-963D3DBB539F}">
          <x14:formula1>
            <xm:f>Codes!$C$2:$C$5</xm:f>
          </x14:formula1>
          <xm:sqref>B87:B93 B31:B33 B83:B84 B45 B48:B50 B54:B64 B67:B73 B76:B79 B39:B42</xm:sqref>
        </x14:dataValidation>
        <x14:dataValidation type="list" allowBlank="1" showInputMessage="1" showErrorMessage="1" xr:uid="{9C8763DD-396C-4C61-AA3D-8D07543CED79}">
          <x14:formula1>
            <xm:f>Codes!$B$2:$B$5</xm:f>
          </x14:formula1>
          <xm:sqref>B22</xm:sqref>
        </x14:dataValidation>
        <x14:dataValidation type="list" allowBlank="1" showInputMessage="1" showErrorMessage="1" xr:uid="{F90DB527-426D-443F-A182-A19A07438366}">
          <x14:formula1>
            <xm:f>Codes!$C$2:$C$6</xm:f>
          </x14:formula1>
          <xm:sqref>B28</xm:sqref>
        </x14:dataValidation>
        <x14:dataValidation type="list" allowBlank="1" showInputMessage="1" showErrorMessage="1" xr:uid="{A816415E-C4DA-4005-BD83-404550463DDA}">
          <x14:formula1>
            <xm:f>Codes!$E$2:$E$4</xm:f>
          </x14:formula1>
          <xm:sqref>B102</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38285-9F53-4D8F-A034-BC0BB4D34F66}">
  <sheetPr>
    <tabColor rgb="FF92D050"/>
  </sheetPr>
  <dimension ref="A1:C103"/>
  <sheetViews>
    <sheetView zoomScaleNormal="100" workbookViewId="0">
      <selection activeCell="B1" sqref="B1"/>
    </sheetView>
  </sheetViews>
  <sheetFormatPr defaultColWidth="11" defaultRowHeight="15.6" x14ac:dyDescent="0.3"/>
  <cols>
    <col min="1" max="1" width="116.8984375" customWidth="1"/>
    <col min="2" max="2" width="17.8984375" customWidth="1"/>
    <col min="3" max="3" width="91.5" customWidth="1"/>
  </cols>
  <sheetData>
    <row r="1" spans="1:3" x14ac:dyDescent="0.3">
      <c r="A1" s="3" t="s">
        <v>6</v>
      </c>
      <c r="B1" s="47" t="str">
        <f>Contents!B19</f>
        <v>Community policing does not build citizen trust in police or reduce crime in the Global South</v>
      </c>
      <c r="C1" s="4"/>
    </row>
    <row r="2" spans="1:3" x14ac:dyDescent="0.3">
      <c r="A2" s="5" t="s">
        <v>531</v>
      </c>
      <c r="B2" s="47" t="s">
        <v>52</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779</v>
      </c>
    </row>
    <row r="8" spans="1:3" x14ac:dyDescent="0.3">
      <c r="A8" s="13" t="s">
        <v>361</v>
      </c>
      <c r="B8" s="12" t="s">
        <v>430</v>
      </c>
      <c r="C8" t="s">
        <v>780</v>
      </c>
    </row>
    <row r="9" spans="1:3" x14ac:dyDescent="0.3">
      <c r="A9" s="13" t="s">
        <v>362</v>
      </c>
      <c r="B9" s="12" t="s">
        <v>430</v>
      </c>
      <c r="C9" s="12" t="s">
        <v>781</v>
      </c>
    </row>
    <row r="10" spans="1:3" x14ac:dyDescent="0.3">
      <c r="A10" s="13" t="s">
        <v>363</v>
      </c>
      <c r="B10" s="12" t="s">
        <v>430</v>
      </c>
      <c r="C10" s="12" t="s">
        <v>782</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2" t="s">
        <v>430</v>
      </c>
      <c r="C14" s="12"/>
    </row>
    <row r="15" spans="1:3" x14ac:dyDescent="0.3">
      <c r="A15" s="18" t="s">
        <v>464</v>
      </c>
      <c r="B15" s="12" t="s">
        <v>430</v>
      </c>
      <c r="C15" s="12" t="s">
        <v>783</v>
      </c>
    </row>
    <row r="16" spans="1:3" ht="39.6" x14ac:dyDescent="0.3">
      <c r="A16" s="19" t="s">
        <v>465</v>
      </c>
      <c r="B16" s="12" t="s">
        <v>435</v>
      </c>
      <c r="C16" s="12"/>
    </row>
    <row r="17" spans="1:3" x14ac:dyDescent="0.3">
      <c r="A17" s="18" t="s">
        <v>466</v>
      </c>
      <c r="B17" s="12" t="s">
        <v>441</v>
      </c>
      <c r="C17" s="12"/>
    </row>
    <row r="18" spans="1:3" x14ac:dyDescent="0.3">
      <c r="A18" s="18" t="s">
        <v>467</v>
      </c>
      <c r="B18" s="12" t="s">
        <v>430</v>
      </c>
    </row>
    <row r="19" spans="1:3" x14ac:dyDescent="0.3">
      <c r="A19" s="36" t="s">
        <v>468</v>
      </c>
      <c r="B19" s="108" t="str">
        <f>IF(AND(B14="Yes", B15="Yes", B16="Yes", B17="Yes", B18="Yes"), "YES",
 IF(AND(B16="Yes", B17="Yes"), "PARTIALLY",
 "NO"))</f>
        <v>NO</v>
      </c>
      <c r="C19" s="108" t="s">
        <v>592</v>
      </c>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c r="C22" s="12"/>
    </row>
    <row r="23" spans="1:3" x14ac:dyDescent="0.3">
      <c r="A23" s="36" t="s">
        <v>470</v>
      </c>
      <c r="B23" s="34" t="str">
        <f>IF(AND(B22="Yes"), "YES",
 IF(AND(B22="Can't tell"), "CAN'T TELL",
 "NO"))</f>
        <v>NO</v>
      </c>
      <c r="C23" s="14"/>
    </row>
    <row r="24" spans="1:3" x14ac:dyDescent="0.3">
      <c r="A24" s="15" t="s">
        <v>374</v>
      </c>
      <c r="B24" s="16"/>
      <c r="C24" s="16"/>
    </row>
    <row r="25" spans="1:3" x14ac:dyDescent="0.3">
      <c r="A25" s="20" t="s">
        <v>456</v>
      </c>
      <c r="B25" s="33" t="s">
        <v>457</v>
      </c>
      <c r="C25" s="33" t="s">
        <v>458</v>
      </c>
    </row>
    <row r="26" spans="1:3" x14ac:dyDescent="0.3">
      <c r="A26" s="74" t="s">
        <v>471</v>
      </c>
      <c r="B26" s="12"/>
    </row>
    <row r="27" spans="1:3" x14ac:dyDescent="0.3">
      <c r="A27" s="13" t="s">
        <v>377</v>
      </c>
      <c r="B27" s="12"/>
      <c r="C27" s="12"/>
    </row>
    <row r="28" spans="1:3" x14ac:dyDescent="0.3">
      <c r="A28" s="13" t="s">
        <v>378</v>
      </c>
      <c r="B28" s="12"/>
      <c r="C28" s="12"/>
    </row>
    <row r="29" spans="1:3" x14ac:dyDescent="0.3">
      <c r="A29" s="36" t="s">
        <v>472</v>
      </c>
      <c r="B29" s="14" t="str">
        <f>IF(
    AND(TRIM(B26)="Yes", TRIM(B27)="Yes"),
    IF(
        OR(
            TRIM(B28)="Yes",
            TRIM(B28)="Not Applicable"
        ),
        "YES",
        IF(TRIM(B28)="", "PARTIALLY", "NO")
    ),
    IF(
        OR(
            AND(TRIM(B26)="Yes", TRIM(B27)="Partially"),
            AND(TRIM(B26)="Partially", TRIM(B27)="Yes")
        ),
        "PARTIALLY",
        "NO"
    )
)</f>
        <v>NO</v>
      </c>
      <c r="C29" s="14"/>
    </row>
    <row r="30" spans="1:3" x14ac:dyDescent="0.3">
      <c r="A30" s="15" t="s">
        <v>379</v>
      </c>
      <c r="B30" s="21" t="s">
        <v>457</v>
      </c>
      <c r="C30" s="21" t="s">
        <v>458</v>
      </c>
    </row>
    <row r="31" spans="1:3" x14ac:dyDescent="0.3">
      <c r="A31" s="75" t="s">
        <v>473</v>
      </c>
      <c r="B31" s="12"/>
      <c r="C31" s="107"/>
    </row>
    <row r="32" spans="1:3" x14ac:dyDescent="0.3">
      <c r="A32" s="38" t="s">
        <v>382</v>
      </c>
      <c r="B32" s="12"/>
      <c r="C32" s="12"/>
    </row>
    <row r="33" spans="1:3" ht="39.6" x14ac:dyDescent="0.3">
      <c r="A33" s="22" t="s">
        <v>474</v>
      </c>
      <c r="B33" s="12"/>
      <c r="C33" s="12"/>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row>
    <row r="40" spans="1:3" x14ac:dyDescent="0.3">
      <c r="A40" s="74" t="s">
        <v>479</v>
      </c>
      <c r="B40" s="12"/>
    </row>
    <row r="41" spans="1:3" x14ac:dyDescent="0.3">
      <c r="A41" s="74" t="s">
        <v>480</v>
      </c>
      <c r="B41" s="12"/>
      <c r="C41" s="12"/>
    </row>
    <row r="42" spans="1:3" x14ac:dyDescent="0.3">
      <c r="A42" s="74" t="s">
        <v>481</v>
      </c>
      <c r="B42" s="12"/>
      <c r="C42" s="12"/>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12"/>
    </row>
    <row r="49" spans="1:3" ht="26.4" x14ac:dyDescent="0.3">
      <c r="A49" s="78" t="s">
        <v>485</v>
      </c>
      <c r="B49" s="12"/>
    </row>
    <row r="50" spans="1:3" x14ac:dyDescent="0.3">
      <c r="A50" s="78" t="s">
        <v>486</v>
      </c>
      <c r="B50" s="12"/>
      <c r="C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c r="C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Can't tell</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2"/>
      <c r="C79" s="12"/>
    </row>
    <row r="80" spans="1:3" x14ac:dyDescent="0.3">
      <c r="A80" s="43" t="s">
        <v>514</v>
      </c>
      <c r="B80" s="14" t="str">
        <f>IF(OR(B79="Not applicable",B79="YES"),
   "Not applicable",
   IF(B76="Yes",
      "Unit of analysis errors addressed",
      IF(OR(B77="Yes", B78="Yes"),
         "Unit of analysis errors not addressed",
         "Can't tell")))</f>
        <v>Can't tell</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c r="C83" s="12"/>
    </row>
    <row r="84" spans="1:3" x14ac:dyDescent="0.3">
      <c r="A84" s="78" t="s">
        <v>517</v>
      </c>
      <c r="B84" s="12"/>
      <c r="C84" s="52"/>
    </row>
    <row r="85" spans="1:3" x14ac:dyDescent="0.3">
      <c r="A85" s="81"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74" t="s">
        <v>519</v>
      </c>
      <c r="B87" s="12"/>
      <c r="C87" s="12"/>
    </row>
    <row r="88" spans="1:3" x14ac:dyDescent="0.3">
      <c r="A88" s="74" t="s">
        <v>520</v>
      </c>
      <c r="B88" s="12"/>
      <c r="C88" s="12"/>
    </row>
    <row r="89" spans="1:3" x14ac:dyDescent="0.3">
      <c r="A89" s="28" t="s">
        <v>521</v>
      </c>
      <c r="B89" s="12"/>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NO</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12"/>
    </row>
    <row r="97" spans="1:3" x14ac:dyDescent="0.3">
      <c r="A97" s="288" t="s">
        <v>527</v>
      </c>
      <c r="B97" s="288"/>
      <c r="C97" s="288"/>
    </row>
    <row r="98" spans="1:3" x14ac:dyDescent="0.3">
      <c r="A98" s="85" t="s">
        <v>586</v>
      </c>
      <c r="B98" s="32" t="s">
        <v>457</v>
      </c>
      <c r="C98" s="32" t="s">
        <v>458</v>
      </c>
    </row>
    <row r="99" spans="1:3" x14ac:dyDescent="0.3">
      <c r="A99" s="15" t="s">
        <v>418</v>
      </c>
      <c r="B99" s="83"/>
      <c r="C99" s="83"/>
    </row>
    <row r="100" spans="1:3" x14ac:dyDescent="0.3">
      <c r="A100" s="15" t="s">
        <v>419</v>
      </c>
      <c r="B100" s="83"/>
      <c r="C100" s="83"/>
    </row>
    <row r="101" spans="1:3" ht="15.6" customHeight="1" x14ac:dyDescent="0.3">
      <c r="A101" s="85" t="s">
        <v>421</v>
      </c>
      <c r="B101" s="32" t="s">
        <v>457</v>
      </c>
      <c r="C101" s="32" t="s">
        <v>458</v>
      </c>
    </row>
    <row r="102" spans="1:3" ht="46.8" x14ac:dyDescent="0.3">
      <c r="A102" s="82" t="s">
        <v>566</v>
      </c>
      <c r="B102" s="56" t="s">
        <v>432</v>
      </c>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36 B85 B94 B96 B80:B81" xr:uid="{9710AAF8-F4A8-43DD-A8BB-9E77C64AC5E6}"/>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748E132C-7E93-4014-ACD4-2FE0D866C2E3}">
          <x14:formula1>
            <xm:f>Codes!$E$2:$E$4</xm:f>
          </x14:formula1>
          <xm:sqref>B102</xm:sqref>
        </x14:dataValidation>
        <x14:dataValidation type="list" allowBlank="1" showInputMessage="1" showErrorMessage="1" xr:uid="{3A92E8A5-48EB-4169-B498-2A8E66512714}">
          <x14:formula1>
            <xm:f>Codes!$C$2:$C$6</xm:f>
          </x14:formula1>
          <xm:sqref>B28</xm:sqref>
        </x14:dataValidation>
        <x14:dataValidation type="list" allowBlank="1" showInputMessage="1" showErrorMessage="1" xr:uid="{56EC372C-CC9A-4BE5-B854-3ABC4D0F96F9}">
          <x14:formula1>
            <xm:f>Codes!$B$2:$B$5</xm:f>
          </x14:formula1>
          <xm:sqref>B22</xm:sqref>
        </x14:dataValidation>
        <x14:dataValidation type="list" allowBlank="1" showInputMessage="1" showErrorMessage="1" xr:uid="{9E82001C-B9F1-4881-82EE-7BD9BFD32528}">
          <x14:formula1>
            <xm:f>Codes!$C$2:$C$5</xm:f>
          </x14:formula1>
          <xm:sqref>B83:B84 B31:B33 B39:B42 B45 B48:B50 B54:B64 B67:B73 B76:B79 B87:B93</xm:sqref>
        </x14:dataValidation>
        <x14:dataValidation type="list" allowBlank="1" showInputMessage="1" showErrorMessage="1" xr:uid="{7F613B6E-F535-4955-BB60-349724937B5E}">
          <x14:formula1>
            <xm:f>Codes!$A$2:$A$5</xm:f>
          </x14:formula1>
          <xm:sqref>B7:B10 B26:B27 B14:B18</xm:sqref>
        </x14:dataValidation>
        <x14:dataValidation type="list" allowBlank="1" showInputMessage="1" showErrorMessage="1" xr:uid="{AFBC1F61-810F-4FCE-A33C-F397E004ACA2}">
          <x14:formula1>
            <xm:f>Codes!$F$2:$F$7</xm:f>
          </x14:formula1>
          <xm:sqref>B99</xm:sqref>
        </x14:dataValidation>
        <x14:dataValidation type="list" allowBlank="1" showInputMessage="1" showErrorMessage="1" xr:uid="{68E52FB2-9868-447C-A768-8DC5F5F1825F}">
          <x14:formula1>
            <xm:f>Codes!$G$2:$G$4</xm:f>
          </x14:formula1>
          <xm:sqref>B100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5DFF3-CD1D-46C3-BE43-8B22495BFDBC}">
  <dimension ref="A1:L257"/>
  <sheetViews>
    <sheetView topLeftCell="A10" workbookViewId="0">
      <selection activeCell="A26" sqref="A26:G31"/>
    </sheetView>
  </sheetViews>
  <sheetFormatPr defaultColWidth="8.69921875" defaultRowHeight="15.6" x14ac:dyDescent="0.3"/>
  <cols>
    <col min="1" max="7" width="12.09765625" customWidth="1"/>
  </cols>
  <sheetData>
    <row r="1" spans="1:12" x14ac:dyDescent="0.3">
      <c r="A1" s="193" t="s">
        <v>350</v>
      </c>
      <c r="B1" s="194"/>
      <c r="C1" s="194"/>
      <c r="D1" s="194"/>
      <c r="E1" s="194"/>
      <c r="F1" s="194"/>
      <c r="G1" s="195"/>
      <c r="J1" s="73" t="s">
        <v>351</v>
      </c>
      <c r="K1" s="73" t="s">
        <v>352</v>
      </c>
      <c r="L1" s="73" t="s">
        <v>353</v>
      </c>
    </row>
    <row r="2" spans="1:12" x14ac:dyDescent="0.3">
      <c r="A2" s="196"/>
      <c r="B2" s="197"/>
      <c r="C2" s="197"/>
      <c r="D2" s="197"/>
      <c r="E2" s="197"/>
      <c r="F2" s="197"/>
      <c r="G2" s="198"/>
      <c r="J2" t="s">
        <v>46</v>
      </c>
      <c r="K2" t="s">
        <v>46</v>
      </c>
      <c r="L2" t="s">
        <v>46</v>
      </c>
    </row>
    <row r="3" spans="1:12" x14ac:dyDescent="0.3">
      <c r="A3" s="196"/>
      <c r="B3" s="197"/>
      <c r="C3" s="197"/>
      <c r="D3" s="197"/>
      <c r="E3" s="197"/>
      <c r="F3" s="197"/>
      <c r="G3" s="198"/>
      <c r="J3" t="s">
        <v>46</v>
      </c>
      <c r="K3" t="s">
        <v>20</v>
      </c>
      <c r="L3" t="s">
        <v>20</v>
      </c>
    </row>
    <row r="4" spans="1:12" x14ac:dyDescent="0.3">
      <c r="A4" s="199" t="s">
        <v>354</v>
      </c>
      <c r="B4" s="200"/>
      <c r="C4" s="200"/>
      <c r="D4" s="200"/>
      <c r="E4" s="200"/>
      <c r="F4" s="200"/>
      <c r="G4" s="201"/>
      <c r="J4" t="s">
        <v>46</v>
      </c>
      <c r="K4" t="s">
        <v>16</v>
      </c>
      <c r="L4" t="s">
        <v>16</v>
      </c>
    </row>
    <row r="5" spans="1:12" x14ac:dyDescent="0.3">
      <c r="A5" s="199"/>
      <c r="B5" s="200"/>
      <c r="C5" s="200"/>
      <c r="D5" s="200"/>
      <c r="E5" s="200"/>
      <c r="F5" s="200"/>
      <c r="G5" s="201"/>
      <c r="J5" t="s">
        <v>20</v>
      </c>
      <c r="K5" t="s">
        <v>46</v>
      </c>
      <c r="L5" t="s">
        <v>20</v>
      </c>
    </row>
    <row r="6" spans="1:12" x14ac:dyDescent="0.3">
      <c r="A6" s="202" t="s">
        <v>355</v>
      </c>
      <c r="B6" s="203"/>
      <c r="C6" s="203"/>
      <c r="D6" s="203"/>
      <c r="E6" s="203"/>
      <c r="F6" s="203"/>
      <c r="G6" s="204"/>
      <c r="J6" t="s">
        <v>20</v>
      </c>
      <c r="K6" t="s">
        <v>20</v>
      </c>
      <c r="L6" t="s">
        <v>20</v>
      </c>
    </row>
    <row r="7" spans="1:12" x14ac:dyDescent="0.3">
      <c r="A7" s="205" t="s">
        <v>356</v>
      </c>
      <c r="B7" s="206"/>
      <c r="C7" s="206"/>
      <c r="D7" s="206"/>
      <c r="E7" s="206"/>
      <c r="F7" s="206"/>
      <c r="G7" s="207"/>
      <c r="J7" t="s">
        <v>20</v>
      </c>
      <c r="K7" t="s">
        <v>16</v>
      </c>
      <c r="L7" t="s">
        <v>16</v>
      </c>
    </row>
    <row r="8" spans="1:12" x14ac:dyDescent="0.3">
      <c r="A8" s="208" t="s">
        <v>357</v>
      </c>
      <c r="B8" s="209"/>
      <c r="C8" s="209"/>
      <c r="D8" s="209"/>
      <c r="E8" s="209"/>
      <c r="F8" s="209"/>
      <c r="G8" s="210"/>
      <c r="J8" t="s">
        <v>16</v>
      </c>
      <c r="K8" t="s">
        <v>46</v>
      </c>
      <c r="L8" t="s">
        <v>16</v>
      </c>
    </row>
    <row r="9" spans="1:12" x14ac:dyDescent="0.3">
      <c r="A9" s="190" t="s">
        <v>358</v>
      </c>
      <c r="B9" s="191"/>
      <c r="C9" s="191"/>
      <c r="D9" s="191"/>
      <c r="E9" s="191"/>
      <c r="F9" s="191"/>
      <c r="G9" s="192"/>
      <c r="J9" t="s">
        <v>16</v>
      </c>
      <c r="K9" t="s">
        <v>20</v>
      </c>
      <c r="L9" t="s">
        <v>16</v>
      </c>
    </row>
    <row r="10" spans="1:12" x14ac:dyDescent="0.3">
      <c r="A10" s="190"/>
      <c r="B10" s="191"/>
      <c r="C10" s="191"/>
      <c r="D10" s="191"/>
      <c r="E10" s="191"/>
      <c r="F10" s="191"/>
      <c r="G10" s="192"/>
      <c r="J10" t="s">
        <v>16</v>
      </c>
      <c r="K10" t="s">
        <v>16</v>
      </c>
      <c r="L10" t="s">
        <v>16</v>
      </c>
    </row>
    <row r="11" spans="1:12" x14ac:dyDescent="0.3">
      <c r="A11" s="190" t="s">
        <v>359</v>
      </c>
      <c r="B11" s="191"/>
      <c r="C11" s="191"/>
      <c r="D11" s="191"/>
      <c r="E11" s="191"/>
      <c r="F11" s="191"/>
      <c r="G11" s="192"/>
    </row>
    <row r="12" spans="1:12" x14ac:dyDescent="0.3">
      <c r="A12" s="190"/>
      <c r="B12" s="191"/>
      <c r="C12" s="191"/>
      <c r="D12" s="191"/>
      <c r="E12" s="191"/>
      <c r="F12" s="191"/>
      <c r="G12" s="192"/>
    </row>
    <row r="13" spans="1:12" x14ac:dyDescent="0.3">
      <c r="A13" s="214" t="s">
        <v>360</v>
      </c>
      <c r="B13" s="215"/>
      <c r="C13" s="215"/>
      <c r="D13" s="215"/>
      <c r="E13" s="215"/>
      <c r="F13" s="215"/>
      <c r="G13" s="216"/>
    </row>
    <row r="14" spans="1:12" x14ac:dyDescent="0.3">
      <c r="A14" s="214"/>
      <c r="B14" s="215"/>
      <c r="C14" s="215"/>
      <c r="D14" s="215"/>
      <c r="E14" s="215"/>
      <c r="F14" s="215"/>
      <c r="G14" s="216"/>
    </row>
    <row r="15" spans="1:12" x14ac:dyDescent="0.3">
      <c r="A15" s="214"/>
      <c r="B15" s="215"/>
      <c r="C15" s="215"/>
      <c r="D15" s="215"/>
      <c r="E15" s="215"/>
      <c r="F15" s="215"/>
      <c r="G15" s="216"/>
    </row>
    <row r="16" spans="1:12" x14ac:dyDescent="0.3">
      <c r="A16" s="217" t="s">
        <v>361</v>
      </c>
      <c r="B16" s="218"/>
      <c r="C16" s="218"/>
      <c r="D16" s="218"/>
      <c r="E16" s="218"/>
      <c r="F16" s="218"/>
      <c r="G16" s="219"/>
    </row>
    <row r="17" spans="1:7" x14ac:dyDescent="0.3">
      <c r="A17" s="217"/>
      <c r="B17" s="218"/>
      <c r="C17" s="218"/>
      <c r="D17" s="218"/>
      <c r="E17" s="218"/>
      <c r="F17" s="218"/>
      <c r="G17" s="219"/>
    </row>
    <row r="18" spans="1:7" x14ac:dyDescent="0.3">
      <c r="A18" s="217"/>
      <c r="B18" s="218"/>
      <c r="C18" s="218"/>
      <c r="D18" s="218"/>
      <c r="E18" s="218"/>
      <c r="F18" s="218"/>
      <c r="G18" s="219"/>
    </row>
    <row r="19" spans="1:7" x14ac:dyDescent="0.3">
      <c r="A19" s="217" t="s">
        <v>362</v>
      </c>
      <c r="B19" s="218"/>
      <c r="C19" s="218"/>
      <c r="D19" s="218"/>
      <c r="E19" s="218"/>
      <c r="F19" s="218"/>
      <c r="G19" s="219"/>
    </row>
    <row r="20" spans="1:7" x14ac:dyDescent="0.3">
      <c r="A20" s="217"/>
      <c r="B20" s="218"/>
      <c r="C20" s="218"/>
      <c r="D20" s="218"/>
      <c r="E20" s="218"/>
      <c r="F20" s="218"/>
      <c r="G20" s="219"/>
    </row>
    <row r="21" spans="1:7" x14ac:dyDescent="0.3">
      <c r="A21" s="217"/>
      <c r="B21" s="218"/>
      <c r="C21" s="218"/>
      <c r="D21" s="218"/>
      <c r="E21" s="218"/>
      <c r="F21" s="218"/>
      <c r="G21" s="219"/>
    </row>
    <row r="22" spans="1:7" x14ac:dyDescent="0.3">
      <c r="A22" s="217" t="s">
        <v>363</v>
      </c>
      <c r="B22" s="218"/>
      <c r="C22" s="218"/>
      <c r="D22" s="218"/>
      <c r="E22" s="218"/>
      <c r="F22" s="218"/>
      <c r="G22" s="219"/>
    </row>
    <row r="23" spans="1:7" x14ac:dyDescent="0.3">
      <c r="A23" s="217"/>
      <c r="B23" s="218"/>
      <c r="C23" s="218"/>
      <c r="D23" s="218"/>
      <c r="E23" s="218"/>
      <c r="F23" s="218"/>
      <c r="G23" s="219"/>
    </row>
    <row r="24" spans="1:7" x14ac:dyDescent="0.3">
      <c r="A24" s="220"/>
      <c r="B24" s="221"/>
      <c r="C24" s="221"/>
      <c r="D24" s="221"/>
      <c r="E24" s="221"/>
      <c r="F24" s="221"/>
      <c r="G24" s="222"/>
    </row>
    <row r="25" spans="1:7" x14ac:dyDescent="0.3">
      <c r="A25" s="223" t="s">
        <v>364</v>
      </c>
      <c r="B25" s="224"/>
      <c r="C25" s="224"/>
      <c r="D25" s="224"/>
      <c r="E25" s="224"/>
      <c r="F25" s="224"/>
      <c r="G25" s="225"/>
    </row>
    <row r="26" spans="1:7" x14ac:dyDescent="0.3">
      <c r="A26" s="226" t="s">
        <v>365</v>
      </c>
      <c r="B26" s="227"/>
      <c r="C26" s="227"/>
      <c r="D26" s="227"/>
      <c r="E26" s="227"/>
      <c r="F26" s="227"/>
      <c r="G26" s="228"/>
    </row>
    <row r="27" spans="1:7" x14ac:dyDescent="0.3">
      <c r="A27" s="226"/>
      <c r="B27" s="227"/>
      <c r="C27" s="227"/>
      <c r="D27" s="227"/>
      <c r="E27" s="227"/>
      <c r="F27" s="227"/>
      <c r="G27" s="228"/>
    </row>
    <row r="28" spans="1:7" x14ac:dyDescent="0.3">
      <c r="A28" s="226"/>
      <c r="B28" s="227"/>
      <c r="C28" s="227"/>
      <c r="D28" s="227"/>
      <c r="E28" s="227"/>
      <c r="F28" s="227"/>
      <c r="G28" s="228"/>
    </row>
    <row r="29" spans="1:7" x14ac:dyDescent="0.3">
      <c r="A29" s="226"/>
      <c r="B29" s="227"/>
      <c r="C29" s="227"/>
      <c r="D29" s="227"/>
      <c r="E29" s="227"/>
      <c r="F29" s="227"/>
      <c r="G29" s="228"/>
    </row>
    <row r="30" spans="1:7" x14ac:dyDescent="0.3">
      <c r="A30" s="226"/>
      <c r="B30" s="227"/>
      <c r="C30" s="227"/>
      <c r="D30" s="227"/>
      <c r="E30" s="227"/>
      <c r="F30" s="227"/>
      <c r="G30" s="228"/>
    </row>
    <row r="31" spans="1:7" x14ac:dyDescent="0.3">
      <c r="A31" s="226"/>
      <c r="B31" s="227"/>
      <c r="C31" s="227"/>
      <c r="D31" s="227"/>
      <c r="E31" s="227"/>
      <c r="F31" s="227"/>
      <c r="G31" s="228"/>
    </row>
    <row r="32" spans="1:7" x14ac:dyDescent="0.3">
      <c r="A32" s="226" t="s">
        <v>359</v>
      </c>
      <c r="B32" s="227"/>
      <c r="C32" s="227"/>
      <c r="D32" s="227"/>
      <c r="E32" s="227"/>
      <c r="F32" s="227"/>
      <c r="G32" s="228"/>
    </row>
    <row r="33" spans="1:7" x14ac:dyDescent="0.3">
      <c r="A33" s="226"/>
      <c r="B33" s="227"/>
      <c r="C33" s="227"/>
      <c r="D33" s="227"/>
      <c r="E33" s="227"/>
      <c r="F33" s="227"/>
      <c r="G33" s="228"/>
    </row>
    <row r="34" spans="1:7" x14ac:dyDescent="0.3">
      <c r="A34" s="211" t="s">
        <v>366</v>
      </c>
      <c r="B34" s="212"/>
      <c r="C34" s="212"/>
      <c r="D34" s="212"/>
      <c r="E34" s="212"/>
      <c r="F34" s="212"/>
      <c r="G34" s="213"/>
    </row>
    <row r="35" spans="1:7" x14ac:dyDescent="0.3">
      <c r="A35" s="211"/>
      <c r="B35" s="212"/>
      <c r="C35" s="212"/>
      <c r="D35" s="212"/>
      <c r="E35" s="212"/>
      <c r="F35" s="212"/>
      <c r="G35" s="213"/>
    </row>
    <row r="36" spans="1:7" x14ac:dyDescent="0.3">
      <c r="A36" s="211"/>
      <c r="B36" s="212"/>
      <c r="C36" s="212"/>
      <c r="D36" s="212"/>
      <c r="E36" s="212"/>
      <c r="F36" s="212"/>
      <c r="G36" s="213"/>
    </row>
    <row r="37" spans="1:7" x14ac:dyDescent="0.3">
      <c r="A37" s="211" t="s">
        <v>367</v>
      </c>
      <c r="B37" s="212"/>
      <c r="C37" s="212"/>
      <c r="D37" s="212"/>
      <c r="E37" s="212"/>
      <c r="F37" s="212"/>
      <c r="G37" s="213"/>
    </row>
    <row r="38" spans="1:7" x14ac:dyDescent="0.3">
      <c r="A38" s="211"/>
      <c r="B38" s="212"/>
      <c r="C38" s="212"/>
      <c r="D38" s="212"/>
      <c r="E38" s="212"/>
      <c r="F38" s="212"/>
      <c r="G38" s="213"/>
    </row>
    <row r="39" spans="1:7" x14ac:dyDescent="0.3">
      <c r="A39" s="211"/>
      <c r="B39" s="212"/>
      <c r="C39" s="212"/>
      <c r="D39" s="212"/>
      <c r="E39" s="212"/>
      <c r="F39" s="212"/>
      <c r="G39" s="213"/>
    </row>
    <row r="40" spans="1:7" x14ac:dyDescent="0.3">
      <c r="A40" s="229" t="s">
        <v>368</v>
      </c>
      <c r="B40" s="230"/>
      <c r="C40" s="230"/>
      <c r="D40" s="230"/>
      <c r="E40" s="230"/>
      <c r="F40" s="230"/>
      <c r="G40" s="231"/>
    </row>
    <row r="41" spans="1:7" x14ac:dyDescent="0.3">
      <c r="A41" s="229"/>
      <c r="B41" s="230"/>
      <c r="C41" s="230"/>
      <c r="D41" s="230"/>
      <c r="E41" s="230"/>
      <c r="F41" s="230"/>
      <c r="G41" s="231"/>
    </row>
    <row r="42" spans="1:7" x14ac:dyDescent="0.3">
      <c r="A42" s="229"/>
      <c r="B42" s="230"/>
      <c r="C42" s="230"/>
      <c r="D42" s="230"/>
      <c r="E42" s="230"/>
      <c r="F42" s="230"/>
      <c r="G42" s="231"/>
    </row>
    <row r="43" spans="1:7" x14ac:dyDescent="0.3">
      <c r="A43" s="211" t="s">
        <v>369</v>
      </c>
      <c r="B43" s="212"/>
      <c r="C43" s="212"/>
      <c r="D43" s="212"/>
      <c r="E43" s="212"/>
      <c r="F43" s="212"/>
      <c r="G43" s="213"/>
    </row>
    <row r="44" spans="1:7" x14ac:dyDescent="0.3">
      <c r="A44" s="211"/>
      <c r="B44" s="212"/>
      <c r="C44" s="212"/>
      <c r="D44" s="212"/>
      <c r="E44" s="212"/>
      <c r="F44" s="212"/>
      <c r="G44" s="213"/>
    </row>
    <row r="45" spans="1:7" x14ac:dyDescent="0.3">
      <c r="A45" s="211"/>
      <c r="B45" s="212"/>
      <c r="C45" s="212"/>
      <c r="D45" s="212"/>
      <c r="E45" s="212"/>
      <c r="F45" s="212"/>
      <c r="G45" s="213"/>
    </row>
    <row r="46" spans="1:7" x14ac:dyDescent="0.3">
      <c r="A46" s="211" t="s">
        <v>370</v>
      </c>
      <c r="B46" s="212"/>
      <c r="C46" s="212"/>
      <c r="D46" s="212"/>
      <c r="E46" s="212"/>
      <c r="F46" s="212"/>
      <c r="G46" s="213"/>
    </row>
    <row r="47" spans="1:7" x14ac:dyDescent="0.3">
      <c r="A47" s="211"/>
      <c r="B47" s="212"/>
      <c r="C47" s="212"/>
      <c r="D47" s="212"/>
      <c r="E47" s="212"/>
      <c r="F47" s="212"/>
      <c r="G47" s="213"/>
    </row>
    <row r="48" spans="1:7" x14ac:dyDescent="0.3">
      <c r="A48" s="235"/>
      <c r="B48" s="236"/>
      <c r="C48" s="236"/>
      <c r="D48" s="236"/>
      <c r="E48" s="236"/>
      <c r="F48" s="236"/>
      <c r="G48" s="237"/>
    </row>
    <row r="49" spans="1:7" x14ac:dyDescent="0.3">
      <c r="A49" s="208" t="s">
        <v>371</v>
      </c>
      <c r="B49" s="209"/>
      <c r="C49" s="209"/>
      <c r="D49" s="209"/>
      <c r="E49" s="209"/>
      <c r="F49" s="209"/>
      <c r="G49" s="210"/>
    </row>
    <row r="50" spans="1:7" x14ac:dyDescent="0.3">
      <c r="A50" s="190" t="s">
        <v>372</v>
      </c>
      <c r="B50" s="191"/>
      <c r="C50" s="191"/>
      <c r="D50" s="191"/>
      <c r="E50" s="191"/>
      <c r="F50" s="191"/>
      <c r="G50" s="192"/>
    </row>
    <row r="51" spans="1:7" x14ac:dyDescent="0.3">
      <c r="A51" s="190"/>
      <c r="B51" s="191"/>
      <c r="C51" s="191"/>
      <c r="D51" s="191"/>
      <c r="E51" s="191"/>
      <c r="F51" s="191"/>
      <c r="G51" s="192"/>
    </row>
    <row r="52" spans="1:7" x14ac:dyDescent="0.3">
      <c r="A52" s="190" t="s">
        <v>359</v>
      </c>
      <c r="B52" s="191"/>
      <c r="C52" s="191"/>
      <c r="D52" s="191"/>
      <c r="E52" s="191"/>
      <c r="F52" s="191"/>
      <c r="G52" s="192"/>
    </row>
    <row r="53" spans="1:7" x14ac:dyDescent="0.3">
      <c r="A53" s="190"/>
      <c r="B53" s="191"/>
      <c r="C53" s="191"/>
      <c r="D53" s="191"/>
      <c r="E53" s="191"/>
      <c r="F53" s="191"/>
      <c r="G53" s="192"/>
    </row>
    <row r="54" spans="1:7" x14ac:dyDescent="0.3">
      <c r="A54" s="214" t="s">
        <v>373</v>
      </c>
      <c r="B54" s="215"/>
      <c r="C54" s="215"/>
      <c r="D54" s="215"/>
      <c r="E54" s="215"/>
      <c r="F54" s="215"/>
      <c r="G54" s="216"/>
    </row>
    <row r="55" spans="1:7" x14ac:dyDescent="0.3">
      <c r="A55" s="214"/>
      <c r="B55" s="215"/>
      <c r="C55" s="215"/>
      <c r="D55" s="215"/>
      <c r="E55" s="215"/>
      <c r="F55" s="215"/>
      <c r="G55" s="216"/>
    </row>
    <row r="56" spans="1:7" x14ac:dyDescent="0.3">
      <c r="A56" s="238"/>
      <c r="B56" s="239"/>
      <c r="C56" s="239"/>
      <c r="D56" s="239"/>
      <c r="E56" s="239"/>
      <c r="F56" s="239"/>
      <c r="G56" s="240"/>
    </row>
    <row r="57" spans="1:7" x14ac:dyDescent="0.3">
      <c r="A57" s="223" t="s">
        <v>374</v>
      </c>
      <c r="B57" s="224"/>
      <c r="C57" s="224"/>
      <c r="D57" s="224"/>
      <c r="E57" s="224"/>
      <c r="F57" s="224"/>
      <c r="G57" s="225"/>
    </row>
    <row r="58" spans="1:7" x14ac:dyDescent="0.3">
      <c r="A58" s="226" t="s">
        <v>375</v>
      </c>
      <c r="B58" s="227"/>
      <c r="C58" s="227"/>
      <c r="D58" s="227"/>
      <c r="E58" s="227"/>
      <c r="F58" s="227"/>
      <c r="G58" s="228"/>
    </row>
    <row r="59" spans="1:7" x14ac:dyDescent="0.3">
      <c r="A59" s="226"/>
      <c r="B59" s="227"/>
      <c r="C59" s="227"/>
      <c r="D59" s="227"/>
      <c r="E59" s="227"/>
      <c r="F59" s="227"/>
      <c r="G59" s="228"/>
    </row>
    <row r="60" spans="1:7" x14ac:dyDescent="0.3">
      <c r="A60" s="226"/>
      <c r="B60" s="227"/>
      <c r="C60" s="227"/>
      <c r="D60" s="227"/>
      <c r="E60" s="227"/>
      <c r="F60" s="227"/>
      <c r="G60" s="228"/>
    </row>
    <row r="61" spans="1:7" x14ac:dyDescent="0.3">
      <c r="A61" s="226"/>
      <c r="B61" s="227"/>
      <c r="C61" s="227"/>
      <c r="D61" s="227"/>
      <c r="E61" s="227"/>
      <c r="F61" s="227"/>
      <c r="G61" s="228"/>
    </row>
    <row r="62" spans="1:7" x14ac:dyDescent="0.3">
      <c r="A62" s="226"/>
      <c r="B62" s="227"/>
      <c r="C62" s="227"/>
      <c r="D62" s="227"/>
      <c r="E62" s="227"/>
      <c r="F62" s="227"/>
      <c r="G62" s="228"/>
    </row>
    <row r="63" spans="1:7" x14ac:dyDescent="0.3">
      <c r="A63" s="226"/>
      <c r="B63" s="227"/>
      <c r="C63" s="227"/>
      <c r="D63" s="227"/>
      <c r="E63" s="227"/>
      <c r="F63" s="227"/>
      <c r="G63" s="228"/>
    </row>
    <row r="64" spans="1:7" x14ac:dyDescent="0.3">
      <c r="A64" s="226"/>
      <c r="B64" s="227"/>
      <c r="C64" s="227"/>
      <c r="D64" s="227"/>
      <c r="E64" s="227"/>
      <c r="F64" s="227"/>
      <c r="G64" s="228"/>
    </row>
    <row r="65" spans="1:7" x14ac:dyDescent="0.3">
      <c r="A65" s="226"/>
      <c r="B65" s="227"/>
      <c r="C65" s="227"/>
      <c r="D65" s="227"/>
      <c r="E65" s="227"/>
      <c r="F65" s="227"/>
      <c r="G65" s="228"/>
    </row>
    <row r="66" spans="1:7" x14ac:dyDescent="0.3">
      <c r="A66" s="226"/>
      <c r="B66" s="227"/>
      <c r="C66" s="227"/>
      <c r="D66" s="227"/>
      <c r="E66" s="227"/>
      <c r="F66" s="227"/>
      <c r="G66" s="228"/>
    </row>
    <row r="67" spans="1:7" x14ac:dyDescent="0.3">
      <c r="A67" s="226"/>
      <c r="B67" s="227"/>
      <c r="C67" s="227"/>
      <c r="D67" s="227"/>
      <c r="E67" s="227"/>
      <c r="F67" s="227"/>
      <c r="G67" s="228"/>
    </row>
    <row r="68" spans="1:7" x14ac:dyDescent="0.3">
      <c r="A68" s="226"/>
      <c r="B68" s="227"/>
      <c r="C68" s="227"/>
      <c r="D68" s="227"/>
      <c r="E68" s="227"/>
      <c r="F68" s="227"/>
      <c r="G68" s="228"/>
    </row>
    <row r="69" spans="1:7" x14ac:dyDescent="0.3">
      <c r="A69" s="226" t="s">
        <v>359</v>
      </c>
      <c r="B69" s="227"/>
      <c r="C69" s="227"/>
      <c r="D69" s="227"/>
      <c r="E69" s="227"/>
      <c r="F69" s="227"/>
      <c r="G69" s="228"/>
    </row>
    <row r="70" spans="1:7" x14ac:dyDescent="0.3">
      <c r="A70" s="226"/>
      <c r="B70" s="227"/>
      <c r="C70" s="227"/>
      <c r="D70" s="227"/>
      <c r="E70" s="227"/>
      <c r="F70" s="227"/>
      <c r="G70" s="228"/>
    </row>
    <row r="71" spans="1:7" x14ac:dyDescent="0.3">
      <c r="A71" s="211" t="s">
        <v>376</v>
      </c>
      <c r="B71" s="212"/>
      <c r="C71" s="212"/>
      <c r="D71" s="212"/>
      <c r="E71" s="212"/>
      <c r="F71" s="212"/>
      <c r="G71" s="213"/>
    </row>
    <row r="72" spans="1:7" x14ac:dyDescent="0.3">
      <c r="A72" s="211"/>
      <c r="B72" s="212"/>
      <c r="C72" s="212"/>
      <c r="D72" s="212"/>
      <c r="E72" s="212"/>
      <c r="F72" s="212"/>
      <c r="G72" s="213"/>
    </row>
    <row r="73" spans="1:7" x14ac:dyDescent="0.3">
      <c r="A73" s="211"/>
      <c r="B73" s="212"/>
      <c r="C73" s="212"/>
      <c r="D73" s="212"/>
      <c r="E73" s="212"/>
      <c r="F73" s="212"/>
      <c r="G73" s="213"/>
    </row>
    <row r="74" spans="1:7" x14ac:dyDescent="0.3">
      <c r="A74" s="241" t="s">
        <v>377</v>
      </c>
      <c r="B74" s="242"/>
      <c r="C74" s="242"/>
      <c r="D74" s="242"/>
      <c r="E74" s="242"/>
      <c r="F74" s="242"/>
      <c r="G74" s="243"/>
    </row>
    <row r="75" spans="1:7" x14ac:dyDescent="0.3">
      <c r="A75" s="241"/>
      <c r="B75" s="242"/>
      <c r="C75" s="242"/>
      <c r="D75" s="242"/>
      <c r="E75" s="242"/>
      <c r="F75" s="242"/>
      <c r="G75" s="243"/>
    </row>
    <row r="76" spans="1:7" x14ac:dyDescent="0.3">
      <c r="A76" s="241"/>
      <c r="B76" s="242"/>
      <c r="C76" s="242"/>
      <c r="D76" s="242"/>
      <c r="E76" s="242"/>
      <c r="F76" s="242"/>
      <c r="G76" s="243"/>
    </row>
    <row r="77" spans="1:7" x14ac:dyDescent="0.3">
      <c r="A77" s="241" t="s">
        <v>378</v>
      </c>
      <c r="B77" s="242"/>
      <c r="C77" s="242"/>
      <c r="D77" s="242"/>
      <c r="E77" s="242"/>
      <c r="F77" s="242"/>
      <c r="G77" s="243"/>
    </row>
    <row r="78" spans="1:7" x14ac:dyDescent="0.3">
      <c r="A78" s="241"/>
      <c r="B78" s="242"/>
      <c r="C78" s="242"/>
      <c r="D78" s="242"/>
      <c r="E78" s="242"/>
      <c r="F78" s="242"/>
      <c r="G78" s="243"/>
    </row>
    <row r="79" spans="1:7" x14ac:dyDescent="0.3">
      <c r="A79" s="244"/>
      <c r="B79" s="245"/>
      <c r="C79" s="245"/>
      <c r="D79" s="245"/>
      <c r="E79" s="245"/>
      <c r="F79" s="245"/>
      <c r="G79" s="246"/>
    </row>
    <row r="80" spans="1:7" x14ac:dyDescent="0.3">
      <c r="A80" s="208" t="s">
        <v>379</v>
      </c>
      <c r="B80" s="209"/>
      <c r="C80" s="209"/>
      <c r="D80" s="209"/>
      <c r="E80" s="209"/>
      <c r="F80" s="209"/>
      <c r="G80" s="210"/>
    </row>
    <row r="81" spans="1:7" x14ac:dyDescent="0.3">
      <c r="A81" s="232"/>
      <c r="B81" s="233"/>
      <c r="C81" s="233"/>
      <c r="D81" s="233"/>
      <c r="E81" s="233"/>
      <c r="F81" s="233"/>
      <c r="G81" s="234"/>
    </row>
    <row r="82" spans="1:7" x14ac:dyDescent="0.3">
      <c r="A82" s="247" t="s">
        <v>380</v>
      </c>
      <c r="B82" s="191"/>
      <c r="C82" s="191"/>
      <c r="D82" s="191"/>
      <c r="E82" s="191"/>
      <c r="F82" s="191"/>
      <c r="G82" s="192"/>
    </row>
    <row r="83" spans="1:7" x14ac:dyDescent="0.3">
      <c r="A83" s="190"/>
      <c r="B83" s="191"/>
      <c r="C83" s="191"/>
      <c r="D83" s="191"/>
      <c r="E83" s="191"/>
      <c r="F83" s="191"/>
      <c r="G83" s="192"/>
    </row>
    <row r="84" spans="1:7" x14ac:dyDescent="0.3">
      <c r="A84" s="190"/>
      <c r="B84" s="191"/>
      <c r="C84" s="191"/>
      <c r="D84" s="191"/>
      <c r="E84" s="191"/>
      <c r="F84" s="191"/>
      <c r="G84" s="192"/>
    </row>
    <row r="85" spans="1:7" x14ac:dyDescent="0.3">
      <c r="A85" s="190"/>
      <c r="B85" s="191"/>
      <c r="C85" s="191"/>
      <c r="D85" s="191"/>
      <c r="E85" s="191"/>
      <c r="F85" s="191"/>
      <c r="G85" s="192"/>
    </row>
    <row r="86" spans="1:7" x14ac:dyDescent="0.3">
      <c r="A86" s="190"/>
      <c r="B86" s="191"/>
      <c r="C86" s="191"/>
      <c r="D86" s="191"/>
      <c r="E86" s="191"/>
      <c r="F86" s="191"/>
      <c r="G86" s="192"/>
    </row>
    <row r="87" spans="1:7" x14ac:dyDescent="0.3">
      <c r="A87" s="190"/>
      <c r="B87" s="191"/>
      <c r="C87" s="191"/>
      <c r="D87" s="191"/>
      <c r="E87" s="191"/>
      <c r="F87" s="191"/>
      <c r="G87" s="192"/>
    </row>
    <row r="88" spans="1:7" x14ac:dyDescent="0.3">
      <c r="A88" s="190"/>
      <c r="B88" s="191"/>
      <c r="C88" s="191"/>
      <c r="D88" s="191"/>
      <c r="E88" s="191"/>
      <c r="F88" s="191"/>
      <c r="G88" s="192"/>
    </row>
    <row r="89" spans="1:7" x14ac:dyDescent="0.3">
      <c r="A89" s="190"/>
      <c r="B89" s="191"/>
      <c r="C89" s="191"/>
      <c r="D89" s="191"/>
      <c r="E89" s="191"/>
      <c r="F89" s="191"/>
      <c r="G89" s="192"/>
    </row>
    <row r="90" spans="1:7" x14ac:dyDescent="0.3">
      <c r="A90" s="190"/>
      <c r="B90" s="191"/>
      <c r="C90" s="191"/>
      <c r="D90" s="191"/>
      <c r="E90" s="191"/>
      <c r="F90" s="191"/>
      <c r="G90" s="192"/>
    </row>
    <row r="91" spans="1:7" x14ac:dyDescent="0.3">
      <c r="A91" s="190"/>
      <c r="B91" s="191"/>
      <c r="C91" s="191"/>
      <c r="D91" s="191"/>
      <c r="E91" s="191"/>
      <c r="F91" s="191"/>
      <c r="G91" s="192"/>
    </row>
    <row r="92" spans="1:7" x14ac:dyDescent="0.3">
      <c r="A92" s="190"/>
      <c r="B92" s="191"/>
      <c r="C92" s="191"/>
      <c r="D92" s="191"/>
      <c r="E92" s="191"/>
      <c r="F92" s="191"/>
      <c r="G92" s="192"/>
    </row>
    <row r="93" spans="1:7" x14ac:dyDescent="0.3">
      <c r="A93" s="190" t="s">
        <v>359</v>
      </c>
      <c r="B93" s="191"/>
      <c r="C93" s="191"/>
      <c r="D93" s="191"/>
      <c r="E93" s="191"/>
      <c r="F93" s="191"/>
      <c r="G93" s="192"/>
    </row>
    <row r="94" spans="1:7" x14ac:dyDescent="0.3">
      <c r="A94" s="190"/>
      <c r="B94" s="191"/>
      <c r="C94" s="191"/>
      <c r="D94" s="191"/>
      <c r="E94" s="191"/>
      <c r="F94" s="191"/>
      <c r="G94" s="192"/>
    </row>
    <row r="95" spans="1:7" x14ac:dyDescent="0.3">
      <c r="A95" s="214" t="s">
        <v>381</v>
      </c>
      <c r="B95" s="215"/>
      <c r="C95" s="215"/>
      <c r="D95" s="215"/>
      <c r="E95" s="215"/>
      <c r="F95" s="215"/>
      <c r="G95" s="216"/>
    </row>
    <row r="96" spans="1:7" x14ac:dyDescent="0.3">
      <c r="A96" s="214"/>
      <c r="B96" s="215"/>
      <c r="C96" s="215"/>
      <c r="D96" s="215"/>
      <c r="E96" s="215"/>
      <c r="F96" s="215"/>
      <c r="G96" s="216"/>
    </row>
    <row r="97" spans="1:7" x14ac:dyDescent="0.3">
      <c r="A97" s="214"/>
      <c r="B97" s="215"/>
      <c r="C97" s="215"/>
      <c r="D97" s="215"/>
      <c r="E97" s="215"/>
      <c r="F97" s="215"/>
      <c r="G97" s="216"/>
    </row>
    <row r="98" spans="1:7" x14ac:dyDescent="0.3">
      <c r="A98" s="217" t="s">
        <v>382</v>
      </c>
      <c r="B98" s="218"/>
      <c r="C98" s="218"/>
      <c r="D98" s="218"/>
      <c r="E98" s="218"/>
      <c r="F98" s="218"/>
      <c r="G98" s="219"/>
    </row>
    <row r="99" spans="1:7" x14ac:dyDescent="0.3">
      <c r="A99" s="217"/>
      <c r="B99" s="218"/>
      <c r="C99" s="218"/>
      <c r="D99" s="218"/>
      <c r="E99" s="218"/>
      <c r="F99" s="218"/>
      <c r="G99" s="219"/>
    </row>
    <row r="100" spans="1:7" x14ac:dyDescent="0.3">
      <c r="A100" s="217"/>
      <c r="B100" s="218"/>
      <c r="C100" s="218"/>
      <c r="D100" s="218"/>
      <c r="E100" s="218"/>
      <c r="F100" s="218"/>
      <c r="G100" s="219"/>
    </row>
    <row r="101" spans="1:7" x14ac:dyDescent="0.3">
      <c r="A101" s="248" t="s">
        <v>383</v>
      </c>
      <c r="B101" s="249"/>
      <c r="C101" s="249"/>
      <c r="D101" s="249"/>
      <c r="E101" s="249"/>
      <c r="F101" s="249"/>
      <c r="G101" s="250"/>
    </row>
    <row r="102" spans="1:7" x14ac:dyDescent="0.3">
      <c r="A102" s="248"/>
      <c r="B102" s="249"/>
      <c r="C102" s="249"/>
      <c r="D102" s="249"/>
      <c r="E102" s="249"/>
      <c r="F102" s="249"/>
      <c r="G102" s="250"/>
    </row>
    <row r="103" spans="1:7" x14ac:dyDescent="0.3">
      <c r="A103" s="251"/>
      <c r="B103" s="252"/>
      <c r="C103" s="252"/>
      <c r="D103" s="252"/>
      <c r="E103" s="252"/>
      <c r="F103" s="252"/>
      <c r="G103" s="253"/>
    </row>
    <row r="104" spans="1:7" x14ac:dyDescent="0.3">
      <c r="A104" s="223" t="s">
        <v>384</v>
      </c>
      <c r="B104" s="224"/>
      <c r="C104" s="224"/>
      <c r="D104" s="224"/>
      <c r="E104" s="224"/>
      <c r="F104" s="224"/>
      <c r="G104" s="225"/>
    </row>
    <row r="105" spans="1:7" x14ac:dyDescent="0.3">
      <c r="A105" s="254"/>
      <c r="B105" s="255"/>
      <c r="C105" s="255"/>
      <c r="D105" s="255"/>
      <c r="E105" s="255"/>
      <c r="F105" s="255"/>
      <c r="G105" s="256"/>
    </row>
    <row r="106" spans="1:7" x14ac:dyDescent="0.3">
      <c r="A106" s="226" t="s">
        <v>385</v>
      </c>
      <c r="B106" s="227"/>
      <c r="C106" s="227"/>
      <c r="D106" s="227"/>
      <c r="E106" s="227"/>
      <c r="F106" s="227"/>
      <c r="G106" s="228"/>
    </row>
    <row r="107" spans="1:7" x14ac:dyDescent="0.3">
      <c r="A107" s="226"/>
      <c r="B107" s="227"/>
      <c r="C107" s="227"/>
      <c r="D107" s="227"/>
      <c r="E107" s="227"/>
      <c r="F107" s="227"/>
      <c r="G107" s="228"/>
    </row>
    <row r="108" spans="1:7" x14ac:dyDescent="0.3">
      <c r="A108" s="226"/>
      <c r="B108" s="227"/>
      <c r="C108" s="227"/>
      <c r="D108" s="227"/>
      <c r="E108" s="227"/>
      <c r="F108" s="227"/>
      <c r="G108" s="228"/>
    </row>
    <row r="109" spans="1:7" x14ac:dyDescent="0.3">
      <c r="A109" s="226"/>
      <c r="B109" s="227"/>
      <c r="C109" s="227"/>
      <c r="D109" s="227"/>
      <c r="E109" s="227"/>
      <c r="F109" s="227"/>
      <c r="G109" s="228"/>
    </row>
    <row r="110" spans="1:7" x14ac:dyDescent="0.3">
      <c r="A110" s="226"/>
      <c r="B110" s="227"/>
      <c r="C110" s="227"/>
      <c r="D110" s="227"/>
      <c r="E110" s="227"/>
      <c r="F110" s="227"/>
      <c r="G110" s="228"/>
    </row>
    <row r="111" spans="1:7" x14ac:dyDescent="0.3">
      <c r="A111" s="226"/>
      <c r="B111" s="227"/>
      <c r="C111" s="227"/>
      <c r="D111" s="227"/>
      <c r="E111" s="227"/>
      <c r="F111" s="227"/>
      <c r="G111" s="228"/>
    </row>
    <row r="112" spans="1:7" x14ac:dyDescent="0.3">
      <c r="A112" s="226" t="s">
        <v>386</v>
      </c>
      <c r="B112" s="227"/>
      <c r="C112" s="227"/>
      <c r="D112" s="227"/>
      <c r="E112" s="227"/>
      <c r="F112" s="227"/>
      <c r="G112" s="228"/>
    </row>
    <row r="113" spans="1:7" x14ac:dyDescent="0.3">
      <c r="A113" s="226" t="s">
        <v>387</v>
      </c>
      <c r="B113" s="227"/>
      <c r="C113" s="227"/>
      <c r="D113" s="227"/>
      <c r="E113" s="227"/>
      <c r="F113" s="227"/>
      <c r="G113" s="228"/>
    </row>
    <row r="114" spans="1:7" x14ac:dyDescent="0.3">
      <c r="A114" s="226"/>
      <c r="B114" s="227"/>
      <c r="C114" s="227"/>
      <c r="D114" s="227"/>
      <c r="E114" s="227"/>
      <c r="F114" s="227"/>
      <c r="G114" s="228"/>
    </row>
    <row r="115" spans="1:7" x14ac:dyDescent="0.3">
      <c r="A115" s="257"/>
      <c r="B115" s="258"/>
      <c r="C115" s="258"/>
      <c r="D115" s="258"/>
      <c r="E115" s="258"/>
      <c r="F115" s="258"/>
      <c r="G115" s="259"/>
    </row>
    <row r="116" spans="1:7" x14ac:dyDescent="0.3">
      <c r="A116" s="205" t="s">
        <v>388</v>
      </c>
      <c r="B116" s="206"/>
      <c r="C116" s="206"/>
      <c r="D116" s="206"/>
      <c r="E116" s="206"/>
      <c r="F116" s="206"/>
      <c r="G116" s="207"/>
    </row>
    <row r="117" spans="1:7" x14ac:dyDescent="0.3">
      <c r="A117" s="208" t="s">
        <v>389</v>
      </c>
      <c r="B117" s="209"/>
      <c r="C117" s="209"/>
      <c r="D117" s="209"/>
      <c r="E117" s="209"/>
      <c r="F117" s="209"/>
      <c r="G117" s="210"/>
    </row>
    <row r="118" spans="1:7" x14ac:dyDescent="0.3">
      <c r="A118" s="190" t="s">
        <v>390</v>
      </c>
      <c r="B118" s="191"/>
      <c r="C118" s="191"/>
      <c r="D118" s="191"/>
      <c r="E118" s="191"/>
      <c r="F118" s="191"/>
      <c r="G118" s="192"/>
    </row>
    <row r="119" spans="1:7" x14ac:dyDescent="0.3">
      <c r="A119" s="190"/>
      <c r="B119" s="191"/>
      <c r="C119" s="191"/>
      <c r="D119" s="191"/>
      <c r="E119" s="191"/>
      <c r="F119" s="191"/>
      <c r="G119" s="192"/>
    </row>
    <row r="120" spans="1:7" x14ac:dyDescent="0.3">
      <c r="A120" s="190"/>
      <c r="B120" s="191"/>
      <c r="C120" s="191"/>
      <c r="D120" s="191"/>
      <c r="E120" s="191"/>
      <c r="F120" s="191"/>
      <c r="G120" s="192"/>
    </row>
    <row r="121" spans="1:7" x14ac:dyDescent="0.3">
      <c r="A121" s="190"/>
      <c r="B121" s="191"/>
      <c r="C121" s="191"/>
      <c r="D121" s="191"/>
      <c r="E121" s="191"/>
      <c r="F121" s="191"/>
      <c r="G121" s="192"/>
    </row>
    <row r="122" spans="1:7" x14ac:dyDescent="0.3">
      <c r="A122" s="190"/>
      <c r="B122" s="191"/>
      <c r="C122" s="191"/>
      <c r="D122" s="191"/>
      <c r="E122" s="191"/>
      <c r="F122" s="191"/>
      <c r="G122" s="192"/>
    </row>
    <row r="123" spans="1:7" x14ac:dyDescent="0.3">
      <c r="A123" s="190"/>
      <c r="B123" s="191"/>
      <c r="C123" s="191"/>
      <c r="D123" s="191"/>
      <c r="E123" s="191"/>
      <c r="F123" s="191"/>
      <c r="G123" s="192"/>
    </row>
    <row r="124" spans="1:7" x14ac:dyDescent="0.3">
      <c r="A124" s="190" t="s">
        <v>359</v>
      </c>
      <c r="B124" s="191"/>
      <c r="C124" s="191"/>
      <c r="D124" s="191"/>
      <c r="E124" s="191"/>
      <c r="F124" s="191"/>
      <c r="G124" s="192"/>
    </row>
    <row r="125" spans="1:7" x14ac:dyDescent="0.3">
      <c r="A125" s="190"/>
      <c r="B125" s="191"/>
      <c r="C125" s="191"/>
      <c r="D125" s="191"/>
      <c r="E125" s="191"/>
      <c r="F125" s="191"/>
      <c r="G125" s="192"/>
    </row>
    <row r="126" spans="1:7" x14ac:dyDescent="0.3">
      <c r="A126" s="214" t="s">
        <v>391</v>
      </c>
      <c r="B126" s="215"/>
      <c r="C126" s="215"/>
      <c r="D126" s="215"/>
      <c r="E126" s="215"/>
      <c r="F126" s="215"/>
      <c r="G126" s="216"/>
    </row>
    <row r="127" spans="1:7" x14ac:dyDescent="0.3">
      <c r="A127" s="214"/>
      <c r="B127" s="215"/>
      <c r="C127" s="215"/>
      <c r="D127" s="215"/>
      <c r="E127" s="215"/>
      <c r="F127" s="215"/>
      <c r="G127" s="216"/>
    </row>
    <row r="128" spans="1:7" x14ac:dyDescent="0.3">
      <c r="A128" s="214"/>
      <c r="B128" s="215"/>
      <c r="C128" s="215"/>
      <c r="D128" s="215"/>
      <c r="E128" s="215"/>
      <c r="F128" s="215"/>
      <c r="G128" s="216"/>
    </row>
    <row r="129" spans="1:7" x14ac:dyDescent="0.3">
      <c r="A129" s="214" t="s">
        <v>392</v>
      </c>
      <c r="B129" s="215"/>
      <c r="C129" s="215"/>
      <c r="D129" s="215"/>
      <c r="E129" s="215"/>
      <c r="F129" s="215"/>
      <c r="G129" s="216"/>
    </row>
    <row r="130" spans="1:7" x14ac:dyDescent="0.3">
      <c r="A130" s="214"/>
      <c r="B130" s="215"/>
      <c r="C130" s="215"/>
      <c r="D130" s="215"/>
      <c r="E130" s="215"/>
      <c r="F130" s="215"/>
      <c r="G130" s="216"/>
    </row>
    <row r="131" spans="1:7" x14ac:dyDescent="0.3">
      <c r="A131" s="214"/>
      <c r="B131" s="215"/>
      <c r="C131" s="215"/>
      <c r="D131" s="215"/>
      <c r="E131" s="215"/>
      <c r="F131" s="215"/>
      <c r="G131" s="216"/>
    </row>
    <row r="132" spans="1:7" x14ac:dyDescent="0.3">
      <c r="A132" s="214" t="s">
        <v>393</v>
      </c>
      <c r="B132" s="215"/>
      <c r="C132" s="215"/>
      <c r="D132" s="215"/>
      <c r="E132" s="215"/>
      <c r="F132" s="215"/>
      <c r="G132" s="216"/>
    </row>
    <row r="133" spans="1:7" x14ac:dyDescent="0.3">
      <c r="A133" s="214"/>
      <c r="B133" s="215"/>
      <c r="C133" s="215"/>
      <c r="D133" s="215"/>
      <c r="E133" s="215"/>
      <c r="F133" s="215"/>
      <c r="G133" s="216"/>
    </row>
    <row r="134" spans="1:7" x14ac:dyDescent="0.3">
      <c r="A134" s="214"/>
      <c r="B134" s="215"/>
      <c r="C134" s="215"/>
      <c r="D134" s="215"/>
      <c r="E134" s="215"/>
      <c r="F134" s="215"/>
      <c r="G134" s="216"/>
    </row>
    <row r="135" spans="1:7" x14ac:dyDescent="0.3">
      <c r="A135" s="214" t="s">
        <v>394</v>
      </c>
      <c r="B135" s="215"/>
      <c r="C135" s="215"/>
      <c r="D135" s="215"/>
      <c r="E135" s="215"/>
      <c r="F135" s="215"/>
      <c r="G135" s="216"/>
    </row>
    <row r="136" spans="1:7" x14ac:dyDescent="0.3">
      <c r="A136" s="214"/>
      <c r="B136" s="215"/>
      <c r="C136" s="215"/>
      <c r="D136" s="215"/>
      <c r="E136" s="215"/>
      <c r="F136" s="215"/>
      <c r="G136" s="216"/>
    </row>
    <row r="137" spans="1:7" x14ac:dyDescent="0.3">
      <c r="A137" s="238"/>
      <c r="B137" s="239"/>
      <c r="C137" s="239"/>
      <c r="D137" s="239"/>
      <c r="E137" s="239"/>
      <c r="F137" s="239"/>
      <c r="G137" s="240"/>
    </row>
    <row r="138" spans="1:7" x14ac:dyDescent="0.3">
      <c r="A138" s="223" t="s">
        <v>395</v>
      </c>
      <c r="B138" s="224"/>
      <c r="C138" s="224"/>
      <c r="D138" s="224"/>
      <c r="E138" s="224"/>
      <c r="F138" s="224"/>
      <c r="G138" s="225"/>
    </row>
    <row r="139" spans="1:7" x14ac:dyDescent="0.3">
      <c r="A139" s="254"/>
      <c r="B139" s="255"/>
      <c r="C139" s="255"/>
      <c r="D139" s="255"/>
      <c r="E139" s="255"/>
      <c r="F139" s="255"/>
      <c r="G139" s="256"/>
    </row>
    <row r="140" spans="1:7" x14ac:dyDescent="0.3">
      <c r="A140" s="226" t="s">
        <v>396</v>
      </c>
      <c r="B140" s="227"/>
      <c r="C140" s="227"/>
      <c r="D140" s="227"/>
      <c r="E140" s="227"/>
      <c r="F140" s="227"/>
      <c r="G140" s="228"/>
    </row>
    <row r="141" spans="1:7" x14ac:dyDescent="0.3">
      <c r="A141" s="226"/>
      <c r="B141" s="227"/>
      <c r="C141" s="227"/>
      <c r="D141" s="227"/>
      <c r="E141" s="227"/>
      <c r="F141" s="227"/>
      <c r="G141" s="228"/>
    </row>
    <row r="142" spans="1:7" x14ac:dyDescent="0.3">
      <c r="A142" s="226" t="s">
        <v>359</v>
      </c>
      <c r="B142" s="227"/>
      <c r="C142" s="227"/>
      <c r="D142" s="227"/>
      <c r="E142" s="227"/>
      <c r="F142" s="227"/>
      <c r="G142" s="228"/>
    </row>
    <row r="143" spans="1:7" x14ac:dyDescent="0.3">
      <c r="A143" s="226"/>
      <c r="B143" s="227"/>
      <c r="C143" s="227"/>
      <c r="D143" s="227"/>
      <c r="E143" s="227"/>
      <c r="F143" s="227"/>
      <c r="G143" s="228"/>
    </row>
    <row r="144" spans="1:7" x14ac:dyDescent="0.3">
      <c r="A144" s="229" t="s">
        <v>397</v>
      </c>
      <c r="B144" s="230"/>
      <c r="C144" s="230"/>
      <c r="D144" s="230"/>
      <c r="E144" s="230"/>
      <c r="F144" s="230"/>
      <c r="G144" s="231"/>
    </row>
    <row r="145" spans="1:7" x14ac:dyDescent="0.3">
      <c r="A145" s="229"/>
      <c r="B145" s="230"/>
      <c r="C145" s="230"/>
      <c r="D145" s="230"/>
      <c r="E145" s="230"/>
      <c r="F145" s="230"/>
      <c r="G145" s="231"/>
    </row>
    <row r="146" spans="1:7" x14ac:dyDescent="0.3">
      <c r="A146" s="260"/>
      <c r="B146" s="261"/>
      <c r="C146" s="261"/>
      <c r="D146" s="261"/>
      <c r="E146" s="261"/>
      <c r="F146" s="261"/>
      <c r="G146" s="262"/>
    </row>
    <row r="147" spans="1:7" x14ac:dyDescent="0.3">
      <c r="A147" s="208" t="s">
        <v>398</v>
      </c>
      <c r="B147" s="209"/>
      <c r="C147" s="209"/>
      <c r="D147" s="209"/>
      <c r="E147" s="209"/>
      <c r="F147" s="209"/>
      <c r="G147" s="210"/>
    </row>
    <row r="148" spans="1:7" x14ac:dyDescent="0.3">
      <c r="A148" s="190" t="s">
        <v>399</v>
      </c>
      <c r="B148" s="191"/>
      <c r="C148" s="191"/>
      <c r="D148" s="191"/>
      <c r="E148" s="191"/>
      <c r="F148" s="191"/>
      <c r="G148" s="192"/>
    </row>
    <row r="149" spans="1:7" x14ac:dyDescent="0.3">
      <c r="A149" s="190"/>
      <c r="B149" s="191"/>
      <c r="C149" s="191"/>
      <c r="D149" s="191"/>
      <c r="E149" s="191"/>
      <c r="F149" s="191"/>
      <c r="G149" s="192"/>
    </row>
    <row r="150" spans="1:7" x14ac:dyDescent="0.3">
      <c r="A150" s="190"/>
      <c r="B150" s="191"/>
      <c r="C150" s="191"/>
      <c r="D150" s="191"/>
      <c r="E150" s="191"/>
      <c r="F150" s="191"/>
      <c r="G150" s="192"/>
    </row>
    <row r="151" spans="1:7" x14ac:dyDescent="0.3">
      <c r="A151" s="190"/>
      <c r="B151" s="191"/>
      <c r="C151" s="191"/>
      <c r="D151" s="191"/>
      <c r="E151" s="191"/>
      <c r="F151" s="191"/>
      <c r="G151" s="192"/>
    </row>
    <row r="152" spans="1:7" x14ac:dyDescent="0.3">
      <c r="A152" s="190"/>
      <c r="B152" s="191"/>
      <c r="C152" s="191"/>
      <c r="D152" s="191"/>
      <c r="E152" s="191"/>
      <c r="F152" s="191"/>
      <c r="G152" s="192"/>
    </row>
    <row r="153" spans="1:7" x14ac:dyDescent="0.3">
      <c r="A153" s="190" t="s">
        <v>359</v>
      </c>
      <c r="B153" s="191"/>
      <c r="C153" s="191"/>
      <c r="D153" s="191"/>
      <c r="E153" s="191"/>
      <c r="F153" s="191"/>
      <c r="G153" s="192"/>
    </row>
    <row r="154" spans="1:7" x14ac:dyDescent="0.3">
      <c r="A154" s="190"/>
      <c r="B154" s="191"/>
      <c r="C154" s="191"/>
      <c r="D154" s="191"/>
      <c r="E154" s="191"/>
      <c r="F154" s="191"/>
      <c r="G154" s="192"/>
    </row>
    <row r="155" spans="1:7" x14ac:dyDescent="0.3">
      <c r="A155" s="263" t="s">
        <v>400</v>
      </c>
      <c r="B155" s="264"/>
      <c r="C155" s="264"/>
      <c r="D155" s="264"/>
      <c r="E155" s="264"/>
      <c r="F155" s="264"/>
      <c r="G155" s="265"/>
    </row>
    <row r="156" spans="1:7" x14ac:dyDescent="0.3">
      <c r="A156" s="263"/>
      <c r="B156" s="264"/>
      <c r="C156" s="264"/>
      <c r="D156" s="264"/>
      <c r="E156" s="264"/>
      <c r="F156" s="264"/>
      <c r="G156" s="265"/>
    </row>
    <row r="157" spans="1:7" x14ac:dyDescent="0.3">
      <c r="A157" s="263"/>
      <c r="B157" s="264"/>
      <c r="C157" s="264"/>
      <c r="D157" s="264"/>
      <c r="E157" s="264"/>
      <c r="F157" s="264"/>
      <c r="G157" s="265"/>
    </row>
    <row r="158" spans="1:7" x14ac:dyDescent="0.3">
      <c r="A158" s="263" t="s">
        <v>401</v>
      </c>
      <c r="B158" s="264"/>
      <c r="C158" s="264"/>
      <c r="D158" s="264"/>
      <c r="E158" s="264"/>
      <c r="F158" s="264"/>
      <c r="G158" s="265"/>
    </row>
    <row r="159" spans="1:7" x14ac:dyDescent="0.3">
      <c r="A159" s="263"/>
      <c r="B159" s="264"/>
      <c r="C159" s="264"/>
      <c r="D159" s="264"/>
      <c r="E159" s="264"/>
      <c r="F159" s="264"/>
      <c r="G159" s="265"/>
    </row>
    <row r="160" spans="1:7" x14ac:dyDescent="0.3">
      <c r="A160" s="263"/>
      <c r="B160" s="264"/>
      <c r="C160" s="264"/>
      <c r="D160" s="264"/>
      <c r="E160" s="264"/>
      <c r="F160" s="264"/>
      <c r="G160" s="265"/>
    </row>
    <row r="161" spans="1:7" x14ac:dyDescent="0.3">
      <c r="A161" s="263" t="s">
        <v>402</v>
      </c>
      <c r="B161" s="264"/>
      <c r="C161" s="264"/>
      <c r="D161" s="264"/>
      <c r="E161" s="264"/>
      <c r="F161" s="264"/>
      <c r="G161" s="265"/>
    </row>
    <row r="162" spans="1:7" x14ac:dyDescent="0.3">
      <c r="A162" s="263"/>
      <c r="B162" s="264"/>
      <c r="C162" s="264"/>
      <c r="D162" s="264"/>
      <c r="E162" s="264"/>
      <c r="F162" s="264"/>
      <c r="G162" s="265"/>
    </row>
    <row r="163" spans="1:7" x14ac:dyDescent="0.3">
      <c r="A163" s="266"/>
      <c r="B163" s="267"/>
      <c r="C163" s="267"/>
      <c r="D163" s="267"/>
      <c r="E163" s="267"/>
      <c r="F163" s="267"/>
      <c r="G163" s="268"/>
    </row>
    <row r="164" spans="1:7" x14ac:dyDescent="0.3">
      <c r="A164" s="223" t="s">
        <v>403</v>
      </c>
      <c r="B164" s="224"/>
      <c r="C164" s="224"/>
      <c r="D164" s="224"/>
      <c r="E164" s="224"/>
      <c r="F164" s="224"/>
      <c r="G164" s="225"/>
    </row>
    <row r="165" spans="1:7" x14ac:dyDescent="0.3">
      <c r="A165" s="254"/>
      <c r="B165" s="255"/>
      <c r="C165" s="255"/>
      <c r="D165" s="255"/>
      <c r="E165" s="255"/>
      <c r="F165" s="255"/>
      <c r="G165" s="256"/>
    </row>
    <row r="166" spans="1:7" x14ac:dyDescent="0.3">
      <c r="A166" s="269" t="s">
        <v>404</v>
      </c>
      <c r="B166" s="270"/>
      <c r="C166" s="270"/>
      <c r="D166" s="270"/>
      <c r="E166" s="270"/>
      <c r="F166" s="270"/>
      <c r="G166" s="271"/>
    </row>
    <row r="167" spans="1:7" x14ac:dyDescent="0.3">
      <c r="A167" s="269"/>
      <c r="B167" s="270"/>
      <c r="C167" s="270"/>
      <c r="D167" s="270"/>
      <c r="E167" s="270"/>
      <c r="F167" s="270"/>
      <c r="G167" s="271"/>
    </row>
    <row r="168" spans="1:7" x14ac:dyDescent="0.3">
      <c r="A168" s="269"/>
      <c r="B168" s="270"/>
      <c r="C168" s="270"/>
      <c r="D168" s="270"/>
      <c r="E168" s="270"/>
      <c r="F168" s="270"/>
      <c r="G168" s="271"/>
    </row>
    <row r="169" spans="1:7" x14ac:dyDescent="0.3">
      <c r="A169" s="269"/>
      <c r="B169" s="270"/>
      <c r="C169" s="270"/>
      <c r="D169" s="270"/>
      <c r="E169" s="270"/>
      <c r="F169" s="270"/>
      <c r="G169" s="271"/>
    </row>
    <row r="170" spans="1:7" x14ac:dyDescent="0.3">
      <c r="A170" s="269"/>
      <c r="B170" s="270"/>
      <c r="C170" s="270"/>
      <c r="D170" s="270"/>
      <c r="E170" s="270"/>
      <c r="F170" s="270"/>
      <c r="G170" s="271"/>
    </row>
    <row r="171" spans="1:7" x14ac:dyDescent="0.3">
      <c r="A171" s="269"/>
      <c r="B171" s="270"/>
      <c r="C171" s="270"/>
      <c r="D171" s="270"/>
      <c r="E171" s="270"/>
      <c r="F171" s="270"/>
      <c r="G171" s="271"/>
    </row>
    <row r="172" spans="1:7" x14ac:dyDescent="0.3">
      <c r="A172" s="269"/>
      <c r="B172" s="270"/>
      <c r="C172" s="270"/>
      <c r="D172" s="270"/>
      <c r="E172" s="270"/>
      <c r="F172" s="270"/>
      <c r="G172" s="271"/>
    </row>
    <row r="173" spans="1:7" x14ac:dyDescent="0.3">
      <c r="A173" s="269"/>
      <c r="B173" s="270"/>
      <c r="C173" s="270"/>
      <c r="D173" s="270"/>
      <c r="E173" s="270"/>
      <c r="F173" s="270"/>
      <c r="G173" s="271"/>
    </row>
    <row r="174" spans="1:7" x14ac:dyDescent="0.3">
      <c r="A174" s="269"/>
      <c r="B174" s="270"/>
      <c r="C174" s="270"/>
      <c r="D174" s="270"/>
      <c r="E174" s="270"/>
      <c r="F174" s="270"/>
      <c r="G174" s="271"/>
    </row>
    <row r="175" spans="1:7" x14ac:dyDescent="0.3">
      <c r="A175" s="269"/>
      <c r="B175" s="270"/>
      <c r="C175" s="270"/>
      <c r="D175" s="270"/>
      <c r="E175" s="270"/>
      <c r="F175" s="270"/>
      <c r="G175" s="271"/>
    </row>
    <row r="176" spans="1:7" x14ac:dyDescent="0.3">
      <c r="A176" s="269"/>
      <c r="B176" s="270"/>
      <c r="C176" s="270"/>
      <c r="D176" s="270"/>
      <c r="E176" s="270"/>
      <c r="F176" s="270"/>
      <c r="G176" s="271"/>
    </row>
    <row r="177" spans="1:7" x14ac:dyDescent="0.3">
      <c r="A177" s="269"/>
      <c r="B177" s="270"/>
      <c r="C177" s="270"/>
      <c r="D177" s="270"/>
      <c r="E177" s="270"/>
      <c r="F177" s="270"/>
      <c r="G177" s="271"/>
    </row>
    <row r="178" spans="1:7" x14ac:dyDescent="0.3">
      <c r="A178" s="269"/>
      <c r="B178" s="270"/>
      <c r="C178" s="270"/>
      <c r="D178" s="270"/>
      <c r="E178" s="270"/>
      <c r="F178" s="270"/>
      <c r="G178" s="271"/>
    </row>
    <row r="179" spans="1:7" x14ac:dyDescent="0.3">
      <c r="A179" s="269"/>
      <c r="B179" s="270"/>
      <c r="C179" s="270"/>
      <c r="D179" s="270"/>
      <c r="E179" s="270"/>
      <c r="F179" s="270"/>
      <c r="G179" s="271"/>
    </row>
    <row r="180" spans="1:7" x14ac:dyDescent="0.3">
      <c r="A180" s="269"/>
      <c r="B180" s="270"/>
      <c r="C180" s="270"/>
      <c r="D180" s="270"/>
      <c r="E180" s="270"/>
      <c r="F180" s="270"/>
      <c r="G180" s="271"/>
    </row>
    <row r="181" spans="1:7" x14ac:dyDescent="0.3">
      <c r="A181" s="226" t="s">
        <v>359</v>
      </c>
      <c r="B181" s="227"/>
      <c r="C181" s="227"/>
      <c r="D181" s="227"/>
      <c r="E181" s="227"/>
      <c r="F181" s="227"/>
      <c r="G181" s="228"/>
    </row>
    <row r="182" spans="1:7" x14ac:dyDescent="0.3">
      <c r="A182" s="226"/>
      <c r="B182" s="227"/>
      <c r="C182" s="227"/>
      <c r="D182" s="227"/>
      <c r="E182" s="227"/>
      <c r="F182" s="227"/>
      <c r="G182" s="228"/>
    </row>
    <row r="183" spans="1:7" x14ac:dyDescent="0.3">
      <c r="A183" s="211" t="s">
        <v>405</v>
      </c>
      <c r="B183" s="212"/>
      <c r="C183" s="212"/>
      <c r="D183" s="212"/>
      <c r="E183" s="212"/>
      <c r="F183" s="212"/>
      <c r="G183" s="213"/>
    </row>
    <row r="184" spans="1:7" x14ac:dyDescent="0.3">
      <c r="A184" s="211"/>
      <c r="B184" s="212"/>
      <c r="C184" s="212"/>
      <c r="D184" s="212"/>
      <c r="E184" s="212"/>
      <c r="F184" s="212"/>
      <c r="G184" s="213"/>
    </row>
    <row r="185" spans="1:7" x14ac:dyDescent="0.3">
      <c r="A185" s="211"/>
      <c r="B185" s="212"/>
      <c r="C185" s="212"/>
      <c r="D185" s="212"/>
      <c r="E185" s="212"/>
      <c r="F185" s="212"/>
      <c r="G185" s="213"/>
    </row>
    <row r="186" spans="1:7" x14ac:dyDescent="0.3">
      <c r="A186" s="211" t="s">
        <v>406</v>
      </c>
      <c r="B186" s="212"/>
      <c r="C186" s="212"/>
      <c r="D186" s="212"/>
      <c r="E186" s="212"/>
      <c r="F186" s="212"/>
      <c r="G186" s="213"/>
    </row>
    <row r="187" spans="1:7" x14ac:dyDescent="0.3">
      <c r="A187" s="211"/>
      <c r="B187" s="212"/>
      <c r="C187" s="212"/>
      <c r="D187" s="212"/>
      <c r="E187" s="212"/>
      <c r="F187" s="212"/>
      <c r="G187" s="213"/>
    </row>
    <row r="188" spans="1:7" x14ac:dyDescent="0.3">
      <c r="A188" s="211"/>
      <c r="B188" s="212"/>
      <c r="C188" s="212"/>
      <c r="D188" s="212"/>
      <c r="E188" s="212"/>
      <c r="F188" s="212"/>
      <c r="G188" s="213"/>
    </row>
    <row r="189" spans="1:7" x14ac:dyDescent="0.3">
      <c r="A189" s="211" t="s">
        <v>407</v>
      </c>
      <c r="B189" s="212"/>
      <c r="C189" s="212"/>
      <c r="D189" s="212"/>
      <c r="E189" s="212"/>
      <c r="F189" s="212"/>
      <c r="G189" s="213"/>
    </row>
    <row r="190" spans="1:7" x14ac:dyDescent="0.3">
      <c r="A190" s="211"/>
      <c r="B190" s="212"/>
      <c r="C190" s="212"/>
      <c r="D190" s="212"/>
      <c r="E190" s="212"/>
      <c r="F190" s="212"/>
      <c r="G190" s="213"/>
    </row>
    <row r="191" spans="1:7" x14ac:dyDescent="0.3">
      <c r="A191" s="235"/>
      <c r="B191" s="236"/>
      <c r="C191" s="236"/>
      <c r="D191" s="236"/>
      <c r="E191" s="236"/>
      <c r="F191" s="236"/>
      <c r="G191" s="237"/>
    </row>
    <row r="192" spans="1:7" x14ac:dyDescent="0.3">
      <c r="A192" s="208" t="s">
        <v>408</v>
      </c>
      <c r="B192" s="209"/>
      <c r="C192" s="209"/>
      <c r="D192" s="209"/>
      <c r="E192" s="209"/>
      <c r="F192" s="209"/>
      <c r="G192" s="210"/>
    </row>
    <row r="193" spans="1:7" x14ac:dyDescent="0.3">
      <c r="A193" s="190" t="s">
        <v>409</v>
      </c>
      <c r="B193" s="191"/>
      <c r="C193" s="191"/>
      <c r="D193" s="191"/>
      <c r="E193" s="191"/>
      <c r="F193" s="191"/>
      <c r="G193" s="192"/>
    </row>
    <row r="194" spans="1:7" x14ac:dyDescent="0.3">
      <c r="A194" s="190"/>
      <c r="B194" s="191"/>
      <c r="C194" s="191"/>
      <c r="D194" s="191"/>
      <c r="E194" s="191"/>
      <c r="F194" s="191"/>
      <c r="G194" s="192"/>
    </row>
    <row r="195" spans="1:7" x14ac:dyDescent="0.3">
      <c r="A195" s="190"/>
      <c r="B195" s="191"/>
      <c r="C195" s="191"/>
      <c r="D195" s="191"/>
      <c r="E195" s="191"/>
      <c r="F195" s="191"/>
      <c r="G195" s="192"/>
    </row>
    <row r="196" spans="1:7" x14ac:dyDescent="0.3">
      <c r="A196" s="190"/>
      <c r="B196" s="191"/>
      <c r="C196" s="191"/>
      <c r="D196" s="191"/>
      <c r="E196" s="191"/>
      <c r="F196" s="191"/>
      <c r="G196" s="192"/>
    </row>
    <row r="197" spans="1:7" x14ac:dyDescent="0.3">
      <c r="A197" s="190"/>
      <c r="B197" s="191"/>
      <c r="C197" s="191"/>
      <c r="D197" s="191"/>
      <c r="E197" s="191"/>
      <c r="F197" s="191"/>
      <c r="G197" s="192"/>
    </row>
    <row r="198" spans="1:7" x14ac:dyDescent="0.3">
      <c r="A198" s="190"/>
      <c r="B198" s="191"/>
      <c r="C198" s="191"/>
      <c r="D198" s="191"/>
      <c r="E198" s="191"/>
      <c r="F198" s="191"/>
      <c r="G198" s="192"/>
    </row>
    <row r="199" spans="1:7" x14ac:dyDescent="0.3">
      <c r="A199" s="190"/>
      <c r="B199" s="191"/>
      <c r="C199" s="191"/>
      <c r="D199" s="191"/>
      <c r="E199" s="191"/>
      <c r="F199" s="191"/>
      <c r="G199" s="192"/>
    </row>
    <row r="200" spans="1:7" x14ac:dyDescent="0.3">
      <c r="A200" s="190"/>
      <c r="B200" s="191"/>
      <c r="C200" s="191"/>
      <c r="D200" s="191"/>
      <c r="E200" s="191"/>
      <c r="F200" s="191"/>
      <c r="G200" s="192"/>
    </row>
    <row r="201" spans="1:7" x14ac:dyDescent="0.3">
      <c r="A201" s="190"/>
      <c r="B201" s="191"/>
      <c r="C201" s="191"/>
      <c r="D201" s="191"/>
      <c r="E201" s="191"/>
      <c r="F201" s="191"/>
      <c r="G201" s="192"/>
    </row>
    <row r="202" spans="1:7" x14ac:dyDescent="0.3">
      <c r="A202" s="190"/>
      <c r="B202" s="191"/>
      <c r="C202" s="191"/>
      <c r="D202" s="191"/>
      <c r="E202" s="191"/>
      <c r="F202" s="191"/>
      <c r="G202" s="192"/>
    </row>
    <row r="203" spans="1:7" x14ac:dyDescent="0.3">
      <c r="A203" s="190"/>
      <c r="B203" s="191"/>
      <c r="C203" s="191"/>
      <c r="D203" s="191"/>
      <c r="E203" s="191"/>
      <c r="F203" s="191"/>
      <c r="G203" s="192"/>
    </row>
    <row r="204" spans="1:7" x14ac:dyDescent="0.3">
      <c r="A204" s="190"/>
      <c r="B204" s="191"/>
      <c r="C204" s="191"/>
      <c r="D204" s="191"/>
      <c r="E204" s="191"/>
      <c r="F204" s="191"/>
      <c r="G204" s="192"/>
    </row>
    <row r="205" spans="1:7" x14ac:dyDescent="0.3">
      <c r="A205" s="190"/>
      <c r="B205" s="191"/>
      <c r="C205" s="191"/>
      <c r="D205" s="191"/>
      <c r="E205" s="191"/>
      <c r="F205" s="191"/>
      <c r="G205" s="192"/>
    </row>
    <row r="206" spans="1:7" x14ac:dyDescent="0.3">
      <c r="A206" s="190"/>
      <c r="B206" s="191"/>
      <c r="C206" s="191"/>
      <c r="D206" s="191"/>
      <c r="E206" s="191"/>
      <c r="F206" s="191"/>
      <c r="G206" s="192"/>
    </row>
    <row r="207" spans="1:7" x14ac:dyDescent="0.3">
      <c r="A207" s="190"/>
      <c r="B207" s="191"/>
      <c r="C207" s="191"/>
      <c r="D207" s="191"/>
      <c r="E207" s="191"/>
      <c r="F207" s="191"/>
      <c r="G207" s="192"/>
    </row>
    <row r="208" spans="1:7" x14ac:dyDescent="0.3">
      <c r="A208" s="190" t="s">
        <v>359</v>
      </c>
      <c r="B208" s="191"/>
      <c r="C208" s="191"/>
      <c r="D208" s="191"/>
      <c r="E208" s="191"/>
      <c r="F208" s="191"/>
      <c r="G208" s="192"/>
    </row>
    <row r="209" spans="1:7" x14ac:dyDescent="0.3">
      <c r="A209" s="190"/>
      <c r="B209" s="191"/>
      <c r="C209" s="191"/>
      <c r="D209" s="191"/>
      <c r="E209" s="191"/>
      <c r="F209" s="191"/>
      <c r="G209" s="192"/>
    </row>
    <row r="210" spans="1:7" x14ac:dyDescent="0.3">
      <c r="A210" s="263" t="s">
        <v>410</v>
      </c>
      <c r="B210" s="264"/>
      <c r="C210" s="264"/>
      <c r="D210" s="264"/>
      <c r="E210" s="264"/>
      <c r="F210" s="264"/>
      <c r="G210" s="265"/>
    </row>
    <row r="211" spans="1:7" x14ac:dyDescent="0.3">
      <c r="A211" s="263"/>
      <c r="B211" s="264"/>
      <c r="C211" s="264"/>
      <c r="D211" s="264"/>
      <c r="E211" s="264"/>
      <c r="F211" s="264"/>
      <c r="G211" s="265"/>
    </row>
    <row r="212" spans="1:7" x14ac:dyDescent="0.3">
      <c r="A212" s="263"/>
      <c r="B212" s="264"/>
      <c r="C212" s="264"/>
      <c r="D212" s="264"/>
      <c r="E212" s="264"/>
      <c r="F212" s="264"/>
      <c r="G212" s="265"/>
    </row>
    <row r="213" spans="1:7" x14ac:dyDescent="0.3">
      <c r="A213" s="263" t="s">
        <v>411</v>
      </c>
      <c r="B213" s="264"/>
      <c r="C213" s="264"/>
      <c r="D213" s="264"/>
      <c r="E213" s="264"/>
      <c r="F213" s="264"/>
      <c r="G213" s="265"/>
    </row>
    <row r="214" spans="1:7" x14ac:dyDescent="0.3">
      <c r="A214" s="263"/>
      <c r="B214" s="264"/>
      <c r="C214" s="264"/>
      <c r="D214" s="264"/>
      <c r="E214" s="264"/>
      <c r="F214" s="264"/>
      <c r="G214" s="265"/>
    </row>
    <row r="215" spans="1:7" x14ac:dyDescent="0.3">
      <c r="A215" s="266"/>
      <c r="B215" s="267"/>
      <c r="C215" s="267"/>
      <c r="D215" s="267"/>
      <c r="E215" s="267"/>
      <c r="F215" s="267"/>
      <c r="G215" s="268"/>
    </row>
    <row r="216" spans="1:7" x14ac:dyDescent="0.3">
      <c r="A216" s="223" t="s">
        <v>412</v>
      </c>
      <c r="B216" s="224"/>
      <c r="C216" s="224"/>
      <c r="D216" s="224"/>
      <c r="E216" s="224"/>
      <c r="F216" s="224"/>
      <c r="G216" s="225"/>
    </row>
    <row r="217" spans="1:7" x14ac:dyDescent="0.3">
      <c r="A217" s="254"/>
      <c r="B217" s="255"/>
      <c r="C217" s="255"/>
      <c r="D217" s="255"/>
      <c r="E217" s="255"/>
      <c r="F217" s="255"/>
      <c r="G217" s="256"/>
    </row>
    <row r="218" spans="1:7" x14ac:dyDescent="0.3">
      <c r="A218" s="226" t="s">
        <v>359</v>
      </c>
      <c r="B218" s="227"/>
      <c r="C218" s="227"/>
      <c r="D218" s="227"/>
      <c r="E218" s="227"/>
      <c r="F218" s="227"/>
      <c r="G218" s="228"/>
    </row>
    <row r="219" spans="1:7" x14ac:dyDescent="0.3">
      <c r="A219" s="226"/>
      <c r="B219" s="227"/>
      <c r="C219" s="227"/>
      <c r="D219" s="227"/>
      <c r="E219" s="227"/>
      <c r="F219" s="227"/>
      <c r="G219" s="228"/>
    </row>
    <row r="220" spans="1:7" x14ac:dyDescent="0.3">
      <c r="A220" s="211" t="s">
        <v>413</v>
      </c>
      <c r="B220" s="212"/>
      <c r="C220" s="212"/>
      <c r="D220" s="212"/>
      <c r="E220" s="212"/>
      <c r="F220" s="212"/>
      <c r="G220" s="213"/>
    </row>
    <row r="221" spans="1:7" x14ac:dyDescent="0.3">
      <c r="A221" s="211"/>
      <c r="B221" s="212"/>
      <c r="C221" s="212"/>
      <c r="D221" s="212"/>
      <c r="E221" s="212"/>
      <c r="F221" s="212"/>
      <c r="G221" s="213"/>
    </row>
    <row r="222" spans="1:7" x14ac:dyDescent="0.3">
      <c r="A222" s="211"/>
      <c r="B222" s="212"/>
      <c r="C222" s="212"/>
      <c r="D222" s="212"/>
      <c r="E222" s="212"/>
      <c r="F222" s="212"/>
      <c r="G222" s="213"/>
    </row>
    <row r="223" spans="1:7" x14ac:dyDescent="0.3">
      <c r="A223" s="275" t="s">
        <v>414</v>
      </c>
      <c r="B223" s="276"/>
      <c r="C223" s="276"/>
      <c r="D223" s="276"/>
      <c r="E223" s="276"/>
      <c r="F223" s="276"/>
      <c r="G223" s="277"/>
    </row>
    <row r="224" spans="1:7" x14ac:dyDescent="0.3">
      <c r="A224" s="278"/>
      <c r="B224" s="276"/>
      <c r="C224" s="276"/>
      <c r="D224" s="276"/>
      <c r="E224" s="276"/>
      <c r="F224" s="276"/>
      <c r="G224" s="277"/>
    </row>
    <row r="225" spans="1:7" ht="78.75" customHeight="1" x14ac:dyDescent="0.3">
      <c r="A225" s="279"/>
      <c r="B225" s="280"/>
      <c r="C225" s="280"/>
      <c r="D225" s="280"/>
      <c r="E225" s="280"/>
      <c r="F225" s="280"/>
      <c r="G225" s="281"/>
    </row>
    <row r="226" spans="1:7" x14ac:dyDescent="0.3">
      <c r="A226" s="208" t="s">
        <v>415</v>
      </c>
      <c r="B226" s="209"/>
      <c r="C226" s="209"/>
      <c r="D226" s="209"/>
      <c r="E226" s="209"/>
      <c r="F226" s="209"/>
      <c r="G226" s="210"/>
    </row>
    <row r="227" spans="1:7" x14ac:dyDescent="0.3">
      <c r="A227" s="232"/>
      <c r="B227" s="233"/>
      <c r="C227" s="233"/>
      <c r="D227" s="233"/>
      <c r="E227" s="233"/>
      <c r="F227" s="233"/>
      <c r="G227" s="234"/>
    </row>
    <row r="228" spans="1:7" x14ac:dyDescent="0.3">
      <c r="A228" s="190" t="s">
        <v>416</v>
      </c>
      <c r="B228" s="191"/>
      <c r="C228" s="191"/>
      <c r="D228" s="191"/>
      <c r="E228" s="191"/>
      <c r="F228" s="191"/>
      <c r="G228" s="192"/>
    </row>
    <row r="229" spans="1:7" x14ac:dyDescent="0.3">
      <c r="A229" s="190"/>
      <c r="B229" s="191"/>
      <c r="C229" s="191"/>
      <c r="D229" s="191"/>
      <c r="E229" s="191"/>
      <c r="F229" s="191"/>
      <c r="G229" s="192"/>
    </row>
    <row r="230" spans="1:7" x14ac:dyDescent="0.3">
      <c r="A230" s="190"/>
      <c r="B230" s="191"/>
      <c r="C230" s="191"/>
      <c r="D230" s="191"/>
      <c r="E230" s="191"/>
      <c r="F230" s="191"/>
      <c r="G230" s="192"/>
    </row>
    <row r="231" spans="1:7" x14ac:dyDescent="0.3">
      <c r="A231" s="190"/>
      <c r="B231" s="191"/>
      <c r="C231" s="191"/>
      <c r="D231" s="191"/>
      <c r="E231" s="191"/>
      <c r="F231" s="191"/>
      <c r="G231" s="192"/>
    </row>
    <row r="232" spans="1:7" x14ac:dyDescent="0.3">
      <c r="A232" s="190"/>
      <c r="B232" s="191"/>
      <c r="C232" s="191"/>
      <c r="D232" s="191"/>
      <c r="E232" s="191"/>
      <c r="F232" s="191"/>
      <c r="G232" s="192"/>
    </row>
    <row r="233" spans="1:7" x14ac:dyDescent="0.3">
      <c r="A233" s="190"/>
      <c r="B233" s="191"/>
      <c r="C233" s="191"/>
      <c r="D233" s="191"/>
      <c r="E233" s="191"/>
      <c r="F233" s="191"/>
      <c r="G233" s="192"/>
    </row>
    <row r="234" spans="1:7" x14ac:dyDescent="0.3">
      <c r="A234" s="190" t="s">
        <v>386</v>
      </c>
      <c r="B234" s="191"/>
      <c r="C234" s="191"/>
      <c r="D234" s="191"/>
      <c r="E234" s="191"/>
      <c r="F234" s="191"/>
      <c r="G234" s="192"/>
    </row>
    <row r="235" spans="1:7" x14ac:dyDescent="0.3">
      <c r="A235" s="190" t="s">
        <v>387</v>
      </c>
      <c r="B235" s="191"/>
      <c r="C235" s="191"/>
      <c r="D235" s="191"/>
      <c r="E235" s="191"/>
      <c r="F235" s="191"/>
      <c r="G235" s="192"/>
    </row>
    <row r="236" spans="1:7" x14ac:dyDescent="0.3">
      <c r="A236" s="190"/>
      <c r="B236" s="191"/>
      <c r="C236" s="191"/>
      <c r="D236" s="191"/>
      <c r="E236" s="191"/>
      <c r="F236" s="191"/>
      <c r="G236" s="192"/>
    </row>
    <row r="237" spans="1:7" x14ac:dyDescent="0.3">
      <c r="A237" s="282"/>
      <c r="B237" s="283"/>
      <c r="C237" s="283"/>
      <c r="D237" s="283"/>
      <c r="E237" s="283"/>
      <c r="F237" s="283"/>
      <c r="G237" s="284"/>
    </row>
    <row r="238" spans="1:7" x14ac:dyDescent="0.3">
      <c r="A238" s="205" t="s">
        <v>417</v>
      </c>
      <c r="B238" s="206"/>
      <c r="C238" s="206"/>
      <c r="D238" s="206"/>
      <c r="E238" s="206"/>
      <c r="F238" s="206"/>
      <c r="G238" s="207"/>
    </row>
    <row r="239" spans="1:7" x14ac:dyDescent="0.3">
      <c r="A239" s="223" t="s">
        <v>418</v>
      </c>
      <c r="B239" s="224"/>
      <c r="C239" s="224"/>
      <c r="D239" s="224"/>
      <c r="E239" s="224"/>
      <c r="F239" s="224"/>
      <c r="G239" s="225"/>
    </row>
    <row r="240" spans="1:7" x14ac:dyDescent="0.3">
      <c r="A240" s="272"/>
      <c r="B240" s="273"/>
      <c r="C240" s="273"/>
      <c r="D240" s="273"/>
      <c r="E240" s="273"/>
      <c r="F240" s="273"/>
      <c r="G240" s="274"/>
    </row>
    <row r="241" spans="1:7" x14ac:dyDescent="0.3">
      <c r="A241" s="208" t="s">
        <v>419</v>
      </c>
      <c r="B241" s="209"/>
      <c r="C241" s="209"/>
      <c r="D241" s="209"/>
      <c r="E241" s="209"/>
      <c r="F241" s="209"/>
      <c r="G241" s="210"/>
    </row>
    <row r="242" spans="1:7" x14ac:dyDescent="0.3">
      <c r="A242" s="232"/>
      <c r="B242" s="233"/>
      <c r="C242" s="233"/>
      <c r="D242" s="233"/>
      <c r="E242" s="233"/>
      <c r="F242" s="233"/>
      <c r="G242" s="234"/>
    </row>
    <row r="243" spans="1:7" x14ac:dyDescent="0.3">
      <c r="A243" s="190" t="s">
        <v>420</v>
      </c>
      <c r="B243" s="191"/>
      <c r="C243" s="191"/>
      <c r="D243" s="191"/>
      <c r="E243" s="191"/>
      <c r="F243" s="191"/>
      <c r="G243" s="192"/>
    </row>
    <row r="244" spans="1:7" x14ac:dyDescent="0.3">
      <c r="A244" s="190" t="s">
        <v>386</v>
      </c>
      <c r="B244" s="191"/>
      <c r="C244" s="191"/>
      <c r="D244" s="191"/>
      <c r="E244" s="191"/>
      <c r="F244" s="191"/>
      <c r="G244" s="192"/>
    </row>
    <row r="245" spans="1:7" x14ac:dyDescent="0.3">
      <c r="A245" s="248" t="s">
        <v>418</v>
      </c>
      <c r="B245" s="249"/>
      <c r="C245" s="249"/>
      <c r="D245" s="249"/>
      <c r="E245" s="249"/>
      <c r="F245" s="249"/>
      <c r="G245" s="250"/>
    </row>
    <row r="246" spans="1:7" x14ac:dyDescent="0.3">
      <c r="A246" s="248"/>
      <c r="B246" s="249"/>
      <c r="C246" s="249"/>
      <c r="D246" s="249"/>
      <c r="E246" s="249"/>
      <c r="F246" s="249"/>
      <c r="G246" s="250"/>
    </row>
    <row r="247" spans="1:7" x14ac:dyDescent="0.3">
      <c r="A247" s="248"/>
      <c r="B247" s="249"/>
      <c r="C247" s="249"/>
      <c r="D247" s="249"/>
      <c r="E247" s="249"/>
      <c r="F247" s="249"/>
      <c r="G247" s="250"/>
    </row>
    <row r="248" spans="1:7" x14ac:dyDescent="0.3">
      <c r="A248" s="248" t="s">
        <v>419</v>
      </c>
      <c r="B248" s="249"/>
      <c r="C248" s="249"/>
      <c r="D248" s="249"/>
      <c r="E248" s="249"/>
      <c r="F248" s="249"/>
      <c r="G248" s="250"/>
    </row>
    <row r="249" spans="1:7" x14ac:dyDescent="0.3">
      <c r="A249" s="248"/>
      <c r="B249" s="249"/>
      <c r="C249" s="249"/>
      <c r="D249" s="249"/>
      <c r="E249" s="249"/>
      <c r="F249" s="249"/>
      <c r="G249" s="250"/>
    </row>
    <row r="250" spans="1:7" x14ac:dyDescent="0.3">
      <c r="A250" s="251"/>
      <c r="B250" s="252"/>
      <c r="C250" s="252"/>
      <c r="D250" s="252"/>
      <c r="E250" s="252"/>
      <c r="F250" s="252"/>
      <c r="G250" s="253"/>
    </row>
    <row r="251" spans="1:7" x14ac:dyDescent="0.3">
      <c r="A251" s="254" t="s">
        <v>421</v>
      </c>
      <c r="B251" s="255"/>
      <c r="C251" s="255"/>
      <c r="D251" s="255"/>
      <c r="E251" s="255"/>
      <c r="F251" s="255"/>
      <c r="G251" s="256"/>
    </row>
    <row r="252" spans="1:7" x14ac:dyDescent="0.3">
      <c r="A252" s="226" t="s">
        <v>422</v>
      </c>
      <c r="B252" s="227"/>
      <c r="C252" s="227"/>
      <c r="D252" s="227"/>
      <c r="E252" s="227"/>
      <c r="F252" s="227"/>
      <c r="G252" s="228"/>
    </row>
    <row r="253" spans="1:7" x14ac:dyDescent="0.3">
      <c r="A253" s="226"/>
      <c r="B253" s="227"/>
      <c r="C253" s="227"/>
      <c r="D253" s="227"/>
      <c r="E253" s="227"/>
      <c r="F253" s="227"/>
      <c r="G253" s="228"/>
    </row>
    <row r="254" spans="1:7" x14ac:dyDescent="0.3">
      <c r="A254" s="226"/>
      <c r="B254" s="227"/>
      <c r="C254" s="227"/>
      <c r="D254" s="227"/>
      <c r="E254" s="227"/>
      <c r="F254" s="227"/>
      <c r="G254" s="228"/>
    </row>
    <row r="255" spans="1:7" x14ac:dyDescent="0.3">
      <c r="A255" s="226"/>
      <c r="B255" s="227"/>
      <c r="C255" s="227"/>
      <c r="D255" s="227"/>
      <c r="E255" s="227"/>
      <c r="F255" s="227"/>
      <c r="G255" s="228"/>
    </row>
    <row r="256" spans="1:7" x14ac:dyDescent="0.3">
      <c r="A256" s="226"/>
      <c r="B256" s="227"/>
      <c r="C256" s="227"/>
      <c r="D256" s="227"/>
      <c r="E256" s="227"/>
      <c r="F256" s="227"/>
      <c r="G256" s="228"/>
    </row>
    <row r="257" spans="1:7" x14ac:dyDescent="0.3">
      <c r="A257" s="257"/>
      <c r="B257" s="258"/>
      <c r="C257" s="258"/>
      <c r="D257" s="258"/>
      <c r="E257" s="258"/>
      <c r="F257" s="258"/>
      <c r="G257" s="259"/>
    </row>
  </sheetData>
  <mergeCells count="85">
    <mergeCell ref="A252:G257"/>
    <mergeCell ref="A241:G242"/>
    <mergeCell ref="A243:G243"/>
    <mergeCell ref="A244:G244"/>
    <mergeCell ref="A245:G247"/>
    <mergeCell ref="A248:G250"/>
    <mergeCell ref="A251:G251"/>
    <mergeCell ref="A239:G240"/>
    <mergeCell ref="A210:G212"/>
    <mergeCell ref="A213:G215"/>
    <mergeCell ref="A216:G217"/>
    <mergeCell ref="A218:G219"/>
    <mergeCell ref="A220:G222"/>
    <mergeCell ref="A223:G225"/>
    <mergeCell ref="A226:G227"/>
    <mergeCell ref="A228:G233"/>
    <mergeCell ref="A234:G234"/>
    <mergeCell ref="A235:G237"/>
    <mergeCell ref="A238:G238"/>
    <mergeCell ref="A208:G209"/>
    <mergeCell ref="A155:G157"/>
    <mergeCell ref="A158:G160"/>
    <mergeCell ref="A161:G163"/>
    <mergeCell ref="A164:G165"/>
    <mergeCell ref="A166:G180"/>
    <mergeCell ref="A181:G182"/>
    <mergeCell ref="A183:G185"/>
    <mergeCell ref="A186:G188"/>
    <mergeCell ref="A189:G191"/>
    <mergeCell ref="A192:G192"/>
    <mergeCell ref="A193:G207"/>
    <mergeCell ref="A153:G154"/>
    <mergeCell ref="A124:G125"/>
    <mergeCell ref="A126:G128"/>
    <mergeCell ref="A129:G131"/>
    <mergeCell ref="A132:G134"/>
    <mergeCell ref="A135:G137"/>
    <mergeCell ref="A138:G139"/>
    <mergeCell ref="A140:G141"/>
    <mergeCell ref="A142:G143"/>
    <mergeCell ref="A144:G146"/>
    <mergeCell ref="A147:G147"/>
    <mergeCell ref="A148:G152"/>
    <mergeCell ref="A118:G123"/>
    <mergeCell ref="A82:G92"/>
    <mergeCell ref="A93:G94"/>
    <mergeCell ref="A95:G97"/>
    <mergeCell ref="A98:G100"/>
    <mergeCell ref="A101:G103"/>
    <mergeCell ref="A104:G105"/>
    <mergeCell ref="A106:G111"/>
    <mergeCell ref="A112:G112"/>
    <mergeCell ref="A113:G115"/>
    <mergeCell ref="A116:G116"/>
    <mergeCell ref="A117:G117"/>
    <mergeCell ref="A80:G81"/>
    <mergeCell ref="A46:G48"/>
    <mergeCell ref="A49:G49"/>
    <mergeCell ref="A50:G51"/>
    <mergeCell ref="A52:G53"/>
    <mergeCell ref="A54:G56"/>
    <mergeCell ref="A57:G57"/>
    <mergeCell ref="A58:G68"/>
    <mergeCell ref="A69:G70"/>
    <mergeCell ref="A71:G73"/>
    <mergeCell ref="A74:G76"/>
    <mergeCell ref="A77:G79"/>
    <mergeCell ref="A43:G45"/>
    <mergeCell ref="A11:G12"/>
    <mergeCell ref="A13:G15"/>
    <mergeCell ref="A16:G18"/>
    <mergeCell ref="A19:G21"/>
    <mergeCell ref="A22:G24"/>
    <mergeCell ref="A25:G25"/>
    <mergeCell ref="A26:G31"/>
    <mergeCell ref="A32:G33"/>
    <mergeCell ref="A34:G36"/>
    <mergeCell ref="A37:G39"/>
    <mergeCell ref="A40:G42"/>
    <mergeCell ref="A9:G10"/>
    <mergeCell ref="A1:G3"/>
    <mergeCell ref="A4:G5"/>
    <mergeCell ref="A6:G6"/>
    <mergeCell ref="A7:G7"/>
    <mergeCell ref="A8:G8"/>
  </mergeCells>
  <conditionalFormatting sqref="J1:L10">
    <cfRule type="containsText" dxfId="5" priority="1" operator="containsText" text="Medium">
      <formula>NOT(ISERROR(SEARCH("Medium",J1)))</formula>
    </cfRule>
    <cfRule type="containsText" dxfId="4" priority="2" operator="containsText" text="Low">
      <formula>NOT(ISERROR(SEARCH("Low",J1)))</formula>
    </cfRule>
    <cfRule type="containsText" dxfId="3" priority="3" operator="containsText" text="High">
      <formula>NOT(ISERROR(SEARCH("High",J1)))</formula>
    </cfRule>
  </conditionalFormatting>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1CA67-E49A-4CA1-AFF8-4E0EDCB6CA03}">
  <sheetPr>
    <tabColor rgb="FF92D050"/>
  </sheetPr>
  <dimension ref="A1:C103"/>
  <sheetViews>
    <sheetView zoomScaleNormal="100" workbookViewId="0">
      <selection activeCell="B1" sqref="B1"/>
    </sheetView>
  </sheetViews>
  <sheetFormatPr defaultColWidth="11" defaultRowHeight="15.6" x14ac:dyDescent="0.3"/>
  <cols>
    <col min="1" max="1" width="116.8984375" customWidth="1"/>
    <col min="2" max="2" width="17.8984375" customWidth="1"/>
    <col min="3" max="3" width="91.5" customWidth="1"/>
  </cols>
  <sheetData>
    <row r="1" spans="1:3" x14ac:dyDescent="0.3">
      <c r="A1" s="3" t="s">
        <v>6</v>
      </c>
      <c r="B1" s="47" t="str">
        <f>Contents!B21</f>
        <v>The Effects of Hot Spots Policing on Crime</v>
      </c>
      <c r="C1" s="4"/>
    </row>
    <row r="2" spans="1:3" x14ac:dyDescent="0.3">
      <c r="A2" s="5" t="s">
        <v>531</v>
      </c>
      <c r="B2" s="47" t="s">
        <v>784</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785</v>
      </c>
    </row>
    <row r="8" spans="1:3" x14ac:dyDescent="0.3">
      <c r="A8" s="13" t="s">
        <v>361</v>
      </c>
      <c r="B8" s="12" t="s">
        <v>430</v>
      </c>
      <c r="C8" t="s">
        <v>786</v>
      </c>
    </row>
    <row r="9" spans="1:3" x14ac:dyDescent="0.3">
      <c r="A9" s="13" t="s">
        <v>362</v>
      </c>
      <c r="B9" s="12" t="s">
        <v>430</v>
      </c>
      <c r="C9" s="12" t="s">
        <v>787</v>
      </c>
    </row>
    <row r="10" spans="1:3" x14ac:dyDescent="0.3">
      <c r="A10" s="13" t="s">
        <v>363</v>
      </c>
      <c r="B10" s="12" t="s">
        <v>430</v>
      </c>
      <c r="C10" s="12" t="s">
        <v>788</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2" t="s">
        <v>430</v>
      </c>
      <c r="C14" s="12" t="s">
        <v>789</v>
      </c>
    </row>
    <row r="15" spans="1:3" x14ac:dyDescent="0.3">
      <c r="A15" s="18" t="s">
        <v>464</v>
      </c>
      <c r="B15" s="12" t="s">
        <v>430</v>
      </c>
      <c r="C15" s="12" t="s">
        <v>789</v>
      </c>
    </row>
    <row r="16" spans="1:3" ht="39.6" x14ac:dyDescent="0.3">
      <c r="A16" s="19" t="s">
        <v>465</v>
      </c>
      <c r="B16" s="12" t="s">
        <v>430</v>
      </c>
      <c r="C16" s="12" t="s">
        <v>790</v>
      </c>
    </row>
    <row r="17" spans="1:3" x14ac:dyDescent="0.3">
      <c r="A17" s="18" t="s">
        <v>466</v>
      </c>
      <c r="B17" s="12" t="s">
        <v>430</v>
      </c>
      <c r="C17" s="12" t="s">
        <v>791</v>
      </c>
    </row>
    <row r="18" spans="1:3" x14ac:dyDescent="0.3">
      <c r="A18" s="18" t="s">
        <v>467</v>
      </c>
      <c r="B18" s="12" t="s">
        <v>430</v>
      </c>
      <c r="C18" t="s">
        <v>792</v>
      </c>
    </row>
    <row r="19" spans="1:3" x14ac:dyDescent="0.3">
      <c r="A19" s="36" t="s">
        <v>468</v>
      </c>
      <c r="B19" s="34" t="str">
        <f>IF(AND(B14="Yes", B15="Yes", B16="Yes", B17="Yes", B18="Yes"), "YES",
 IF(AND(B16="Yes", B17="Yes"), "PARTIALLY",
 "NO"))</f>
        <v>YES</v>
      </c>
      <c r="C19" s="3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s="12" t="s">
        <v>793</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t="s">
        <v>457</v>
      </c>
      <c r="C25" s="33" t="s">
        <v>458</v>
      </c>
    </row>
    <row r="26" spans="1:3" x14ac:dyDescent="0.3">
      <c r="A26" s="74" t="s">
        <v>471</v>
      </c>
      <c r="B26" s="12" t="s">
        <v>441</v>
      </c>
      <c r="C26" t="s">
        <v>794</v>
      </c>
    </row>
    <row r="27" spans="1:3" x14ac:dyDescent="0.3">
      <c r="A27" s="13" t="s">
        <v>377</v>
      </c>
      <c r="B27" s="12" t="s">
        <v>430</v>
      </c>
      <c r="C27" s="12"/>
    </row>
    <row r="28" spans="1:3" x14ac:dyDescent="0.3">
      <c r="A28" s="13" t="s">
        <v>378</v>
      </c>
      <c r="B28" s="12" t="s">
        <v>447</v>
      </c>
      <c r="C28" s="12"/>
    </row>
    <row r="29" spans="1:3" x14ac:dyDescent="0.3">
      <c r="A29" s="36" t="s">
        <v>472</v>
      </c>
      <c r="B29" s="86" t="str">
        <f>IF(
    AND(TRIM(B26)="Yes", TRIM(B27)="Yes"),
    IF(
        OR(
            TRIM(B28)="Yes",
            TRIM(B28)="Not Applicable"
        ),
        "YES",
        IF(TRIM(B28)="", "PARTIALLY", "NO")
    ),
    IF(
        OR(
            AND(TRIM(B26)="Yes", TRIM(B27)="Partially"),
            AND(TRIM(B26)="Partially", TRIM(B27)="Yes")
        ),
        "PARTIALLY",
        "NO"
    )
)</f>
        <v>NO</v>
      </c>
      <c r="C29" s="86" t="s">
        <v>592</v>
      </c>
    </row>
    <row r="30" spans="1:3" x14ac:dyDescent="0.3">
      <c r="A30" s="15" t="s">
        <v>379</v>
      </c>
      <c r="B30" s="21" t="s">
        <v>457</v>
      </c>
      <c r="C30" s="21" t="s">
        <v>458</v>
      </c>
    </row>
    <row r="31" spans="1:3" x14ac:dyDescent="0.3">
      <c r="A31" s="75" t="s">
        <v>473</v>
      </c>
      <c r="B31" s="12"/>
      <c r="C31" s="107"/>
    </row>
    <row r="32" spans="1:3" x14ac:dyDescent="0.3">
      <c r="A32" s="38" t="s">
        <v>382</v>
      </c>
      <c r="B32" s="12"/>
      <c r="C32" s="12"/>
    </row>
    <row r="33" spans="1:3" ht="39.6" x14ac:dyDescent="0.3">
      <c r="A33" s="22" t="s">
        <v>474</v>
      </c>
      <c r="B33" s="12"/>
      <c r="C33" s="12"/>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row>
    <row r="40" spans="1:3" x14ac:dyDescent="0.3">
      <c r="A40" s="74" t="s">
        <v>479</v>
      </c>
      <c r="B40" s="12"/>
    </row>
    <row r="41" spans="1:3" x14ac:dyDescent="0.3">
      <c r="A41" s="74" t="s">
        <v>480</v>
      </c>
      <c r="B41" s="12"/>
      <c r="C41" s="12"/>
    </row>
    <row r="42" spans="1:3" x14ac:dyDescent="0.3">
      <c r="A42" s="74" t="s">
        <v>481</v>
      </c>
      <c r="B42" s="12"/>
      <c r="C42" s="12"/>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12"/>
    </row>
    <row r="49" spans="1:3" ht="26.4" x14ac:dyDescent="0.3">
      <c r="A49" s="78" t="s">
        <v>485</v>
      </c>
      <c r="B49" s="12"/>
    </row>
    <row r="50" spans="1:3" x14ac:dyDescent="0.3">
      <c r="A50" s="78" t="s">
        <v>486</v>
      </c>
      <c r="B50" s="12"/>
      <c r="C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c r="C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Can't tell</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2"/>
      <c r="C79" s="12"/>
    </row>
    <row r="80" spans="1:3" x14ac:dyDescent="0.3">
      <c r="A80" s="43" t="s">
        <v>514</v>
      </c>
      <c r="B80" s="14" t="str">
        <f>IF(OR(B79="Not applicable",B79="YES"),
   "Not applicable",
   IF(B76="Yes",
      "Unit of analysis errors addressed",
      IF(OR(B77="Yes", B78="Yes"),
         "Unit of analysis errors not addressed",
         "Can't tell")))</f>
        <v>Can't tell</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c r="C83" s="12"/>
    </row>
    <row r="84" spans="1:3" x14ac:dyDescent="0.3">
      <c r="A84" s="78" t="s">
        <v>517</v>
      </c>
      <c r="B84" s="12"/>
      <c r="C84" s="52"/>
    </row>
    <row r="85" spans="1:3" x14ac:dyDescent="0.3">
      <c r="A85" s="81"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74" t="s">
        <v>519</v>
      </c>
      <c r="B87" s="12"/>
      <c r="C87" s="12"/>
    </row>
    <row r="88" spans="1:3" x14ac:dyDescent="0.3">
      <c r="A88" s="74" t="s">
        <v>520</v>
      </c>
      <c r="B88" s="12"/>
      <c r="C88" s="12"/>
    </row>
    <row r="89" spans="1:3" x14ac:dyDescent="0.3">
      <c r="A89" s="28" t="s">
        <v>521</v>
      </c>
      <c r="B89" s="12"/>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NO</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12"/>
    </row>
    <row r="97" spans="1:3" x14ac:dyDescent="0.3">
      <c r="A97" s="288" t="s">
        <v>527</v>
      </c>
      <c r="B97" s="288"/>
      <c r="C97" s="288"/>
    </row>
    <row r="98" spans="1:3" x14ac:dyDescent="0.3">
      <c r="A98" s="85" t="s">
        <v>586</v>
      </c>
      <c r="B98" s="32" t="s">
        <v>457</v>
      </c>
      <c r="C98" s="32" t="s">
        <v>458</v>
      </c>
    </row>
    <row r="99" spans="1:3" x14ac:dyDescent="0.3">
      <c r="A99" s="15" t="s">
        <v>418</v>
      </c>
      <c r="B99" s="83"/>
      <c r="C99" s="83"/>
    </row>
    <row r="100" spans="1:3" x14ac:dyDescent="0.3">
      <c r="A100" s="15" t="s">
        <v>419</v>
      </c>
      <c r="B100" s="83"/>
      <c r="C100" s="83"/>
    </row>
    <row r="101" spans="1:3" ht="15.6" customHeight="1" x14ac:dyDescent="0.3">
      <c r="A101" s="85" t="s">
        <v>421</v>
      </c>
      <c r="B101" s="32" t="s">
        <v>457</v>
      </c>
      <c r="C101" s="32" t="s">
        <v>458</v>
      </c>
    </row>
    <row r="102" spans="1:3" ht="46.8" x14ac:dyDescent="0.3">
      <c r="A102" s="82" t="s">
        <v>566</v>
      </c>
      <c r="B102" s="56" t="s">
        <v>432</v>
      </c>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36 B85 B94 B96 B80:B81" xr:uid="{410203DA-AB00-49BB-86A0-F147F0B83D22}"/>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8DBBE735-9E98-4B77-BD38-A011F8829792}">
          <x14:formula1>
            <xm:f>Codes!$G$2:$G$4</xm:f>
          </x14:formula1>
          <xm:sqref>B100</xm:sqref>
        </x14:dataValidation>
        <x14:dataValidation type="list" allowBlank="1" showInputMessage="1" showErrorMessage="1" xr:uid="{56A363F3-6F53-4EA6-9DD5-B4DA31F0A3AF}">
          <x14:formula1>
            <xm:f>Codes!$F$2:$F$7</xm:f>
          </x14:formula1>
          <xm:sqref>B99</xm:sqref>
        </x14:dataValidation>
        <x14:dataValidation type="list" allowBlank="1" showInputMessage="1" showErrorMessage="1" xr:uid="{9E38D7DD-A17F-429F-AE37-1AC720289EEF}">
          <x14:formula1>
            <xm:f>Codes!$A$2:$A$5</xm:f>
          </x14:formula1>
          <xm:sqref>B7:B10 B26:B27 B14:B18</xm:sqref>
        </x14:dataValidation>
        <x14:dataValidation type="list" allowBlank="1" showInputMessage="1" showErrorMessage="1" xr:uid="{942A7345-AAD9-4959-A2AD-0719AF8904EF}">
          <x14:formula1>
            <xm:f>Codes!$C$2:$C$5</xm:f>
          </x14:formula1>
          <xm:sqref>B83:B84 B31:B33 B39:B42 B45 B48:B50 B54:B64 B67:B73 B76:B79 B87:B93</xm:sqref>
        </x14:dataValidation>
        <x14:dataValidation type="list" allowBlank="1" showInputMessage="1" showErrorMessage="1" xr:uid="{F5A9A037-8AD0-4833-980E-DD5817D37DB1}">
          <x14:formula1>
            <xm:f>Codes!$B$2:$B$5</xm:f>
          </x14:formula1>
          <xm:sqref>B22</xm:sqref>
        </x14:dataValidation>
        <x14:dataValidation type="list" allowBlank="1" showInputMessage="1" showErrorMessage="1" xr:uid="{484D1753-C2FD-41CE-895B-3919F4ECBF89}">
          <x14:formula1>
            <xm:f>Codes!$C$2:$C$6</xm:f>
          </x14:formula1>
          <xm:sqref>B28</xm:sqref>
        </x14:dataValidation>
        <x14:dataValidation type="list" allowBlank="1" showInputMessage="1" showErrorMessage="1" xr:uid="{5235B25D-1CA1-45F5-9136-18BAB3FB5CC3}">
          <x14:formula1>
            <xm:f>Codes!$E$2:$E$4</xm:f>
          </x14:formula1>
          <xm:sqref>B102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5D611-7D38-4FEE-8C82-B16E85F21B32}">
  <sheetPr>
    <tabColor rgb="FF92D050"/>
  </sheetPr>
  <dimension ref="A1:C103"/>
  <sheetViews>
    <sheetView zoomScale="85" zoomScaleNormal="85" workbookViewId="0">
      <selection activeCell="A75" sqref="A75:C79"/>
    </sheetView>
  </sheetViews>
  <sheetFormatPr defaultColWidth="11" defaultRowHeight="15.6" x14ac:dyDescent="0.3"/>
  <cols>
    <col min="1" max="1" width="116.8984375" customWidth="1"/>
    <col min="2" max="2" width="17.8984375" customWidth="1"/>
    <col min="3" max="3" width="91.5" customWidth="1"/>
  </cols>
  <sheetData>
    <row r="1" spans="1:3" x14ac:dyDescent="0.3">
      <c r="A1" s="3" t="s">
        <v>6</v>
      </c>
      <c r="B1" s="47" t="str">
        <f>Contents!B23</f>
        <v>The Effects of “Pulling Levers” Focused Deterrence Strategies on Crime</v>
      </c>
      <c r="C1" s="4"/>
    </row>
    <row r="2" spans="1:3" x14ac:dyDescent="0.3">
      <c r="A2" s="5" t="s">
        <v>531</v>
      </c>
      <c r="B2" s="47" t="s">
        <v>64</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795</v>
      </c>
    </row>
    <row r="8" spans="1:3" x14ac:dyDescent="0.3">
      <c r="A8" s="13" t="s">
        <v>361</v>
      </c>
      <c r="B8" s="12" t="s">
        <v>430</v>
      </c>
      <c r="C8" t="s">
        <v>796</v>
      </c>
    </row>
    <row r="9" spans="1:3" x14ac:dyDescent="0.3">
      <c r="A9" s="13" t="s">
        <v>362</v>
      </c>
      <c r="B9" s="12" t="s">
        <v>430</v>
      </c>
      <c r="C9" s="12" t="s">
        <v>797</v>
      </c>
    </row>
    <row r="10" spans="1:3" x14ac:dyDescent="0.3">
      <c r="A10" s="13" t="s">
        <v>363</v>
      </c>
      <c r="B10" s="12" t="s">
        <v>430</v>
      </c>
      <c r="C10" s="12" t="s">
        <v>798</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2" t="s">
        <v>430</v>
      </c>
      <c r="C14" s="12" t="s">
        <v>799</v>
      </c>
    </row>
    <row r="15" spans="1:3" x14ac:dyDescent="0.3">
      <c r="A15" s="18" t="s">
        <v>464</v>
      </c>
      <c r="B15" s="12" t="s">
        <v>430</v>
      </c>
      <c r="C15" s="12" t="s">
        <v>799</v>
      </c>
    </row>
    <row r="16" spans="1:3" ht="39.6" x14ac:dyDescent="0.3">
      <c r="A16" s="19" t="s">
        <v>465</v>
      </c>
      <c r="B16" s="12" t="s">
        <v>430</v>
      </c>
      <c r="C16" s="12" t="s">
        <v>800</v>
      </c>
    </row>
    <row r="17" spans="1:3" x14ac:dyDescent="0.3">
      <c r="A17" s="18" t="s">
        <v>466</v>
      </c>
      <c r="B17" s="12" t="s">
        <v>430</v>
      </c>
      <c r="C17" s="12" t="s">
        <v>801</v>
      </c>
    </row>
    <row r="18" spans="1:3" x14ac:dyDescent="0.3">
      <c r="A18" s="18" t="s">
        <v>467</v>
      </c>
      <c r="B18" s="12" t="s">
        <v>430</v>
      </c>
      <c r="C18" s="12" t="s">
        <v>799</v>
      </c>
    </row>
    <row r="19" spans="1:3" x14ac:dyDescent="0.3">
      <c r="A19" s="36" t="s">
        <v>468</v>
      </c>
      <c r="B19" s="34" t="str">
        <f>IF(AND(B14="Yes", B15="Yes", B16="Yes", B17="Yes", B18="Yes"), "YES",
 IF(AND(B16="Yes", B17="Yes"), "PARTIALLY",
 "NO"))</f>
        <v>YES</v>
      </c>
      <c r="C19" s="3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s="12" t="s">
        <v>802</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t="s">
        <v>457</v>
      </c>
      <c r="C25" s="33" t="s">
        <v>458</v>
      </c>
    </row>
    <row r="26" spans="1:3" x14ac:dyDescent="0.3">
      <c r="A26" s="74" t="s">
        <v>471</v>
      </c>
      <c r="B26" s="12" t="s">
        <v>430</v>
      </c>
      <c r="C26" t="s">
        <v>803</v>
      </c>
    </row>
    <row r="27" spans="1:3" x14ac:dyDescent="0.3">
      <c r="A27" s="13" t="s">
        <v>377</v>
      </c>
      <c r="B27" s="12" t="s">
        <v>430</v>
      </c>
      <c r="C27" s="12"/>
    </row>
    <row r="28" spans="1:3" x14ac:dyDescent="0.3">
      <c r="A28" s="13" t="s">
        <v>378</v>
      </c>
      <c r="B28" s="12" t="s">
        <v>447</v>
      </c>
      <c r="C28" s="12"/>
    </row>
    <row r="29" spans="1:3" x14ac:dyDescent="0.3">
      <c r="A29" s="36" t="s">
        <v>472</v>
      </c>
      <c r="B29" s="14" t="str">
        <f>IF(
    AND(TRIM(B26)="Yes", TRIM(B27)="Yes"),
    IF(
        OR(
            TRIM(B28)="Yes",
            TRIM(B28)="Not Applicable"
        ),
        "YES",
        IF(TRIM(B28)="", "PARTIALLY", "NO")
    ),
    IF(
        OR(
            AND(TRIM(B26)="Yes", TRIM(B27)="Partially"),
            AND(TRIM(B26)="Partially", TRIM(B27)="Yes")
        ),
        "PARTIALLY",
        "NO"
    )
)</f>
        <v>YES</v>
      </c>
      <c r="C29" s="14"/>
    </row>
    <row r="30" spans="1:3" x14ac:dyDescent="0.3">
      <c r="A30" s="15" t="s">
        <v>379</v>
      </c>
      <c r="B30" s="21" t="s">
        <v>457</v>
      </c>
      <c r="C30" s="21" t="s">
        <v>458</v>
      </c>
    </row>
    <row r="31" spans="1:3" x14ac:dyDescent="0.3">
      <c r="A31" s="75" t="s">
        <v>473</v>
      </c>
      <c r="B31" s="12" t="s">
        <v>430</v>
      </c>
      <c r="C31" s="12" t="s">
        <v>804</v>
      </c>
    </row>
    <row r="32" spans="1:3" x14ac:dyDescent="0.3">
      <c r="A32" s="38" t="s">
        <v>382</v>
      </c>
      <c r="B32" s="12" t="s">
        <v>430</v>
      </c>
      <c r="C32" s="12"/>
    </row>
    <row r="33" spans="1:3" ht="39.6" x14ac:dyDescent="0.3">
      <c r="A33" s="22" t="s">
        <v>474</v>
      </c>
      <c r="B33" s="86" t="s">
        <v>430</v>
      </c>
      <c r="C33" s="12" t="s">
        <v>805</v>
      </c>
    </row>
    <row r="34" spans="1:3" x14ac:dyDescent="0.3">
      <c r="A34" s="36" t="s">
        <v>475</v>
      </c>
      <c r="B34" s="14" t="str">
        <f>IF(AND(TRIM(B31)="Yes", TRIM(B32)="Yes", TRIM(B33)="Yes"),
    "YES",
    IF(OR(
        AND(TRIM(B31)="Yes", TRIM(B32)="Yes", TRIM(B33)="Partially"),
        AND(TRIM(B31)="Yes", TRIM(B33)="Yes")
    ),
    "PARTIALLY",
    "NO")
)</f>
        <v>YES</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High confidence</v>
      </c>
      <c r="C36" s="12"/>
    </row>
    <row r="37" spans="1:3" x14ac:dyDescent="0.3">
      <c r="A37" s="288" t="s">
        <v>477</v>
      </c>
      <c r="B37" s="288"/>
      <c r="C37" s="288"/>
    </row>
    <row r="38" spans="1:3" x14ac:dyDescent="0.3">
      <c r="A38" s="15" t="s">
        <v>389</v>
      </c>
      <c r="B38" s="21" t="s">
        <v>457</v>
      </c>
      <c r="C38" s="21" t="s">
        <v>458</v>
      </c>
    </row>
    <row r="39" spans="1:3" ht="31.2" x14ac:dyDescent="0.3">
      <c r="A39" s="74" t="s">
        <v>478</v>
      </c>
      <c r="B39" s="12" t="s">
        <v>430</v>
      </c>
      <c r="C39" s="93" t="s">
        <v>806</v>
      </c>
    </row>
    <row r="40" spans="1:3" ht="31.2" x14ac:dyDescent="0.3">
      <c r="A40" s="74" t="s">
        <v>479</v>
      </c>
      <c r="B40" s="12" t="s">
        <v>430</v>
      </c>
      <c r="C40" s="93" t="s">
        <v>806</v>
      </c>
    </row>
    <row r="41" spans="1:3" x14ac:dyDescent="0.3">
      <c r="A41" s="74" t="s">
        <v>480</v>
      </c>
      <c r="B41" s="12" t="s">
        <v>430</v>
      </c>
      <c r="C41" s="12" t="s">
        <v>807</v>
      </c>
    </row>
    <row r="42" spans="1:3" x14ac:dyDescent="0.3">
      <c r="A42" s="74" t="s">
        <v>481</v>
      </c>
      <c r="B42" s="12" t="s">
        <v>430</v>
      </c>
      <c r="C42" s="12" t="s">
        <v>580</v>
      </c>
    </row>
    <row r="43" spans="1:3" x14ac:dyDescent="0.3">
      <c r="A43" s="76" t="s">
        <v>482</v>
      </c>
      <c r="B43" s="14" t="str">
        <f>IF(OR(B39="Not applicable", B40="Not applicable", B41="Not applicable", B42="Not applicable"), "NOT APPLICABLE",
 IF(AND(B39="Yes", B40="Yes", B41="Yes", B42="Yes"), "YES",
  IF(AND(B39="Yes", B42="Yes"), "PARTIALLY",
   "NO")))</f>
        <v>YES</v>
      </c>
      <c r="C43" s="14"/>
    </row>
    <row r="44" spans="1:3" ht="15.6" customHeight="1" x14ac:dyDescent="0.3">
      <c r="A44" s="289" t="s">
        <v>395</v>
      </c>
      <c r="B44" s="21" t="s">
        <v>457</v>
      </c>
      <c r="C44" s="21" t="s">
        <v>458</v>
      </c>
    </row>
    <row r="45" spans="1:3" x14ac:dyDescent="0.3">
      <c r="A45" s="289"/>
      <c r="B45" s="54" t="s">
        <v>430</v>
      </c>
      <c r="C45" s="54" t="s">
        <v>808</v>
      </c>
    </row>
    <row r="46" spans="1:3" x14ac:dyDescent="0.3">
      <c r="A46" s="36" t="s">
        <v>483</v>
      </c>
      <c r="B46" s="34" t="str">
        <f>IF(AND(B45="Yes"), "YES",
 IF(AND(B45="Can't tell"), "CAN'T TELL",
 "NO"))</f>
        <v>YES</v>
      </c>
      <c r="C46" s="14"/>
    </row>
    <row r="47" spans="1:3" x14ac:dyDescent="0.3">
      <c r="A47" s="24" t="s">
        <v>398</v>
      </c>
      <c r="B47" s="31" t="s">
        <v>457</v>
      </c>
      <c r="C47" s="31" t="s">
        <v>458</v>
      </c>
    </row>
    <row r="48" spans="1:3" ht="26.4" x14ac:dyDescent="0.3">
      <c r="A48" s="77" t="s">
        <v>484</v>
      </c>
      <c r="B48" s="12" t="s">
        <v>430</v>
      </c>
      <c r="C48" t="s">
        <v>809</v>
      </c>
    </row>
    <row r="49" spans="1:3" ht="26.4" x14ac:dyDescent="0.3">
      <c r="A49" s="78" t="s">
        <v>485</v>
      </c>
      <c r="B49" s="12" t="s">
        <v>430</v>
      </c>
      <c r="C49" t="s">
        <v>810</v>
      </c>
    </row>
    <row r="50" spans="1:3" x14ac:dyDescent="0.3">
      <c r="A50" s="78" t="s">
        <v>486</v>
      </c>
      <c r="B50" s="12" t="s">
        <v>430</v>
      </c>
      <c r="C50" t="s">
        <v>811</v>
      </c>
    </row>
    <row r="51" spans="1:3" x14ac:dyDescent="0.3">
      <c r="A51" s="36" t="s">
        <v>487</v>
      </c>
      <c r="B51" s="34" t="str">
        <f>IF(AND(B48="Not applicable", B49="Not applicable", B50="Not applicable"),
   "NOT APPLICABLE",
   IF(AND(B48="Yes", B49="Yes", OR(B50="Yes", B50="Not applicable")),
      "YES",
      IF(B48="Yes",
         "PARTIALLY",
         "NO")))</f>
        <v>YES</v>
      </c>
      <c r="C51" s="14"/>
    </row>
    <row r="52" spans="1:3" ht="34.200000000000003" customHeight="1" x14ac:dyDescent="0.3">
      <c r="A52" s="26" t="s">
        <v>812</v>
      </c>
      <c r="B52" s="21"/>
      <c r="C52" s="21"/>
    </row>
    <row r="53" spans="1:3" x14ac:dyDescent="0.3">
      <c r="A53" s="79" t="s">
        <v>813</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t="s">
        <v>430</v>
      </c>
      <c r="C57" t="s">
        <v>814</v>
      </c>
    </row>
    <row r="58" spans="1:3" x14ac:dyDescent="0.3">
      <c r="A58" s="28" t="s">
        <v>493</v>
      </c>
      <c r="B58" s="12" t="s">
        <v>430</v>
      </c>
      <c r="C58" t="s">
        <v>815</v>
      </c>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t="s">
        <v>430</v>
      </c>
      <c r="C69" s="12" t="s">
        <v>816</v>
      </c>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Appropriate weights</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t="s">
        <v>430</v>
      </c>
      <c r="C78" s="12"/>
    </row>
    <row r="79" spans="1:3" x14ac:dyDescent="0.3">
      <c r="A79" s="28" t="s">
        <v>513</v>
      </c>
      <c r="B79" s="12"/>
      <c r="C79" s="12"/>
    </row>
    <row r="80" spans="1:3" x14ac:dyDescent="0.3">
      <c r="A80" s="43" t="s">
        <v>514</v>
      </c>
      <c r="B80" s="14" t="str">
        <f>IF(OR(B79="Not applicable",B79="YES"),
   "Not applicable",
   IF(B76="Yes",
      "Unit of analysis errors addressed",
      IF(OR(B77="Yes", B78="Yes"),
         "Unit of analysis errors not addressed",
         "Can't tell")))</f>
        <v>Unit of analysis errors not addressed</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PARTIALLY</v>
      </c>
      <c r="C81" s="14"/>
    </row>
    <row r="82" spans="1:3" x14ac:dyDescent="0.3">
      <c r="A82" s="15" t="s">
        <v>408</v>
      </c>
      <c r="B82" s="21" t="s">
        <v>457</v>
      </c>
      <c r="C82" s="21" t="s">
        <v>458</v>
      </c>
    </row>
    <row r="83" spans="1:3" ht="26.4" x14ac:dyDescent="0.3">
      <c r="A83" s="78" t="s">
        <v>516</v>
      </c>
      <c r="B83" s="12" t="s">
        <v>435</v>
      </c>
      <c r="C83" s="12" t="s">
        <v>817</v>
      </c>
    </row>
    <row r="84" spans="1:3" x14ac:dyDescent="0.3">
      <c r="A84" s="78" t="s">
        <v>517</v>
      </c>
      <c r="B84" s="12" t="s">
        <v>430</v>
      </c>
      <c r="C84" s="52" t="s">
        <v>818</v>
      </c>
    </row>
    <row r="85" spans="1:3" x14ac:dyDescent="0.3">
      <c r="A85" s="81" t="s">
        <v>518</v>
      </c>
      <c r="B85" s="14" t="str">
        <f>IF(OR(B83="Not applicable", B84="Not applicable"),
   "NOT APPLICABLE",
   IF(AND(B83="Yes", B84="Yes"),
      "YES",
      IF(OR(B83="Yes", B84="Yes", B83="Partially", B84="Partially"),
         "PARTIALLY",
         "NO")))</f>
        <v>PARTIALLY</v>
      </c>
      <c r="C85" s="14"/>
    </row>
    <row r="86" spans="1:3" x14ac:dyDescent="0.3">
      <c r="A86" s="29" t="s">
        <v>412</v>
      </c>
      <c r="B86" s="21" t="s">
        <v>457</v>
      </c>
      <c r="C86" s="21" t="s">
        <v>458</v>
      </c>
    </row>
    <row r="87" spans="1:3" x14ac:dyDescent="0.3">
      <c r="A87" s="74" t="s">
        <v>519</v>
      </c>
      <c r="B87" s="12" t="s">
        <v>430</v>
      </c>
      <c r="C87" s="12"/>
    </row>
    <row r="88" spans="1:3" x14ac:dyDescent="0.3">
      <c r="A88" s="74" t="s">
        <v>520</v>
      </c>
      <c r="B88" s="12" t="s">
        <v>430</v>
      </c>
      <c r="C88" s="12"/>
    </row>
    <row r="89" spans="1:3" x14ac:dyDescent="0.3">
      <c r="A89" s="28" t="s">
        <v>521</v>
      </c>
      <c r="B89" s="12"/>
      <c r="C89" s="12"/>
    </row>
    <row r="90" spans="1:3" x14ac:dyDescent="0.3">
      <c r="A90" s="28" t="s">
        <v>522</v>
      </c>
      <c r="B90" s="12"/>
      <c r="C90" s="12"/>
    </row>
    <row r="91" spans="1:3" x14ac:dyDescent="0.3">
      <c r="A91" s="28" t="s">
        <v>523</v>
      </c>
      <c r="B91" s="12" t="s">
        <v>430</v>
      </c>
      <c r="C91" s="12"/>
    </row>
    <row r="92" spans="1:3" x14ac:dyDescent="0.3">
      <c r="A92" s="28" t="s">
        <v>495</v>
      </c>
      <c r="B92" s="12" t="s">
        <v>430</v>
      </c>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YES</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Medium confidence</v>
      </c>
      <c r="C96" s="12"/>
    </row>
    <row r="97" spans="1:3" x14ac:dyDescent="0.3">
      <c r="A97" s="288" t="s">
        <v>527</v>
      </c>
      <c r="B97" s="288"/>
      <c r="C97" s="288"/>
    </row>
    <row r="98" spans="1:3" x14ac:dyDescent="0.3">
      <c r="A98" s="85" t="s">
        <v>586</v>
      </c>
      <c r="B98" s="32" t="s">
        <v>457</v>
      </c>
      <c r="C98" s="32" t="s">
        <v>458</v>
      </c>
    </row>
    <row r="99" spans="1:3" x14ac:dyDescent="0.3">
      <c r="A99" s="15" t="s">
        <v>418</v>
      </c>
      <c r="B99" s="83" t="s">
        <v>450</v>
      </c>
      <c r="C99" s="83"/>
    </row>
    <row r="100" spans="1:3" x14ac:dyDescent="0.3">
      <c r="A100" s="15" t="s">
        <v>419</v>
      </c>
      <c r="B100" s="83"/>
      <c r="C100" s="83"/>
    </row>
    <row r="101" spans="1:3" ht="15.6" customHeight="1" x14ac:dyDescent="0.3">
      <c r="A101" s="85" t="s">
        <v>421</v>
      </c>
      <c r="B101" s="32" t="s">
        <v>457</v>
      </c>
      <c r="C101" s="32" t="s">
        <v>458</v>
      </c>
    </row>
    <row r="102" spans="1:3" ht="46.8" x14ac:dyDescent="0.3">
      <c r="A102" s="82" t="s">
        <v>566</v>
      </c>
      <c r="B102" s="56" t="s">
        <v>438</v>
      </c>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36 B85 B94 B96 B80:B81" xr:uid="{4D41DE1C-B795-4055-8D31-B66448E4B24D}"/>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FCF1CB02-5E77-4F18-976C-D5F898672F14}">
          <x14:formula1>
            <xm:f>Codes!$E$2:$E$4</xm:f>
          </x14:formula1>
          <xm:sqref>B102</xm:sqref>
        </x14:dataValidation>
        <x14:dataValidation type="list" allowBlank="1" showInputMessage="1" showErrorMessage="1" xr:uid="{2D0E36F5-78B4-462D-88EB-82CE4F3F7C23}">
          <x14:formula1>
            <xm:f>Codes!$C$2:$C$6</xm:f>
          </x14:formula1>
          <xm:sqref>B28</xm:sqref>
        </x14:dataValidation>
        <x14:dataValidation type="list" allowBlank="1" showInputMessage="1" showErrorMessage="1" xr:uid="{F28A652D-2BF5-4A6C-86CD-D7FC1AEE7E7A}">
          <x14:formula1>
            <xm:f>Codes!$B$2:$B$5</xm:f>
          </x14:formula1>
          <xm:sqref>B22</xm:sqref>
        </x14:dataValidation>
        <x14:dataValidation type="list" allowBlank="1" showInputMessage="1" showErrorMessage="1" xr:uid="{6C14A9C3-19BC-4EDC-ABC7-645C0891521F}">
          <x14:formula1>
            <xm:f>Codes!$C$2:$C$5</xm:f>
          </x14:formula1>
          <xm:sqref>B83:B84 B31:B33 B39:B42 B45 B48:B50 B54:B64 B67:B73 B76:B79 B87:B93</xm:sqref>
        </x14:dataValidation>
        <x14:dataValidation type="list" allowBlank="1" showInputMessage="1" showErrorMessage="1" xr:uid="{B70452D1-8E9C-48B6-BA47-2024EC0EFC8C}">
          <x14:formula1>
            <xm:f>Codes!$A$2:$A$5</xm:f>
          </x14:formula1>
          <xm:sqref>B7:B10 B26:B27 B14:B18</xm:sqref>
        </x14:dataValidation>
        <x14:dataValidation type="list" allowBlank="1" showInputMessage="1" showErrorMessage="1" xr:uid="{ACEE6109-8312-41FF-8453-0A04072D194E}">
          <x14:formula1>
            <xm:f>Codes!$F$2:$F$7</xm:f>
          </x14:formula1>
          <xm:sqref>B99</xm:sqref>
        </x14:dataValidation>
        <x14:dataValidation type="list" allowBlank="1" showInputMessage="1" showErrorMessage="1" xr:uid="{FFA2E4D3-C9A6-41C6-B014-606FA3E232E7}">
          <x14:formula1>
            <xm:f>Codes!$G$2:$G$4</xm:f>
          </x14:formula1>
          <xm:sqref>B100</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9D0F3-299A-4349-B3FB-3971FE7D9449}">
  <sheetPr>
    <tabColor theme="3"/>
  </sheetPr>
  <dimension ref="A1:C103"/>
  <sheetViews>
    <sheetView zoomScale="70" zoomScaleNormal="70" workbookViewId="0">
      <selection activeCell="C69" sqref="C69"/>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
        <v>87</v>
      </c>
      <c r="C1" s="4"/>
    </row>
    <row r="2" spans="1:3" x14ac:dyDescent="0.3">
      <c r="A2" s="5" t="s">
        <v>531</v>
      </c>
      <c r="B2" s="47" t="s">
        <v>88</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667</v>
      </c>
    </row>
    <row r="8" spans="1:3" x14ac:dyDescent="0.3">
      <c r="A8" s="13" t="s">
        <v>361</v>
      </c>
      <c r="B8" s="12" t="s">
        <v>430</v>
      </c>
      <c r="C8" s="12" t="s">
        <v>667</v>
      </c>
    </row>
    <row r="9" spans="1:3" x14ac:dyDescent="0.3">
      <c r="A9" s="13" t="s">
        <v>362</v>
      </c>
      <c r="B9" s="12" t="s">
        <v>430</v>
      </c>
      <c r="C9" s="12" t="s">
        <v>819</v>
      </c>
    </row>
    <row r="10" spans="1:3" x14ac:dyDescent="0.3">
      <c r="A10" s="13" t="s">
        <v>363</v>
      </c>
      <c r="B10" s="12" t="s">
        <v>430</v>
      </c>
      <c r="C10" s="12" t="s">
        <v>820</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11" t="s">
        <v>430</v>
      </c>
      <c r="C14" s="111" t="s">
        <v>821</v>
      </c>
    </row>
    <row r="15" spans="1:3" x14ac:dyDescent="0.3">
      <c r="A15" s="18" t="s">
        <v>464</v>
      </c>
      <c r="B15" s="111" t="s">
        <v>430</v>
      </c>
      <c r="C15" s="111" t="s">
        <v>821</v>
      </c>
    </row>
    <row r="16" spans="1:3" ht="39.6" x14ac:dyDescent="0.3">
      <c r="A16" s="19" t="s">
        <v>465</v>
      </c>
      <c r="B16" s="111" t="s">
        <v>430</v>
      </c>
      <c r="C16" s="111" t="s">
        <v>667</v>
      </c>
    </row>
    <row r="17" spans="1:3" x14ac:dyDescent="0.3">
      <c r="A17" s="18" t="s">
        <v>466</v>
      </c>
      <c r="B17" s="111" t="s">
        <v>430</v>
      </c>
      <c r="C17" s="111" t="s">
        <v>611</v>
      </c>
    </row>
    <row r="18" spans="1:3" x14ac:dyDescent="0.3">
      <c r="A18" s="18" t="s">
        <v>467</v>
      </c>
      <c r="B18" s="111" t="s">
        <v>430</v>
      </c>
      <c r="C18" s="111" t="s">
        <v>611</v>
      </c>
    </row>
    <row r="19" spans="1:3" x14ac:dyDescent="0.3">
      <c r="A19" s="36" t="s">
        <v>468</v>
      </c>
      <c r="B19" s="34" t="str">
        <f>IF(AND(B14="Yes", B15="Yes", B16="Yes", B17="Yes", B18="Yes"), "YES",
 IF(AND(B16="Yes", B17="Yes"), "PARTIALLY",
 "NO"))</f>
        <v>YES</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11" t="s">
        <v>430</v>
      </c>
      <c r="C22" s="111" t="s">
        <v>821</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c r="C25" s="33"/>
    </row>
    <row r="26" spans="1:3" x14ac:dyDescent="0.3">
      <c r="A26" s="74" t="s">
        <v>471</v>
      </c>
      <c r="B26" s="111" t="s">
        <v>430</v>
      </c>
      <c r="C26" s="111" t="s">
        <v>611</v>
      </c>
    </row>
    <row r="27" spans="1:3" x14ac:dyDescent="0.3">
      <c r="A27" s="13" t="s">
        <v>377</v>
      </c>
      <c r="B27" s="111" t="s">
        <v>430</v>
      </c>
      <c r="C27" s="51" t="s">
        <v>822</v>
      </c>
    </row>
    <row r="28" spans="1:3" x14ac:dyDescent="0.3">
      <c r="A28" s="13" t="s">
        <v>378</v>
      </c>
      <c r="B28" s="12" t="s">
        <v>430</v>
      </c>
      <c r="C28" s="12" t="s">
        <v>823</v>
      </c>
    </row>
    <row r="29" spans="1:3" x14ac:dyDescent="0.3">
      <c r="A29" s="36" t="s">
        <v>472</v>
      </c>
      <c r="B29" s="14" t="str">
        <f>IF(
    AND(TRIM(B26)="Yes", TRIM(B27)="Yes"),
    IF(
        OR(
            TRIM(B28)="Yes",
            TRIM(B28)="Not Applicable"
        ),
        "YES",
        IF(TRIM(B28)="", "PARTIALLY", "NO")
    ),
    IF(
        OR(
            AND(TRIM(B26)="Yes", TRIM(B27)="Partially"),
            AND(TRIM(B26)="Partially", TRIM(B27)="Yes")
        ),
        "PARTIALLY",
        "NO"
    )
)</f>
        <v>YES</v>
      </c>
      <c r="C29" s="14"/>
    </row>
    <row r="30" spans="1:3" x14ac:dyDescent="0.3">
      <c r="A30" s="15" t="s">
        <v>379</v>
      </c>
      <c r="B30" s="21" t="s">
        <v>457</v>
      </c>
      <c r="C30" s="21" t="s">
        <v>458</v>
      </c>
    </row>
    <row r="31" spans="1:3" x14ac:dyDescent="0.3">
      <c r="A31" s="75" t="s">
        <v>473</v>
      </c>
      <c r="B31" s="111" t="s">
        <v>430</v>
      </c>
      <c r="C31" s="111" t="s">
        <v>824</v>
      </c>
    </row>
    <row r="32" spans="1:3" x14ac:dyDescent="0.3">
      <c r="A32" s="38" t="s">
        <v>382</v>
      </c>
      <c r="B32" s="111" t="s">
        <v>430</v>
      </c>
      <c r="C32" s="111" t="s">
        <v>825</v>
      </c>
    </row>
    <row r="33" spans="1:3" ht="39.6" x14ac:dyDescent="0.3">
      <c r="A33" s="22" t="s">
        <v>474</v>
      </c>
      <c r="B33" s="111" t="s">
        <v>430</v>
      </c>
      <c r="C33" s="111" t="s">
        <v>826</v>
      </c>
    </row>
    <row r="34" spans="1:3" x14ac:dyDescent="0.3">
      <c r="A34" s="36" t="s">
        <v>475</v>
      </c>
      <c r="B34" s="14" t="str">
        <f>IF(AND(TRIM(B31)="Yes", TRIM(B32)="Yes", TRIM(B33)="Yes"),
    "YES",
    IF(OR(
        AND(TRIM(B31)="Yes", TRIM(B32)="Yes", TRIM(B33)="Partially"),
        AND(TRIM(B31)="Yes", TRIM(B33)="Yes")
    ),
    "PARTIALLY",
    "NO")
)</f>
        <v>YES</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High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11" t="s">
        <v>430</v>
      </c>
      <c r="C39" s="111" t="s">
        <v>611</v>
      </c>
    </row>
    <row r="40" spans="1:3" x14ac:dyDescent="0.3">
      <c r="A40" s="74" t="s">
        <v>479</v>
      </c>
      <c r="B40" s="111" t="s">
        <v>430</v>
      </c>
      <c r="C40" s="111" t="s">
        <v>611</v>
      </c>
    </row>
    <row r="41" spans="1:3" x14ac:dyDescent="0.3">
      <c r="A41" s="74" t="s">
        <v>480</v>
      </c>
      <c r="B41" s="111" t="s">
        <v>430</v>
      </c>
      <c r="C41" s="111" t="s">
        <v>825</v>
      </c>
    </row>
    <row r="42" spans="1:3" x14ac:dyDescent="0.3">
      <c r="A42" s="74" t="s">
        <v>481</v>
      </c>
      <c r="B42" s="12" t="s">
        <v>430</v>
      </c>
      <c r="C42" s="51" t="s">
        <v>650</v>
      </c>
    </row>
    <row r="43" spans="1:3" x14ac:dyDescent="0.3">
      <c r="A43" s="76" t="s">
        <v>482</v>
      </c>
      <c r="B43" s="14" t="str">
        <f>IF(OR(B39="Not applicable", B40="Not applicable", B41="Not applicable", B42="Not applicable"), "NOT APPLICABLE",
 IF(AND(B39="Yes", B40="Yes", B41="Yes", B42="Yes"), "YES",
  IF(AND(B39="Yes", B42="Yes"), "PARTIALLY",
   "NO")))</f>
        <v>YES</v>
      </c>
      <c r="C43" s="14"/>
    </row>
    <row r="44" spans="1:3" ht="15.6" customHeight="1" x14ac:dyDescent="0.3">
      <c r="A44" s="289" t="s">
        <v>395</v>
      </c>
      <c r="B44" s="21" t="s">
        <v>457</v>
      </c>
      <c r="C44" s="21" t="s">
        <v>458</v>
      </c>
    </row>
    <row r="45" spans="1:3" x14ac:dyDescent="0.3">
      <c r="A45" s="289"/>
      <c r="B45" s="54" t="s">
        <v>430</v>
      </c>
      <c r="C45" s="54" t="s">
        <v>577</v>
      </c>
    </row>
    <row r="46" spans="1:3" x14ac:dyDescent="0.3">
      <c r="A46" s="36" t="s">
        <v>483</v>
      </c>
      <c r="B46" s="34" t="str">
        <f>IF(AND(B45="Yes"), "YES",
 IF(AND(B45="Can't tell"), "CAN'T TELL",
 "NO"))</f>
        <v>YES</v>
      </c>
      <c r="C46" s="14"/>
    </row>
    <row r="47" spans="1:3" x14ac:dyDescent="0.3">
      <c r="A47" s="24" t="s">
        <v>398</v>
      </c>
      <c r="B47" s="31" t="s">
        <v>457</v>
      </c>
      <c r="C47" s="31" t="s">
        <v>458</v>
      </c>
    </row>
    <row r="48" spans="1:3" ht="26.4" x14ac:dyDescent="0.3">
      <c r="A48" s="77" t="s">
        <v>484</v>
      </c>
      <c r="B48" s="54" t="s">
        <v>430</v>
      </c>
      <c r="C48" s="54"/>
    </row>
    <row r="49" spans="1:3" ht="26.4" x14ac:dyDescent="0.3">
      <c r="A49" s="78" t="s">
        <v>485</v>
      </c>
      <c r="B49" s="12" t="s">
        <v>430</v>
      </c>
      <c r="C49" s="12" t="s">
        <v>827</v>
      </c>
    </row>
    <row r="50" spans="1:3" x14ac:dyDescent="0.3">
      <c r="A50" s="78" t="s">
        <v>486</v>
      </c>
      <c r="B50" s="12" t="s">
        <v>447</v>
      </c>
      <c r="C50" s="12"/>
    </row>
    <row r="51" spans="1:3" x14ac:dyDescent="0.3">
      <c r="A51" s="36" t="s">
        <v>487</v>
      </c>
      <c r="B51" s="34" t="str">
        <f>IF(AND(B48="Not applicable", B49="Not applicable", B50="Not applicable"),
   "NOT APPLICABLE",
   IF(AND(B48="Yes", B49="Yes", OR(B50="Yes", B50="Not applicable")),
      "YES",
      IF(B48="Yes",
         "PARTIALLY",
         "NO")))</f>
        <v>YES</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t="s">
        <v>430</v>
      </c>
      <c r="C57" s="12" t="s">
        <v>623</v>
      </c>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Appropriate table, graph or meta-analysis</v>
      </c>
      <c r="C65" s="14"/>
    </row>
    <row r="66" spans="1:3" x14ac:dyDescent="0.3">
      <c r="A66" s="80" t="s">
        <v>501</v>
      </c>
      <c r="B66" s="31" t="s">
        <v>457</v>
      </c>
      <c r="C66" s="31" t="s">
        <v>458</v>
      </c>
    </row>
    <row r="67" spans="1:3" x14ac:dyDescent="0.3">
      <c r="A67" s="28" t="s">
        <v>502</v>
      </c>
      <c r="B67" s="12" t="s">
        <v>430</v>
      </c>
      <c r="C67" s="12" t="s">
        <v>828</v>
      </c>
    </row>
    <row r="68" spans="1:3" x14ac:dyDescent="0.3">
      <c r="A68" s="28" t="s">
        <v>503</v>
      </c>
      <c r="B68" s="12"/>
      <c r="C68" s="12"/>
    </row>
    <row r="69" spans="1:3" x14ac:dyDescent="0.3">
      <c r="A69" s="28" t="s">
        <v>504</v>
      </c>
      <c r="B69" s="12"/>
      <c r="C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ht="31.2" x14ac:dyDescent="0.3">
      <c r="A74" s="36" t="s">
        <v>508</v>
      </c>
      <c r="B74" s="34" t="str">
        <f>IF(B73="Not applicable",
   "Not applicable",
   IF(OR(B68="Yes", B69="Yes", B70="Yes"),
      "Appropriate weights",
      IF(OR(B67="Yes", B71="Yes", B72="Yes"),
         "Inappropriate weights",
         "Can't tell")))</f>
        <v>Inappropriate weights</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11" t="s">
        <v>430</v>
      </c>
      <c r="C79" s="111" t="s">
        <v>829</v>
      </c>
    </row>
    <row r="80" spans="1:3" x14ac:dyDescent="0.3">
      <c r="A80" s="43" t="s">
        <v>514</v>
      </c>
      <c r="B80" s="14" t="str">
        <f>IF(OR(B79="Not applicable",B79="YES"),
   "Not applicable",
   IF(B76="Yes",
      "Unit of analysis errors addressed",
      IF(OR(B77="Yes", B78="Yes"),
         "Unit of analysis errors not addressed",
         "Can't tell")))</f>
        <v>Not applicable</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t="s">
        <v>430</v>
      </c>
      <c r="C83" s="12" t="s">
        <v>830</v>
      </c>
    </row>
    <row r="84" spans="1:3" x14ac:dyDescent="0.3">
      <c r="A84" s="78" t="s">
        <v>517</v>
      </c>
      <c r="B84" s="12" t="s">
        <v>430</v>
      </c>
      <c r="C84" s="12" t="s">
        <v>831</v>
      </c>
    </row>
    <row r="85" spans="1:3" x14ac:dyDescent="0.3">
      <c r="A85" s="81" t="s">
        <v>518</v>
      </c>
      <c r="B85" s="14" t="str">
        <f>IF(OR(B83="Not applicable", B84="Not applicable"),
   "NOT APPLICABLE",
   IF(AND(B83="Yes", B84="Yes"),
      "YES",
      IF(OR(B83="Yes", B84="Yes", B83="Partially", B84="Partially"),
         "PARTIALLY",
         "NO")))</f>
        <v>YES</v>
      </c>
      <c r="C85" s="14"/>
    </row>
    <row r="86" spans="1:3" x14ac:dyDescent="0.3">
      <c r="A86" s="29" t="s">
        <v>412</v>
      </c>
      <c r="B86" s="21" t="s">
        <v>457</v>
      </c>
      <c r="C86" s="21" t="s">
        <v>458</v>
      </c>
    </row>
    <row r="87" spans="1:3" x14ac:dyDescent="0.3">
      <c r="A87" s="74" t="s">
        <v>519</v>
      </c>
      <c r="B87" s="12" t="s">
        <v>430</v>
      </c>
      <c r="C87" s="12" t="s">
        <v>832</v>
      </c>
    </row>
    <row r="88" spans="1:3" x14ac:dyDescent="0.3">
      <c r="A88" s="74" t="s">
        <v>520</v>
      </c>
      <c r="B88" s="12" t="s">
        <v>430</v>
      </c>
      <c r="C88" s="12" t="s">
        <v>831</v>
      </c>
    </row>
    <row r="89" spans="1:3" x14ac:dyDescent="0.3">
      <c r="A89" s="28" t="s">
        <v>521</v>
      </c>
      <c r="B89" s="12" t="s">
        <v>430</v>
      </c>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YES</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51"/>
    </row>
    <row r="97" spans="1:3" x14ac:dyDescent="0.3">
      <c r="A97" s="288" t="s">
        <v>527</v>
      </c>
      <c r="B97" s="288"/>
      <c r="C97" s="288"/>
    </row>
    <row r="98" spans="1:3" x14ac:dyDescent="0.3">
      <c r="A98" s="85" t="s">
        <v>586</v>
      </c>
      <c r="B98" s="32" t="s">
        <v>457</v>
      </c>
      <c r="C98" s="32" t="s">
        <v>458</v>
      </c>
    </row>
    <row r="99" spans="1:3" x14ac:dyDescent="0.3">
      <c r="A99" s="15" t="s">
        <v>418</v>
      </c>
      <c r="B99" s="83"/>
      <c r="C99" s="83"/>
    </row>
    <row r="100" spans="1:3" x14ac:dyDescent="0.3">
      <c r="A100" s="15" t="s">
        <v>419</v>
      </c>
      <c r="B100" s="83" t="s">
        <v>445</v>
      </c>
      <c r="C100" s="125" t="s">
        <v>833</v>
      </c>
    </row>
    <row r="101" spans="1:3" ht="15.6" customHeight="1" x14ac:dyDescent="0.3">
      <c r="A101" s="85" t="s">
        <v>421</v>
      </c>
      <c r="B101" s="32" t="s">
        <v>457</v>
      </c>
      <c r="C101" s="32" t="s">
        <v>458</v>
      </c>
    </row>
    <row r="102" spans="1:3" ht="46.8" x14ac:dyDescent="0.3">
      <c r="A102" s="82" t="s">
        <v>566</v>
      </c>
      <c r="B102" s="56" t="s">
        <v>438</v>
      </c>
      <c r="C102" s="56"/>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36 B34 B43 B74 B80:B81 B85 B94 B96 B29" xr:uid="{C297D2F4-9B6A-418C-BDBD-85AEF7D2F66C}"/>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7CD6163A-A5F0-4CB2-9BB9-238F6433760B}">
          <x14:formula1>
            <xm:f>Codes!$E$2:$E$4</xm:f>
          </x14:formula1>
          <xm:sqref>B102</xm:sqref>
        </x14:dataValidation>
        <x14:dataValidation type="list" allowBlank="1" showInputMessage="1" showErrorMessage="1" xr:uid="{5488066F-CAEC-483F-B00F-D4C808488A2D}">
          <x14:formula1>
            <xm:f>Codes!$C$2:$C$6</xm:f>
          </x14:formula1>
          <xm:sqref>B28</xm:sqref>
        </x14:dataValidation>
        <x14:dataValidation type="list" allowBlank="1" showInputMessage="1" showErrorMessage="1" xr:uid="{17F88BE0-CEAF-4E23-9D5C-3866CF61506D}">
          <x14:formula1>
            <xm:f>Codes!$C$2:$C$5</xm:f>
          </x14:formula1>
          <xm:sqref>B87:B93 B31:B33 B83:B84 B45 B41:B42 B54:B64 B67:B73 B76:B79 B48:B50</xm:sqref>
        </x14:dataValidation>
        <x14:dataValidation type="list" allowBlank="1" showInputMessage="1" showErrorMessage="1" xr:uid="{521AB50C-AD03-4CA1-A5C2-86726EEAD408}">
          <x14:formula1>
            <xm:f>Codes!$A$2:$A$5</xm:f>
          </x14:formula1>
          <xm:sqref>B22 B39:B40 B7:B10 B14:B18 B26:B27</xm:sqref>
        </x14:dataValidation>
        <x14:dataValidation type="list" allowBlank="1" showInputMessage="1" showErrorMessage="1" xr:uid="{6947BC22-D1B7-46C7-8229-341CDDC887D4}">
          <x14:formula1>
            <xm:f>Codes!$F$2:$F$7</xm:f>
          </x14:formula1>
          <xm:sqref>B99</xm:sqref>
        </x14:dataValidation>
        <x14:dataValidation type="list" allowBlank="1" showInputMessage="1" showErrorMessage="1" xr:uid="{4202DB37-487D-41B9-9691-BE2A69DA878C}">
          <x14:formula1>
            <xm:f>Codes!$G$2:$G$4</xm:f>
          </x14:formula1>
          <xm:sqref>B100</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A3357-7C84-49A3-90B5-453C07B6ECD4}">
  <sheetPr>
    <tabColor theme="3"/>
  </sheetPr>
  <dimension ref="A1:C103"/>
  <sheetViews>
    <sheetView zoomScale="70" zoomScaleNormal="70" workbookViewId="0">
      <selection activeCell="C102" sqref="C102"/>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
        <v>93</v>
      </c>
      <c r="C1" s="4"/>
    </row>
    <row r="2" spans="1:3" x14ac:dyDescent="0.3">
      <c r="A2" s="5" t="s">
        <v>531</v>
      </c>
      <c r="B2" s="47" t="s">
        <v>94</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834</v>
      </c>
    </row>
    <row r="8" spans="1:3" x14ac:dyDescent="0.3">
      <c r="A8" s="13" t="s">
        <v>361</v>
      </c>
      <c r="B8" s="12" t="s">
        <v>430</v>
      </c>
      <c r="C8" s="12" t="s">
        <v>835</v>
      </c>
    </row>
    <row r="9" spans="1:3" x14ac:dyDescent="0.3">
      <c r="A9" s="13" t="s">
        <v>362</v>
      </c>
      <c r="B9" s="12" t="s">
        <v>430</v>
      </c>
      <c r="C9" s="12" t="s">
        <v>836</v>
      </c>
    </row>
    <row r="10" spans="1:3" x14ac:dyDescent="0.3">
      <c r="A10" s="13" t="s">
        <v>363</v>
      </c>
      <c r="B10" s="12" t="s">
        <v>430</v>
      </c>
      <c r="C10" s="12" t="s">
        <v>599</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11" t="s">
        <v>430</v>
      </c>
      <c r="C14" s="111" t="s">
        <v>680</v>
      </c>
    </row>
    <row r="15" spans="1:3" x14ac:dyDescent="0.3">
      <c r="A15" s="18" t="s">
        <v>464</v>
      </c>
      <c r="B15" s="111" t="s">
        <v>430</v>
      </c>
      <c r="C15" s="111" t="s">
        <v>598</v>
      </c>
    </row>
    <row r="16" spans="1:3" ht="62.4" x14ac:dyDescent="0.3">
      <c r="A16" s="19" t="s">
        <v>465</v>
      </c>
      <c r="B16" s="59" t="s">
        <v>441</v>
      </c>
      <c r="C16" s="60" t="s">
        <v>837</v>
      </c>
    </row>
    <row r="17" spans="1:3" x14ac:dyDescent="0.3">
      <c r="A17" s="18" t="s">
        <v>466</v>
      </c>
      <c r="B17" s="59" t="s">
        <v>441</v>
      </c>
      <c r="C17" s="59"/>
    </row>
    <row r="18" spans="1:3" x14ac:dyDescent="0.3">
      <c r="A18" s="18" t="s">
        <v>467</v>
      </c>
      <c r="B18" s="111" t="s">
        <v>430</v>
      </c>
      <c r="C18" s="111" t="s">
        <v>598</v>
      </c>
    </row>
    <row r="19" spans="1:3" x14ac:dyDescent="0.3">
      <c r="A19" s="36" t="s">
        <v>468</v>
      </c>
      <c r="B19" s="34" t="str">
        <f>IF(AND(B14="Yes", B15="Yes", B16="Yes", B17="Yes", B18="Yes"), "YES",
 IF(AND(B16="Yes", B17="Yes"), "PARTIALLY",
 "NO"))</f>
        <v>NO</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11"/>
      <c r="C22" s="111"/>
    </row>
    <row r="23" spans="1:3" x14ac:dyDescent="0.3">
      <c r="A23" s="36" t="s">
        <v>470</v>
      </c>
      <c r="B23" s="34" t="str">
        <f>IF(AND(B22="Yes"), "YES",
 IF(AND(B22="Can't tell"), "CAN'T TELL",
 "NO"))</f>
        <v>NO</v>
      </c>
      <c r="C23" s="14"/>
    </row>
    <row r="24" spans="1:3" x14ac:dyDescent="0.3">
      <c r="A24" s="15" t="s">
        <v>374</v>
      </c>
      <c r="B24" s="16"/>
      <c r="C24" s="16"/>
    </row>
    <row r="25" spans="1:3" x14ac:dyDescent="0.3">
      <c r="A25" s="20" t="s">
        <v>456</v>
      </c>
      <c r="B25" s="33"/>
      <c r="C25" s="33"/>
    </row>
    <row r="26" spans="1:3" x14ac:dyDescent="0.3">
      <c r="A26" s="74" t="s">
        <v>471</v>
      </c>
      <c r="B26" s="111"/>
      <c r="C26" s="111"/>
    </row>
    <row r="27" spans="1:3" x14ac:dyDescent="0.3">
      <c r="A27" s="13" t="s">
        <v>377</v>
      </c>
      <c r="B27" s="111"/>
      <c r="C27" s="51"/>
    </row>
    <row r="28" spans="1:3" x14ac:dyDescent="0.3">
      <c r="A28" s="13" t="s">
        <v>378</v>
      </c>
      <c r="B28" s="12"/>
      <c r="C28" s="12"/>
    </row>
    <row r="29" spans="1:3" x14ac:dyDescent="0.3">
      <c r="A29" s="36" t="s">
        <v>472</v>
      </c>
      <c r="B29" s="14" t="str">
        <f>IF(
    AND(TRIM(B26)="Yes", TRIM(B27)="Yes"),
    IF(
        OR(
            TRIM(B28)="Yes",
            TRIM(B28)="Not Applicable"
        ),
        "YES",
        IF(TRIM(B28)="", "PARTIALLY", "NO")
    ),
    IF(
        OR(
            AND(TRIM(B26)="Yes", TRIM(B27)="Partially"),
            AND(TRIM(B26)="Partially", TRIM(B27)="Yes")
        ),
        "PARTIALLY",
        "NO"
    )
)</f>
        <v>NO</v>
      </c>
      <c r="C29" s="14"/>
    </row>
    <row r="30" spans="1:3" x14ac:dyDescent="0.3">
      <c r="A30" s="15" t="s">
        <v>379</v>
      </c>
      <c r="B30" s="21" t="s">
        <v>457</v>
      </c>
      <c r="C30" s="21" t="s">
        <v>458</v>
      </c>
    </row>
    <row r="31" spans="1:3" x14ac:dyDescent="0.3">
      <c r="A31" s="75" t="s">
        <v>473</v>
      </c>
      <c r="B31" s="111"/>
      <c r="C31" s="111"/>
    </row>
    <row r="32" spans="1:3" x14ac:dyDescent="0.3">
      <c r="A32" s="38" t="s">
        <v>382</v>
      </c>
      <c r="B32" s="111"/>
      <c r="C32" s="111"/>
    </row>
    <row r="33" spans="1:3" ht="39.6" x14ac:dyDescent="0.3">
      <c r="A33" s="22" t="s">
        <v>474</v>
      </c>
      <c r="B33" s="111"/>
      <c r="C33" s="111"/>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11"/>
      <c r="C39" s="111"/>
    </row>
    <row r="40" spans="1:3" x14ac:dyDescent="0.3">
      <c r="A40" s="74" t="s">
        <v>479</v>
      </c>
      <c r="B40" s="111"/>
      <c r="C40" s="111"/>
    </row>
    <row r="41" spans="1:3" x14ac:dyDescent="0.3">
      <c r="A41" s="74" t="s">
        <v>480</v>
      </c>
      <c r="B41" s="111"/>
      <c r="C41" s="111"/>
    </row>
    <row r="42" spans="1:3" x14ac:dyDescent="0.3">
      <c r="A42" s="74" t="s">
        <v>481</v>
      </c>
      <c r="B42" s="12"/>
      <c r="C42" s="51"/>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54"/>
      <c r="C48" s="54"/>
    </row>
    <row r="49" spans="1:3" ht="26.4" x14ac:dyDescent="0.3">
      <c r="A49" s="78" t="s">
        <v>485</v>
      </c>
      <c r="B49" s="12"/>
      <c r="C49" s="12"/>
    </row>
    <row r="50" spans="1:3" x14ac:dyDescent="0.3">
      <c r="A50" s="78" t="s">
        <v>486</v>
      </c>
      <c r="B50" s="12"/>
      <c r="C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c r="C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Can't tell</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11"/>
      <c r="C79" s="111"/>
    </row>
    <row r="80" spans="1:3" x14ac:dyDescent="0.3">
      <c r="A80" s="43" t="s">
        <v>514</v>
      </c>
      <c r="B80" s="14" t="str">
        <f>IF(OR(B79="Not applicable",B79="YES"),
   "Not applicable",
   IF(B76="Yes",
      "Unit of analysis errors addressed",
      IF(OR(B77="Yes", B78="Yes"),
         "Unit of analysis errors not addressed",
         "Can't tell")))</f>
        <v>Can't tell</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c r="C83" s="12"/>
    </row>
    <row r="84" spans="1:3" x14ac:dyDescent="0.3">
      <c r="A84" s="78" t="s">
        <v>517</v>
      </c>
      <c r="B84" s="12"/>
      <c r="C84" s="12"/>
    </row>
    <row r="85" spans="1:3" x14ac:dyDescent="0.3">
      <c r="A85" s="81"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74" t="s">
        <v>519</v>
      </c>
      <c r="B87" s="12"/>
      <c r="C87" s="12"/>
    </row>
    <row r="88" spans="1:3" x14ac:dyDescent="0.3">
      <c r="A88" s="74" t="s">
        <v>520</v>
      </c>
      <c r="B88" s="12"/>
      <c r="C88" s="12"/>
    </row>
    <row r="89" spans="1:3" x14ac:dyDescent="0.3">
      <c r="A89" s="28" t="s">
        <v>521</v>
      </c>
      <c r="B89" s="12"/>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NO</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51"/>
    </row>
    <row r="97" spans="1:3" x14ac:dyDescent="0.3">
      <c r="A97" s="288" t="s">
        <v>527</v>
      </c>
      <c r="B97" s="288"/>
      <c r="C97" s="288"/>
    </row>
    <row r="98" spans="1:3" x14ac:dyDescent="0.3">
      <c r="A98" s="85" t="s">
        <v>586</v>
      </c>
      <c r="B98" s="32" t="s">
        <v>457</v>
      </c>
      <c r="C98" s="32" t="s">
        <v>458</v>
      </c>
    </row>
    <row r="99" spans="1:3" x14ac:dyDescent="0.3">
      <c r="A99" s="15" t="s">
        <v>418</v>
      </c>
      <c r="B99" s="83"/>
      <c r="C99" s="83"/>
    </row>
    <row r="100" spans="1:3" x14ac:dyDescent="0.3">
      <c r="A100" s="15" t="s">
        <v>419</v>
      </c>
      <c r="B100" s="83"/>
      <c r="C100" s="125"/>
    </row>
    <row r="101" spans="1:3" ht="15.6" customHeight="1" x14ac:dyDescent="0.3">
      <c r="A101" s="85" t="s">
        <v>421</v>
      </c>
      <c r="B101" s="32" t="s">
        <v>457</v>
      </c>
      <c r="C101" s="32" t="s">
        <v>458</v>
      </c>
    </row>
    <row r="102" spans="1:3" ht="46.8" x14ac:dyDescent="0.3">
      <c r="A102" s="82" t="s">
        <v>566</v>
      </c>
      <c r="B102" s="56" t="s">
        <v>432</v>
      </c>
      <c r="C102" s="56"/>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36 B34 B43 B74 B80:B81 B85 B94 B96 B29" xr:uid="{7A4D298E-F3C9-4AC6-800C-3DA674FEBB9B}"/>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6EF2B13F-BA50-4075-BFF8-BD4E84C6DE7E}">
          <x14:formula1>
            <xm:f>Codes!$G$2:$G$4</xm:f>
          </x14:formula1>
          <xm:sqref>B100</xm:sqref>
        </x14:dataValidation>
        <x14:dataValidation type="list" allowBlank="1" showInputMessage="1" showErrorMessage="1" xr:uid="{BF8D0564-9B87-4F56-BC91-E8CCA208E64D}">
          <x14:formula1>
            <xm:f>Codes!$F$2:$F$7</xm:f>
          </x14:formula1>
          <xm:sqref>B99</xm:sqref>
        </x14:dataValidation>
        <x14:dataValidation type="list" allowBlank="1" showInputMessage="1" showErrorMessage="1" xr:uid="{5B30A20C-9969-4BB6-AECE-92E81FF29F7C}">
          <x14:formula1>
            <xm:f>Codes!$A$2:$A$5</xm:f>
          </x14:formula1>
          <xm:sqref>B22 B39:B40 B7:B10 B14:B18 B26:B27</xm:sqref>
        </x14:dataValidation>
        <x14:dataValidation type="list" allowBlank="1" showInputMessage="1" showErrorMessage="1" xr:uid="{56EB3BC8-167D-4701-A702-EFE0E190034D}">
          <x14:formula1>
            <xm:f>Codes!$C$2:$C$5</xm:f>
          </x14:formula1>
          <xm:sqref>B87:B93 B31:B33 B83:B84 B45 B41:B42 B54:B64 B67:B73 B76:B79 B48:B50</xm:sqref>
        </x14:dataValidation>
        <x14:dataValidation type="list" allowBlank="1" showInputMessage="1" showErrorMessage="1" xr:uid="{F34C7002-30F3-46AC-B45C-660EA952C718}">
          <x14:formula1>
            <xm:f>Codes!$C$2:$C$6</xm:f>
          </x14:formula1>
          <xm:sqref>B28</xm:sqref>
        </x14:dataValidation>
        <x14:dataValidation type="list" allowBlank="1" showInputMessage="1" showErrorMessage="1" xr:uid="{00D7C4C8-A9E3-4739-8B0E-B0B04A236314}">
          <x14:formula1>
            <xm:f>Codes!$E$2:$E$4</xm:f>
          </x14:formula1>
          <xm:sqref>B102</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9201C-F316-41EF-8230-D3E4AFFAEDE6}">
  <sheetPr>
    <tabColor theme="3"/>
  </sheetPr>
  <dimension ref="A1:C103"/>
  <sheetViews>
    <sheetView topLeftCell="A71" zoomScale="90" zoomScaleNormal="90" workbookViewId="0">
      <selection activeCell="B102" sqref="B102"/>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
        <v>96</v>
      </c>
      <c r="C1" s="4"/>
    </row>
    <row r="2" spans="1:3" x14ac:dyDescent="0.3">
      <c r="A2" s="5" t="s">
        <v>531</v>
      </c>
      <c r="B2" s="47" t="s">
        <v>97</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606</v>
      </c>
    </row>
    <row r="8" spans="1:3" x14ac:dyDescent="0.3">
      <c r="A8" s="13" t="s">
        <v>361</v>
      </c>
      <c r="B8" s="12" t="s">
        <v>430</v>
      </c>
      <c r="C8" s="12" t="s">
        <v>606</v>
      </c>
    </row>
    <row r="9" spans="1:3" x14ac:dyDescent="0.3">
      <c r="A9" s="13" t="s">
        <v>362</v>
      </c>
      <c r="B9" s="12" t="s">
        <v>430</v>
      </c>
      <c r="C9" s="12" t="s">
        <v>838</v>
      </c>
    </row>
    <row r="10" spans="1:3" x14ac:dyDescent="0.3">
      <c r="A10" s="13" t="s">
        <v>363</v>
      </c>
      <c r="B10" s="12" t="s">
        <v>430</v>
      </c>
      <c r="C10" s="12" t="s">
        <v>839</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11" t="s">
        <v>430</v>
      </c>
      <c r="C14" s="111" t="s">
        <v>840</v>
      </c>
    </row>
    <row r="15" spans="1:3" x14ac:dyDescent="0.3">
      <c r="A15" s="18" t="s">
        <v>464</v>
      </c>
      <c r="B15" s="111" t="s">
        <v>430</v>
      </c>
      <c r="C15" s="111" t="s">
        <v>606</v>
      </c>
    </row>
    <row r="16" spans="1:3" ht="39.6" x14ac:dyDescent="0.3">
      <c r="A16" s="19" t="s">
        <v>465</v>
      </c>
      <c r="B16" s="111" t="s">
        <v>430</v>
      </c>
      <c r="C16" s="126" t="s">
        <v>606</v>
      </c>
    </row>
    <row r="17" spans="1:3" x14ac:dyDescent="0.3">
      <c r="A17" s="18" t="s">
        <v>466</v>
      </c>
      <c r="B17" s="111" t="s">
        <v>430</v>
      </c>
      <c r="C17" s="111" t="s">
        <v>606</v>
      </c>
    </row>
    <row r="18" spans="1:3" x14ac:dyDescent="0.3">
      <c r="A18" s="18" t="s">
        <v>467</v>
      </c>
      <c r="B18" s="111" t="s">
        <v>430</v>
      </c>
      <c r="C18" s="111" t="s">
        <v>606</v>
      </c>
    </row>
    <row r="19" spans="1:3" x14ac:dyDescent="0.3">
      <c r="A19" s="36" t="s">
        <v>468</v>
      </c>
      <c r="B19" s="34" t="str">
        <f>IF(AND(B14="Yes", B15="Yes", B16="Yes", B17="Yes", B18="Yes"), "YES",
 IF(AND(B16="Yes", B17="Yes"), "PARTIALLY",
 "NO"))</f>
        <v>YES</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11" t="s">
        <v>430</v>
      </c>
      <c r="C22" s="111">
        <v>1979</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c r="C25" s="33"/>
    </row>
    <row r="26" spans="1:3" x14ac:dyDescent="0.3">
      <c r="A26" s="74" t="s">
        <v>471</v>
      </c>
      <c r="B26" s="111" t="s">
        <v>430</v>
      </c>
      <c r="C26" s="111" t="s">
        <v>667</v>
      </c>
    </row>
    <row r="27" spans="1:3" x14ac:dyDescent="0.3">
      <c r="A27" s="13" t="s">
        <v>377</v>
      </c>
      <c r="B27" s="111" t="s">
        <v>430</v>
      </c>
      <c r="C27" s="51" t="s">
        <v>841</v>
      </c>
    </row>
    <row r="28" spans="1:3" x14ac:dyDescent="0.3">
      <c r="A28" s="13" t="s">
        <v>378</v>
      </c>
      <c r="B28" s="12" t="s">
        <v>447</v>
      </c>
      <c r="C28" s="12"/>
    </row>
    <row r="29" spans="1:3" x14ac:dyDescent="0.3">
      <c r="A29" s="36" t="s">
        <v>472</v>
      </c>
      <c r="B29" s="14" t="str">
        <f>IF(
    AND(TRIM(B26)="Yes", TRIM(B27)="Yes"),
    IF(
        OR(
            TRIM(B28)="Yes",
            TRIM(B28)="Not Applicable"
        ),
        "YES",
        IF(TRIM(B28)="", "PARTIALLY", "NO")
    ),
    IF(
        OR(
            AND(TRIM(B26)="Yes", TRIM(B27)="Partially"),
            AND(TRIM(B26)="Partially", TRIM(B27)="Yes")
        ),
        "PARTIALLY",
        "NO"
    )
)</f>
        <v>YES</v>
      </c>
      <c r="C29" s="14"/>
    </row>
    <row r="30" spans="1:3" x14ac:dyDescent="0.3">
      <c r="A30" s="15" t="s">
        <v>379</v>
      </c>
      <c r="B30" s="21" t="s">
        <v>457</v>
      </c>
      <c r="C30" s="21" t="s">
        <v>458</v>
      </c>
    </row>
    <row r="31" spans="1:3" x14ac:dyDescent="0.3">
      <c r="A31" s="75" t="s">
        <v>473</v>
      </c>
      <c r="B31" s="111" t="s">
        <v>430</v>
      </c>
      <c r="C31" s="111" t="s">
        <v>842</v>
      </c>
    </row>
    <row r="32" spans="1:3" x14ac:dyDescent="0.3">
      <c r="A32" s="38" t="s">
        <v>382</v>
      </c>
      <c r="B32" s="111" t="s">
        <v>430</v>
      </c>
      <c r="C32" s="51" t="s">
        <v>841</v>
      </c>
    </row>
    <row r="33" spans="1:3" ht="39.6" x14ac:dyDescent="0.3">
      <c r="A33" s="22" t="s">
        <v>474</v>
      </c>
      <c r="B33" s="111" t="s">
        <v>430</v>
      </c>
      <c r="C33" s="111" t="s">
        <v>843</v>
      </c>
    </row>
    <row r="34" spans="1:3" x14ac:dyDescent="0.3">
      <c r="A34" s="36" t="s">
        <v>475</v>
      </c>
      <c r="B34" s="14" t="str">
        <f>IF(AND(TRIM(B31)="Yes", TRIM(B32)="Yes", TRIM(B33)="Yes"),
    "YES",
    IF(OR(
        AND(TRIM(B31)="Yes", TRIM(B32)="Yes", TRIM(B33)="Partially"),
        AND(TRIM(B31)="Yes", TRIM(B33)="Yes")
    ),
    "PARTIALLY",
    "NO")
)</f>
        <v>YES</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High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11" t="s">
        <v>430</v>
      </c>
      <c r="C39" s="111" t="s">
        <v>844</v>
      </c>
    </row>
    <row r="40" spans="1:3" x14ac:dyDescent="0.3">
      <c r="A40" s="74" t="s">
        <v>479</v>
      </c>
      <c r="B40" s="111" t="s">
        <v>430</v>
      </c>
      <c r="C40" s="111"/>
    </row>
    <row r="41" spans="1:3" x14ac:dyDescent="0.3">
      <c r="A41" s="74" t="s">
        <v>480</v>
      </c>
      <c r="B41" s="111" t="s">
        <v>430</v>
      </c>
      <c r="C41" s="51" t="s">
        <v>841</v>
      </c>
    </row>
    <row r="42" spans="1:3" x14ac:dyDescent="0.3">
      <c r="A42" s="74" t="s">
        <v>481</v>
      </c>
      <c r="B42" s="111" t="s">
        <v>430</v>
      </c>
      <c r="C42" s="51" t="s">
        <v>841</v>
      </c>
    </row>
    <row r="43" spans="1:3" x14ac:dyDescent="0.3">
      <c r="A43" s="76" t="s">
        <v>482</v>
      </c>
      <c r="B43" s="14" t="str">
        <f>IF(OR(B39="Not applicable", B40="Not applicable", B41="Not applicable", B42="Not applicable"), "NOT APPLICABLE",
 IF(AND(B39="Yes", B40="Yes", B41="Yes", B42="Yes"), "YES",
  IF(AND(B39="Yes", B42="Yes"), "PARTIALLY",
   "NO")))</f>
        <v>YES</v>
      </c>
      <c r="C43" s="14"/>
    </row>
    <row r="44" spans="1:3" ht="15.6" customHeight="1" x14ac:dyDescent="0.3">
      <c r="A44" s="289" t="s">
        <v>395</v>
      </c>
      <c r="B44" s="21" t="s">
        <v>457</v>
      </c>
      <c r="C44" s="21" t="s">
        <v>458</v>
      </c>
    </row>
    <row r="45" spans="1:3" x14ac:dyDescent="0.3">
      <c r="A45" s="289"/>
      <c r="B45" s="54" t="s">
        <v>430</v>
      </c>
      <c r="C45" s="54" t="s">
        <v>845</v>
      </c>
    </row>
    <row r="46" spans="1:3" x14ac:dyDescent="0.3">
      <c r="A46" s="36" t="s">
        <v>483</v>
      </c>
      <c r="B46" s="34" t="str">
        <f>IF(AND(B45="Yes"), "YES",
 IF(AND(B45="Can't tell"), "CAN'T TELL",
 "NO"))</f>
        <v>YES</v>
      </c>
      <c r="C46" s="14"/>
    </row>
    <row r="47" spans="1:3" x14ac:dyDescent="0.3">
      <c r="A47" s="24" t="s">
        <v>398</v>
      </c>
      <c r="B47" s="31" t="s">
        <v>457</v>
      </c>
      <c r="C47" s="31" t="s">
        <v>458</v>
      </c>
    </row>
    <row r="48" spans="1:3" ht="26.4" x14ac:dyDescent="0.3">
      <c r="A48" s="77" t="s">
        <v>484</v>
      </c>
      <c r="B48" s="54" t="s">
        <v>430</v>
      </c>
      <c r="C48" s="54" t="s">
        <v>606</v>
      </c>
    </row>
    <row r="49" spans="1:3" ht="26.4" x14ac:dyDescent="0.3">
      <c r="A49" s="78" t="s">
        <v>485</v>
      </c>
      <c r="B49" s="12" t="s">
        <v>430</v>
      </c>
      <c r="C49" s="12"/>
    </row>
    <row r="50" spans="1:3" x14ac:dyDescent="0.3">
      <c r="A50" s="78" t="s">
        <v>486</v>
      </c>
      <c r="B50" s="12" t="s">
        <v>447</v>
      </c>
      <c r="C50" s="12"/>
    </row>
    <row r="51" spans="1:3" x14ac:dyDescent="0.3">
      <c r="A51" s="36" t="s">
        <v>487</v>
      </c>
      <c r="B51" s="34" t="str">
        <f>IF(AND(B48="Not applicable", B49="Not applicable", B50="Not applicable"),
   "NOT APPLICABLE",
   IF(AND(B48="Yes", B49="Yes", OR(B50="Yes", B50="Not applicable")),
      "YES",
      IF(B48="Yes",
         "PARTIALLY",
         "NO")))</f>
        <v>YES</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t="s">
        <v>430</v>
      </c>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t="s">
        <v>430</v>
      </c>
      <c r="C67" s="12"/>
    </row>
    <row r="68" spans="1:3" x14ac:dyDescent="0.3">
      <c r="A68" s="28" t="s">
        <v>503</v>
      </c>
      <c r="B68" s="12"/>
      <c r="C68" s="12"/>
    </row>
    <row r="69" spans="1:3" x14ac:dyDescent="0.3">
      <c r="A69" s="28" t="s">
        <v>504</v>
      </c>
      <c r="B69" s="12"/>
      <c r="C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ht="31.2" x14ac:dyDescent="0.3">
      <c r="A74" s="36" t="s">
        <v>508</v>
      </c>
      <c r="B74" s="34" t="str">
        <f>IF(B73="Not applicable",
   "Not applicable",
   IF(OR(B68="Yes", B69="Yes", B70="Yes"),
      "Appropriate weights",
      IF(OR(B67="Yes", B71="Yes", B72="Yes"),
         "Inappropriate weights",
         "Can't tell")))</f>
        <v>Inappropriate weights</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11" t="s">
        <v>430</v>
      </c>
      <c r="C79" s="111" t="s">
        <v>846</v>
      </c>
    </row>
    <row r="80" spans="1:3" x14ac:dyDescent="0.3">
      <c r="A80" s="43" t="s">
        <v>514</v>
      </c>
      <c r="B80" s="14" t="str">
        <f>IF(OR(B79="Not applicable",B79="YES"),
   "Not applicable",
   IF(B76="Yes",
      "Unit of analysis errors addressed",
      IF(OR(B77="Yes", B78="Yes"),
         "Unit of analysis errors not addressed",
         "Can't tell")))</f>
        <v>Not applicable</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t="s">
        <v>430</v>
      </c>
      <c r="C83" s="12" t="s">
        <v>847</v>
      </c>
    </row>
    <row r="84" spans="1:3" x14ac:dyDescent="0.3">
      <c r="A84" s="78" t="s">
        <v>517</v>
      </c>
      <c r="B84" s="12" t="s">
        <v>447</v>
      </c>
      <c r="C84" s="12" t="s">
        <v>848</v>
      </c>
    </row>
    <row r="85" spans="1:3" x14ac:dyDescent="0.3">
      <c r="A85" s="81" t="s">
        <v>518</v>
      </c>
      <c r="B85" s="14" t="str">
        <f>IF(OR(B83="Not applicable", B84="Not applicable"),
   "NOT APPLICABLE",
   IF(AND(B83="Yes", B84="Yes"),
      "YES",
      IF(OR(B83="Yes", B84="Yes", B83="Partially", B84="Partially"),
         "PARTIALLY",
         "NO")))</f>
        <v>NOT APPLICABLE</v>
      </c>
      <c r="C85" s="14"/>
    </row>
    <row r="86" spans="1:3" x14ac:dyDescent="0.3">
      <c r="A86" s="29" t="s">
        <v>412</v>
      </c>
      <c r="B86" s="21" t="s">
        <v>457</v>
      </c>
      <c r="C86" s="21" t="s">
        <v>458</v>
      </c>
    </row>
    <row r="87" spans="1:3" x14ac:dyDescent="0.3">
      <c r="A87" s="74" t="s">
        <v>519</v>
      </c>
      <c r="B87" s="12" t="s">
        <v>430</v>
      </c>
      <c r="C87" s="12" t="s">
        <v>585</v>
      </c>
    </row>
    <row r="88" spans="1:3" x14ac:dyDescent="0.3">
      <c r="A88" s="74" t="s">
        <v>520</v>
      </c>
      <c r="B88" s="12" t="s">
        <v>447</v>
      </c>
      <c r="C88" s="12" t="s">
        <v>849</v>
      </c>
    </row>
    <row r="89" spans="1:3" x14ac:dyDescent="0.3">
      <c r="A89" s="28" t="s">
        <v>521</v>
      </c>
      <c r="B89" s="12"/>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NOT APPLICABLE</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51"/>
    </row>
    <row r="97" spans="1:3" x14ac:dyDescent="0.3">
      <c r="A97" s="288" t="s">
        <v>527</v>
      </c>
      <c r="B97" s="288"/>
      <c r="C97" s="288"/>
    </row>
    <row r="98" spans="1:3" x14ac:dyDescent="0.3">
      <c r="A98" s="85" t="s">
        <v>586</v>
      </c>
      <c r="B98" s="32" t="s">
        <v>457</v>
      </c>
      <c r="C98" s="32" t="s">
        <v>458</v>
      </c>
    </row>
    <row r="99" spans="1:3" x14ac:dyDescent="0.3">
      <c r="A99" s="15" t="s">
        <v>418</v>
      </c>
      <c r="B99" s="83"/>
      <c r="C99" s="125"/>
    </row>
    <row r="100" spans="1:3" x14ac:dyDescent="0.3">
      <c r="A100" s="15" t="s">
        <v>419</v>
      </c>
      <c r="B100" s="83" t="s">
        <v>445</v>
      </c>
      <c r="C100" s="125" t="s">
        <v>850</v>
      </c>
    </row>
    <row r="101" spans="1:3" ht="15.6" customHeight="1" x14ac:dyDescent="0.3">
      <c r="A101" s="85" t="s">
        <v>421</v>
      </c>
      <c r="B101" s="32" t="s">
        <v>457</v>
      </c>
      <c r="C101" s="32" t="s">
        <v>458</v>
      </c>
    </row>
    <row r="102" spans="1:3" ht="46.8" x14ac:dyDescent="0.3">
      <c r="A102" s="82" t="s">
        <v>566</v>
      </c>
      <c r="B102" s="56" t="s">
        <v>438</v>
      </c>
      <c r="C102" s="56"/>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36 B34 B43 B74 B80:B81 B85 B94 B96 B29" xr:uid="{1E98C351-258D-4408-A310-2048BBE5FA31}"/>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036401F6-D658-458B-8A43-004B029AD5CE}">
          <x14:formula1>
            <xm:f>Codes!$E$2:$E$4</xm:f>
          </x14:formula1>
          <xm:sqref>B102</xm:sqref>
        </x14:dataValidation>
        <x14:dataValidation type="list" allowBlank="1" showInputMessage="1" showErrorMessage="1" xr:uid="{FAD058C0-A0F9-414F-99DD-19B5F66ECA65}">
          <x14:formula1>
            <xm:f>Codes!$C$2:$C$6</xm:f>
          </x14:formula1>
          <xm:sqref>B28</xm:sqref>
        </x14:dataValidation>
        <x14:dataValidation type="list" allowBlank="1" showInputMessage="1" showErrorMessage="1" xr:uid="{2C2D8C83-5A80-447A-8F36-912281ACA68C}">
          <x14:formula1>
            <xm:f>Codes!$C$2:$C$5</xm:f>
          </x14:formula1>
          <xm:sqref>B87:B93 B31:B33 B83:B84 B45 B48:B50 B54:B64 B67:B73 B76:B79 B41:B42</xm:sqref>
        </x14:dataValidation>
        <x14:dataValidation type="list" allowBlank="1" showInputMessage="1" showErrorMessage="1" xr:uid="{ACC005D2-F413-4A19-BDB1-5E84A38FDA2B}">
          <x14:formula1>
            <xm:f>Codes!$A$2:$A$5</xm:f>
          </x14:formula1>
          <xm:sqref>B22 B39:B40 B7:B10 B14:B18 B26:B27</xm:sqref>
        </x14:dataValidation>
        <x14:dataValidation type="list" allowBlank="1" showInputMessage="1" showErrorMessage="1" xr:uid="{61AA7211-4D39-49FD-967A-C56F628B6F9B}">
          <x14:formula1>
            <xm:f>Codes!$F$2:$F$7</xm:f>
          </x14:formula1>
          <xm:sqref>B99</xm:sqref>
        </x14:dataValidation>
        <x14:dataValidation type="list" allowBlank="1" showInputMessage="1" showErrorMessage="1" xr:uid="{998EF054-FB6C-4DC7-B695-7EE298326D36}">
          <x14:formula1>
            <xm:f>Codes!$G$2:$G$4</xm:f>
          </x14:formula1>
          <xm:sqref>B100</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74435-ABC9-4B5E-A8FB-431021AE38D7}">
  <sheetPr>
    <tabColor rgb="FF92D050"/>
  </sheetPr>
  <dimension ref="A1:C103"/>
  <sheetViews>
    <sheetView topLeftCell="A11" zoomScale="85" zoomScaleNormal="85" workbookViewId="0">
      <selection activeCell="C26" sqref="C26"/>
    </sheetView>
  </sheetViews>
  <sheetFormatPr defaultColWidth="11" defaultRowHeight="15.6" x14ac:dyDescent="0.3"/>
  <cols>
    <col min="1" max="1" width="116.8984375" customWidth="1"/>
    <col min="2" max="2" width="17.8984375" customWidth="1"/>
    <col min="3" max="3" width="91.5" customWidth="1"/>
  </cols>
  <sheetData>
    <row r="1" spans="1:3" x14ac:dyDescent="0.3">
      <c r="A1" s="3" t="s">
        <v>6</v>
      </c>
      <c r="B1" s="47" t="str">
        <f>Contents!B26</f>
        <v>Does Hot Spots Policing Have Meaningful Impacts on Crime? Findings from An Alternative Approach to Estimating Effect Sizes from Place-Based Program Evaluations</v>
      </c>
      <c r="C1" s="4"/>
    </row>
    <row r="2" spans="1:3" x14ac:dyDescent="0.3">
      <c r="A2" s="5" t="s">
        <v>531</v>
      </c>
      <c r="B2" s="47" t="s">
        <v>71</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851</v>
      </c>
    </row>
    <row r="8" spans="1:3" x14ac:dyDescent="0.3">
      <c r="A8" s="13" t="s">
        <v>361</v>
      </c>
      <c r="B8" s="12" t="s">
        <v>430</v>
      </c>
      <c r="C8" t="s">
        <v>852</v>
      </c>
    </row>
    <row r="9" spans="1:3" x14ac:dyDescent="0.3">
      <c r="A9" s="13" t="s">
        <v>362</v>
      </c>
      <c r="B9" s="12" t="s">
        <v>430</v>
      </c>
      <c r="C9" s="12" t="s">
        <v>853</v>
      </c>
    </row>
    <row r="10" spans="1:3" x14ac:dyDescent="0.3">
      <c r="A10" s="13" t="s">
        <v>363</v>
      </c>
      <c r="B10" s="12" t="s">
        <v>430</v>
      </c>
      <c r="C10" s="12" t="s">
        <v>854</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2" t="s">
        <v>430</v>
      </c>
      <c r="C14" s="12"/>
    </row>
    <row r="15" spans="1:3" x14ac:dyDescent="0.3">
      <c r="A15" s="18" t="s">
        <v>464</v>
      </c>
      <c r="B15" s="12" t="s">
        <v>430</v>
      </c>
      <c r="C15" s="12" t="s">
        <v>855</v>
      </c>
    </row>
    <row r="16" spans="1:3" ht="39.6" x14ac:dyDescent="0.3">
      <c r="A16" s="19" t="s">
        <v>465</v>
      </c>
      <c r="B16" s="12" t="s">
        <v>430</v>
      </c>
      <c r="C16" s="12" t="s">
        <v>856</v>
      </c>
    </row>
    <row r="17" spans="1:3" x14ac:dyDescent="0.3">
      <c r="A17" s="18" t="s">
        <v>466</v>
      </c>
      <c r="B17" s="12" t="s">
        <v>430</v>
      </c>
      <c r="C17" s="12" t="s">
        <v>857</v>
      </c>
    </row>
    <row r="18" spans="1:3" x14ac:dyDescent="0.3">
      <c r="A18" s="18" t="s">
        <v>467</v>
      </c>
      <c r="B18" s="12" t="s">
        <v>430</v>
      </c>
      <c r="C18" s="12" t="s">
        <v>858</v>
      </c>
    </row>
    <row r="19" spans="1:3" x14ac:dyDescent="0.3">
      <c r="A19" s="36" t="s">
        <v>468</v>
      </c>
      <c r="B19" s="34" t="str">
        <f>IF(AND(B14="Yes", B15="Yes", B16="Yes", B17="Yes", B18="Yes"), "YES",
 IF(AND(B16="Yes", B17="Yes"), "PARTIALLY",
 "NO"))</f>
        <v>YES</v>
      </c>
      <c r="C19" s="3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s="12" t="s">
        <v>859</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t="s">
        <v>457</v>
      </c>
      <c r="C25" s="33" t="s">
        <v>458</v>
      </c>
    </row>
    <row r="26" spans="1:3" x14ac:dyDescent="0.3">
      <c r="A26" s="74" t="s">
        <v>471</v>
      </c>
      <c r="B26" s="12" t="s">
        <v>430</v>
      </c>
      <c r="C26" s="12" t="s">
        <v>860</v>
      </c>
    </row>
    <row r="27" spans="1:3" x14ac:dyDescent="0.3">
      <c r="A27" s="13" t="s">
        <v>377</v>
      </c>
      <c r="B27" s="12" t="s">
        <v>430</v>
      </c>
      <c r="C27" s="12"/>
    </row>
    <row r="28" spans="1:3" x14ac:dyDescent="0.3">
      <c r="A28" s="13" t="s">
        <v>378</v>
      </c>
      <c r="B28" s="12" t="s">
        <v>447</v>
      </c>
      <c r="C28" s="12"/>
    </row>
    <row r="29" spans="1:3" x14ac:dyDescent="0.3">
      <c r="A29" s="36" t="s">
        <v>472</v>
      </c>
      <c r="B29" s="34" t="str">
        <f>IF(
    AND(TRIM(B26)="Yes", TRIM(B27)="Yes"),
    IF(
        OR(
            TRIM(B28)="Yes",
            TRIM(B28)="Not Applicable"
        ),
        "YES",
        IF(TRIM(B28)="", "PARTIALLY", "NO")
    ),
    IF(
        OR(
            AND(TRIM(B26)="Yes", TRIM(B27)="Partially"),
            AND(TRIM(B26)="Partially", TRIM(B27)="Yes")
        ),
        "PARTIALLY",
        "NO"
    )
)</f>
        <v>YES</v>
      </c>
      <c r="C29" s="14"/>
    </row>
    <row r="30" spans="1:3" x14ac:dyDescent="0.3">
      <c r="A30" s="15" t="s">
        <v>379</v>
      </c>
      <c r="B30" s="21" t="s">
        <v>457</v>
      </c>
      <c r="C30" s="21" t="s">
        <v>458</v>
      </c>
    </row>
    <row r="31" spans="1:3" x14ac:dyDescent="0.3">
      <c r="A31" s="75" t="s">
        <v>473</v>
      </c>
      <c r="B31" s="12" t="s">
        <v>430</v>
      </c>
    </row>
    <row r="32" spans="1:3" x14ac:dyDescent="0.3">
      <c r="A32" s="38" t="s">
        <v>382</v>
      </c>
      <c r="B32" s="12" t="s">
        <v>430</v>
      </c>
      <c r="C32" s="12" t="s">
        <v>861</v>
      </c>
    </row>
    <row r="33" spans="1:3" ht="39.6" x14ac:dyDescent="0.3">
      <c r="A33" s="22" t="s">
        <v>474</v>
      </c>
      <c r="B33" s="12" t="s">
        <v>430</v>
      </c>
      <c r="C33" s="12"/>
    </row>
    <row r="34" spans="1:3" x14ac:dyDescent="0.3">
      <c r="A34" s="36" t="s">
        <v>475</v>
      </c>
      <c r="B34" s="14" t="str">
        <f>IF(AND(TRIM(B31)="Yes", TRIM(B32)="Yes", TRIM(B33)="Yes"),
    "YES",
    IF(OR(
        AND(TRIM(B31)="Yes", TRIM(B32)="Yes", TRIM(B33)="Partially"),
        AND(TRIM(B31)="Yes", TRIM(B33)="Yes")
    ),
    "PARTIALLY",
    "NO")
)</f>
        <v>YES</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High confidence</v>
      </c>
      <c r="C36" s="12"/>
    </row>
    <row r="37" spans="1:3" x14ac:dyDescent="0.3">
      <c r="A37" s="288" t="s">
        <v>477</v>
      </c>
      <c r="B37" s="288"/>
      <c r="C37" s="288"/>
    </row>
    <row r="38" spans="1:3" x14ac:dyDescent="0.3">
      <c r="A38" s="15" t="s">
        <v>389</v>
      </c>
      <c r="B38" s="21" t="s">
        <v>457</v>
      </c>
      <c r="C38" s="21" t="s">
        <v>458</v>
      </c>
    </row>
    <row r="39" spans="1:3" ht="31.2" x14ac:dyDescent="0.3">
      <c r="A39" s="74" t="s">
        <v>478</v>
      </c>
      <c r="B39" s="12" t="s">
        <v>430</v>
      </c>
      <c r="C39" s="93" t="s">
        <v>862</v>
      </c>
    </row>
    <row r="40" spans="1:3" x14ac:dyDescent="0.3">
      <c r="A40" s="74" t="s">
        <v>479</v>
      </c>
      <c r="B40" s="12" t="s">
        <v>430</v>
      </c>
    </row>
    <row r="41" spans="1:3" x14ac:dyDescent="0.3">
      <c r="A41" s="74" t="s">
        <v>480</v>
      </c>
      <c r="B41" s="12" t="s">
        <v>430</v>
      </c>
      <c r="C41" s="93" t="s">
        <v>863</v>
      </c>
    </row>
    <row r="42" spans="1:3" x14ac:dyDescent="0.3">
      <c r="A42" s="74" t="s">
        <v>481</v>
      </c>
      <c r="B42" s="12" t="s">
        <v>430</v>
      </c>
      <c r="C42" s="12" t="s">
        <v>864</v>
      </c>
    </row>
    <row r="43" spans="1:3" x14ac:dyDescent="0.3">
      <c r="A43" s="76" t="s">
        <v>482</v>
      </c>
      <c r="B43" s="14" t="str">
        <f>IF(OR(B39="Not applicable", B40="Not applicable", B41="Not applicable", B42="Not applicable"), "NOT APPLICABLE",
 IF(AND(B39="Yes", B40="Yes", B41="Yes", B42="Yes"), "YES",
  IF(AND(B39="Yes", B42="Yes"), "PARTIALLY",
   "NO")))</f>
        <v>YES</v>
      </c>
      <c r="C43" s="14"/>
    </row>
    <row r="44" spans="1:3" ht="15.6" customHeight="1" x14ac:dyDescent="0.3">
      <c r="A44" s="289" t="s">
        <v>395</v>
      </c>
      <c r="B44" s="21" t="s">
        <v>457</v>
      </c>
      <c r="C44" s="21" t="s">
        <v>458</v>
      </c>
    </row>
    <row r="45" spans="1:3" x14ac:dyDescent="0.3">
      <c r="A45" s="289"/>
      <c r="B45" s="54" t="s">
        <v>430</v>
      </c>
      <c r="C45" s="54" t="s">
        <v>865</v>
      </c>
    </row>
    <row r="46" spans="1:3" x14ac:dyDescent="0.3">
      <c r="A46" s="36" t="s">
        <v>483</v>
      </c>
      <c r="B46" s="34" t="str">
        <f>IF(AND(B45="Yes"), "YES",
 IF(AND(B45="Can't tell"), "CAN'T TELL",
 "NO"))</f>
        <v>YES</v>
      </c>
      <c r="C46" s="14"/>
    </row>
    <row r="47" spans="1:3" x14ac:dyDescent="0.3">
      <c r="A47" s="24" t="s">
        <v>398</v>
      </c>
      <c r="B47" s="31" t="s">
        <v>457</v>
      </c>
      <c r="C47" s="31" t="s">
        <v>458</v>
      </c>
    </row>
    <row r="48" spans="1:3" ht="26.4" x14ac:dyDescent="0.3">
      <c r="A48" s="77" t="s">
        <v>484</v>
      </c>
      <c r="B48" s="12" t="s">
        <v>430</v>
      </c>
      <c r="C48" t="s">
        <v>866</v>
      </c>
    </row>
    <row r="49" spans="1:3" ht="26.4" x14ac:dyDescent="0.3">
      <c r="A49" s="78" t="s">
        <v>485</v>
      </c>
      <c r="B49" s="12" t="s">
        <v>430</v>
      </c>
      <c r="C49" t="s">
        <v>867</v>
      </c>
    </row>
    <row r="50" spans="1:3" x14ac:dyDescent="0.3">
      <c r="A50" s="78" t="s">
        <v>486</v>
      </c>
      <c r="B50" s="12" t="s">
        <v>430</v>
      </c>
      <c r="C50" t="s">
        <v>868</v>
      </c>
    </row>
    <row r="51" spans="1:3" x14ac:dyDescent="0.3">
      <c r="A51" s="36" t="s">
        <v>487</v>
      </c>
      <c r="B51" s="34" t="str">
        <f>IF(AND(B48="Not applicable", B49="Not applicable", B50="Not applicable"),
   "NOT APPLICABLE",
   IF(AND(B48="Yes", B49="Yes", OR(B50="Yes", B50="Not applicable")),
      "YES",
      IF(B48="Yes",
         "PARTIALLY",
         "NO")))</f>
        <v>YES</v>
      </c>
      <c r="C51" s="14"/>
    </row>
    <row r="52" spans="1:3" ht="34.200000000000003" customHeight="1" x14ac:dyDescent="0.3">
      <c r="A52" s="26" t="s">
        <v>812</v>
      </c>
      <c r="B52" s="21"/>
      <c r="C52" s="21"/>
    </row>
    <row r="53" spans="1:3" x14ac:dyDescent="0.3">
      <c r="A53" s="79" t="s">
        <v>813</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t="s">
        <v>430</v>
      </c>
      <c r="C58" t="s">
        <v>869</v>
      </c>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t="s">
        <v>430</v>
      </c>
      <c r="C69" s="12" t="s">
        <v>870</v>
      </c>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Appropriate weights</v>
      </c>
      <c r="C74" s="14"/>
    </row>
    <row r="75" spans="1:3" x14ac:dyDescent="0.3">
      <c r="A75" s="80" t="s">
        <v>509</v>
      </c>
      <c r="B75" s="31" t="s">
        <v>457</v>
      </c>
      <c r="C75" s="31" t="s">
        <v>458</v>
      </c>
    </row>
    <row r="76" spans="1:3" x14ac:dyDescent="0.3">
      <c r="A76" s="28" t="s">
        <v>510</v>
      </c>
      <c r="B76" s="12"/>
      <c r="C76" s="12" t="s">
        <v>871</v>
      </c>
    </row>
    <row r="77" spans="1:3" x14ac:dyDescent="0.3">
      <c r="A77" s="28" t="s">
        <v>511</v>
      </c>
      <c r="B77" s="12"/>
      <c r="C77" s="12"/>
    </row>
    <row r="78" spans="1:3" x14ac:dyDescent="0.3">
      <c r="A78" s="28" t="s">
        <v>512</v>
      </c>
      <c r="B78" s="12"/>
      <c r="C78" s="12"/>
    </row>
    <row r="79" spans="1:3" x14ac:dyDescent="0.3">
      <c r="A79" s="28" t="s">
        <v>513</v>
      </c>
      <c r="B79" s="12" t="s">
        <v>430</v>
      </c>
      <c r="C79" s="12"/>
    </row>
    <row r="80" spans="1:3" x14ac:dyDescent="0.3">
      <c r="A80" s="43" t="s">
        <v>514</v>
      </c>
      <c r="B80" s="14" t="str">
        <f>IF(OR(B79="Not applicable",B79="YES"),
   "Not applicable",
   IF(B76="Yes",
      "Unit of analysis errors addressed",
      IF(OR(B77="Yes", B78="Yes"),
         "Unit of analysis errors not addressed",
         "Can't tell")))</f>
        <v>Not applicable</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YES</v>
      </c>
      <c r="C81" s="14"/>
    </row>
    <row r="82" spans="1:3" x14ac:dyDescent="0.3">
      <c r="A82" s="15" t="s">
        <v>408</v>
      </c>
      <c r="B82" s="21" t="s">
        <v>457</v>
      </c>
      <c r="C82" s="21" t="s">
        <v>458</v>
      </c>
    </row>
    <row r="83" spans="1:3" ht="26.4" x14ac:dyDescent="0.3">
      <c r="A83" s="78" t="s">
        <v>516</v>
      </c>
      <c r="B83" s="12" t="s">
        <v>430</v>
      </c>
      <c r="C83" s="12" t="s">
        <v>872</v>
      </c>
    </row>
    <row r="84" spans="1:3" x14ac:dyDescent="0.3">
      <c r="A84" s="78" t="s">
        <v>517</v>
      </c>
      <c r="B84" s="12" t="s">
        <v>430</v>
      </c>
      <c r="C84" s="52" t="s">
        <v>873</v>
      </c>
    </row>
    <row r="85" spans="1:3" x14ac:dyDescent="0.3">
      <c r="A85" s="81" t="s">
        <v>518</v>
      </c>
      <c r="B85" s="14" t="str">
        <f>IF(OR(B83="Not applicable", B84="Not applicable"),
   "NOT APPLICABLE",
   IF(AND(B83="Yes", B84="Yes"),
      "YES",
      IF(OR(B83="Yes", B84="Yes", B83="Partially", B84="Partially"),
         "PARTIALLY",
         "NO")))</f>
        <v>YES</v>
      </c>
      <c r="C85" s="14"/>
    </row>
    <row r="86" spans="1:3" x14ac:dyDescent="0.3">
      <c r="A86" s="29" t="s">
        <v>412</v>
      </c>
      <c r="B86" s="21" t="s">
        <v>457</v>
      </c>
      <c r="C86" s="21" t="s">
        <v>458</v>
      </c>
    </row>
    <row r="87" spans="1:3" x14ac:dyDescent="0.3">
      <c r="A87" s="74" t="s">
        <v>519</v>
      </c>
      <c r="B87" s="12" t="s">
        <v>430</v>
      </c>
      <c r="C87" s="12" t="s">
        <v>874</v>
      </c>
    </row>
    <row r="88" spans="1:3" x14ac:dyDescent="0.3">
      <c r="A88" s="74" t="s">
        <v>520</v>
      </c>
      <c r="B88" s="12" t="s">
        <v>430</v>
      </c>
      <c r="C88" s="12" t="s">
        <v>875</v>
      </c>
    </row>
    <row r="89" spans="1:3" x14ac:dyDescent="0.3">
      <c r="A89" s="28" t="s">
        <v>521</v>
      </c>
      <c r="B89" s="12"/>
      <c r="C89" s="12"/>
    </row>
    <row r="90" spans="1:3" x14ac:dyDescent="0.3">
      <c r="A90" s="28" t="s">
        <v>522</v>
      </c>
      <c r="B90" s="12"/>
      <c r="C90" s="12"/>
    </row>
    <row r="91" spans="1:3" x14ac:dyDescent="0.3">
      <c r="A91" s="28" t="s">
        <v>523</v>
      </c>
      <c r="B91" s="12" t="s">
        <v>430</v>
      </c>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YES</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High confidence</v>
      </c>
      <c r="C96" s="12"/>
    </row>
    <row r="97" spans="1:3" x14ac:dyDescent="0.3">
      <c r="A97" s="288" t="s">
        <v>527</v>
      </c>
      <c r="B97" s="288"/>
      <c r="C97" s="288"/>
    </row>
    <row r="98" spans="1:3" x14ac:dyDescent="0.3">
      <c r="A98" s="85" t="s">
        <v>586</v>
      </c>
      <c r="B98" s="32" t="s">
        <v>457</v>
      </c>
      <c r="C98" s="32" t="s">
        <v>458</v>
      </c>
    </row>
    <row r="99" spans="1:3" x14ac:dyDescent="0.3">
      <c r="A99" s="15" t="s">
        <v>418</v>
      </c>
      <c r="B99" s="83" t="s">
        <v>450</v>
      </c>
      <c r="C99" s="83"/>
    </row>
    <row r="100" spans="1:3" x14ac:dyDescent="0.3">
      <c r="A100" s="15" t="s">
        <v>419</v>
      </c>
      <c r="B100" s="83"/>
      <c r="C100" s="83"/>
    </row>
    <row r="101" spans="1:3" ht="15.6" customHeight="1" x14ac:dyDescent="0.3">
      <c r="A101" s="85" t="s">
        <v>421</v>
      </c>
      <c r="B101" s="32" t="s">
        <v>457</v>
      </c>
      <c r="C101" s="32" t="s">
        <v>458</v>
      </c>
    </row>
    <row r="102" spans="1:3" ht="46.8" x14ac:dyDescent="0.3">
      <c r="A102" s="82" t="s">
        <v>566</v>
      </c>
      <c r="B102" s="56" t="s">
        <v>443</v>
      </c>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36 B85 B94 B96 B80:B81" xr:uid="{3031B6CB-DEA5-4F96-B917-07A061345F37}"/>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70955241-FBE6-4122-8DD1-01BE55FED6C7}">
          <x14:formula1>
            <xm:f>Codes!$G$2:$G$4</xm:f>
          </x14:formula1>
          <xm:sqref>B100</xm:sqref>
        </x14:dataValidation>
        <x14:dataValidation type="list" allowBlank="1" showInputMessage="1" showErrorMessage="1" xr:uid="{702F53AA-6318-4541-A5AB-77C87411EAA4}">
          <x14:formula1>
            <xm:f>Codes!$F$2:$F$7</xm:f>
          </x14:formula1>
          <xm:sqref>B99</xm:sqref>
        </x14:dataValidation>
        <x14:dataValidation type="list" allowBlank="1" showInputMessage="1" showErrorMessage="1" xr:uid="{6FAAB9DF-DFDC-4178-BC80-3931C874D593}">
          <x14:formula1>
            <xm:f>Codes!$A$2:$A$5</xm:f>
          </x14:formula1>
          <xm:sqref>B7:B10 B26:B27 B14:B18</xm:sqref>
        </x14:dataValidation>
        <x14:dataValidation type="list" allowBlank="1" showInputMessage="1" showErrorMessage="1" xr:uid="{EC7D2748-C48C-40C2-841B-EE7DCA5563F7}">
          <x14:formula1>
            <xm:f>Codes!$C$2:$C$5</xm:f>
          </x14:formula1>
          <xm:sqref>B83:B84 B31:B33 B39:B42 B45 B48:B50 B54:B64 B67:B73 B76:B79 B87:B93</xm:sqref>
        </x14:dataValidation>
        <x14:dataValidation type="list" allowBlank="1" showInputMessage="1" showErrorMessage="1" xr:uid="{A2B1B9D4-41FD-4EA2-A9AA-051D7824AAD5}">
          <x14:formula1>
            <xm:f>Codes!$B$2:$B$5</xm:f>
          </x14:formula1>
          <xm:sqref>B22</xm:sqref>
        </x14:dataValidation>
        <x14:dataValidation type="list" allowBlank="1" showInputMessage="1" showErrorMessage="1" xr:uid="{ABC62FC4-F216-42C7-8CC6-A567CAB676C0}">
          <x14:formula1>
            <xm:f>Codes!$C$2:$C$6</xm:f>
          </x14:formula1>
          <xm:sqref>B28</xm:sqref>
        </x14:dataValidation>
        <x14:dataValidation type="list" allowBlank="1" showInputMessage="1" showErrorMessage="1" xr:uid="{2A492378-EABF-49C3-8E43-D73141F8205E}">
          <x14:formula1>
            <xm:f>Codes!$E$2:$E$4</xm:f>
          </x14:formula1>
          <xm:sqref>B102</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0B901-523C-4A03-B67B-98D1CF9B3D50}">
  <sheetPr>
    <tabColor rgb="FF92D050"/>
  </sheetPr>
  <dimension ref="A1:C103"/>
  <sheetViews>
    <sheetView zoomScale="85" zoomScaleNormal="85" workbookViewId="0">
      <selection activeCell="B19" sqref="B19"/>
    </sheetView>
  </sheetViews>
  <sheetFormatPr defaultColWidth="11" defaultRowHeight="15.6" x14ac:dyDescent="0.3"/>
  <cols>
    <col min="1" max="1" width="116.8984375" customWidth="1"/>
    <col min="2" max="2" width="17.8984375" customWidth="1"/>
    <col min="3" max="3" width="91.5" customWidth="1"/>
  </cols>
  <sheetData>
    <row r="1" spans="1:3" x14ac:dyDescent="0.3">
      <c r="A1" s="3" t="s">
        <v>6</v>
      </c>
      <c r="B1" s="47" t="str">
        <f>Contents!B27</f>
        <v>Hot Spots Policing Effects on Crime: A Systematic Review and Meta-Analysis</v>
      </c>
      <c r="C1" s="4"/>
    </row>
    <row r="2" spans="1:3" x14ac:dyDescent="0.3">
      <c r="A2" s="5" t="s">
        <v>531</v>
      </c>
      <c r="B2" s="47" t="str">
        <f>Contents!C27</f>
        <v>Braga et al (2012)</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876</v>
      </c>
    </row>
    <row r="8" spans="1:3" x14ac:dyDescent="0.3">
      <c r="A8" s="13" t="s">
        <v>361</v>
      </c>
      <c r="B8" s="12" t="s">
        <v>430</v>
      </c>
      <c r="C8" t="s">
        <v>877</v>
      </c>
    </row>
    <row r="9" spans="1:3" x14ac:dyDescent="0.3">
      <c r="A9" s="13" t="s">
        <v>362</v>
      </c>
      <c r="B9" s="12" t="s">
        <v>430</v>
      </c>
      <c r="C9" s="12" t="s">
        <v>878</v>
      </c>
    </row>
    <row r="10" spans="1:3" x14ac:dyDescent="0.3">
      <c r="A10" s="13" t="s">
        <v>363</v>
      </c>
      <c r="B10" s="12" t="s">
        <v>430</v>
      </c>
      <c r="C10" s="12" t="s">
        <v>854</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2" t="s">
        <v>430</v>
      </c>
      <c r="C14" s="12" t="s">
        <v>879</v>
      </c>
    </row>
    <row r="15" spans="1:3" x14ac:dyDescent="0.3">
      <c r="A15" s="18" t="s">
        <v>464</v>
      </c>
      <c r="B15" s="12" t="s">
        <v>430</v>
      </c>
      <c r="C15" s="12" t="s">
        <v>880</v>
      </c>
    </row>
    <row r="16" spans="1:3" ht="39.6" x14ac:dyDescent="0.3">
      <c r="A16" s="19" t="s">
        <v>465</v>
      </c>
      <c r="B16" s="12" t="s">
        <v>430</v>
      </c>
      <c r="C16" s="12" t="s">
        <v>881</v>
      </c>
    </row>
    <row r="17" spans="1:3" x14ac:dyDescent="0.3">
      <c r="A17" s="18" t="s">
        <v>466</v>
      </c>
      <c r="B17" s="12" t="s">
        <v>430</v>
      </c>
      <c r="C17" s="12" t="s">
        <v>882</v>
      </c>
    </row>
    <row r="18" spans="1:3" x14ac:dyDescent="0.3">
      <c r="A18" s="18" t="s">
        <v>467</v>
      </c>
      <c r="B18" s="12" t="s">
        <v>430</v>
      </c>
      <c r="C18" s="12" t="s">
        <v>883</v>
      </c>
    </row>
    <row r="19" spans="1:3" x14ac:dyDescent="0.3">
      <c r="A19" s="36" t="s">
        <v>468</v>
      </c>
      <c r="B19" s="34" t="str">
        <f>IF(AND(TRIM(B16)="Yes", TRIM(B17)="Yes"), "YES", IF(OR(TRIM(B16)="No", TRIM(B17)="No"), "NO", "PARTIALLY"))</f>
        <v>YES</v>
      </c>
      <c r="C19" s="3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s="12" t="s">
        <v>884</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t="s">
        <v>457</v>
      </c>
      <c r="C25" s="33" t="s">
        <v>458</v>
      </c>
    </row>
    <row r="26" spans="1:3" x14ac:dyDescent="0.3">
      <c r="A26" s="74" t="s">
        <v>471</v>
      </c>
      <c r="B26" s="12" t="s">
        <v>430</v>
      </c>
      <c r="C26" t="s">
        <v>885</v>
      </c>
    </row>
    <row r="27" spans="1:3" x14ac:dyDescent="0.3">
      <c r="A27" s="13" t="s">
        <v>377</v>
      </c>
      <c r="B27" s="12" t="s">
        <v>430</v>
      </c>
      <c r="C27" t="s">
        <v>886</v>
      </c>
    </row>
    <row r="28" spans="1:3" x14ac:dyDescent="0.3">
      <c r="A28" s="13" t="s">
        <v>378</v>
      </c>
      <c r="B28" s="12" t="s">
        <v>447</v>
      </c>
      <c r="C28" s="12"/>
    </row>
    <row r="29" spans="1:3" x14ac:dyDescent="0.3">
      <c r="A29" s="36" t="s">
        <v>472</v>
      </c>
      <c r="B29" s="34" t="str">
        <f>IF(
    AND(TRIM(B26)="Yes", TRIM(B27)="Yes"),
    IF(
        OR(
            TRIM(B28)="Yes",
            TRIM(B28)="Not Applicable"
        ),
        "YES",
        IF(TRIM(B28)="", "PARTIALLY", "NO")
    ),
    IF(
        OR(
            AND(TRIM(B26)="Yes", TRIM(B27)="Partially"),
            AND(TRIM(B26)="Partially", TRIM(B27)="Yes")
        ),
        "PARTIALLY",
        "NO"
    )
)</f>
        <v>YES</v>
      </c>
      <c r="C29" s="14"/>
    </row>
    <row r="30" spans="1:3" x14ac:dyDescent="0.3">
      <c r="A30" s="15" t="s">
        <v>379</v>
      </c>
      <c r="B30" s="21" t="s">
        <v>457</v>
      </c>
      <c r="C30" s="21" t="s">
        <v>458</v>
      </c>
    </row>
    <row r="31" spans="1:3" x14ac:dyDescent="0.3">
      <c r="A31" s="75" t="s">
        <v>473</v>
      </c>
      <c r="B31" s="12" t="s">
        <v>430</v>
      </c>
      <c r="C31" s="12" t="s">
        <v>887</v>
      </c>
    </row>
    <row r="32" spans="1:3" x14ac:dyDescent="0.3">
      <c r="A32" s="38" t="s">
        <v>382</v>
      </c>
      <c r="B32" s="12" t="s">
        <v>430</v>
      </c>
      <c r="C32" s="12" t="s">
        <v>888</v>
      </c>
    </row>
    <row r="33" spans="1:3" ht="39.6" x14ac:dyDescent="0.3">
      <c r="A33" s="22" t="s">
        <v>474</v>
      </c>
      <c r="B33" s="12" t="s">
        <v>430</v>
      </c>
      <c r="C33" s="12" t="s">
        <v>889</v>
      </c>
    </row>
    <row r="34" spans="1:3" x14ac:dyDescent="0.3">
      <c r="A34" s="36" t="s">
        <v>475</v>
      </c>
      <c r="B34" s="14" t="str">
        <f>IF(AND(TRIM(B31)="Yes", TRIM(B32)="Yes", TRIM(B33)="Yes"),
    "YES",
    IF(OR(
        AND(TRIM(B31)="Yes", TRIM(B32)="Yes", TRIM(B33)="Partially"),
        AND(TRIM(B31)="Yes", TRIM(B33)="Yes")
    ),
    "PARTIALLY",
    "NO")
)</f>
        <v>YES</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High confidence</v>
      </c>
      <c r="C36" s="12"/>
    </row>
    <row r="37" spans="1:3" x14ac:dyDescent="0.3">
      <c r="A37" s="288" t="s">
        <v>477</v>
      </c>
      <c r="B37" s="288"/>
      <c r="C37" s="288"/>
    </row>
    <row r="38" spans="1:3" x14ac:dyDescent="0.3">
      <c r="A38" s="15" t="s">
        <v>389</v>
      </c>
      <c r="B38" s="21" t="s">
        <v>457</v>
      </c>
      <c r="C38" s="21" t="s">
        <v>458</v>
      </c>
    </row>
    <row r="39" spans="1:3" ht="31.2" x14ac:dyDescent="0.3">
      <c r="A39" s="74" t="s">
        <v>478</v>
      </c>
      <c r="B39" s="12" t="s">
        <v>430</v>
      </c>
      <c r="C39" s="93" t="s">
        <v>890</v>
      </c>
    </row>
    <row r="40" spans="1:3" x14ac:dyDescent="0.3">
      <c r="A40" s="74" t="s">
        <v>479</v>
      </c>
      <c r="B40" s="12" t="s">
        <v>430</v>
      </c>
      <c r="C40" t="s">
        <v>890</v>
      </c>
    </row>
    <row r="41" spans="1:3" x14ac:dyDescent="0.3">
      <c r="A41" s="74" t="s">
        <v>480</v>
      </c>
      <c r="B41" s="12" t="s">
        <v>430</v>
      </c>
      <c r="C41" s="93" t="s">
        <v>888</v>
      </c>
    </row>
    <row r="42" spans="1:3" x14ac:dyDescent="0.3">
      <c r="A42" s="74" t="s">
        <v>481</v>
      </c>
      <c r="B42" s="12" t="s">
        <v>430</v>
      </c>
      <c r="C42" s="12" t="s">
        <v>891</v>
      </c>
    </row>
    <row r="43" spans="1:3" x14ac:dyDescent="0.3">
      <c r="A43" s="76" t="s">
        <v>482</v>
      </c>
      <c r="B43" s="14" t="str">
        <f>IF(OR(B39="Not applicable", B40="Not applicable", B41="Not applicable", B42="Not applicable"), "NOT APPLICABLE",
 IF(AND(B39="Yes", B40="Yes", B41="Yes", B42="Yes"), "YES",
  IF(AND(B39="Yes", B42="Yes"), "PARTIALLY",
   "NO")))</f>
        <v>YES</v>
      </c>
      <c r="C43" s="14"/>
    </row>
    <row r="44" spans="1:3" ht="15.6" customHeight="1" x14ac:dyDescent="0.3">
      <c r="A44" s="289" t="s">
        <v>395</v>
      </c>
      <c r="B44" s="21" t="s">
        <v>457</v>
      </c>
      <c r="C44" s="21" t="s">
        <v>458</v>
      </c>
    </row>
    <row r="45" spans="1:3" x14ac:dyDescent="0.3">
      <c r="A45" s="289"/>
      <c r="B45" s="54" t="s">
        <v>430</v>
      </c>
      <c r="C45" s="54" t="s">
        <v>892</v>
      </c>
    </row>
    <row r="46" spans="1:3" x14ac:dyDescent="0.3">
      <c r="A46" s="36" t="s">
        <v>483</v>
      </c>
      <c r="B46" s="34" t="str">
        <f>IF(AND(B45="Yes"), "YES",
 IF(AND(B45="Can't tell"), "CAN'T TELL",
 "NO"))</f>
        <v>YES</v>
      </c>
      <c r="C46" s="14"/>
    </row>
    <row r="47" spans="1:3" x14ac:dyDescent="0.3">
      <c r="A47" s="24" t="s">
        <v>398</v>
      </c>
      <c r="B47" s="31" t="s">
        <v>457</v>
      </c>
      <c r="C47" s="31" t="s">
        <v>458</v>
      </c>
    </row>
    <row r="48" spans="1:3" ht="26.4" x14ac:dyDescent="0.3">
      <c r="A48" s="77" t="s">
        <v>484</v>
      </c>
      <c r="B48" s="12" t="s">
        <v>430</v>
      </c>
      <c r="C48" t="s">
        <v>893</v>
      </c>
    </row>
    <row r="49" spans="1:3" ht="26.4" x14ac:dyDescent="0.3">
      <c r="A49" s="78" t="s">
        <v>485</v>
      </c>
      <c r="B49" s="12" t="s">
        <v>430</v>
      </c>
      <c r="C49" t="s">
        <v>894</v>
      </c>
    </row>
    <row r="50" spans="1:3" x14ac:dyDescent="0.3">
      <c r="A50" s="78" t="s">
        <v>486</v>
      </c>
      <c r="B50" s="12" t="s">
        <v>430</v>
      </c>
      <c r="C50" t="s">
        <v>895</v>
      </c>
    </row>
    <row r="51" spans="1:3" x14ac:dyDescent="0.3">
      <c r="A51" s="36" t="s">
        <v>487</v>
      </c>
      <c r="B51" s="34" t="str">
        <f>IF(AND(B48="Not applicable", B49="Not applicable", B50="Not applicable"),
   "NOT APPLICABLE",
   IF(AND(B48="Yes", B49="Yes", OR(B50="Yes", B50="Not applicable")),
      "YES",
      IF(B48="Yes",
         "PARTIALLY",
         "NO")))</f>
        <v>YES</v>
      </c>
      <c r="C51" s="14"/>
    </row>
    <row r="52" spans="1:3" ht="34.200000000000003" customHeight="1" x14ac:dyDescent="0.3">
      <c r="A52" s="26" t="s">
        <v>812</v>
      </c>
      <c r="B52" s="21"/>
      <c r="C52" s="21"/>
    </row>
    <row r="53" spans="1:3" x14ac:dyDescent="0.3">
      <c r="A53" s="79" t="s">
        <v>813</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t="s">
        <v>430</v>
      </c>
      <c r="C57" s="12"/>
    </row>
    <row r="58" spans="1:3" x14ac:dyDescent="0.3">
      <c r="A58" s="28" t="s">
        <v>493</v>
      </c>
      <c r="B58" s="12" t="s">
        <v>430</v>
      </c>
      <c r="C58" t="s">
        <v>896</v>
      </c>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t="s">
        <v>430</v>
      </c>
      <c r="C69" s="12" t="s">
        <v>733</v>
      </c>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Appropriate weights</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2" t="s">
        <v>430</v>
      </c>
      <c r="C79" s="12"/>
    </row>
    <row r="80" spans="1:3" x14ac:dyDescent="0.3">
      <c r="A80" s="43" t="s">
        <v>514</v>
      </c>
      <c r="B80" s="14" t="str">
        <f>IF(OR(B79="Not applicable",B79="YES"),
   "Not applicable",
   IF(B76="Yes",
      "Unit of analysis errors addressed",
      IF(OR(B77="Yes", B78="Yes"),
         "Unit of analysis errors not addressed",
         "Can't tell")))</f>
        <v>Not applicable</v>
      </c>
      <c r="C80" s="14" t="s">
        <v>897</v>
      </c>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YES</v>
      </c>
      <c r="C81" s="14"/>
    </row>
    <row r="82" spans="1:3" x14ac:dyDescent="0.3">
      <c r="A82" s="15" t="s">
        <v>408</v>
      </c>
      <c r="B82" s="21" t="s">
        <v>457</v>
      </c>
      <c r="C82" s="21" t="s">
        <v>458</v>
      </c>
    </row>
    <row r="83" spans="1:3" ht="26.4" x14ac:dyDescent="0.3">
      <c r="A83" s="78" t="s">
        <v>516</v>
      </c>
      <c r="B83" s="12" t="s">
        <v>430</v>
      </c>
      <c r="C83" s="12" t="s">
        <v>898</v>
      </c>
    </row>
    <row r="84" spans="1:3" x14ac:dyDescent="0.3">
      <c r="A84" s="78" t="s">
        <v>517</v>
      </c>
      <c r="B84" s="12" t="s">
        <v>430</v>
      </c>
      <c r="C84" s="52" t="s">
        <v>899</v>
      </c>
    </row>
    <row r="85" spans="1:3" x14ac:dyDescent="0.3">
      <c r="A85" s="81" t="s">
        <v>518</v>
      </c>
      <c r="B85" s="14" t="str">
        <f>IF(OR(B83="Not applicable", B84="Not applicable"),
   "NOT APPLICABLE",
   IF(AND(B83="Yes", B84="Yes"),
      "YES",
      IF(OR(B83="Yes", B84="Yes", B83="Partially", B84="Partially"),
         "PARTIALLY",
         "NO")))</f>
        <v>YES</v>
      </c>
      <c r="C85" s="14"/>
    </row>
    <row r="86" spans="1:3" x14ac:dyDescent="0.3">
      <c r="A86" s="29" t="s">
        <v>412</v>
      </c>
      <c r="B86" s="21" t="s">
        <v>457</v>
      </c>
      <c r="C86" s="21" t="s">
        <v>458</v>
      </c>
    </row>
    <row r="87" spans="1:3" ht="31.2" x14ac:dyDescent="0.3">
      <c r="A87" s="74" t="s">
        <v>519</v>
      </c>
      <c r="B87" s="12" t="s">
        <v>430</v>
      </c>
      <c r="C87" s="51" t="s">
        <v>900</v>
      </c>
    </row>
    <row r="88" spans="1:3" x14ac:dyDescent="0.3">
      <c r="A88" s="74" t="s">
        <v>520</v>
      </c>
      <c r="B88" s="12" t="s">
        <v>430</v>
      </c>
      <c r="C88" s="12"/>
    </row>
    <row r="89" spans="1:3" x14ac:dyDescent="0.3">
      <c r="A89" s="28" t="s">
        <v>521</v>
      </c>
      <c r="B89" s="12"/>
      <c r="C89" s="12"/>
    </row>
    <row r="90" spans="1:3" x14ac:dyDescent="0.3">
      <c r="A90" s="28" t="s">
        <v>522</v>
      </c>
      <c r="B90" s="12"/>
      <c r="C90" s="12"/>
    </row>
    <row r="91" spans="1:3" x14ac:dyDescent="0.3">
      <c r="A91" s="28" t="s">
        <v>523</v>
      </c>
      <c r="B91" s="12" t="s">
        <v>430</v>
      </c>
      <c r="C91" s="12" t="s">
        <v>901</v>
      </c>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YES</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High confidence</v>
      </c>
      <c r="C96" s="12"/>
    </row>
    <row r="97" spans="1:3" x14ac:dyDescent="0.3">
      <c r="A97" s="288" t="s">
        <v>527</v>
      </c>
      <c r="B97" s="288"/>
      <c r="C97" s="288"/>
    </row>
    <row r="98" spans="1:3" x14ac:dyDescent="0.3">
      <c r="A98" s="85" t="s">
        <v>586</v>
      </c>
      <c r="B98" s="32" t="s">
        <v>457</v>
      </c>
      <c r="C98" s="32" t="s">
        <v>458</v>
      </c>
    </row>
    <row r="99" spans="1:3" x14ac:dyDescent="0.3">
      <c r="A99" s="15" t="s">
        <v>418</v>
      </c>
      <c r="B99" s="83" t="s">
        <v>450</v>
      </c>
      <c r="C99" s="83"/>
    </row>
    <row r="100" spans="1:3" x14ac:dyDescent="0.3">
      <c r="A100" s="15" t="s">
        <v>419</v>
      </c>
      <c r="B100" s="83"/>
      <c r="C100" s="83"/>
    </row>
    <row r="101" spans="1:3" ht="15.6" customHeight="1" x14ac:dyDescent="0.3">
      <c r="A101" s="85" t="s">
        <v>421</v>
      </c>
      <c r="B101" s="32" t="s">
        <v>457</v>
      </c>
      <c r="C101" s="32" t="s">
        <v>458</v>
      </c>
    </row>
    <row r="102" spans="1:3" ht="46.8" x14ac:dyDescent="0.3">
      <c r="A102" s="82" t="s">
        <v>566</v>
      </c>
      <c r="B102" s="56" t="s">
        <v>443</v>
      </c>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36 B85 B94 B96 B80:B81" xr:uid="{3C524D80-0FEB-4E3F-9753-06AD6A6B5292}"/>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5646AF3C-09CA-45FD-93F9-47E997DCCFF6}">
          <x14:formula1>
            <xm:f>Codes!$E$2:$E$4</xm:f>
          </x14:formula1>
          <xm:sqref>B102</xm:sqref>
        </x14:dataValidation>
        <x14:dataValidation type="list" allowBlank="1" showInputMessage="1" showErrorMessage="1" xr:uid="{67B8A3DA-8405-463E-8777-AAC943913FCC}">
          <x14:formula1>
            <xm:f>Codes!$C$2:$C$6</xm:f>
          </x14:formula1>
          <xm:sqref>B28</xm:sqref>
        </x14:dataValidation>
        <x14:dataValidation type="list" allowBlank="1" showInputMessage="1" showErrorMessage="1" xr:uid="{93D5B7E4-01A7-4316-A2F0-3CB99AE5D2E5}">
          <x14:formula1>
            <xm:f>Codes!$B$2:$B$5</xm:f>
          </x14:formula1>
          <xm:sqref>B22</xm:sqref>
        </x14:dataValidation>
        <x14:dataValidation type="list" allowBlank="1" showInputMessage="1" showErrorMessage="1" xr:uid="{936A41CF-11B5-4511-8FCD-253EE83F9366}">
          <x14:formula1>
            <xm:f>Codes!$C$2:$C$5</xm:f>
          </x14:formula1>
          <xm:sqref>B83:B84 B31:B33 B39:B42 B45 B48:B50 B54:B64 B67:B73 B76:B79 B87:B93</xm:sqref>
        </x14:dataValidation>
        <x14:dataValidation type="list" allowBlank="1" showInputMessage="1" showErrorMessage="1" xr:uid="{D9A3ED7C-3E08-4000-AF91-88604AE69206}">
          <x14:formula1>
            <xm:f>Codes!$A$2:$A$5</xm:f>
          </x14:formula1>
          <xm:sqref>B7:B10 B26:B27 B14:B18</xm:sqref>
        </x14:dataValidation>
        <x14:dataValidation type="list" allowBlank="1" showInputMessage="1" showErrorMessage="1" xr:uid="{C50E2E6E-4857-4597-A214-597FF97250E9}">
          <x14:formula1>
            <xm:f>Codes!$F$2:$F$7</xm:f>
          </x14:formula1>
          <xm:sqref>B99</xm:sqref>
        </x14:dataValidation>
        <x14:dataValidation type="list" allowBlank="1" showInputMessage="1" showErrorMessage="1" xr:uid="{E001ECEC-E812-4D52-AFDD-210262B16790}">
          <x14:formula1>
            <xm:f>Codes!$G$2:$G$4</xm:f>
          </x14:formula1>
          <xm:sqref>B100</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CEA6A-A0D4-4C35-92AA-8632C7EC5EC4}">
  <sheetPr>
    <tabColor theme="3"/>
  </sheetPr>
  <dimension ref="A1:C103"/>
  <sheetViews>
    <sheetView topLeftCell="A79" zoomScale="90" zoomScaleNormal="90" workbookViewId="0">
      <selection activeCell="B102" sqref="B102"/>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
        <v>902</v>
      </c>
      <c r="C1" s="4"/>
    </row>
    <row r="2" spans="1:3" x14ac:dyDescent="0.3">
      <c r="A2" s="5" t="s">
        <v>531</v>
      </c>
      <c r="B2" s="47" t="s">
        <v>105</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660</v>
      </c>
    </row>
    <row r="8" spans="1:3" x14ac:dyDescent="0.3">
      <c r="A8" s="13" t="s">
        <v>361</v>
      </c>
      <c r="B8" s="12"/>
      <c r="C8" s="12"/>
    </row>
    <row r="9" spans="1:3" x14ac:dyDescent="0.3">
      <c r="A9" s="13" t="s">
        <v>362</v>
      </c>
      <c r="B9" s="12" t="s">
        <v>430</v>
      </c>
      <c r="C9" s="12" t="s">
        <v>903</v>
      </c>
    </row>
    <row r="10" spans="1:3" x14ac:dyDescent="0.3">
      <c r="A10" s="13" t="s">
        <v>363</v>
      </c>
      <c r="B10" s="12" t="s">
        <v>430</v>
      </c>
      <c r="C10" s="12" t="s">
        <v>904</v>
      </c>
    </row>
    <row r="11" spans="1:3" x14ac:dyDescent="0.3">
      <c r="A11" s="36" t="s">
        <v>461</v>
      </c>
      <c r="B11" s="34" t="str">
        <f>IF(AND(B7="Yes", B8="Yes", B9="Yes", B10="Yes"), "YES",
 IF(AND(B7="No", B8="No", B9="No", B10="No"), "NO",
 "PARTIALLY"))</f>
        <v>PARTIALLY</v>
      </c>
      <c r="C11" s="14"/>
    </row>
    <row r="12" spans="1:3" x14ac:dyDescent="0.3">
      <c r="A12" s="15" t="s">
        <v>364</v>
      </c>
      <c r="B12" s="16"/>
      <c r="C12" s="16"/>
    </row>
    <row r="13" spans="1:3" x14ac:dyDescent="0.3">
      <c r="A13" s="17" t="s">
        <v>462</v>
      </c>
      <c r="B13" s="33" t="s">
        <v>457</v>
      </c>
      <c r="C13" s="33" t="s">
        <v>458</v>
      </c>
    </row>
    <row r="14" spans="1:3" x14ac:dyDescent="0.3">
      <c r="A14" s="18" t="s">
        <v>463</v>
      </c>
      <c r="B14" s="111" t="s">
        <v>430</v>
      </c>
      <c r="C14" s="111" t="s">
        <v>840</v>
      </c>
    </row>
    <row r="15" spans="1:3" x14ac:dyDescent="0.3">
      <c r="A15" s="18" t="s">
        <v>464</v>
      </c>
      <c r="B15" s="111" t="s">
        <v>430</v>
      </c>
      <c r="C15" s="111" t="s">
        <v>660</v>
      </c>
    </row>
    <row r="16" spans="1:3" ht="39.6" x14ac:dyDescent="0.3">
      <c r="A16" s="19" t="s">
        <v>465</v>
      </c>
      <c r="B16" s="111" t="s">
        <v>430</v>
      </c>
      <c r="C16" s="126" t="s">
        <v>660</v>
      </c>
    </row>
    <row r="17" spans="1:3" x14ac:dyDescent="0.3">
      <c r="A17" s="18" t="s">
        <v>466</v>
      </c>
      <c r="B17" s="111" t="s">
        <v>430</v>
      </c>
      <c r="C17" s="126" t="s">
        <v>660</v>
      </c>
    </row>
    <row r="18" spans="1:3" x14ac:dyDescent="0.3">
      <c r="A18" s="18" t="s">
        <v>467</v>
      </c>
      <c r="B18" s="111" t="s">
        <v>430</v>
      </c>
      <c r="C18" s="126" t="s">
        <v>660</v>
      </c>
    </row>
    <row r="19" spans="1:3" x14ac:dyDescent="0.3">
      <c r="A19" s="36" t="s">
        <v>468</v>
      </c>
      <c r="B19" s="34" t="str">
        <f>IF(AND(B14="Yes", B15="Yes", B16="Yes", B17="Yes", B18="Yes"), "YES",
 IF(AND(B16="Yes", B17="Yes"), "PARTIALLY",
 "NO"))</f>
        <v>YES</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11" t="s">
        <v>441</v>
      </c>
      <c r="C22" s="111" t="s">
        <v>905</v>
      </c>
    </row>
    <row r="23" spans="1:3" x14ac:dyDescent="0.3">
      <c r="A23" s="36" t="s">
        <v>470</v>
      </c>
      <c r="B23" s="34" t="str">
        <f>IF(AND(B22="Yes"), "YES",
 IF(AND(B22="Can't tell"), "CAN'T TELL",
 "NO"))</f>
        <v>NO</v>
      </c>
      <c r="C23" s="14"/>
    </row>
    <row r="24" spans="1:3" x14ac:dyDescent="0.3">
      <c r="A24" s="15" t="s">
        <v>374</v>
      </c>
      <c r="B24" s="16"/>
      <c r="C24" s="16"/>
    </row>
    <row r="25" spans="1:3" x14ac:dyDescent="0.3">
      <c r="A25" s="20" t="s">
        <v>456</v>
      </c>
      <c r="B25" s="33"/>
      <c r="C25" s="33"/>
    </row>
    <row r="26" spans="1:3" ht="31.2" x14ac:dyDescent="0.3">
      <c r="A26" s="74" t="s">
        <v>471</v>
      </c>
      <c r="B26" s="59" t="s">
        <v>441</v>
      </c>
      <c r="C26" s="60" t="s">
        <v>906</v>
      </c>
    </row>
    <row r="27" spans="1:3" x14ac:dyDescent="0.3">
      <c r="A27" s="13" t="s">
        <v>377</v>
      </c>
      <c r="B27" s="111" t="s">
        <v>430</v>
      </c>
      <c r="C27" s="51" t="s">
        <v>907</v>
      </c>
    </row>
    <row r="28" spans="1:3" x14ac:dyDescent="0.3">
      <c r="A28" s="13" t="s">
        <v>378</v>
      </c>
      <c r="B28" s="12" t="s">
        <v>441</v>
      </c>
      <c r="C28" s="12"/>
    </row>
    <row r="29" spans="1:3" x14ac:dyDescent="0.3">
      <c r="A29" s="36" t="s">
        <v>472</v>
      </c>
      <c r="B29" s="14" t="str">
        <f>IF(
    AND(TRIM(B26)="Yes", TRIM(B27)="Yes"),
    IF(
        OR(
            TRIM(B28)="Yes",
            TRIM(B28)="Not Applicable"
        ),
        "YES",
        IF(TRIM(B28)="", "PARTIALLY", "NO")
    ),
    IF(
        OR(
            AND(TRIM(B26)="Yes", TRIM(B27)="Partially"),
            AND(TRIM(B26)="Partially", TRIM(B27)="Yes")
        ),
        "PARTIALLY",
        "NO"
    )
)</f>
        <v>NO</v>
      </c>
      <c r="C29" s="14"/>
    </row>
    <row r="30" spans="1:3" x14ac:dyDescent="0.3">
      <c r="A30" s="15" t="s">
        <v>379</v>
      </c>
      <c r="B30" s="21" t="s">
        <v>457</v>
      </c>
      <c r="C30" s="21" t="s">
        <v>458</v>
      </c>
    </row>
    <row r="31" spans="1:3" x14ac:dyDescent="0.3">
      <c r="A31" s="75" t="s">
        <v>473</v>
      </c>
      <c r="B31" s="111"/>
      <c r="C31" s="111"/>
    </row>
    <row r="32" spans="1:3" x14ac:dyDescent="0.3">
      <c r="A32" s="38" t="s">
        <v>382</v>
      </c>
      <c r="B32" s="111"/>
      <c r="C32" s="51"/>
    </row>
    <row r="33" spans="1:3" ht="39.6" x14ac:dyDescent="0.3">
      <c r="A33" s="22" t="s">
        <v>474</v>
      </c>
      <c r="B33" s="111"/>
      <c r="C33" s="111"/>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11" t="s">
        <v>430</v>
      </c>
      <c r="C39" s="111" t="s">
        <v>623</v>
      </c>
    </row>
    <row r="40" spans="1:3" x14ac:dyDescent="0.3">
      <c r="A40" s="74" t="s">
        <v>479</v>
      </c>
      <c r="B40" s="111"/>
      <c r="C40" s="111"/>
    </row>
    <row r="41" spans="1:3" x14ac:dyDescent="0.3">
      <c r="A41" s="74" t="s">
        <v>480</v>
      </c>
      <c r="B41" s="111"/>
      <c r="C41" s="51"/>
    </row>
    <row r="42" spans="1:3" x14ac:dyDescent="0.3">
      <c r="A42" s="74" t="s">
        <v>481</v>
      </c>
      <c r="B42" s="111"/>
      <c r="C42" s="51"/>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54"/>
      <c r="C48" s="54"/>
    </row>
    <row r="49" spans="1:3" ht="26.4" x14ac:dyDescent="0.3">
      <c r="A49" s="78" t="s">
        <v>485</v>
      </c>
      <c r="B49" s="12"/>
      <c r="C49" s="12"/>
    </row>
    <row r="50" spans="1:3" x14ac:dyDescent="0.3">
      <c r="A50" s="78" t="s">
        <v>486</v>
      </c>
      <c r="B50" s="12"/>
      <c r="C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c r="C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Can't tell</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11"/>
      <c r="C79" s="111"/>
    </row>
    <row r="80" spans="1:3" x14ac:dyDescent="0.3">
      <c r="A80" s="43" t="s">
        <v>514</v>
      </c>
      <c r="B80" s="14" t="str">
        <f>IF(OR(B79="Not applicable",B79="YES"),
   "Not applicable",
   IF(B76="Yes",
      "Unit of analysis errors addressed",
      IF(OR(B77="Yes", B78="Yes"),
         "Unit of analysis errors not addressed",
         "Can't tell")))</f>
        <v>Can't tell</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c r="C83" s="12"/>
    </row>
    <row r="84" spans="1:3" x14ac:dyDescent="0.3">
      <c r="A84" s="78" t="s">
        <v>517</v>
      </c>
      <c r="B84" s="12"/>
      <c r="C84" s="12"/>
    </row>
    <row r="85" spans="1:3" x14ac:dyDescent="0.3">
      <c r="A85" s="81"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74" t="s">
        <v>519</v>
      </c>
      <c r="B87" s="12"/>
      <c r="C87" s="12"/>
    </row>
    <row r="88" spans="1:3" x14ac:dyDescent="0.3">
      <c r="A88" s="74" t="s">
        <v>520</v>
      </c>
      <c r="B88" s="12"/>
      <c r="C88" s="12"/>
    </row>
    <row r="89" spans="1:3" x14ac:dyDescent="0.3">
      <c r="A89" s="28" t="s">
        <v>521</v>
      </c>
      <c r="B89" s="12"/>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NO</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51"/>
    </row>
    <row r="97" spans="1:3" x14ac:dyDescent="0.3">
      <c r="A97" s="288" t="s">
        <v>527</v>
      </c>
      <c r="B97" s="288"/>
      <c r="C97" s="288"/>
    </row>
    <row r="98" spans="1:3" x14ac:dyDescent="0.3">
      <c r="A98" s="85" t="s">
        <v>586</v>
      </c>
      <c r="B98" s="32" t="s">
        <v>457</v>
      </c>
      <c r="C98" s="32" t="s">
        <v>458</v>
      </c>
    </row>
    <row r="99" spans="1:3" x14ac:dyDescent="0.3">
      <c r="A99" s="15" t="s">
        <v>418</v>
      </c>
      <c r="B99" s="83"/>
      <c r="C99" s="125"/>
    </row>
    <row r="100" spans="1:3" x14ac:dyDescent="0.3">
      <c r="A100" s="15" t="s">
        <v>419</v>
      </c>
      <c r="B100" s="83"/>
      <c r="C100" s="125"/>
    </row>
    <row r="101" spans="1:3" ht="15.6" customHeight="1" x14ac:dyDescent="0.3">
      <c r="A101" s="85" t="s">
        <v>421</v>
      </c>
      <c r="B101" s="32" t="s">
        <v>457</v>
      </c>
      <c r="C101" s="32" t="s">
        <v>458</v>
      </c>
    </row>
    <row r="102" spans="1:3" ht="46.8" x14ac:dyDescent="0.3">
      <c r="A102" s="82" t="s">
        <v>566</v>
      </c>
      <c r="B102" s="56" t="s">
        <v>432</v>
      </c>
      <c r="C102" s="56"/>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36 B34 B43 B74 B80:B81 B85 B94 B96 B29" xr:uid="{2864FD32-220B-4ED0-9037-31E633092D9E}"/>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BD58711C-D275-48E3-9154-0CE7465E89CD}">
          <x14:formula1>
            <xm:f>Codes!$G$2:$G$4</xm:f>
          </x14:formula1>
          <xm:sqref>B100</xm:sqref>
        </x14:dataValidation>
        <x14:dataValidation type="list" allowBlank="1" showInputMessage="1" showErrorMessage="1" xr:uid="{1991946B-F4A6-4842-A721-DF4B14D27D55}">
          <x14:formula1>
            <xm:f>Codes!$F$2:$F$7</xm:f>
          </x14:formula1>
          <xm:sqref>B99</xm:sqref>
        </x14:dataValidation>
        <x14:dataValidation type="list" allowBlank="1" showInputMessage="1" showErrorMessage="1" xr:uid="{FEB5BFC1-9DC6-437A-865E-07EAAB117ACC}">
          <x14:formula1>
            <xm:f>Codes!$A$2:$A$5</xm:f>
          </x14:formula1>
          <xm:sqref>B22 B39:B40 B7:B10 B26:B27 B14:B18</xm:sqref>
        </x14:dataValidation>
        <x14:dataValidation type="list" allowBlank="1" showInputMessage="1" showErrorMessage="1" xr:uid="{D55390D5-B12B-4B73-8F47-60BB54EA6D4C}">
          <x14:formula1>
            <xm:f>Codes!$C$2:$C$5</xm:f>
          </x14:formula1>
          <xm:sqref>B87:B93 B31:B33 B83:B84 B45 B48:B50 B54:B64 B67:B73 B76:B79 B41:B42</xm:sqref>
        </x14:dataValidation>
        <x14:dataValidation type="list" allowBlank="1" showInputMessage="1" showErrorMessage="1" xr:uid="{9725A264-B350-4D3E-8B12-CCD495994DD8}">
          <x14:formula1>
            <xm:f>Codes!$C$2:$C$6</xm:f>
          </x14:formula1>
          <xm:sqref>B28</xm:sqref>
        </x14:dataValidation>
        <x14:dataValidation type="list" allowBlank="1" showInputMessage="1" showErrorMessage="1" xr:uid="{974E9A4D-B1DF-44CA-B16A-206E66DA7D3F}">
          <x14:formula1>
            <xm:f>Codes!$E$2:$E$4</xm:f>
          </x14:formula1>
          <xm:sqref>B102</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FF57C-C50D-48A6-9A00-81749371E660}">
  <sheetPr>
    <tabColor theme="3"/>
  </sheetPr>
  <dimension ref="A1:C104"/>
  <sheetViews>
    <sheetView zoomScale="90" zoomScaleNormal="90" workbookViewId="0">
      <selection activeCell="C26" sqref="A26:C26"/>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
        <v>107</v>
      </c>
      <c r="C1" s="4"/>
    </row>
    <row r="2" spans="1:3" x14ac:dyDescent="0.3">
      <c r="A2" s="5" t="s">
        <v>531</v>
      </c>
      <c r="B2" s="47" t="s">
        <v>908</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909</v>
      </c>
    </row>
    <row r="8" spans="1:3" x14ac:dyDescent="0.3">
      <c r="A8" s="13" t="s">
        <v>361</v>
      </c>
      <c r="B8" s="12" t="s">
        <v>430</v>
      </c>
      <c r="C8" s="12" t="s">
        <v>909</v>
      </c>
    </row>
    <row r="9" spans="1:3" x14ac:dyDescent="0.3">
      <c r="A9" s="13" t="s">
        <v>362</v>
      </c>
      <c r="B9" s="12" t="s">
        <v>430</v>
      </c>
      <c r="C9" s="12" t="s">
        <v>910</v>
      </c>
    </row>
    <row r="10" spans="1:3" x14ac:dyDescent="0.3">
      <c r="A10" s="13" t="s">
        <v>363</v>
      </c>
      <c r="B10" s="12" t="s">
        <v>430</v>
      </c>
      <c r="C10" s="12" t="s">
        <v>911</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11" t="s">
        <v>435</v>
      </c>
      <c r="C14" s="111" t="s">
        <v>912</v>
      </c>
    </row>
    <row r="15" spans="1:3" x14ac:dyDescent="0.3">
      <c r="A15" s="18" t="s">
        <v>464</v>
      </c>
      <c r="B15" s="111" t="s">
        <v>430</v>
      </c>
      <c r="C15" s="111" t="s">
        <v>913</v>
      </c>
    </row>
    <row r="16" spans="1:3" ht="39.6" x14ac:dyDescent="0.3">
      <c r="A16" s="19" t="s">
        <v>465</v>
      </c>
      <c r="B16" s="111" t="s">
        <v>430</v>
      </c>
      <c r="C16" s="126" t="s">
        <v>914</v>
      </c>
    </row>
    <row r="17" spans="1:3" x14ac:dyDescent="0.3">
      <c r="A17" s="18" t="s">
        <v>466</v>
      </c>
      <c r="B17" s="111" t="s">
        <v>430</v>
      </c>
      <c r="C17" s="126" t="s">
        <v>915</v>
      </c>
    </row>
    <row r="18" spans="1:3" x14ac:dyDescent="0.3">
      <c r="A18" s="18" t="s">
        <v>467</v>
      </c>
      <c r="B18" s="111" t="s">
        <v>430</v>
      </c>
      <c r="C18" s="126" t="s">
        <v>916</v>
      </c>
    </row>
    <row r="19" spans="1:3" x14ac:dyDescent="0.3">
      <c r="A19" s="36" t="s">
        <v>468</v>
      </c>
      <c r="B19" s="34" t="str">
        <f>IF(AND(B14="Yes", B15="Yes", B16="Yes", B17="Yes", B18="Yes"), "YES",
 IF(AND(B16="Yes", B17="Yes"), "PARTIALLY",
 "NO"))</f>
        <v>PARTIALLY</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11" t="s">
        <v>430</v>
      </c>
      <c r="C22" s="111" t="s">
        <v>917</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c r="C25" s="33"/>
    </row>
    <row r="26" spans="1:3" x14ac:dyDescent="0.3">
      <c r="A26" s="74" t="s">
        <v>471</v>
      </c>
      <c r="B26" s="111" t="s">
        <v>430</v>
      </c>
      <c r="C26" s="126" t="s">
        <v>918</v>
      </c>
    </row>
    <row r="27" spans="1:3" x14ac:dyDescent="0.3">
      <c r="A27" s="13" t="s">
        <v>377</v>
      </c>
      <c r="B27" s="111" t="s">
        <v>430</v>
      </c>
      <c r="C27" s="126" t="s">
        <v>919</v>
      </c>
    </row>
    <row r="28" spans="1:3" x14ac:dyDescent="0.3">
      <c r="A28" s="13" t="s">
        <v>378</v>
      </c>
      <c r="B28" s="111" t="s">
        <v>447</v>
      </c>
      <c r="C28" s="111"/>
    </row>
    <row r="29" spans="1:3" x14ac:dyDescent="0.3">
      <c r="A29" s="36" t="s">
        <v>472</v>
      </c>
      <c r="B29" s="14" t="str">
        <f>IF(
    AND(TRIM(B26)="Yes", TRIM(B27)="Yes"),
    IF(
        OR(
            TRIM(B28)="Yes",
            TRIM(B28)="Not Applicable"
        ),
        "YES",
        IF(TRIM(B28)="", "PARTIALLY", "NO")
    ),
    IF(
        OR(
            AND(TRIM(B26)="Yes", TRIM(B27)="Partially"),
            AND(TRIM(B26)="Partially", TRIM(B27)="Yes")
        ),
        "PARTIALLY",
        "NO"
    )
)</f>
        <v>YES</v>
      </c>
      <c r="C29" s="14"/>
    </row>
    <row r="30" spans="1:3" x14ac:dyDescent="0.3">
      <c r="A30" s="15" t="s">
        <v>379</v>
      </c>
      <c r="B30" s="21" t="s">
        <v>457</v>
      </c>
      <c r="C30" s="21" t="s">
        <v>458</v>
      </c>
    </row>
    <row r="31" spans="1:3" x14ac:dyDescent="0.3">
      <c r="A31" s="75" t="s">
        <v>473</v>
      </c>
      <c r="B31" s="111" t="s">
        <v>430</v>
      </c>
      <c r="C31" s="111" t="s">
        <v>920</v>
      </c>
    </row>
    <row r="32" spans="1:3" x14ac:dyDescent="0.3">
      <c r="A32" s="38" t="s">
        <v>382</v>
      </c>
      <c r="B32" s="111" t="s">
        <v>441</v>
      </c>
      <c r="C32" s="51"/>
    </row>
    <row r="33" spans="1:3" ht="39.6" x14ac:dyDescent="0.3">
      <c r="A33" s="22" t="s">
        <v>474</v>
      </c>
      <c r="B33" s="111" t="s">
        <v>441</v>
      </c>
      <c r="C33" s="111"/>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11" t="s">
        <v>430</v>
      </c>
      <c r="C39" s="126" t="s">
        <v>918</v>
      </c>
    </row>
    <row r="40" spans="1:3" x14ac:dyDescent="0.3">
      <c r="A40" s="74" t="s">
        <v>479</v>
      </c>
      <c r="B40" s="111" t="s">
        <v>436</v>
      </c>
      <c r="C40" s="111"/>
    </row>
    <row r="41" spans="1:3" x14ac:dyDescent="0.3">
      <c r="A41" s="74" t="s">
        <v>480</v>
      </c>
      <c r="B41" s="111" t="s">
        <v>430</v>
      </c>
      <c r="C41" s="51" t="s">
        <v>919</v>
      </c>
    </row>
    <row r="42" spans="1:3" x14ac:dyDescent="0.3">
      <c r="A42" s="74" t="s">
        <v>481</v>
      </c>
      <c r="B42" s="111" t="s">
        <v>430</v>
      </c>
      <c r="C42" s="51" t="s">
        <v>919</v>
      </c>
    </row>
    <row r="43" spans="1:3" x14ac:dyDescent="0.3">
      <c r="A43" s="76" t="s">
        <v>482</v>
      </c>
      <c r="B43" s="14" t="str">
        <f>IF(OR(B39="Not applicable", B40="Not applicable", B41="Not applicable", B42="Not applicable"), "NOT APPLICABLE",
 IF(AND(B39="Yes", B40="Yes", B41="Yes", B42="Yes"), "YES",
  IF(AND(B39="Yes", B42="Yes"), "PARTIALLY",
   "NO")))</f>
        <v>PARTIALLY</v>
      </c>
      <c r="C43" s="14"/>
    </row>
    <row r="44" spans="1:3" ht="15.6" customHeight="1" x14ac:dyDescent="0.3">
      <c r="A44" s="289" t="s">
        <v>395</v>
      </c>
      <c r="B44" s="21" t="s">
        <v>457</v>
      </c>
      <c r="C44" s="21" t="s">
        <v>458</v>
      </c>
    </row>
    <row r="45" spans="1:3" x14ac:dyDescent="0.3">
      <c r="A45" s="289"/>
      <c r="B45" s="54" t="s">
        <v>430</v>
      </c>
      <c r="C45" s="54" t="s">
        <v>921</v>
      </c>
    </row>
    <row r="46" spans="1:3" x14ac:dyDescent="0.3">
      <c r="A46" s="36" t="s">
        <v>483</v>
      </c>
      <c r="B46" s="34" t="str">
        <f>IF(AND(B45="Yes"), "YES",
 IF(AND(B45="Can't tell"), "CAN'T TELL",
 "NO"))</f>
        <v>YES</v>
      </c>
      <c r="C46" s="14"/>
    </row>
    <row r="47" spans="1:3" x14ac:dyDescent="0.3">
      <c r="A47" s="24" t="s">
        <v>398</v>
      </c>
      <c r="B47" s="31" t="s">
        <v>457</v>
      </c>
      <c r="C47" s="31" t="s">
        <v>458</v>
      </c>
    </row>
    <row r="48" spans="1:3" ht="26.4" x14ac:dyDescent="0.3">
      <c r="A48" s="77" t="s">
        <v>484</v>
      </c>
      <c r="B48" s="54" t="s">
        <v>430</v>
      </c>
      <c r="C48" s="54" t="s">
        <v>922</v>
      </c>
    </row>
    <row r="49" spans="1:3" ht="26.4" x14ac:dyDescent="0.3">
      <c r="A49" s="78" t="s">
        <v>485</v>
      </c>
      <c r="B49" s="12" t="s">
        <v>430</v>
      </c>
      <c r="C49" s="12"/>
    </row>
    <row r="50" spans="1:3" x14ac:dyDescent="0.3">
      <c r="A50" s="78" t="s">
        <v>486</v>
      </c>
      <c r="B50" s="12" t="s">
        <v>447</v>
      </c>
      <c r="C50" s="12"/>
    </row>
    <row r="51" spans="1:3" x14ac:dyDescent="0.3">
      <c r="A51" s="36" t="s">
        <v>487</v>
      </c>
      <c r="B51" s="34" t="str">
        <f>IF(AND(B48="Not applicable", B49="Not applicable", B50="Not applicable"),
   "NOT APPLICABLE",
   IF(AND(B48="Yes", B49="Yes", OR(B50="Yes", B50="Not applicable")),
      "YES",
      IF(B48="Yes",
         "PARTIALLY",
         "NO")))</f>
        <v>YES</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t="s">
        <v>430</v>
      </c>
      <c r="C56" s="12" t="s">
        <v>923</v>
      </c>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x14ac:dyDescent="0.3">
      <c r="A65" s="147" t="s">
        <v>924</v>
      </c>
      <c r="B65" s="12"/>
      <c r="C65" s="12"/>
    </row>
    <row r="66" spans="1:3" ht="61.5" customHeight="1" x14ac:dyDescent="0.3">
      <c r="A66" s="36" t="s">
        <v>500</v>
      </c>
      <c r="B66" s="34" t="str">
        <f>IF(B64="Yes",
    "Not applicable",
    IF(B65="Yes",
        "Not appropriate table, graph or meta-analysis",
        "Appropriate table, graph or meta-analysis"))</f>
        <v>Appropriate table, graph or meta-analysis</v>
      </c>
      <c r="C66" s="14"/>
    </row>
    <row r="67" spans="1:3" x14ac:dyDescent="0.3">
      <c r="A67" s="80" t="s">
        <v>501</v>
      </c>
      <c r="B67" s="31" t="s">
        <v>457</v>
      </c>
      <c r="C67" s="31" t="s">
        <v>458</v>
      </c>
    </row>
    <row r="68" spans="1:3" x14ac:dyDescent="0.3">
      <c r="A68" s="28" t="s">
        <v>502</v>
      </c>
      <c r="B68" s="12" t="s">
        <v>430</v>
      </c>
      <c r="C68" s="12"/>
    </row>
    <row r="69" spans="1:3" x14ac:dyDescent="0.3">
      <c r="A69" s="28" t="s">
        <v>503</v>
      </c>
      <c r="B69" s="12"/>
      <c r="C69" s="12"/>
    </row>
    <row r="70" spans="1:3" x14ac:dyDescent="0.3">
      <c r="A70" s="28" t="s">
        <v>504</v>
      </c>
      <c r="B70" s="12"/>
      <c r="C70" s="12"/>
    </row>
    <row r="71" spans="1:3" x14ac:dyDescent="0.3">
      <c r="A71" s="28" t="s">
        <v>505</v>
      </c>
      <c r="B71" s="12"/>
      <c r="C71" s="12"/>
    </row>
    <row r="72" spans="1:3" x14ac:dyDescent="0.3">
      <c r="A72" s="28" t="s">
        <v>506</v>
      </c>
      <c r="B72" s="12"/>
      <c r="C72" s="12"/>
    </row>
    <row r="73" spans="1:3" x14ac:dyDescent="0.3">
      <c r="A73" s="28" t="s">
        <v>499</v>
      </c>
      <c r="B73" s="12"/>
      <c r="C73" s="12"/>
    </row>
    <row r="74" spans="1:3" x14ac:dyDescent="0.3">
      <c r="A74" s="28" t="s">
        <v>925</v>
      </c>
      <c r="B74" s="12"/>
      <c r="C74" s="12"/>
    </row>
    <row r="75" spans="1:3" x14ac:dyDescent="0.3">
      <c r="A75" s="36" t="s">
        <v>508</v>
      </c>
      <c r="B75" s="34" t="str">
        <f>IF(B73="Yes",
   "Not applicable",
   IF(B74="Not appropriate",
      "Inappropriate weights",
      IF(OR(B68="Yes",B69="Yes", B70="Yes", B71="Yes"),
         "Appropriate weights",
         "Can't tell")))</f>
        <v>Appropriate weights</v>
      </c>
      <c r="C75" s="14"/>
    </row>
    <row r="76" spans="1:3" x14ac:dyDescent="0.3">
      <c r="A76" s="80" t="s">
        <v>509</v>
      </c>
      <c r="B76" s="31" t="s">
        <v>457</v>
      </c>
      <c r="C76" s="31" t="s">
        <v>458</v>
      </c>
    </row>
    <row r="77" spans="1:3" x14ac:dyDescent="0.3">
      <c r="A77" s="28" t="s">
        <v>510</v>
      </c>
      <c r="B77" s="12"/>
      <c r="C77" s="12"/>
    </row>
    <row r="78" spans="1:3" x14ac:dyDescent="0.3">
      <c r="A78" s="28" t="s">
        <v>511</v>
      </c>
      <c r="B78" s="12"/>
      <c r="C78" s="12"/>
    </row>
    <row r="79" spans="1:3" x14ac:dyDescent="0.3">
      <c r="A79" s="28" t="s">
        <v>512</v>
      </c>
      <c r="B79" s="12"/>
      <c r="C79" s="12"/>
    </row>
    <row r="80" spans="1:3" x14ac:dyDescent="0.3">
      <c r="A80" s="28" t="s">
        <v>513</v>
      </c>
      <c r="B80" s="111" t="s">
        <v>430</v>
      </c>
      <c r="C80" s="111"/>
    </row>
    <row r="81" spans="1:3" x14ac:dyDescent="0.3">
      <c r="A81" s="43" t="s">
        <v>514</v>
      </c>
      <c r="B81" s="14" t="str">
        <f>IF(OR(B80="Not applicable",B80="YES"),
   "Not applicable",
   IF(B77="Yes",
      "Unit of analysis errors addressed",
      IF(OR(B78="Yes", B79="Yes"),
         "Unit of analysis errors not addressed",
         "Can't tell")))</f>
        <v>Not applicable</v>
      </c>
      <c r="C81" s="14"/>
    </row>
    <row r="82" spans="1:3" x14ac:dyDescent="0.3">
      <c r="A82" s="42" t="s">
        <v>515</v>
      </c>
      <c r="B82" s="14" t="str">
        <f>IF(OR(B66="Not applicable", B75="Not applicable"),
   "NOT APPLICABLE",
   IF(OR(B66="Not appropriate table, graph or meta-analysis", B75="Inappropriate weights"),
      "NO",
      IF(AND(B66="Appropriate table, graph or meta-analysis", B75="Appropriate weights", OR(B81="Unit of analysis errors addressed",B81="Not applicable")),
         "YES",
         IF(AND(B66="Appropriate table, graph or meta-analysis", B75="Appropriate weights", OR(B81="Unit of analysis errors not addressed", B81="Can't tell")),
            "PARTIALLY",
            "CAN'T TELL"))))</f>
        <v>YES</v>
      </c>
      <c r="C82" s="14"/>
    </row>
    <row r="83" spans="1:3" x14ac:dyDescent="0.3">
      <c r="A83" s="15" t="s">
        <v>408</v>
      </c>
      <c r="B83" s="21" t="s">
        <v>457</v>
      </c>
      <c r="C83" s="21" t="s">
        <v>458</v>
      </c>
    </row>
    <row r="84" spans="1:3" ht="26.4" x14ac:dyDescent="0.3">
      <c r="A84" s="78" t="s">
        <v>516</v>
      </c>
      <c r="B84" s="12" t="s">
        <v>430</v>
      </c>
      <c r="C84" s="12"/>
    </row>
    <row r="85" spans="1:3" x14ac:dyDescent="0.3">
      <c r="A85" s="78" t="s">
        <v>517</v>
      </c>
      <c r="B85" s="12" t="s">
        <v>447</v>
      </c>
      <c r="C85" s="12"/>
    </row>
    <row r="86" spans="1:3" x14ac:dyDescent="0.3">
      <c r="A86" s="81" t="s">
        <v>518</v>
      </c>
      <c r="B86" s="14" t="str">
        <f>IF(OR(B84="Not applicable", B85="Not applicable"),
   "NOT APPLICABLE",
   IF(AND(B84="Yes", B85="Yes"),
      "YES",
      IF(OR(B84="Yes", B85="Yes", B84="Partially", B85="Partially"),
         "PARTIALLY",
         "NO")))</f>
        <v>NOT APPLICABLE</v>
      </c>
      <c r="C86" s="14"/>
    </row>
    <row r="87" spans="1:3" x14ac:dyDescent="0.3">
      <c r="A87" s="29" t="s">
        <v>412</v>
      </c>
      <c r="B87" s="21" t="s">
        <v>457</v>
      </c>
      <c r="C87" s="21" t="s">
        <v>458</v>
      </c>
    </row>
    <row r="88" spans="1:3" x14ac:dyDescent="0.3">
      <c r="A88" s="74" t="s">
        <v>519</v>
      </c>
      <c r="B88" s="12" t="s">
        <v>430</v>
      </c>
      <c r="C88" s="12" t="s">
        <v>926</v>
      </c>
    </row>
    <row r="89" spans="1:3" x14ac:dyDescent="0.3">
      <c r="A89" s="74" t="s">
        <v>520</v>
      </c>
      <c r="B89" s="12" t="s">
        <v>430</v>
      </c>
      <c r="C89" s="12"/>
    </row>
    <row r="90" spans="1:3" x14ac:dyDescent="0.3">
      <c r="A90" s="28" t="s">
        <v>521</v>
      </c>
      <c r="B90" s="12" t="s">
        <v>430</v>
      </c>
      <c r="C90" s="12"/>
    </row>
    <row r="91" spans="1:3" x14ac:dyDescent="0.3">
      <c r="A91" s="28" t="s">
        <v>522</v>
      </c>
      <c r="B91" s="12"/>
      <c r="C91" s="12"/>
    </row>
    <row r="92" spans="1:3" x14ac:dyDescent="0.3">
      <c r="A92" s="28" t="s">
        <v>523</v>
      </c>
      <c r="B92" s="12"/>
      <c r="C92" s="12"/>
    </row>
    <row r="93" spans="1:3" x14ac:dyDescent="0.3">
      <c r="A93" s="28" t="s">
        <v>495</v>
      </c>
      <c r="B93" s="12"/>
      <c r="C93" s="12"/>
    </row>
    <row r="94" spans="1:3" x14ac:dyDescent="0.3">
      <c r="A94" s="28" t="s">
        <v>524</v>
      </c>
      <c r="B94" s="12"/>
      <c r="C94" s="12"/>
    </row>
    <row r="95" spans="1:3" x14ac:dyDescent="0.3">
      <c r="A95" s="45" t="s">
        <v>525</v>
      </c>
      <c r="B95" s="14" t="str">
        <f>IF(OR(B88="Not applicable", B89="Not applicable"),
   "NOT APPLICABLE",
   IF(AND(B88="Yes", B89="Yes"),
      "YES",
      IF(AND(B88="Yes", B89&lt;&gt;"Yes"),
         "PARTIALLY",
         "NO")))</f>
        <v>YES</v>
      </c>
      <c r="C95" s="14"/>
    </row>
    <row r="96" spans="1:3" x14ac:dyDescent="0.3">
      <c r="A96" s="15" t="s">
        <v>415</v>
      </c>
      <c r="B96" s="21" t="s">
        <v>457</v>
      </c>
      <c r="C96" s="21" t="s">
        <v>458</v>
      </c>
    </row>
    <row r="97" spans="1:3" ht="115.5" customHeight="1" x14ac:dyDescent="0.3">
      <c r="A97" s="30" t="s">
        <v>526</v>
      </c>
      <c r="B97" s="46" t="str">
        <f>IF(AND(B43="YES", B46="YES", B51="YES", B82="YES", B86="YES", B95="YES"),
   "High confidence",
   IF(OR(B43="NO", B51="NO", B82="NO", B86="NO"),
      "Low confidence",
      "Medium confidence"))</f>
        <v>Medium confidence</v>
      </c>
      <c r="C97" s="51"/>
    </row>
    <row r="98" spans="1:3" x14ac:dyDescent="0.3">
      <c r="A98" s="288" t="s">
        <v>527</v>
      </c>
      <c r="B98" s="288"/>
      <c r="C98" s="288"/>
    </row>
    <row r="99" spans="1:3" x14ac:dyDescent="0.3">
      <c r="A99" s="85" t="s">
        <v>586</v>
      </c>
      <c r="B99" s="32" t="s">
        <v>457</v>
      </c>
      <c r="C99" s="32" t="s">
        <v>458</v>
      </c>
    </row>
    <row r="100" spans="1:3" x14ac:dyDescent="0.3">
      <c r="A100" s="15" t="s">
        <v>418</v>
      </c>
      <c r="B100" s="83"/>
      <c r="C100" s="125"/>
    </row>
    <row r="101" spans="1:3" x14ac:dyDescent="0.3">
      <c r="A101" s="15" t="s">
        <v>419</v>
      </c>
      <c r="B101" s="146" t="s">
        <v>440</v>
      </c>
      <c r="C101" s="125"/>
    </row>
    <row r="102" spans="1:3" ht="15.6" customHeight="1" x14ac:dyDescent="0.3">
      <c r="A102" s="85" t="s">
        <v>421</v>
      </c>
      <c r="B102" s="32" t="s">
        <v>457</v>
      </c>
      <c r="C102" s="32" t="s">
        <v>458</v>
      </c>
    </row>
    <row r="103" spans="1:3" ht="46.8" x14ac:dyDescent="0.3">
      <c r="A103" s="82" t="s">
        <v>566</v>
      </c>
      <c r="B103" s="56" t="s">
        <v>438</v>
      </c>
      <c r="C103" s="56"/>
    </row>
    <row r="104" spans="1:3" ht="213.75" customHeight="1" x14ac:dyDescent="0.3">
      <c r="A104" s="290" t="s">
        <v>529</v>
      </c>
      <c r="B104" s="291"/>
      <c r="C104" s="292"/>
    </row>
  </sheetData>
  <mergeCells count="5">
    <mergeCell ref="A4:C4"/>
    <mergeCell ref="A37:C37"/>
    <mergeCell ref="A44:A45"/>
    <mergeCell ref="A98:C98"/>
    <mergeCell ref="A104:C104"/>
  </mergeCells>
  <dataValidations count="1">
    <dataValidation allowBlank="1" showInputMessage="1" showErrorMessage="1" sqref="B36 B34 B43 B75 B81:B82 B86 B95 B97 B29" xr:uid="{B4955CD9-03CC-493A-B2C6-356EC4B2522B}"/>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646FF298-BF6D-40D3-8569-C1D2B232BC3C}">
          <x14:formula1>
            <xm:f>Codes!$E$2:$E$4</xm:f>
          </x14:formula1>
          <xm:sqref>B103</xm:sqref>
        </x14:dataValidation>
        <x14:dataValidation type="list" allowBlank="1" showInputMessage="1" showErrorMessage="1" xr:uid="{5A85CC67-A2F6-4910-8FCA-EF987FD3CC95}">
          <x14:formula1>
            <xm:f>Codes!$C$2:$C$6</xm:f>
          </x14:formula1>
          <xm:sqref>B28</xm:sqref>
        </x14:dataValidation>
        <x14:dataValidation type="list" allowBlank="1" showInputMessage="1" showErrorMessage="1" xr:uid="{E07747E7-A46E-4A8B-9EEF-E7946EDD37B8}">
          <x14:formula1>
            <xm:f>Codes!$C$2:$C$5</xm:f>
          </x14:formula1>
          <xm:sqref>B88:B94 B31:B33 B84:B85 B45 B48:B50 B54:B65 B68:B74 B77:B80 B41:B42</xm:sqref>
        </x14:dataValidation>
        <x14:dataValidation type="list" allowBlank="1" showInputMessage="1" showErrorMessage="1" xr:uid="{099306E0-E103-4489-9D0D-778185C78816}">
          <x14:formula1>
            <xm:f>Codes!$A$2:$A$5</xm:f>
          </x14:formula1>
          <xm:sqref>B22 B14:B18 B7:B10 B26:B27 B39:B40</xm:sqref>
        </x14:dataValidation>
        <x14:dataValidation type="list" allowBlank="1" showInputMessage="1" showErrorMessage="1" xr:uid="{D50B6947-B961-43E6-B507-09993377EAA2}">
          <x14:formula1>
            <xm:f>Codes!$F$2:$F$7</xm:f>
          </x14:formula1>
          <xm:sqref>B100</xm:sqref>
        </x14:dataValidation>
        <x14:dataValidation type="list" allowBlank="1" showInputMessage="1" showErrorMessage="1" xr:uid="{B946644D-2145-425D-8225-37D51FEDCEB9}">
          <x14:formula1>
            <xm:f>Codes!$G$2:$G$4</xm:f>
          </x14:formula1>
          <xm:sqref>B101</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41101-9A23-40FD-970B-61D6E3347924}">
  <sheetPr>
    <tabColor theme="3"/>
  </sheetPr>
  <dimension ref="A1:C104"/>
  <sheetViews>
    <sheetView topLeftCell="A20" zoomScale="70" zoomScaleNormal="70" workbookViewId="0">
      <selection activeCell="C32" sqref="C32"/>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
        <v>130</v>
      </c>
      <c r="C1" s="4"/>
    </row>
    <row r="2" spans="1:3" x14ac:dyDescent="0.3">
      <c r="A2" s="5" t="s">
        <v>531</v>
      </c>
      <c r="B2" s="47" t="s">
        <v>131</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581</v>
      </c>
    </row>
    <row r="8" spans="1:3" x14ac:dyDescent="0.3">
      <c r="A8" s="13" t="s">
        <v>361</v>
      </c>
      <c r="B8" s="12" t="s">
        <v>430</v>
      </c>
      <c r="C8" s="12" t="s">
        <v>657</v>
      </c>
    </row>
    <row r="9" spans="1:3" x14ac:dyDescent="0.3">
      <c r="A9" s="13" t="s">
        <v>362</v>
      </c>
      <c r="B9" s="12" t="s">
        <v>430</v>
      </c>
      <c r="C9" s="12" t="s">
        <v>657</v>
      </c>
    </row>
    <row r="10" spans="1:3" x14ac:dyDescent="0.3">
      <c r="A10" s="13" t="s">
        <v>363</v>
      </c>
      <c r="B10" s="12" t="s">
        <v>430</v>
      </c>
      <c r="C10" s="12" t="s">
        <v>660</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c r="C13" s="33"/>
    </row>
    <row r="14" spans="1:3" x14ac:dyDescent="0.3">
      <c r="A14" s="18" t="s">
        <v>463</v>
      </c>
      <c r="B14" s="111" t="s">
        <v>441</v>
      </c>
      <c r="C14" s="111" t="s">
        <v>660</v>
      </c>
    </row>
    <row r="15" spans="1:3" x14ac:dyDescent="0.3">
      <c r="A15" s="18" t="s">
        <v>464</v>
      </c>
      <c r="B15" s="111" t="s">
        <v>430</v>
      </c>
      <c r="C15" s="111" t="s">
        <v>657</v>
      </c>
    </row>
    <row r="16" spans="1:3" ht="39.6" x14ac:dyDescent="0.3">
      <c r="A16" s="19" t="s">
        <v>465</v>
      </c>
      <c r="B16" s="111" t="s">
        <v>430</v>
      </c>
      <c r="C16" s="126" t="s">
        <v>927</v>
      </c>
    </row>
    <row r="17" spans="1:3" x14ac:dyDescent="0.3">
      <c r="A17" s="18" t="s">
        <v>466</v>
      </c>
      <c r="B17" s="111" t="s">
        <v>430</v>
      </c>
      <c r="C17" s="111" t="s">
        <v>657</v>
      </c>
    </row>
    <row r="18" spans="1:3" x14ac:dyDescent="0.3">
      <c r="A18" s="18" t="s">
        <v>467</v>
      </c>
      <c r="B18" s="111" t="s">
        <v>430</v>
      </c>
      <c r="C18" s="126" t="s">
        <v>928</v>
      </c>
    </row>
    <row r="19" spans="1:3" x14ac:dyDescent="0.3">
      <c r="A19" s="36" t="s">
        <v>468</v>
      </c>
      <c r="B19" s="34" t="str">
        <f>IF(AND(B14="Yes", B15="Yes", B16="Yes", B17="Yes", B18="Yes"), "YES",
 IF(AND(B16="Yes", B17="Yes"), "PARTIALLY",
 "NO"))</f>
        <v>PARTIALLY</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11" t="s">
        <v>430</v>
      </c>
      <c r="C22" s="111" t="s">
        <v>929</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c r="C25" s="33"/>
    </row>
    <row r="26" spans="1:3" x14ac:dyDescent="0.3">
      <c r="A26" s="74" t="s">
        <v>471</v>
      </c>
      <c r="B26" s="111" t="s">
        <v>430</v>
      </c>
      <c r="C26" s="126" t="s">
        <v>657</v>
      </c>
    </row>
    <row r="27" spans="1:3" x14ac:dyDescent="0.3">
      <c r="A27" s="13" t="s">
        <v>377</v>
      </c>
      <c r="B27" s="111" t="s">
        <v>430</v>
      </c>
      <c r="C27" s="126" t="s">
        <v>930</v>
      </c>
    </row>
    <row r="28" spans="1:3" x14ac:dyDescent="0.3">
      <c r="A28" s="13" t="s">
        <v>378</v>
      </c>
      <c r="B28" s="111" t="s">
        <v>447</v>
      </c>
      <c r="C28" s="111"/>
    </row>
    <row r="29" spans="1:3" x14ac:dyDescent="0.3">
      <c r="A29" s="36" t="s">
        <v>472</v>
      </c>
      <c r="B29" s="14" t="str">
        <f>IF(
    AND(TRIM(B26)="Yes", TRIM(B27)="Yes"),
    IF(
        OR(
            TRIM(B28)="Yes",
            TRIM(B28)="Not Applicable"
        ),
        "YES",
        IF(TRIM(B28)="", "PARTIALLY", "NO")
    ),
    IF(
        OR(
            AND(TRIM(B26)="Yes", TRIM(B27)="Partially"),
            AND(TRIM(B26)="Partially", TRIM(B27)="Yes")
        ),
        "PARTIALLY",
        "NO"
    )
)</f>
        <v>YES</v>
      </c>
      <c r="C29" s="14"/>
    </row>
    <row r="30" spans="1:3" x14ac:dyDescent="0.3">
      <c r="A30" s="15" t="s">
        <v>379</v>
      </c>
      <c r="B30" s="21" t="s">
        <v>457</v>
      </c>
      <c r="C30" s="21" t="s">
        <v>458</v>
      </c>
    </row>
    <row r="31" spans="1:3" x14ac:dyDescent="0.3">
      <c r="A31" s="75" t="s">
        <v>473</v>
      </c>
      <c r="B31" s="59" t="s">
        <v>441</v>
      </c>
      <c r="C31" s="59" t="s">
        <v>931</v>
      </c>
    </row>
    <row r="32" spans="1:3" x14ac:dyDescent="0.3">
      <c r="A32" s="38" t="s">
        <v>382</v>
      </c>
      <c r="B32" s="59" t="s">
        <v>441</v>
      </c>
      <c r="C32" s="60"/>
    </row>
    <row r="33" spans="1:3" ht="39.6" x14ac:dyDescent="0.3">
      <c r="A33" s="22" t="s">
        <v>474</v>
      </c>
      <c r="B33" s="59" t="s">
        <v>441</v>
      </c>
      <c r="C33" s="59"/>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59" t="s">
        <v>441</v>
      </c>
      <c r="C39" s="60" t="s">
        <v>776</v>
      </c>
    </row>
    <row r="40" spans="1:3" x14ac:dyDescent="0.3">
      <c r="A40" s="74" t="s">
        <v>479</v>
      </c>
      <c r="B40" s="111" t="s">
        <v>436</v>
      </c>
      <c r="C40" s="111"/>
    </row>
    <row r="41" spans="1:3" x14ac:dyDescent="0.3">
      <c r="A41" s="74" t="s">
        <v>480</v>
      </c>
      <c r="B41" s="111" t="s">
        <v>430</v>
      </c>
      <c r="C41" s="126" t="s">
        <v>932</v>
      </c>
    </row>
    <row r="42" spans="1:3" x14ac:dyDescent="0.3">
      <c r="A42" s="74" t="s">
        <v>481</v>
      </c>
      <c r="B42" s="111" t="s">
        <v>430</v>
      </c>
      <c r="C42" s="126" t="s">
        <v>932</v>
      </c>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54"/>
      <c r="C48" s="54"/>
    </row>
    <row r="49" spans="1:3" ht="26.4" x14ac:dyDescent="0.3">
      <c r="A49" s="78" t="s">
        <v>485</v>
      </c>
      <c r="B49" s="12"/>
      <c r="C49" s="12"/>
    </row>
    <row r="50" spans="1:3" x14ac:dyDescent="0.3">
      <c r="A50" s="78" t="s">
        <v>486</v>
      </c>
      <c r="B50" s="12"/>
      <c r="C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x14ac:dyDescent="0.3">
      <c r="A65" s="147" t="s">
        <v>924</v>
      </c>
      <c r="B65" s="12"/>
      <c r="C65" s="12"/>
    </row>
    <row r="66" spans="1:3" ht="61.5" customHeight="1" x14ac:dyDescent="0.3">
      <c r="A66" s="36" t="s">
        <v>500</v>
      </c>
      <c r="B66" s="34" t="str">
        <f>IF(B64="Yes",
    "Not applicable",
    IF(B65="Yes",
        "Not appropriate table, graph or meta-analysis",
        "Appropriate table, graph or meta-analysis"))</f>
        <v>Appropriate table, graph or meta-analysis</v>
      </c>
      <c r="C66" s="14"/>
    </row>
    <row r="67" spans="1:3" x14ac:dyDescent="0.3">
      <c r="A67" s="80" t="s">
        <v>501</v>
      </c>
      <c r="B67" s="31" t="s">
        <v>457</v>
      </c>
      <c r="C67" s="31" t="s">
        <v>458</v>
      </c>
    </row>
    <row r="68" spans="1:3" x14ac:dyDescent="0.3">
      <c r="A68" s="28" t="s">
        <v>502</v>
      </c>
      <c r="B68" s="12"/>
      <c r="C68" s="12"/>
    </row>
    <row r="69" spans="1:3" x14ac:dyDescent="0.3">
      <c r="A69" s="28" t="s">
        <v>503</v>
      </c>
      <c r="B69" s="12"/>
      <c r="C69" s="12"/>
    </row>
    <row r="70" spans="1:3" x14ac:dyDescent="0.3">
      <c r="A70" s="28" t="s">
        <v>504</v>
      </c>
      <c r="B70" s="12"/>
      <c r="C70" s="12"/>
    </row>
    <row r="71" spans="1:3" x14ac:dyDescent="0.3">
      <c r="A71" s="28" t="s">
        <v>505</v>
      </c>
      <c r="B71" s="12"/>
      <c r="C71" s="12"/>
    </row>
    <row r="72" spans="1:3" x14ac:dyDescent="0.3">
      <c r="A72" s="28" t="s">
        <v>506</v>
      </c>
      <c r="B72" s="12"/>
      <c r="C72" s="12"/>
    </row>
    <row r="73" spans="1:3" x14ac:dyDescent="0.3">
      <c r="A73" s="28" t="s">
        <v>499</v>
      </c>
      <c r="B73" s="12"/>
      <c r="C73" s="12"/>
    </row>
    <row r="74" spans="1:3" x14ac:dyDescent="0.3">
      <c r="A74" s="28" t="s">
        <v>925</v>
      </c>
      <c r="B74" s="12"/>
      <c r="C74" s="12"/>
    </row>
    <row r="75" spans="1:3" x14ac:dyDescent="0.3">
      <c r="A75" s="36" t="s">
        <v>508</v>
      </c>
      <c r="B75" s="34" t="str">
        <f>IF(B73="Yes",
   "Not applicable",
   IF(B74="Yes",
      "Inappropriate weights",
      IF(OR(B68="Yes",B69="Yes", B70="Yes", B71="Yes"),
         "Appropriate weights",
         "Can't tell")))</f>
        <v>Can't tell</v>
      </c>
      <c r="C75" s="14"/>
    </row>
    <row r="76" spans="1:3" x14ac:dyDescent="0.3">
      <c r="A76" s="80" t="s">
        <v>509</v>
      </c>
      <c r="B76" s="31" t="s">
        <v>457</v>
      </c>
      <c r="C76" s="31" t="s">
        <v>458</v>
      </c>
    </row>
    <row r="77" spans="1:3" x14ac:dyDescent="0.3">
      <c r="A77" s="28" t="s">
        <v>510</v>
      </c>
      <c r="B77" s="12"/>
      <c r="C77" s="12"/>
    </row>
    <row r="78" spans="1:3" x14ac:dyDescent="0.3">
      <c r="A78" s="28" t="s">
        <v>511</v>
      </c>
      <c r="B78" s="12"/>
      <c r="C78" s="12"/>
    </row>
    <row r="79" spans="1:3" x14ac:dyDescent="0.3">
      <c r="A79" s="28" t="s">
        <v>512</v>
      </c>
      <c r="B79" s="12"/>
      <c r="C79" s="12"/>
    </row>
    <row r="80" spans="1:3" x14ac:dyDescent="0.3">
      <c r="A80" s="28" t="s">
        <v>513</v>
      </c>
      <c r="B80" s="111"/>
      <c r="C80" s="111"/>
    </row>
    <row r="81" spans="1:3" x14ac:dyDescent="0.3">
      <c r="A81" s="43" t="s">
        <v>514</v>
      </c>
      <c r="B81" s="14" t="str">
        <f>IF(OR(B80="Not applicable",B80="YES"),
   "Not applicable",
   IF(B77="Yes",
      "Unit of analysis errors addressed",
      IF(OR(B78="Yes", B79="Yes"),
         "Unit of analysis errors not addressed",
         "Can't tell")))</f>
        <v>Can't tell</v>
      </c>
      <c r="C81" s="14"/>
    </row>
    <row r="82" spans="1:3" x14ac:dyDescent="0.3">
      <c r="A82" s="42" t="s">
        <v>515</v>
      </c>
      <c r="B82" s="14" t="str">
        <f>IF(OR(B66="Not applicable", B75="Not applicable"),
   "NOT APPLICABLE",
   IF(OR(B66="Not appropriate table, graph or meta-analysis", B75="Inappropriate weights"),
      "NO",
      IF(AND(B66="Appropriate table, graph or meta-analysis", B75="Appropriate weights", OR(B81="Unit of analysis errors addressed",B81="Not applicable")),
         "YES",
         IF(AND(B66="Appropriate table, graph or meta-analysis", B75="Appropriate weights", OR(B81="Unit of analysis errors not addressed", B81="Can't tell")),
            "PARTIALLY",
            "CAN'T TELL"))))</f>
        <v>CAN'T TELL</v>
      </c>
      <c r="C82" s="14"/>
    </row>
    <row r="83" spans="1:3" x14ac:dyDescent="0.3">
      <c r="A83" s="15" t="s">
        <v>408</v>
      </c>
      <c r="B83" s="21" t="s">
        <v>457</v>
      </c>
      <c r="C83" s="21" t="s">
        <v>458</v>
      </c>
    </row>
    <row r="84" spans="1:3" ht="26.4" x14ac:dyDescent="0.3">
      <c r="A84" s="78" t="s">
        <v>516</v>
      </c>
      <c r="B84" s="12"/>
      <c r="C84" s="12"/>
    </row>
    <row r="85" spans="1:3" x14ac:dyDescent="0.3">
      <c r="A85" s="78" t="s">
        <v>517</v>
      </c>
      <c r="B85" s="12"/>
      <c r="C85" s="12"/>
    </row>
    <row r="86" spans="1:3" x14ac:dyDescent="0.3">
      <c r="A86" s="81" t="s">
        <v>518</v>
      </c>
      <c r="B86" s="14" t="str">
        <f>IF(OR(B84="Not applicable", B85="Not applicable"),
   "NOT APPLICABLE",
   IF(AND(B84="Yes", B85="Yes"),
      "YES",
      IF(OR(B84="Yes", B85="Yes", B84="Partially", B85="Partially"),
         "PARTIALLY",
         "NO")))</f>
        <v>NO</v>
      </c>
      <c r="C86" s="14"/>
    </row>
    <row r="87" spans="1:3" x14ac:dyDescent="0.3">
      <c r="A87" s="29" t="s">
        <v>412</v>
      </c>
      <c r="B87" s="21" t="s">
        <v>457</v>
      </c>
      <c r="C87" s="21" t="s">
        <v>458</v>
      </c>
    </row>
    <row r="88" spans="1:3" x14ac:dyDescent="0.3">
      <c r="A88" s="74" t="s">
        <v>519</v>
      </c>
      <c r="B88" s="12"/>
      <c r="C88" s="12"/>
    </row>
    <row r="89" spans="1:3" x14ac:dyDescent="0.3">
      <c r="A89" s="74" t="s">
        <v>520</v>
      </c>
      <c r="B89" s="12"/>
      <c r="C89" s="12"/>
    </row>
    <row r="90" spans="1:3" x14ac:dyDescent="0.3">
      <c r="A90" s="28" t="s">
        <v>521</v>
      </c>
      <c r="B90" s="12"/>
      <c r="C90" s="12"/>
    </row>
    <row r="91" spans="1:3" x14ac:dyDescent="0.3">
      <c r="A91" s="28" t="s">
        <v>522</v>
      </c>
      <c r="B91" s="12"/>
      <c r="C91" s="12"/>
    </row>
    <row r="92" spans="1:3" x14ac:dyDescent="0.3">
      <c r="A92" s="28" t="s">
        <v>523</v>
      </c>
      <c r="B92" s="12"/>
      <c r="C92" s="12"/>
    </row>
    <row r="93" spans="1:3" x14ac:dyDescent="0.3">
      <c r="A93" s="28" t="s">
        <v>495</v>
      </c>
      <c r="B93" s="12"/>
      <c r="C93" s="12"/>
    </row>
    <row r="94" spans="1:3" x14ac:dyDescent="0.3">
      <c r="A94" s="28" t="s">
        <v>524</v>
      </c>
      <c r="B94" s="12"/>
      <c r="C94" s="12"/>
    </row>
    <row r="95" spans="1:3" x14ac:dyDescent="0.3">
      <c r="A95" s="45" t="s">
        <v>525</v>
      </c>
      <c r="B95" s="14" t="str">
        <f>IF(OR(B88="Not applicable", B89="Not applicable"),
   "NOT APPLICABLE",
   IF(AND(B88="Yes", B89="Yes"),
      "YES",
      IF(AND(B88="Yes", B89&lt;&gt;"Yes"),
         "PARTIALLY",
         "NO")))</f>
        <v>NO</v>
      </c>
      <c r="C95" s="14"/>
    </row>
    <row r="96" spans="1:3" x14ac:dyDescent="0.3">
      <c r="A96" s="15" t="s">
        <v>415</v>
      </c>
      <c r="B96" s="21" t="s">
        <v>457</v>
      </c>
      <c r="C96" s="21" t="s">
        <v>458</v>
      </c>
    </row>
    <row r="97" spans="1:3" ht="115.5" customHeight="1" x14ac:dyDescent="0.3">
      <c r="A97" s="30" t="s">
        <v>526</v>
      </c>
      <c r="B97" s="46" t="str">
        <f>IF(AND(B43="YES", B46="YES", B51="YES", B82="YES", B86="YES", B95="YES"),
   "High confidence",
   IF(OR(B43="NO", B51="NO", B82="NO", B86="NO"),
      "Low confidence",
      "Medium confidence"))</f>
        <v>Low confidence</v>
      </c>
      <c r="C97" s="51"/>
    </row>
    <row r="98" spans="1:3" x14ac:dyDescent="0.3">
      <c r="A98" s="288" t="s">
        <v>527</v>
      </c>
      <c r="B98" s="288"/>
      <c r="C98" s="288"/>
    </row>
    <row r="99" spans="1:3" x14ac:dyDescent="0.3">
      <c r="A99" s="85" t="s">
        <v>586</v>
      </c>
      <c r="B99" s="32" t="s">
        <v>457</v>
      </c>
      <c r="C99" s="32" t="s">
        <v>458</v>
      </c>
    </row>
    <row r="100" spans="1:3" x14ac:dyDescent="0.3">
      <c r="A100" s="15" t="s">
        <v>418</v>
      </c>
      <c r="B100" s="83"/>
      <c r="C100" s="125"/>
    </row>
    <row r="101" spans="1:3" x14ac:dyDescent="0.3">
      <c r="A101" s="15" t="s">
        <v>419</v>
      </c>
      <c r="B101" s="146"/>
      <c r="C101" s="125"/>
    </row>
    <row r="102" spans="1:3" ht="15.6" customHeight="1" x14ac:dyDescent="0.3">
      <c r="A102" s="85" t="s">
        <v>421</v>
      </c>
      <c r="B102" s="32" t="s">
        <v>457</v>
      </c>
      <c r="C102" s="32" t="s">
        <v>458</v>
      </c>
    </row>
    <row r="103" spans="1:3" ht="46.8" x14ac:dyDescent="0.3">
      <c r="A103" s="82" t="s">
        <v>566</v>
      </c>
      <c r="B103" s="56" t="s">
        <v>432</v>
      </c>
      <c r="C103" s="56"/>
    </row>
    <row r="104" spans="1:3" ht="213.75" customHeight="1" x14ac:dyDescent="0.3">
      <c r="A104" s="290" t="s">
        <v>529</v>
      </c>
      <c r="B104" s="291"/>
      <c r="C104" s="292"/>
    </row>
  </sheetData>
  <mergeCells count="5">
    <mergeCell ref="A4:C4"/>
    <mergeCell ref="A37:C37"/>
    <mergeCell ref="A44:A45"/>
    <mergeCell ref="A98:C98"/>
    <mergeCell ref="A104:C104"/>
  </mergeCells>
  <dataValidations count="1">
    <dataValidation allowBlank="1" showInputMessage="1" showErrorMessage="1" sqref="B36 B34 B43 B75 B81:B82 B86 B95 B97 B29" xr:uid="{2D17D40E-ACA5-4834-A31F-CE773AA7A83E}"/>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B05EA18B-4A77-44DC-8D3C-61B94E579490}">
          <x14:formula1>
            <xm:f>Codes!$G$2:$G$4</xm:f>
          </x14:formula1>
          <xm:sqref>B101</xm:sqref>
        </x14:dataValidation>
        <x14:dataValidation type="list" allowBlank="1" showInputMessage="1" showErrorMessage="1" xr:uid="{CBEBD4E8-3CD6-4E4D-AEC8-0AC927EC7948}">
          <x14:formula1>
            <xm:f>Codes!$F$2:$F$7</xm:f>
          </x14:formula1>
          <xm:sqref>B100</xm:sqref>
        </x14:dataValidation>
        <x14:dataValidation type="list" allowBlank="1" showInputMessage="1" showErrorMessage="1" xr:uid="{6266FA2A-E494-42B4-B8D1-81C5D859AFDF}">
          <x14:formula1>
            <xm:f>Codes!$A$2:$A$5</xm:f>
          </x14:formula1>
          <xm:sqref>B22 B14:B18 B39:B41 B26:B27 B7:B10</xm:sqref>
        </x14:dataValidation>
        <x14:dataValidation type="list" allowBlank="1" showInputMessage="1" showErrorMessage="1" xr:uid="{78152D7F-4F76-4A68-B0B1-2909E8643FCD}">
          <x14:formula1>
            <xm:f>Codes!$C$2:$C$5</xm:f>
          </x14:formula1>
          <xm:sqref>B88:B94 B31:B33 B84:B85 B45 B48:B50 B54:B65 B68:B74 B77:B80 B42</xm:sqref>
        </x14:dataValidation>
        <x14:dataValidation type="list" allowBlank="1" showInputMessage="1" showErrorMessage="1" xr:uid="{320DE148-3343-400F-84B2-60E9B5AC0742}">
          <x14:formula1>
            <xm:f>Codes!$C$2:$C$6</xm:f>
          </x14:formula1>
          <xm:sqref>B28</xm:sqref>
        </x14:dataValidation>
        <x14:dataValidation type="list" allowBlank="1" showInputMessage="1" showErrorMessage="1" xr:uid="{79ECE492-4F2D-4B89-BF99-3DB9B9135372}">
          <x14:formula1>
            <xm:f>Codes!$E$2:$E$4</xm:f>
          </x14:formula1>
          <xm:sqref>B103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CFC51-337C-4238-8C69-E8726FC3DE40}">
  <dimension ref="A1:C10"/>
  <sheetViews>
    <sheetView workbookViewId="0"/>
  </sheetViews>
  <sheetFormatPr defaultRowHeight="15.6" x14ac:dyDescent="0.3"/>
  <sheetData>
    <row r="1" spans="1:3" x14ac:dyDescent="0.3">
      <c r="A1" s="73" t="s">
        <v>351</v>
      </c>
      <c r="B1" s="73" t="s">
        <v>352</v>
      </c>
      <c r="C1" s="73" t="s">
        <v>353</v>
      </c>
    </row>
    <row r="2" spans="1:3" x14ac:dyDescent="0.3">
      <c r="A2" t="s">
        <v>46</v>
      </c>
      <c r="B2" t="s">
        <v>46</v>
      </c>
      <c r="C2" t="s">
        <v>46</v>
      </c>
    </row>
    <row r="3" spans="1:3" x14ac:dyDescent="0.3">
      <c r="A3" t="s">
        <v>46</v>
      </c>
      <c r="B3" t="s">
        <v>20</v>
      </c>
      <c r="C3" t="s">
        <v>20</v>
      </c>
    </row>
    <row r="4" spans="1:3" x14ac:dyDescent="0.3">
      <c r="A4" t="s">
        <v>46</v>
      </c>
      <c r="B4" t="s">
        <v>16</v>
      </c>
      <c r="C4" t="s">
        <v>16</v>
      </c>
    </row>
    <row r="5" spans="1:3" x14ac:dyDescent="0.3">
      <c r="A5" t="s">
        <v>20</v>
      </c>
      <c r="B5" t="s">
        <v>46</v>
      </c>
      <c r="C5" t="s">
        <v>20</v>
      </c>
    </row>
    <row r="6" spans="1:3" x14ac:dyDescent="0.3">
      <c r="A6" t="s">
        <v>20</v>
      </c>
      <c r="B6" t="s">
        <v>20</v>
      </c>
      <c r="C6" t="s">
        <v>20</v>
      </c>
    </row>
    <row r="7" spans="1:3" x14ac:dyDescent="0.3">
      <c r="A7" t="s">
        <v>20</v>
      </c>
      <c r="B7" t="s">
        <v>16</v>
      </c>
      <c r="C7" t="s">
        <v>16</v>
      </c>
    </row>
    <row r="8" spans="1:3" x14ac:dyDescent="0.3">
      <c r="A8" t="s">
        <v>16</v>
      </c>
      <c r="B8" t="s">
        <v>46</v>
      </c>
      <c r="C8" t="s">
        <v>16</v>
      </c>
    </row>
    <row r="9" spans="1:3" x14ac:dyDescent="0.3">
      <c r="A9" t="s">
        <v>16</v>
      </c>
      <c r="B9" t="s">
        <v>20</v>
      </c>
      <c r="C9" t="s">
        <v>16</v>
      </c>
    </row>
    <row r="10" spans="1:3" x14ac:dyDescent="0.3">
      <c r="A10" t="s">
        <v>16</v>
      </c>
      <c r="B10" t="s">
        <v>16</v>
      </c>
      <c r="C10" t="s">
        <v>16</v>
      </c>
    </row>
  </sheetData>
  <conditionalFormatting sqref="A1:C10">
    <cfRule type="containsText" dxfId="2" priority="2" operator="containsText" text="Low">
      <formula>NOT(ISERROR(SEARCH("Low",A1)))</formula>
    </cfRule>
    <cfRule type="containsText" dxfId="1" priority="3" operator="containsText" text="High">
      <formula>NOT(ISERROR(SEARCH("High",A1)))</formula>
    </cfRule>
  </conditionalFormatting>
  <conditionalFormatting sqref="A1:C11">
    <cfRule type="containsText" dxfId="0" priority="1" operator="containsText" text="Medium">
      <formula>NOT(ISERROR(SEARCH("Medium",A1)))</formula>
    </cfRule>
  </conditionalFormatting>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F249F-57CE-4CB8-B846-01AA74B2D184}">
  <sheetPr>
    <tabColor theme="3"/>
  </sheetPr>
  <dimension ref="A1:C104"/>
  <sheetViews>
    <sheetView zoomScale="90" zoomScaleNormal="90" workbookViewId="0">
      <selection activeCell="C31" sqref="B31:C33"/>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
        <v>127</v>
      </c>
      <c r="C1" s="4"/>
    </row>
    <row r="2" spans="1:3" x14ac:dyDescent="0.3">
      <c r="A2" s="5" t="s">
        <v>531</v>
      </c>
      <c r="B2" s="47" t="s">
        <v>128</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933</v>
      </c>
    </row>
    <row r="8" spans="1:3" x14ac:dyDescent="0.3">
      <c r="A8" s="13" t="s">
        <v>361</v>
      </c>
      <c r="B8" s="12" t="s">
        <v>430</v>
      </c>
      <c r="C8" s="12" t="s">
        <v>933</v>
      </c>
    </row>
    <row r="9" spans="1:3" x14ac:dyDescent="0.3">
      <c r="A9" s="13" t="s">
        <v>362</v>
      </c>
      <c r="B9" s="12" t="s">
        <v>430</v>
      </c>
      <c r="C9" s="12" t="s">
        <v>933</v>
      </c>
    </row>
    <row r="10" spans="1:3" x14ac:dyDescent="0.3">
      <c r="A10" s="13" t="s">
        <v>363</v>
      </c>
      <c r="B10" s="12" t="s">
        <v>430</v>
      </c>
      <c r="C10" s="12" t="s">
        <v>933</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11" t="s">
        <v>441</v>
      </c>
      <c r="C14" s="111" t="s">
        <v>934</v>
      </c>
    </row>
    <row r="15" spans="1:3" x14ac:dyDescent="0.3">
      <c r="A15" s="18" t="s">
        <v>464</v>
      </c>
      <c r="B15" s="111" t="s">
        <v>430</v>
      </c>
      <c r="C15" s="111" t="s">
        <v>935</v>
      </c>
    </row>
    <row r="16" spans="1:3" ht="46.8" x14ac:dyDescent="0.3">
      <c r="A16" s="19" t="s">
        <v>465</v>
      </c>
      <c r="B16" s="111" t="s">
        <v>435</v>
      </c>
      <c r="C16" s="126" t="s">
        <v>936</v>
      </c>
    </row>
    <row r="17" spans="1:3" x14ac:dyDescent="0.3">
      <c r="A17" s="18" t="s">
        <v>466</v>
      </c>
      <c r="B17" s="111" t="s">
        <v>430</v>
      </c>
      <c r="C17" s="111" t="s">
        <v>935</v>
      </c>
    </row>
    <row r="18" spans="1:3" ht="31.2" x14ac:dyDescent="0.3">
      <c r="A18" s="18" t="s">
        <v>467</v>
      </c>
      <c r="B18" s="111" t="s">
        <v>435</v>
      </c>
      <c r="C18" s="126" t="s">
        <v>937</v>
      </c>
    </row>
    <row r="19" spans="1:3" x14ac:dyDescent="0.3">
      <c r="A19" s="36" t="s">
        <v>468</v>
      </c>
      <c r="B19" s="34" t="str">
        <f>IF(AND(B14="Yes", B15="Yes", B16="Yes", B17="Yes", B18="Yes"), "YES",
 IF(AND(B16="Yes", B17="Yes"), "PARTIALLY",
 "NO"))</f>
        <v>NO</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11" t="s">
        <v>430</v>
      </c>
      <c r="C22" s="111" t="s">
        <v>935</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c r="C25" s="33"/>
    </row>
    <row r="26" spans="1:3" x14ac:dyDescent="0.3">
      <c r="A26" s="74" t="s">
        <v>471</v>
      </c>
      <c r="B26" s="111" t="s">
        <v>430</v>
      </c>
      <c r="C26" s="126" t="s">
        <v>934</v>
      </c>
    </row>
    <row r="27" spans="1:3" x14ac:dyDescent="0.3">
      <c r="A27" s="13" t="s">
        <v>377</v>
      </c>
      <c r="B27" s="111" t="s">
        <v>430</v>
      </c>
      <c r="C27" s="126" t="s">
        <v>938</v>
      </c>
    </row>
    <row r="28" spans="1:3" x14ac:dyDescent="0.3">
      <c r="A28" s="13" t="s">
        <v>378</v>
      </c>
      <c r="B28" s="111" t="s">
        <v>447</v>
      </c>
      <c r="C28" s="111"/>
    </row>
    <row r="29" spans="1:3" x14ac:dyDescent="0.3">
      <c r="A29" s="36" t="s">
        <v>472</v>
      </c>
      <c r="B29" s="14" t="str">
        <f>IF(
    AND(TRIM(B26)="Yes", TRIM(B27)="Yes"),
    IF(
        OR(
            TRIM(B28)="Yes",
            TRIM(B28)="Not Applicable"
        ),
        "YES",
        IF(TRIM(B28)="", "PARTIALLY", "NO")
    ),
    IF(
        OR(
            AND(TRIM(B26)="Yes", TRIM(B27)="Partially"),
            AND(TRIM(B26)="Partially", TRIM(B27)="Yes")
        ),
        "PARTIALLY",
        "NO"
    )
)</f>
        <v>YES</v>
      </c>
      <c r="C29" s="14"/>
    </row>
    <row r="30" spans="1:3" x14ac:dyDescent="0.3">
      <c r="A30" s="15" t="s">
        <v>379</v>
      </c>
      <c r="B30" s="21" t="s">
        <v>457</v>
      </c>
      <c r="C30" s="21" t="s">
        <v>458</v>
      </c>
    </row>
    <row r="31" spans="1:3" x14ac:dyDescent="0.3">
      <c r="A31" s="75" t="s">
        <v>473</v>
      </c>
      <c r="B31" s="59" t="s">
        <v>441</v>
      </c>
      <c r="C31" s="59" t="s">
        <v>592</v>
      </c>
    </row>
    <row r="32" spans="1:3" x14ac:dyDescent="0.3">
      <c r="A32" s="38" t="s">
        <v>382</v>
      </c>
      <c r="B32" s="59" t="s">
        <v>441</v>
      </c>
      <c r="C32" s="60"/>
    </row>
    <row r="33" spans="1:3" ht="39.6" x14ac:dyDescent="0.3">
      <c r="A33" s="22" t="s">
        <v>474</v>
      </c>
      <c r="B33" s="59" t="s">
        <v>441</v>
      </c>
      <c r="C33" s="59"/>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11"/>
      <c r="C39" s="126"/>
    </row>
    <row r="40" spans="1:3" x14ac:dyDescent="0.3">
      <c r="A40" s="74" t="s">
        <v>479</v>
      </c>
      <c r="B40" s="111"/>
      <c r="C40" s="111"/>
    </row>
    <row r="41" spans="1:3" x14ac:dyDescent="0.3">
      <c r="A41" s="74" t="s">
        <v>480</v>
      </c>
      <c r="B41" s="111" t="s">
        <v>430</v>
      </c>
      <c r="C41" s="126" t="s">
        <v>938</v>
      </c>
    </row>
    <row r="42" spans="1:3" x14ac:dyDescent="0.3">
      <c r="A42" s="74" t="s">
        <v>481</v>
      </c>
      <c r="B42" s="111"/>
      <c r="C42" s="51"/>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54"/>
      <c r="C48" s="54"/>
    </row>
    <row r="49" spans="1:3" ht="26.4" x14ac:dyDescent="0.3">
      <c r="A49" s="78" t="s">
        <v>485</v>
      </c>
      <c r="B49" s="12"/>
      <c r="C49" s="12"/>
    </row>
    <row r="50" spans="1:3" x14ac:dyDescent="0.3">
      <c r="A50" s="78" t="s">
        <v>486</v>
      </c>
      <c r="B50" s="12"/>
      <c r="C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x14ac:dyDescent="0.3">
      <c r="A65" s="147" t="s">
        <v>924</v>
      </c>
      <c r="B65" s="12"/>
      <c r="C65" s="12"/>
    </row>
    <row r="66" spans="1:3" ht="61.5" customHeight="1" x14ac:dyDescent="0.3">
      <c r="A66" s="36" t="s">
        <v>500</v>
      </c>
      <c r="B66" s="34" t="str">
        <f>IF(B64="Yes",
    "Not applicable",
    IF(B65="Yes",
        "Not appropriate table, graph or meta-analysis",
        "Appropriate table, graph or meta-analysis"))</f>
        <v>Appropriate table, graph or meta-analysis</v>
      </c>
      <c r="C66" s="14"/>
    </row>
    <row r="67" spans="1:3" x14ac:dyDescent="0.3">
      <c r="A67" s="80" t="s">
        <v>501</v>
      </c>
      <c r="B67" s="31" t="s">
        <v>457</v>
      </c>
      <c r="C67" s="31" t="s">
        <v>458</v>
      </c>
    </row>
    <row r="68" spans="1:3" x14ac:dyDescent="0.3">
      <c r="A68" s="28" t="s">
        <v>502</v>
      </c>
      <c r="B68" s="12"/>
      <c r="C68" s="12"/>
    </row>
    <row r="69" spans="1:3" x14ac:dyDescent="0.3">
      <c r="A69" s="28" t="s">
        <v>503</v>
      </c>
      <c r="B69" s="12"/>
      <c r="C69" s="12"/>
    </row>
    <row r="70" spans="1:3" x14ac:dyDescent="0.3">
      <c r="A70" s="28" t="s">
        <v>504</v>
      </c>
      <c r="B70" s="12"/>
      <c r="C70" s="12"/>
    </row>
    <row r="71" spans="1:3" x14ac:dyDescent="0.3">
      <c r="A71" s="28" t="s">
        <v>505</v>
      </c>
      <c r="B71" s="12"/>
      <c r="C71" s="12"/>
    </row>
    <row r="72" spans="1:3" x14ac:dyDescent="0.3">
      <c r="A72" s="28" t="s">
        <v>506</v>
      </c>
      <c r="B72" s="12"/>
      <c r="C72" s="12"/>
    </row>
    <row r="73" spans="1:3" x14ac:dyDescent="0.3">
      <c r="A73" s="28" t="s">
        <v>499</v>
      </c>
      <c r="B73" s="12"/>
      <c r="C73" s="12"/>
    </row>
    <row r="74" spans="1:3" x14ac:dyDescent="0.3">
      <c r="A74" s="28" t="s">
        <v>925</v>
      </c>
      <c r="B74" s="12"/>
      <c r="C74" s="12"/>
    </row>
    <row r="75" spans="1:3" x14ac:dyDescent="0.3">
      <c r="A75" s="36" t="s">
        <v>508</v>
      </c>
      <c r="B75" s="34" t="str">
        <f>IF(B73="Yes",
   "Not applicable",
   IF(B74="Not appropriate",
      "Inappropriate weights",
      IF(OR(B68="Yes",B69="Yes", B70="Yes", B71="Yes"),
         "Appropriate weights",
         "Can't tell")))</f>
        <v>Can't tell</v>
      </c>
      <c r="C75" s="14"/>
    </row>
    <row r="76" spans="1:3" x14ac:dyDescent="0.3">
      <c r="A76" s="80" t="s">
        <v>509</v>
      </c>
      <c r="B76" s="31" t="s">
        <v>457</v>
      </c>
      <c r="C76" s="31" t="s">
        <v>458</v>
      </c>
    </row>
    <row r="77" spans="1:3" x14ac:dyDescent="0.3">
      <c r="A77" s="28" t="s">
        <v>510</v>
      </c>
      <c r="B77" s="12"/>
      <c r="C77" s="12"/>
    </row>
    <row r="78" spans="1:3" x14ac:dyDescent="0.3">
      <c r="A78" s="28" t="s">
        <v>511</v>
      </c>
      <c r="B78" s="12"/>
      <c r="C78" s="12"/>
    </row>
    <row r="79" spans="1:3" x14ac:dyDescent="0.3">
      <c r="A79" s="28" t="s">
        <v>512</v>
      </c>
      <c r="B79" s="12"/>
      <c r="C79" s="12"/>
    </row>
    <row r="80" spans="1:3" x14ac:dyDescent="0.3">
      <c r="A80" s="28" t="s">
        <v>513</v>
      </c>
      <c r="B80" s="111"/>
      <c r="C80" s="111"/>
    </row>
    <row r="81" spans="1:3" x14ac:dyDescent="0.3">
      <c r="A81" s="43" t="s">
        <v>514</v>
      </c>
      <c r="B81" s="14" t="str">
        <f>IF(OR(B80="Not applicable",B80="YES"),
   "Not applicable",
   IF(B77="Yes",
      "Unit of analysis errors addressed",
      IF(OR(B78="Yes", B79="Yes"),
         "Unit of analysis errors not addressed",
         "Can't tell")))</f>
        <v>Can't tell</v>
      </c>
      <c r="C81" s="14"/>
    </row>
    <row r="82" spans="1:3" x14ac:dyDescent="0.3">
      <c r="A82" s="42" t="s">
        <v>515</v>
      </c>
      <c r="B82" s="14" t="str">
        <f>IF(OR(B66="Not applicable", B75="Not applicable"),
   "NOT APPLICABLE",
   IF(OR(B66="Not appropriate table, graph or meta-analysis", B75="Inappropriate weights"),
      "NO",
      IF(AND(B66="Appropriate table, graph or meta-analysis", B75="Appropriate weights", OR(B81="Unit of analysis errors addressed",B81="Not applicable")),
         "YES",
         IF(AND(B66="Appropriate table, graph or meta-analysis", B75="Appropriate weights", OR(B81="Unit of analysis errors not addressed", B81="Can't tell")),
            "PARTIALLY",
            "CAN'T TELL"))))</f>
        <v>CAN'T TELL</v>
      </c>
      <c r="C82" s="14"/>
    </row>
    <row r="83" spans="1:3" x14ac:dyDescent="0.3">
      <c r="A83" s="15" t="s">
        <v>408</v>
      </c>
      <c r="B83" s="21" t="s">
        <v>457</v>
      </c>
      <c r="C83" s="21" t="s">
        <v>458</v>
      </c>
    </row>
    <row r="84" spans="1:3" ht="26.4" x14ac:dyDescent="0.3">
      <c r="A84" s="78" t="s">
        <v>516</v>
      </c>
      <c r="B84" s="12"/>
      <c r="C84" s="12"/>
    </row>
    <row r="85" spans="1:3" x14ac:dyDescent="0.3">
      <c r="A85" s="78" t="s">
        <v>517</v>
      </c>
      <c r="B85" s="12"/>
      <c r="C85" s="12"/>
    </row>
    <row r="86" spans="1:3" x14ac:dyDescent="0.3">
      <c r="A86" s="81" t="s">
        <v>518</v>
      </c>
      <c r="B86" s="14" t="str">
        <f>IF(OR(B84="Not applicable", B85="Not applicable"),
   "NOT APPLICABLE",
   IF(AND(B84="Yes", B85="Yes"),
      "YES",
      IF(OR(B84="Yes", B85="Yes", B84="Partially", B85="Partially"),
         "PARTIALLY",
         "NO")))</f>
        <v>NO</v>
      </c>
      <c r="C86" s="14"/>
    </row>
    <row r="87" spans="1:3" x14ac:dyDescent="0.3">
      <c r="A87" s="29" t="s">
        <v>412</v>
      </c>
      <c r="B87" s="21" t="s">
        <v>457</v>
      </c>
      <c r="C87" s="21" t="s">
        <v>458</v>
      </c>
    </row>
    <row r="88" spans="1:3" x14ac:dyDescent="0.3">
      <c r="A88" s="74" t="s">
        <v>519</v>
      </c>
      <c r="B88" s="12"/>
      <c r="C88" s="12"/>
    </row>
    <row r="89" spans="1:3" x14ac:dyDescent="0.3">
      <c r="A89" s="74" t="s">
        <v>520</v>
      </c>
      <c r="B89" s="12"/>
      <c r="C89" s="12"/>
    </row>
    <row r="90" spans="1:3" x14ac:dyDescent="0.3">
      <c r="A90" s="28" t="s">
        <v>521</v>
      </c>
      <c r="B90" s="12"/>
      <c r="C90" s="12"/>
    </row>
    <row r="91" spans="1:3" x14ac:dyDescent="0.3">
      <c r="A91" s="28" t="s">
        <v>522</v>
      </c>
      <c r="B91" s="12"/>
      <c r="C91" s="12"/>
    </row>
    <row r="92" spans="1:3" x14ac:dyDescent="0.3">
      <c r="A92" s="28" t="s">
        <v>523</v>
      </c>
      <c r="B92" s="12"/>
      <c r="C92" s="12"/>
    </row>
    <row r="93" spans="1:3" x14ac:dyDescent="0.3">
      <c r="A93" s="28" t="s">
        <v>495</v>
      </c>
      <c r="B93" s="12"/>
      <c r="C93" s="12"/>
    </row>
    <row r="94" spans="1:3" x14ac:dyDescent="0.3">
      <c r="A94" s="28" t="s">
        <v>524</v>
      </c>
      <c r="B94" s="12"/>
      <c r="C94" s="12"/>
    </row>
    <row r="95" spans="1:3" x14ac:dyDescent="0.3">
      <c r="A95" s="45" t="s">
        <v>525</v>
      </c>
      <c r="B95" s="14" t="str">
        <f>IF(OR(B88="Not applicable", B89="Not applicable"),
   "NOT APPLICABLE",
   IF(AND(B88="Yes", B89="Yes"),
      "YES",
      IF(AND(B88="Yes", B89&lt;&gt;"Yes"),
         "PARTIALLY",
         "NO")))</f>
        <v>NO</v>
      </c>
      <c r="C95" s="14"/>
    </row>
    <row r="96" spans="1:3" x14ac:dyDescent="0.3">
      <c r="A96" s="15" t="s">
        <v>415</v>
      </c>
      <c r="B96" s="21" t="s">
        <v>457</v>
      </c>
      <c r="C96" s="21" t="s">
        <v>458</v>
      </c>
    </row>
    <row r="97" spans="1:3" ht="115.5" customHeight="1" x14ac:dyDescent="0.3">
      <c r="A97" s="30" t="s">
        <v>526</v>
      </c>
      <c r="B97" s="46" t="str">
        <f>IF(AND(B43="YES", B46="YES", B51="YES", B82="YES", B86="YES", B95="YES"),
   "High confidence",
   IF(OR(B43="NO", B51="NO", B82="NO", B86="NO"),
      "Low confidence",
      "Medium confidence"))</f>
        <v>Low confidence</v>
      </c>
      <c r="C97" s="51"/>
    </row>
    <row r="98" spans="1:3" x14ac:dyDescent="0.3">
      <c r="A98" s="288" t="s">
        <v>527</v>
      </c>
      <c r="B98" s="288"/>
      <c r="C98" s="288"/>
    </row>
    <row r="99" spans="1:3" x14ac:dyDescent="0.3">
      <c r="A99" s="85" t="s">
        <v>586</v>
      </c>
      <c r="B99" s="32" t="s">
        <v>457</v>
      </c>
      <c r="C99" s="32" t="s">
        <v>458</v>
      </c>
    </row>
    <row r="100" spans="1:3" x14ac:dyDescent="0.3">
      <c r="A100" s="15" t="s">
        <v>418</v>
      </c>
      <c r="B100" s="83"/>
      <c r="C100" s="125"/>
    </row>
    <row r="101" spans="1:3" x14ac:dyDescent="0.3">
      <c r="A101" s="15" t="s">
        <v>419</v>
      </c>
      <c r="B101" s="146"/>
      <c r="C101" s="125"/>
    </row>
    <row r="102" spans="1:3" ht="15.6" customHeight="1" x14ac:dyDescent="0.3">
      <c r="A102" s="85" t="s">
        <v>421</v>
      </c>
      <c r="B102" s="32" t="s">
        <v>457</v>
      </c>
      <c r="C102" s="32" t="s">
        <v>458</v>
      </c>
    </row>
    <row r="103" spans="1:3" ht="46.8" x14ac:dyDescent="0.3">
      <c r="A103" s="82" t="s">
        <v>566</v>
      </c>
      <c r="B103" s="56" t="s">
        <v>432</v>
      </c>
      <c r="C103" s="56"/>
    </row>
    <row r="104" spans="1:3" ht="213.75" customHeight="1" x14ac:dyDescent="0.3">
      <c r="A104" s="290" t="s">
        <v>529</v>
      </c>
      <c r="B104" s="291"/>
      <c r="C104" s="292"/>
    </row>
  </sheetData>
  <mergeCells count="5">
    <mergeCell ref="A4:C4"/>
    <mergeCell ref="A37:C37"/>
    <mergeCell ref="A44:A45"/>
    <mergeCell ref="A98:C98"/>
    <mergeCell ref="A104:C104"/>
  </mergeCells>
  <dataValidations count="1">
    <dataValidation allowBlank="1" showInputMessage="1" showErrorMessage="1" sqref="B36 B34 B43 B75 B81:B82 B86 B95 B97 B29" xr:uid="{B7CB5DA2-B472-4F84-A594-41EC0BB7F595}"/>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485DB403-A4A5-4DDE-8D93-F8FBD109D58C}">
          <x14:formula1>
            <xm:f>Codes!$E$2:$E$4</xm:f>
          </x14:formula1>
          <xm:sqref>B103</xm:sqref>
        </x14:dataValidation>
        <x14:dataValidation type="list" allowBlank="1" showInputMessage="1" showErrorMessage="1" xr:uid="{085F32D5-BDED-4490-A7A5-0F1EC0021788}">
          <x14:formula1>
            <xm:f>Codes!$C$2:$C$6</xm:f>
          </x14:formula1>
          <xm:sqref>B28</xm:sqref>
        </x14:dataValidation>
        <x14:dataValidation type="list" allowBlank="1" showInputMessage="1" showErrorMessage="1" xr:uid="{BF2D09BC-D394-4898-9941-4821CE7F38B4}">
          <x14:formula1>
            <xm:f>Codes!$C$2:$C$5</xm:f>
          </x14:formula1>
          <xm:sqref>B88:B94 B31:B33 B84:B85 B45 B48:B50 B54:B65 B68:B74 B77:B80 B42</xm:sqref>
        </x14:dataValidation>
        <x14:dataValidation type="list" allowBlank="1" showInputMessage="1" showErrorMessage="1" xr:uid="{B461C83C-C86B-4DA2-AA47-5424D130037C}">
          <x14:formula1>
            <xm:f>Codes!$A$2:$A$5</xm:f>
          </x14:formula1>
          <xm:sqref>B22 B14:B18 B39:B41 B26:B27 B7:B10</xm:sqref>
        </x14:dataValidation>
        <x14:dataValidation type="list" allowBlank="1" showInputMessage="1" showErrorMessage="1" xr:uid="{8DBF8838-07AB-4F16-A6D8-AEBC845464F8}">
          <x14:formula1>
            <xm:f>Codes!$F$2:$F$7</xm:f>
          </x14:formula1>
          <xm:sqref>B100</xm:sqref>
        </x14:dataValidation>
        <x14:dataValidation type="list" allowBlank="1" showInputMessage="1" showErrorMessage="1" xr:uid="{9AB21E37-B864-496F-92F4-0E69221B2D03}">
          <x14:formula1>
            <xm:f>Codes!$G$2:$G$4</xm:f>
          </x14:formula1>
          <xm:sqref>B101</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393BC-36A1-48C8-8E74-A2B3DBD036B1}">
  <sheetPr>
    <tabColor theme="3"/>
  </sheetPr>
  <dimension ref="A1:C104"/>
  <sheetViews>
    <sheetView zoomScale="90" zoomScaleNormal="90" workbookViewId="0">
      <selection activeCell="B103" sqref="B103"/>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
        <v>121</v>
      </c>
      <c r="C1" s="4"/>
    </row>
    <row r="2" spans="1:3" x14ac:dyDescent="0.3">
      <c r="A2" s="5" t="s">
        <v>531</v>
      </c>
      <c r="B2" s="47" t="s">
        <v>122</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939</v>
      </c>
    </row>
    <row r="8" spans="1:3" x14ac:dyDescent="0.3">
      <c r="A8" s="13" t="s">
        <v>361</v>
      </c>
      <c r="B8" s="12" t="s">
        <v>430</v>
      </c>
      <c r="C8" s="12" t="s">
        <v>940</v>
      </c>
    </row>
    <row r="9" spans="1:3" x14ac:dyDescent="0.3">
      <c r="A9" s="13" t="s">
        <v>362</v>
      </c>
      <c r="B9" s="12" t="s">
        <v>430</v>
      </c>
      <c r="C9" s="12" t="s">
        <v>939</v>
      </c>
    </row>
    <row r="10" spans="1:3" x14ac:dyDescent="0.3">
      <c r="A10" s="13" t="s">
        <v>363</v>
      </c>
      <c r="B10" s="12" t="s">
        <v>430</v>
      </c>
      <c r="C10" s="12" t="s">
        <v>939</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11" t="s">
        <v>430</v>
      </c>
      <c r="C14" s="111" t="s">
        <v>680</v>
      </c>
    </row>
    <row r="15" spans="1:3" x14ac:dyDescent="0.3">
      <c r="A15" s="18" t="s">
        <v>464</v>
      </c>
      <c r="B15" s="12" t="s">
        <v>430</v>
      </c>
      <c r="C15" s="12" t="s">
        <v>939</v>
      </c>
    </row>
    <row r="16" spans="1:3" ht="39.6" x14ac:dyDescent="0.3">
      <c r="A16" s="19" t="s">
        <v>465</v>
      </c>
      <c r="B16" s="111" t="s">
        <v>430</v>
      </c>
      <c r="C16" s="126" t="s">
        <v>941</v>
      </c>
    </row>
    <row r="17" spans="1:3" x14ac:dyDescent="0.3">
      <c r="A17" s="18" t="s">
        <v>466</v>
      </c>
      <c r="B17" s="111" t="s">
        <v>430</v>
      </c>
      <c r="C17" s="126" t="s">
        <v>941</v>
      </c>
    </row>
    <row r="18" spans="1:3" x14ac:dyDescent="0.3">
      <c r="A18" s="18" t="s">
        <v>467</v>
      </c>
      <c r="B18" s="111" t="s">
        <v>430</v>
      </c>
      <c r="C18" s="126" t="s">
        <v>941</v>
      </c>
    </row>
    <row r="19" spans="1:3" x14ac:dyDescent="0.3">
      <c r="A19" s="36" t="s">
        <v>468</v>
      </c>
      <c r="B19" s="34" t="str">
        <f>IF(AND(B14="Yes", B15="Yes", B16="Yes", B17="Yes", B18="Yes"), "YES",
 IF(AND(B16="Yes", B17="Yes"), "PARTIALLY",
 "NO"))</f>
        <v>YES</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11" t="s">
        <v>430</v>
      </c>
      <c r="C22" s="111" t="s">
        <v>942</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c r="C25" s="33"/>
    </row>
    <row r="26" spans="1:3" x14ac:dyDescent="0.3">
      <c r="A26" s="74" t="s">
        <v>471</v>
      </c>
      <c r="B26" s="59" t="s">
        <v>441</v>
      </c>
      <c r="C26" s="60" t="s">
        <v>776</v>
      </c>
    </row>
    <row r="27" spans="1:3" x14ac:dyDescent="0.3">
      <c r="A27" s="13" t="s">
        <v>377</v>
      </c>
      <c r="B27" s="111" t="s">
        <v>430</v>
      </c>
      <c r="C27" s="126" t="s">
        <v>943</v>
      </c>
    </row>
    <row r="28" spans="1:3" x14ac:dyDescent="0.3">
      <c r="A28" s="13" t="s">
        <v>378</v>
      </c>
      <c r="B28" s="111" t="s">
        <v>447</v>
      </c>
      <c r="C28" s="111"/>
    </row>
    <row r="29" spans="1:3" x14ac:dyDescent="0.3">
      <c r="A29" s="36" t="s">
        <v>472</v>
      </c>
      <c r="B29" s="14" t="str">
        <f>IF(
    AND(TRIM(B26)="Yes", TRIM(B27)="Yes"),
    IF(
        OR(
            TRIM(B28)="Yes",
            TRIM(B28)="Not Applicable"
        ),
        "YES",
        IF(TRIM(B28)="", "PARTIALLY", "NO")
    ),
    IF(
        OR(
            AND(TRIM(B26)="Yes", TRIM(B27)="Partially"),
            AND(TRIM(B26)="Partially", TRIM(B27)="Yes")
        ),
        "PARTIALLY",
        "NO"
    )
)</f>
        <v>NO</v>
      </c>
      <c r="C29" s="14"/>
    </row>
    <row r="30" spans="1:3" x14ac:dyDescent="0.3">
      <c r="A30" s="15" t="s">
        <v>379</v>
      </c>
      <c r="B30" s="21" t="s">
        <v>457</v>
      </c>
      <c r="C30" s="21" t="s">
        <v>458</v>
      </c>
    </row>
    <row r="31" spans="1:3" x14ac:dyDescent="0.3">
      <c r="A31" s="75" t="s">
        <v>473</v>
      </c>
      <c r="B31" s="111"/>
      <c r="C31" s="111"/>
    </row>
    <row r="32" spans="1:3" x14ac:dyDescent="0.3">
      <c r="A32" s="38" t="s">
        <v>382</v>
      </c>
      <c r="B32" s="111"/>
      <c r="C32" s="51"/>
    </row>
    <row r="33" spans="1:3" ht="39.6" x14ac:dyDescent="0.3">
      <c r="A33" s="22" t="s">
        <v>474</v>
      </c>
      <c r="B33" s="111"/>
      <c r="C33" s="111"/>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11"/>
      <c r="C39" s="126"/>
    </row>
    <row r="40" spans="1:3" x14ac:dyDescent="0.3">
      <c r="A40" s="74" t="s">
        <v>479</v>
      </c>
      <c r="B40" s="111"/>
      <c r="C40" s="111"/>
    </row>
    <row r="41" spans="1:3" x14ac:dyDescent="0.3">
      <c r="A41" s="74" t="s">
        <v>480</v>
      </c>
      <c r="B41" s="111"/>
      <c r="C41" s="51"/>
    </row>
    <row r="42" spans="1:3" x14ac:dyDescent="0.3">
      <c r="A42" s="74" t="s">
        <v>481</v>
      </c>
      <c r="B42" s="111"/>
      <c r="C42" s="51"/>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54"/>
      <c r="C48" s="54"/>
    </row>
    <row r="49" spans="1:3" ht="26.4" x14ac:dyDescent="0.3">
      <c r="A49" s="78" t="s">
        <v>485</v>
      </c>
      <c r="B49" s="12"/>
      <c r="C49" s="12"/>
    </row>
    <row r="50" spans="1:3" x14ac:dyDescent="0.3">
      <c r="A50" s="78" t="s">
        <v>486</v>
      </c>
      <c r="B50" s="12"/>
      <c r="C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x14ac:dyDescent="0.3">
      <c r="A65" s="147" t="s">
        <v>924</v>
      </c>
      <c r="B65" s="12"/>
      <c r="C65" s="12"/>
    </row>
    <row r="66" spans="1:3" ht="61.5" customHeight="1" x14ac:dyDescent="0.3">
      <c r="A66" s="36" t="s">
        <v>500</v>
      </c>
      <c r="B66" s="34" t="str">
        <f>IF(B64="Yes",
    "Not applicable",
    IF(B65="Yes",
        "Not appropriate table, graph or meta-analysis",
        "Appropriate table, graph or meta-analysis"))</f>
        <v>Appropriate table, graph or meta-analysis</v>
      </c>
      <c r="C66" s="14"/>
    </row>
    <row r="67" spans="1:3" x14ac:dyDescent="0.3">
      <c r="A67" s="80" t="s">
        <v>501</v>
      </c>
      <c r="B67" s="31" t="s">
        <v>457</v>
      </c>
      <c r="C67" s="31" t="s">
        <v>458</v>
      </c>
    </row>
    <row r="68" spans="1:3" x14ac:dyDescent="0.3">
      <c r="A68" s="28" t="s">
        <v>502</v>
      </c>
      <c r="B68" s="12"/>
      <c r="C68" s="12"/>
    </row>
    <row r="69" spans="1:3" x14ac:dyDescent="0.3">
      <c r="A69" s="28" t="s">
        <v>503</v>
      </c>
      <c r="B69" s="12"/>
      <c r="C69" s="12"/>
    </row>
    <row r="70" spans="1:3" x14ac:dyDescent="0.3">
      <c r="A70" s="28" t="s">
        <v>504</v>
      </c>
      <c r="B70" s="12"/>
      <c r="C70" s="12"/>
    </row>
    <row r="71" spans="1:3" x14ac:dyDescent="0.3">
      <c r="A71" s="28" t="s">
        <v>505</v>
      </c>
      <c r="B71" s="12"/>
      <c r="C71" s="12"/>
    </row>
    <row r="72" spans="1:3" x14ac:dyDescent="0.3">
      <c r="A72" s="28" t="s">
        <v>506</v>
      </c>
      <c r="B72" s="12"/>
      <c r="C72" s="12"/>
    </row>
    <row r="73" spans="1:3" x14ac:dyDescent="0.3">
      <c r="A73" s="28" t="s">
        <v>499</v>
      </c>
      <c r="B73" s="12"/>
      <c r="C73" s="12"/>
    </row>
    <row r="74" spans="1:3" x14ac:dyDescent="0.3">
      <c r="A74" s="28" t="s">
        <v>925</v>
      </c>
      <c r="B74" s="12"/>
      <c r="C74" s="12"/>
    </row>
    <row r="75" spans="1:3" x14ac:dyDescent="0.3">
      <c r="A75" s="36" t="s">
        <v>508</v>
      </c>
      <c r="B75" s="34" t="str">
        <f>IF(B73="Yes",
   "Not applicable",
   IF(B74="Not appropriate",
      "Inappropriate weights",
      IF(OR(B68="Yes",B69="Yes", B70="Yes", B71="Yes"),
         "Appropriate weights",
         "Can't tell")))</f>
        <v>Can't tell</v>
      </c>
      <c r="C75" s="14"/>
    </row>
    <row r="76" spans="1:3" x14ac:dyDescent="0.3">
      <c r="A76" s="80" t="s">
        <v>509</v>
      </c>
      <c r="B76" s="31" t="s">
        <v>457</v>
      </c>
      <c r="C76" s="31" t="s">
        <v>458</v>
      </c>
    </row>
    <row r="77" spans="1:3" x14ac:dyDescent="0.3">
      <c r="A77" s="28" t="s">
        <v>510</v>
      </c>
      <c r="B77" s="12"/>
      <c r="C77" s="12"/>
    </row>
    <row r="78" spans="1:3" x14ac:dyDescent="0.3">
      <c r="A78" s="28" t="s">
        <v>511</v>
      </c>
      <c r="B78" s="12"/>
      <c r="C78" s="12"/>
    </row>
    <row r="79" spans="1:3" x14ac:dyDescent="0.3">
      <c r="A79" s="28" t="s">
        <v>512</v>
      </c>
      <c r="B79" s="12"/>
      <c r="C79" s="12"/>
    </row>
    <row r="80" spans="1:3" x14ac:dyDescent="0.3">
      <c r="A80" s="28" t="s">
        <v>513</v>
      </c>
      <c r="B80" s="111"/>
      <c r="C80" s="111"/>
    </row>
    <row r="81" spans="1:3" x14ac:dyDescent="0.3">
      <c r="A81" s="43" t="s">
        <v>514</v>
      </c>
      <c r="B81" s="14" t="str">
        <f>IF(OR(B80="Not applicable",B80="YES"),
   "Not applicable",
   IF(B77="Yes",
      "Unit of analysis errors addressed",
      IF(OR(B78="Yes", B79="Yes"),
         "Unit of analysis errors not addressed",
         "Can't tell")))</f>
        <v>Can't tell</v>
      </c>
      <c r="C81" s="14"/>
    </row>
    <row r="82" spans="1:3" x14ac:dyDescent="0.3">
      <c r="A82" s="42" t="s">
        <v>515</v>
      </c>
      <c r="B82" s="14" t="str">
        <f>IF(OR(B66="Not applicable", B75="Not applicable"),
   "NOT APPLICABLE",
   IF(OR(B66="Not appropriate table, graph or meta-analysis", B75="Inappropriate weights"),
      "NO",
      IF(AND(B66="Appropriate table, graph or meta-analysis", B75="Appropriate weights", OR(B81="Unit of analysis errors addressed",B81="Not applicable")),
         "YES",
         IF(AND(B66="Appropriate table, graph or meta-analysis", B75="Appropriate weights", OR(B81="Unit of analysis errors not addressed", B81="Can't tell")),
            "PARTIALLY",
            "CAN'T TELL"))))</f>
        <v>CAN'T TELL</v>
      </c>
      <c r="C82" s="14"/>
    </row>
    <row r="83" spans="1:3" x14ac:dyDescent="0.3">
      <c r="A83" s="15" t="s">
        <v>408</v>
      </c>
      <c r="B83" s="21" t="s">
        <v>457</v>
      </c>
      <c r="C83" s="21" t="s">
        <v>458</v>
      </c>
    </row>
    <row r="84" spans="1:3" ht="26.4" x14ac:dyDescent="0.3">
      <c r="A84" s="78" t="s">
        <v>516</v>
      </c>
      <c r="B84" s="12"/>
      <c r="C84" s="12"/>
    </row>
    <row r="85" spans="1:3" x14ac:dyDescent="0.3">
      <c r="A85" s="78" t="s">
        <v>517</v>
      </c>
      <c r="B85" s="12"/>
      <c r="C85" s="12"/>
    </row>
    <row r="86" spans="1:3" x14ac:dyDescent="0.3">
      <c r="A86" s="81" t="s">
        <v>518</v>
      </c>
      <c r="B86" s="14" t="str">
        <f>IF(OR(B84="Not applicable", B85="Not applicable"),
   "NOT APPLICABLE",
   IF(AND(B84="Yes", B85="Yes"),
      "YES",
      IF(OR(B84="Yes", B85="Yes", B84="Partially", B85="Partially"),
         "PARTIALLY",
         "NO")))</f>
        <v>NO</v>
      </c>
      <c r="C86" s="14"/>
    </row>
    <row r="87" spans="1:3" x14ac:dyDescent="0.3">
      <c r="A87" s="29" t="s">
        <v>412</v>
      </c>
      <c r="B87" s="21" t="s">
        <v>457</v>
      </c>
      <c r="C87" s="21" t="s">
        <v>458</v>
      </c>
    </row>
    <row r="88" spans="1:3" x14ac:dyDescent="0.3">
      <c r="A88" s="74" t="s">
        <v>519</v>
      </c>
      <c r="B88" s="12"/>
      <c r="C88" s="12"/>
    </row>
    <row r="89" spans="1:3" x14ac:dyDescent="0.3">
      <c r="A89" s="74" t="s">
        <v>520</v>
      </c>
      <c r="B89" s="12"/>
      <c r="C89" s="12"/>
    </row>
    <row r="90" spans="1:3" x14ac:dyDescent="0.3">
      <c r="A90" s="28" t="s">
        <v>521</v>
      </c>
      <c r="B90" s="12"/>
      <c r="C90" s="12"/>
    </row>
    <row r="91" spans="1:3" x14ac:dyDescent="0.3">
      <c r="A91" s="28" t="s">
        <v>522</v>
      </c>
      <c r="B91" s="12"/>
      <c r="C91" s="12"/>
    </row>
    <row r="92" spans="1:3" x14ac:dyDescent="0.3">
      <c r="A92" s="28" t="s">
        <v>523</v>
      </c>
      <c r="B92" s="12"/>
      <c r="C92" s="12"/>
    </row>
    <row r="93" spans="1:3" x14ac:dyDescent="0.3">
      <c r="A93" s="28" t="s">
        <v>495</v>
      </c>
      <c r="B93" s="12"/>
      <c r="C93" s="12"/>
    </row>
    <row r="94" spans="1:3" x14ac:dyDescent="0.3">
      <c r="A94" s="28" t="s">
        <v>524</v>
      </c>
      <c r="B94" s="12"/>
      <c r="C94" s="12"/>
    </row>
    <row r="95" spans="1:3" x14ac:dyDescent="0.3">
      <c r="A95" s="45" t="s">
        <v>525</v>
      </c>
      <c r="B95" s="14" t="str">
        <f>IF(OR(B88="Not applicable", B89="Not applicable"),
   "NOT APPLICABLE",
   IF(AND(B88="Yes", B89="Yes"),
      "YES",
      IF(AND(B88="Yes", B89&lt;&gt;"Yes"),
         "PARTIALLY",
         "NO")))</f>
        <v>NO</v>
      </c>
      <c r="C95" s="14"/>
    </row>
    <row r="96" spans="1:3" x14ac:dyDescent="0.3">
      <c r="A96" s="15" t="s">
        <v>415</v>
      </c>
      <c r="B96" s="21" t="s">
        <v>457</v>
      </c>
      <c r="C96" s="21" t="s">
        <v>458</v>
      </c>
    </row>
    <row r="97" spans="1:3" ht="115.5" customHeight="1" x14ac:dyDescent="0.3">
      <c r="A97" s="30" t="s">
        <v>526</v>
      </c>
      <c r="B97" s="46" t="str">
        <f>IF(AND(B43="YES", B46="YES", B51="YES", B82="YES", B86="YES", B95="YES"),
   "High confidence",
   IF(OR(B43="NO", B51="NO", B82="NO", B86="NO"),
      "Low confidence",
      "Medium confidence"))</f>
        <v>Low confidence</v>
      </c>
      <c r="C97" s="51"/>
    </row>
    <row r="98" spans="1:3" x14ac:dyDescent="0.3">
      <c r="A98" s="288" t="s">
        <v>527</v>
      </c>
      <c r="B98" s="288"/>
      <c r="C98" s="288"/>
    </row>
    <row r="99" spans="1:3" x14ac:dyDescent="0.3">
      <c r="A99" s="85" t="s">
        <v>586</v>
      </c>
      <c r="B99" s="32" t="s">
        <v>457</v>
      </c>
      <c r="C99" s="32" t="s">
        <v>458</v>
      </c>
    </row>
    <row r="100" spans="1:3" x14ac:dyDescent="0.3">
      <c r="A100" s="15" t="s">
        <v>418</v>
      </c>
      <c r="B100" s="83"/>
      <c r="C100" s="125"/>
    </row>
    <row r="101" spans="1:3" x14ac:dyDescent="0.3">
      <c r="A101" s="15" t="s">
        <v>419</v>
      </c>
      <c r="B101" s="146"/>
      <c r="C101" s="125"/>
    </row>
    <row r="102" spans="1:3" ht="15.6" customHeight="1" x14ac:dyDescent="0.3">
      <c r="A102" s="85" t="s">
        <v>421</v>
      </c>
      <c r="B102" s="32" t="s">
        <v>457</v>
      </c>
      <c r="C102" s="32" t="s">
        <v>458</v>
      </c>
    </row>
    <row r="103" spans="1:3" ht="46.8" x14ac:dyDescent="0.3">
      <c r="A103" s="82" t="s">
        <v>566</v>
      </c>
      <c r="B103" s="56" t="s">
        <v>432</v>
      </c>
      <c r="C103" s="56"/>
    </row>
    <row r="104" spans="1:3" ht="213.75" customHeight="1" x14ac:dyDescent="0.3">
      <c r="A104" s="290" t="s">
        <v>529</v>
      </c>
      <c r="B104" s="291"/>
      <c r="C104" s="292"/>
    </row>
  </sheetData>
  <mergeCells count="5">
    <mergeCell ref="A4:C4"/>
    <mergeCell ref="A37:C37"/>
    <mergeCell ref="A44:A45"/>
    <mergeCell ref="A98:C98"/>
    <mergeCell ref="A104:C104"/>
  </mergeCells>
  <dataValidations count="1">
    <dataValidation allowBlank="1" showInputMessage="1" showErrorMessage="1" sqref="B36 B34 B43 B75 B81:B82 B86 B95 B97 B29" xr:uid="{859B594F-A137-4F2E-8004-A6BC997708EE}"/>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17013E3C-060A-4BF7-83BD-A8F53BF44EAF}">
          <x14:formula1>
            <xm:f>Codes!$G$2:$G$4</xm:f>
          </x14:formula1>
          <xm:sqref>B101</xm:sqref>
        </x14:dataValidation>
        <x14:dataValidation type="list" allowBlank="1" showInputMessage="1" showErrorMessage="1" xr:uid="{FC6B1749-33D7-41BE-91A6-D213FFC8F961}">
          <x14:formula1>
            <xm:f>Codes!$F$2:$F$7</xm:f>
          </x14:formula1>
          <xm:sqref>B100</xm:sqref>
        </x14:dataValidation>
        <x14:dataValidation type="list" allowBlank="1" showInputMessage="1" showErrorMessage="1" xr:uid="{E3115FA8-0979-42AA-ACAA-A13D1A330B15}">
          <x14:formula1>
            <xm:f>Codes!$A$2:$A$5</xm:f>
          </x14:formula1>
          <xm:sqref>B22 B7:B10 B39:B40 B26:B27 B14:B18</xm:sqref>
        </x14:dataValidation>
        <x14:dataValidation type="list" allowBlank="1" showInputMessage="1" showErrorMessage="1" xr:uid="{4FF2CEFE-B460-4DB1-AC97-3271FCB28991}">
          <x14:formula1>
            <xm:f>Codes!$C$2:$C$5</xm:f>
          </x14:formula1>
          <xm:sqref>B88:B94 B31:B33 B84:B85 B45 B48:B50 B54:B65 B68:B74 B77:B80 B41:B42</xm:sqref>
        </x14:dataValidation>
        <x14:dataValidation type="list" allowBlank="1" showInputMessage="1" showErrorMessage="1" xr:uid="{C066BCCE-3599-42F2-89F6-4058B269FC70}">
          <x14:formula1>
            <xm:f>Codes!$C$2:$C$6</xm:f>
          </x14:formula1>
          <xm:sqref>B28</xm:sqref>
        </x14:dataValidation>
        <x14:dataValidation type="list" allowBlank="1" showInputMessage="1" showErrorMessage="1" xr:uid="{C47CEA97-0A51-43AE-9D79-5CF95AB8266C}">
          <x14:formula1>
            <xm:f>Codes!$E$2:$E$4</xm:f>
          </x14:formula1>
          <xm:sqref>B103</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2C972-F668-4551-B598-B71874EFB2D4}">
  <sheetPr>
    <tabColor rgb="FF92D050"/>
  </sheetPr>
  <dimension ref="A1:C103"/>
  <sheetViews>
    <sheetView zoomScale="85" zoomScaleNormal="85" workbookViewId="0">
      <selection activeCell="B19" sqref="B19"/>
    </sheetView>
  </sheetViews>
  <sheetFormatPr defaultColWidth="11" defaultRowHeight="15.6" x14ac:dyDescent="0.3"/>
  <cols>
    <col min="1" max="1" width="116.8984375" customWidth="1"/>
    <col min="2" max="2" width="17.8984375" customWidth="1"/>
    <col min="3" max="3" width="91.5" customWidth="1"/>
  </cols>
  <sheetData>
    <row r="1" spans="1:3" x14ac:dyDescent="0.3">
      <c r="A1" s="3" t="s">
        <v>6</v>
      </c>
      <c r="B1" s="47" t="str">
        <f>Contents!B30</f>
        <v>Hot spots policing and crime reduction: An update of an ongoing systematic review and meta-analysis</v>
      </c>
      <c r="C1" s="4"/>
    </row>
    <row r="2" spans="1:3" x14ac:dyDescent="0.3">
      <c r="A2" s="5" t="s">
        <v>531</v>
      </c>
      <c r="B2" s="47" t="str">
        <f>Contents!C30</f>
        <v>Braga et al (2019)</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33" t="s">
        <v>457</v>
      </c>
      <c r="C6" s="90" t="s">
        <v>458</v>
      </c>
    </row>
    <row r="7" spans="1:3" x14ac:dyDescent="0.3">
      <c r="A7" s="74" t="s">
        <v>459</v>
      </c>
      <c r="B7" s="89" t="s">
        <v>430</v>
      </c>
      <c r="C7" s="12" t="s">
        <v>944</v>
      </c>
    </row>
    <row r="8" spans="1:3" x14ac:dyDescent="0.3">
      <c r="A8" s="13" t="s">
        <v>361</v>
      </c>
      <c r="B8" s="89" t="s">
        <v>430</v>
      </c>
      <c r="C8" s="12" t="s">
        <v>945</v>
      </c>
    </row>
    <row r="9" spans="1:3" x14ac:dyDescent="0.3">
      <c r="A9" s="13" t="s">
        <v>362</v>
      </c>
      <c r="B9" s="89" t="s">
        <v>430</v>
      </c>
      <c r="C9" s="12" t="s">
        <v>946</v>
      </c>
    </row>
    <row r="10" spans="1:3" x14ac:dyDescent="0.3">
      <c r="A10" s="13" t="s">
        <v>363</v>
      </c>
      <c r="B10" s="89" t="s">
        <v>430</v>
      </c>
      <c r="C10" s="12" t="s">
        <v>947</v>
      </c>
    </row>
    <row r="11" spans="1:3" x14ac:dyDescent="0.3">
      <c r="A11" s="36" t="s">
        <v>461</v>
      </c>
      <c r="B11" s="34" t="str">
        <f>IF(AND(B7="Yes", B8="Yes", B9="Yes", B10="Yes"), "YES",
 IF(AND(B7="No", B8="No", B9="No", B10="No"), "NO",
 "PARTIALLY"))</f>
        <v>YES</v>
      </c>
      <c r="C11" s="92"/>
    </row>
    <row r="12" spans="1:3" x14ac:dyDescent="0.3">
      <c r="A12" s="15" t="s">
        <v>364</v>
      </c>
      <c r="B12" s="16"/>
      <c r="C12" s="16"/>
    </row>
    <row r="13" spans="1:3" x14ac:dyDescent="0.3">
      <c r="A13" s="17" t="s">
        <v>462</v>
      </c>
      <c r="B13" s="33" t="s">
        <v>457</v>
      </c>
      <c r="C13" s="33" t="s">
        <v>458</v>
      </c>
    </row>
    <row r="14" spans="1:3" x14ac:dyDescent="0.3">
      <c r="A14" s="18" t="s">
        <v>463</v>
      </c>
      <c r="B14" s="12" t="s">
        <v>430</v>
      </c>
      <c r="C14" s="12"/>
    </row>
    <row r="15" spans="1:3" x14ac:dyDescent="0.3">
      <c r="A15" s="18" t="s">
        <v>464</v>
      </c>
      <c r="B15" s="12" t="s">
        <v>430</v>
      </c>
      <c r="C15" s="12" t="s">
        <v>948</v>
      </c>
    </row>
    <row r="16" spans="1:3" ht="39.6" x14ac:dyDescent="0.3">
      <c r="A16" s="19" t="s">
        <v>465</v>
      </c>
      <c r="B16" s="12" t="s">
        <v>430</v>
      </c>
      <c r="C16" s="12" t="s">
        <v>949</v>
      </c>
    </row>
    <row r="17" spans="1:3" x14ac:dyDescent="0.3">
      <c r="A17" s="18" t="s">
        <v>466</v>
      </c>
      <c r="B17" s="12" t="s">
        <v>430</v>
      </c>
      <c r="C17" t="s">
        <v>950</v>
      </c>
    </row>
    <row r="18" spans="1:3" x14ac:dyDescent="0.3">
      <c r="A18" s="18" t="s">
        <v>467</v>
      </c>
      <c r="B18" s="12" t="s">
        <v>430</v>
      </c>
      <c r="C18" s="12" t="s">
        <v>951</v>
      </c>
    </row>
    <row r="19" spans="1:3" x14ac:dyDescent="0.3">
      <c r="A19" s="36" t="s">
        <v>468</v>
      </c>
      <c r="B19" s="34" t="str">
        <f>IF(AND(TRIM(B16)="Yes", TRIM(B17)="Yes"), "YES", IF(OR(TRIM(B16)="No", TRIM(B17)="No"), "NO", "PARTIALLY"))</f>
        <v>YES</v>
      </c>
      <c r="C19" s="3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t="s">
        <v>952</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t="s">
        <v>457</v>
      </c>
      <c r="C25" s="33" t="s">
        <v>458</v>
      </c>
    </row>
    <row r="26" spans="1:3" x14ac:dyDescent="0.3">
      <c r="A26" s="74" t="s">
        <v>471</v>
      </c>
      <c r="B26" s="12" t="s">
        <v>435</v>
      </c>
      <c r="C26" s="12" t="s">
        <v>953</v>
      </c>
    </row>
    <row r="27" spans="1:3" x14ac:dyDescent="0.3">
      <c r="A27" s="13" t="s">
        <v>377</v>
      </c>
      <c r="B27" s="12" t="s">
        <v>430</v>
      </c>
      <c r="C27" s="12" t="s">
        <v>954</v>
      </c>
    </row>
    <row r="28" spans="1:3" x14ac:dyDescent="0.3">
      <c r="A28" s="13" t="s">
        <v>378</v>
      </c>
      <c r="B28" s="12" t="s">
        <v>447</v>
      </c>
      <c r="C28" s="12"/>
    </row>
    <row r="29" spans="1:3" x14ac:dyDescent="0.3">
      <c r="A29" s="36" t="s">
        <v>472</v>
      </c>
      <c r="B29" s="34" t="str">
        <f>IF(
    AND(TRIM(B26)="Yes", TRIM(B27)="Yes"),
    IF(
        OR(
            TRIM(B28)="Yes",
            TRIM(B28)="Not Applicable"
        ),
        "YES",
        IF(TRIM(B28)="", "PARTIALLY", "NO")
    ),
    IF(
        OR(
            AND(TRIM(B26)="Yes", TRIM(B27)="Partially"),
            AND(TRIM(B26)="Partially", TRIM(B27)="Yes")
        ),
        "PARTIALLY",
        "NO"
    )
)</f>
        <v>PARTIALLY</v>
      </c>
      <c r="C29" s="14"/>
    </row>
    <row r="30" spans="1:3" x14ac:dyDescent="0.3">
      <c r="A30" s="15" t="s">
        <v>379</v>
      </c>
      <c r="B30" s="21" t="s">
        <v>457</v>
      </c>
      <c r="C30" s="21" t="s">
        <v>458</v>
      </c>
    </row>
    <row r="31" spans="1:3" x14ac:dyDescent="0.3">
      <c r="A31" s="75" t="s">
        <v>473</v>
      </c>
      <c r="B31" s="12" t="s">
        <v>441</v>
      </c>
      <c r="C31" s="12"/>
    </row>
    <row r="32" spans="1:3" x14ac:dyDescent="0.3">
      <c r="A32" s="38" t="s">
        <v>382</v>
      </c>
      <c r="B32" s="12" t="s">
        <v>441</v>
      </c>
      <c r="C32" s="12"/>
    </row>
    <row r="33" spans="1:3" ht="39.6" x14ac:dyDescent="0.3">
      <c r="A33" s="22" t="s">
        <v>474</v>
      </c>
      <c r="B33" s="12" t="s">
        <v>441</v>
      </c>
      <c r="C33" s="12"/>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c r="C39" s="93"/>
    </row>
    <row r="40" spans="1:3" x14ac:dyDescent="0.3">
      <c r="A40" s="74" t="s">
        <v>479</v>
      </c>
      <c r="B40" s="12"/>
    </row>
    <row r="41" spans="1:3" x14ac:dyDescent="0.3">
      <c r="A41" s="74" t="s">
        <v>480</v>
      </c>
      <c r="B41" s="12"/>
      <c r="C41" s="93"/>
    </row>
    <row r="42" spans="1:3" x14ac:dyDescent="0.3">
      <c r="A42" s="74" t="s">
        <v>481</v>
      </c>
      <c r="B42" s="12"/>
      <c r="C42" s="12"/>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12"/>
    </row>
    <row r="49" spans="1:3" ht="26.4" x14ac:dyDescent="0.3">
      <c r="A49" s="78" t="s">
        <v>485</v>
      </c>
      <c r="B49" s="12"/>
    </row>
    <row r="50" spans="1:3" x14ac:dyDescent="0.3">
      <c r="A50" s="78" t="s">
        <v>486</v>
      </c>
      <c r="B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812</v>
      </c>
      <c r="B52" s="21"/>
      <c r="C52" s="21"/>
    </row>
    <row r="53" spans="1:3" x14ac:dyDescent="0.3">
      <c r="A53" s="79" t="s">
        <v>813</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c r="C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Can't tell</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2"/>
      <c r="C79" s="12"/>
    </row>
    <row r="80" spans="1:3" x14ac:dyDescent="0.3">
      <c r="A80" s="43" t="s">
        <v>514</v>
      </c>
      <c r="B80" s="14" t="str">
        <f>IF(OR(B79="Not applicable",B79="YES"),
   "Not applicable",
   IF(B76="Yes",
      "Unit of analysis errors addressed",
      IF(OR(B77="Yes", B78="Yes"),
         "Unit of analysis errors not addressed",
         "Can't tell")))</f>
        <v>Can't tell</v>
      </c>
      <c r="C80" s="14" t="s">
        <v>897</v>
      </c>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c r="C83" s="12"/>
    </row>
    <row r="84" spans="1:3" x14ac:dyDescent="0.3">
      <c r="A84" s="78" t="s">
        <v>517</v>
      </c>
      <c r="B84" s="12"/>
      <c r="C84" s="52"/>
    </row>
    <row r="85" spans="1:3" x14ac:dyDescent="0.3">
      <c r="A85" s="81"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74" t="s">
        <v>519</v>
      </c>
      <c r="B87" s="12"/>
      <c r="C87" s="51"/>
    </row>
    <row r="88" spans="1:3" x14ac:dyDescent="0.3">
      <c r="A88" s="74" t="s">
        <v>520</v>
      </c>
      <c r="B88" s="12"/>
      <c r="C88" s="12"/>
    </row>
    <row r="89" spans="1:3" x14ac:dyDescent="0.3">
      <c r="A89" s="28" t="s">
        <v>521</v>
      </c>
      <c r="B89" s="12"/>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NO</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12"/>
    </row>
    <row r="97" spans="1:3" x14ac:dyDescent="0.3">
      <c r="A97" s="288" t="s">
        <v>527</v>
      </c>
      <c r="B97" s="288"/>
      <c r="C97" s="288"/>
    </row>
    <row r="98" spans="1:3" x14ac:dyDescent="0.3">
      <c r="A98" s="85" t="s">
        <v>586</v>
      </c>
      <c r="B98" s="32" t="s">
        <v>457</v>
      </c>
      <c r="C98" s="32" t="s">
        <v>458</v>
      </c>
    </row>
    <row r="99" spans="1:3" x14ac:dyDescent="0.3">
      <c r="A99" s="15" t="s">
        <v>418</v>
      </c>
      <c r="B99" s="83" t="s">
        <v>450</v>
      </c>
      <c r="C99" s="83"/>
    </row>
    <row r="100" spans="1:3" x14ac:dyDescent="0.3">
      <c r="A100" s="15" t="s">
        <v>419</v>
      </c>
      <c r="B100" s="83"/>
      <c r="C100" s="83"/>
    </row>
    <row r="101" spans="1:3" ht="15.6" customHeight="1" x14ac:dyDescent="0.3">
      <c r="A101" s="85" t="s">
        <v>421</v>
      </c>
      <c r="B101" s="32" t="s">
        <v>457</v>
      </c>
      <c r="C101" s="32" t="s">
        <v>458</v>
      </c>
    </row>
    <row r="102" spans="1:3" ht="46.8" x14ac:dyDescent="0.3">
      <c r="A102" s="82" t="s">
        <v>566</v>
      </c>
      <c r="B102" s="56" t="s">
        <v>432</v>
      </c>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36 B85 B94 B96 B80:B81" xr:uid="{4E020C48-CA8E-41BB-A9E7-8EEB2E6D8D31}"/>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277B1A1A-A352-4B27-AC3C-1F1C890334DC}">
          <x14:formula1>
            <xm:f>Codes!$G$2:$G$4</xm:f>
          </x14:formula1>
          <xm:sqref>B100</xm:sqref>
        </x14:dataValidation>
        <x14:dataValidation type="list" allowBlank="1" showInputMessage="1" showErrorMessage="1" xr:uid="{3767A353-E430-463B-A0C0-4E3E185D4A66}">
          <x14:formula1>
            <xm:f>Codes!$F$2:$F$7</xm:f>
          </x14:formula1>
          <xm:sqref>B99</xm:sqref>
        </x14:dataValidation>
        <x14:dataValidation type="list" allowBlank="1" showInputMessage="1" showErrorMessage="1" xr:uid="{74141B46-32EA-4932-A135-F1EFFD0C7DD5}">
          <x14:formula1>
            <xm:f>Codes!$A$2:$A$5</xm:f>
          </x14:formula1>
          <xm:sqref>B7:B10 B26:B27 B14:B18</xm:sqref>
        </x14:dataValidation>
        <x14:dataValidation type="list" allowBlank="1" showInputMessage="1" showErrorMessage="1" xr:uid="{9C91F2C6-4162-4D0B-BF8D-4D0DD031E35D}">
          <x14:formula1>
            <xm:f>Codes!$C$2:$C$5</xm:f>
          </x14:formula1>
          <xm:sqref>B83:B84 B31:B33 B39:B42 B45 B48:B50 B54:B64 B67:B73 B76:B79 B87:B93</xm:sqref>
        </x14:dataValidation>
        <x14:dataValidation type="list" allowBlank="1" showInputMessage="1" showErrorMessage="1" xr:uid="{73A7EBFA-AEB1-497F-B522-19F67F4DC29C}">
          <x14:formula1>
            <xm:f>Codes!$B$2:$B$5</xm:f>
          </x14:formula1>
          <xm:sqref>B22</xm:sqref>
        </x14:dataValidation>
        <x14:dataValidation type="list" allowBlank="1" showInputMessage="1" showErrorMessage="1" xr:uid="{54952A9D-23C6-4EEF-AAAF-D68764C99D95}">
          <x14:formula1>
            <xm:f>Codes!$C$2:$C$6</xm:f>
          </x14:formula1>
          <xm:sqref>B28</xm:sqref>
        </x14:dataValidation>
        <x14:dataValidation type="list" allowBlank="1" showInputMessage="1" showErrorMessage="1" xr:uid="{16C2E4F1-8603-4AD6-9155-31ACCA2C308A}">
          <x14:formula1>
            <xm:f>Codes!$E$2:$E$4</xm:f>
          </x14:formula1>
          <xm:sqref>B102</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4CDBC-8B7C-4E4D-8B57-733FE850A287}">
  <sheetPr>
    <tabColor rgb="FF92D050"/>
  </sheetPr>
  <dimension ref="A1:C103"/>
  <sheetViews>
    <sheetView topLeftCell="A6" zoomScale="85" zoomScaleNormal="85" workbookViewId="0">
      <selection activeCell="B29" sqref="B29"/>
    </sheetView>
  </sheetViews>
  <sheetFormatPr defaultColWidth="11" defaultRowHeight="15.6" x14ac:dyDescent="0.3"/>
  <cols>
    <col min="1" max="1" width="116.8984375" customWidth="1"/>
    <col min="2" max="2" width="17.8984375" customWidth="1"/>
    <col min="3" max="3" width="91.5" customWidth="1"/>
  </cols>
  <sheetData>
    <row r="1" spans="1:3" x14ac:dyDescent="0.3">
      <c r="A1" s="3" t="s">
        <v>6</v>
      </c>
      <c r="B1" s="47" t="str">
        <f>Contents!B31</f>
        <v>Can Policing Disorder Reduce Crime? A Systematic Review and Meta-analysis</v>
      </c>
      <c r="C1" s="4"/>
    </row>
    <row r="2" spans="1:3" x14ac:dyDescent="0.3">
      <c r="A2" s="5" t="s">
        <v>531</v>
      </c>
      <c r="B2" s="47" t="str">
        <f>Contents!C31</f>
        <v>Braga et al (2015)</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33" t="s">
        <v>457</v>
      </c>
      <c r="C6" s="90" t="s">
        <v>458</v>
      </c>
    </row>
    <row r="7" spans="1:3" x14ac:dyDescent="0.3">
      <c r="A7" s="74" t="s">
        <v>459</v>
      </c>
      <c r="B7" s="89" t="s">
        <v>430</v>
      </c>
      <c r="C7" s="12" t="s">
        <v>955</v>
      </c>
    </row>
    <row r="8" spans="1:3" x14ac:dyDescent="0.3">
      <c r="A8" s="13" t="s">
        <v>361</v>
      </c>
      <c r="B8" s="89" t="s">
        <v>430</v>
      </c>
      <c r="C8" s="12" t="s">
        <v>956</v>
      </c>
    </row>
    <row r="9" spans="1:3" x14ac:dyDescent="0.3">
      <c r="A9" s="13" t="s">
        <v>362</v>
      </c>
      <c r="B9" s="89" t="s">
        <v>430</v>
      </c>
      <c r="C9" s="12" t="s">
        <v>957</v>
      </c>
    </row>
    <row r="10" spans="1:3" x14ac:dyDescent="0.3">
      <c r="A10" s="13" t="s">
        <v>363</v>
      </c>
      <c r="B10" s="89" t="s">
        <v>430</v>
      </c>
      <c r="C10" s="12" t="s">
        <v>958</v>
      </c>
    </row>
    <row r="11" spans="1:3" x14ac:dyDescent="0.3">
      <c r="A11" s="36" t="s">
        <v>461</v>
      </c>
      <c r="B11" s="34" t="str">
        <f>IF(AND(B7="Yes", B8="Yes", B9="Yes", B10="Yes"), "YES",
 IF(AND(B7="No", B8="No", B9="No", B10="No"), "NO",
 "PARTIALLY"))</f>
        <v>YES</v>
      </c>
      <c r="C11" s="92"/>
    </row>
    <row r="12" spans="1:3" x14ac:dyDescent="0.3">
      <c r="A12" s="15" t="s">
        <v>364</v>
      </c>
      <c r="B12" s="16"/>
      <c r="C12" s="16"/>
    </row>
    <row r="13" spans="1:3" x14ac:dyDescent="0.3">
      <c r="A13" s="17" t="s">
        <v>462</v>
      </c>
      <c r="B13" s="33" t="s">
        <v>457</v>
      </c>
      <c r="C13" s="33" t="s">
        <v>458</v>
      </c>
    </row>
    <row r="14" spans="1:3" x14ac:dyDescent="0.3">
      <c r="A14" s="18" t="s">
        <v>463</v>
      </c>
      <c r="B14" s="12" t="s">
        <v>430</v>
      </c>
      <c r="C14" s="91"/>
    </row>
    <row r="15" spans="1:3" x14ac:dyDescent="0.3">
      <c r="A15" s="18" t="s">
        <v>464</v>
      </c>
      <c r="B15" s="89" t="s">
        <v>430</v>
      </c>
      <c r="C15" s="12" t="s">
        <v>959</v>
      </c>
    </row>
    <row r="16" spans="1:3" ht="39.6" x14ac:dyDescent="0.3">
      <c r="A16" s="19" t="s">
        <v>465</v>
      </c>
      <c r="B16" s="89" t="s">
        <v>430</v>
      </c>
      <c r="C16" t="s">
        <v>960</v>
      </c>
    </row>
    <row r="17" spans="1:3" x14ac:dyDescent="0.3">
      <c r="A17" s="18" t="s">
        <v>466</v>
      </c>
      <c r="B17" s="89" t="s">
        <v>430</v>
      </c>
      <c r="C17" s="12" t="s">
        <v>961</v>
      </c>
    </row>
    <row r="18" spans="1:3" x14ac:dyDescent="0.3">
      <c r="A18" s="18" t="s">
        <v>467</v>
      </c>
      <c r="B18" s="12" t="s">
        <v>430</v>
      </c>
      <c r="C18" s="124" t="s">
        <v>962</v>
      </c>
    </row>
    <row r="19" spans="1:3" x14ac:dyDescent="0.3">
      <c r="A19" s="36" t="s">
        <v>468</v>
      </c>
      <c r="B19" s="34" t="str">
        <f>IF(AND(TRIM(B16)="Yes", TRIM(B17)="Yes"), "YES", IF(OR(TRIM(B16)="No", TRIM(B17)="No"), "NO", "PARTIALLY"))</f>
        <v>YES</v>
      </c>
      <c r="C19" s="3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t="s">
        <v>963</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t="s">
        <v>457</v>
      </c>
      <c r="C25" s="33" t="s">
        <v>458</v>
      </c>
    </row>
    <row r="26" spans="1:3" x14ac:dyDescent="0.3">
      <c r="A26" s="74" t="s">
        <v>471</v>
      </c>
      <c r="B26" s="12" t="s">
        <v>441</v>
      </c>
      <c r="C26" s="12"/>
    </row>
    <row r="27" spans="1:3" x14ac:dyDescent="0.3">
      <c r="A27" s="13" t="s">
        <v>377</v>
      </c>
      <c r="B27" s="12" t="s">
        <v>430</v>
      </c>
      <c r="C27" s="12"/>
    </row>
    <row r="28" spans="1:3" x14ac:dyDescent="0.3">
      <c r="A28" s="13" t="s">
        <v>378</v>
      </c>
      <c r="B28" s="12" t="s">
        <v>447</v>
      </c>
      <c r="C28" s="12"/>
    </row>
    <row r="29" spans="1:3" x14ac:dyDescent="0.3">
      <c r="A29" s="36" t="s">
        <v>472</v>
      </c>
      <c r="B29" s="108" t="str">
        <f>IF(
    AND(TRIM(B26)="Yes", TRIM(B27)="Yes"),
    IF(
        OR(
            TRIM(B28)="Yes",
            TRIM(B28)="Not Applicable"
        ),
        "YES",
        IF(TRIM(B28)="", "PARTIALLY", "NO")
    ),
    IF(
        OR(
            AND(TRIM(B26)="Yes", TRIM(B27)="Partially"),
            AND(TRIM(B26)="Partially", TRIM(B27)="Yes")
        ),
        "PARTIALLY",
        "NO"
    )
)</f>
        <v>NO</v>
      </c>
      <c r="C29" s="87" t="s">
        <v>592</v>
      </c>
    </row>
    <row r="30" spans="1:3" x14ac:dyDescent="0.3">
      <c r="A30" s="15" t="s">
        <v>379</v>
      </c>
      <c r="B30" s="21" t="s">
        <v>457</v>
      </c>
      <c r="C30" s="21" t="s">
        <v>458</v>
      </c>
    </row>
    <row r="31" spans="1:3" x14ac:dyDescent="0.3">
      <c r="A31" s="75" t="s">
        <v>473</v>
      </c>
      <c r="B31" s="12" t="s">
        <v>441</v>
      </c>
      <c r="C31" s="12"/>
    </row>
    <row r="32" spans="1:3" x14ac:dyDescent="0.3">
      <c r="A32" s="38" t="s">
        <v>382</v>
      </c>
      <c r="B32" s="12" t="s">
        <v>441</v>
      </c>
      <c r="C32" s="12"/>
    </row>
    <row r="33" spans="1:3" ht="39.6" x14ac:dyDescent="0.3">
      <c r="A33" s="22" t="s">
        <v>474</v>
      </c>
      <c r="B33" s="12" t="s">
        <v>441</v>
      </c>
      <c r="C33" s="12"/>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c r="C39" s="93"/>
    </row>
    <row r="40" spans="1:3" x14ac:dyDescent="0.3">
      <c r="A40" s="74" t="s">
        <v>479</v>
      </c>
      <c r="B40" s="12"/>
    </row>
    <row r="41" spans="1:3" x14ac:dyDescent="0.3">
      <c r="A41" s="74" t="s">
        <v>480</v>
      </c>
      <c r="B41" s="12"/>
      <c r="C41" s="93"/>
    </row>
    <row r="42" spans="1:3" x14ac:dyDescent="0.3">
      <c r="A42" s="74" t="s">
        <v>481</v>
      </c>
      <c r="B42" s="12"/>
      <c r="C42" s="12"/>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12"/>
    </row>
    <row r="49" spans="1:3" ht="26.4" x14ac:dyDescent="0.3">
      <c r="A49" s="78" t="s">
        <v>485</v>
      </c>
      <c r="B49" s="12"/>
    </row>
    <row r="50" spans="1:3" x14ac:dyDescent="0.3">
      <c r="A50" s="78" t="s">
        <v>486</v>
      </c>
      <c r="B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812</v>
      </c>
      <c r="B52" s="21"/>
      <c r="C52" s="21"/>
    </row>
    <row r="53" spans="1:3" x14ac:dyDescent="0.3">
      <c r="A53" s="79" t="s">
        <v>813</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c r="C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Can't tell</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2"/>
      <c r="C79" s="12"/>
    </row>
    <row r="80" spans="1:3" x14ac:dyDescent="0.3">
      <c r="A80" s="43" t="s">
        <v>514</v>
      </c>
      <c r="B80" s="14" t="str">
        <f>IF(OR(B79="Not applicable",B79="YES"),
   "Not applicable",
   IF(B76="Yes",
      "Unit of analysis errors addressed",
      IF(OR(B77="Yes", B78="Yes"),
         "Unit of analysis errors not addressed",
         "Can't tell")))</f>
        <v>Can't tell</v>
      </c>
      <c r="C80" s="14" t="s">
        <v>897</v>
      </c>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c r="C83" s="12"/>
    </row>
    <row r="84" spans="1:3" x14ac:dyDescent="0.3">
      <c r="A84" s="78" t="s">
        <v>517</v>
      </c>
      <c r="B84" s="12"/>
      <c r="C84" s="52"/>
    </row>
    <row r="85" spans="1:3" x14ac:dyDescent="0.3">
      <c r="A85" s="81"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74" t="s">
        <v>519</v>
      </c>
      <c r="B87" s="12"/>
      <c r="C87" s="51"/>
    </row>
    <row r="88" spans="1:3" x14ac:dyDescent="0.3">
      <c r="A88" s="74" t="s">
        <v>520</v>
      </c>
      <c r="B88" s="12"/>
      <c r="C88" s="12"/>
    </row>
    <row r="89" spans="1:3" x14ac:dyDescent="0.3">
      <c r="A89" s="28" t="s">
        <v>521</v>
      </c>
      <c r="B89" s="12"/>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NO</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12"/>
    </row>
    <row r="97" spans="1:3" x14ac:dyDescent="0.3">
      <c r="A97" s="288" t="s">
        <v>527</v>
      </c>
      <c r="B97" s="288"/>
      <c r="C97" s="288"/>
    </row>
    <row r="98" spans="1:3" x14ac:dyDescent="0.3">
      <c r="A98" s="85" t="s">
        <v>586</v>
      </c>
      <c r="B98" s="32" t="s">
        <v>457</v>
      </c>
      <c r="C98" s="32" t="s">
        <v>458</v>
      </c>
    </row>
    <row r="99" spans="1:3" x14ac:dyDescent="0.3">
      <c r="A99" s="15" t="s">
        <v>418</v>
      </c>
      <c r="B99" s="83" t="s">
        <v>450</v>
      </c>
      <c r="C99" s="83"/>
    </row>
    <row r="100" spans="1:3" x14ac:dyDescent="0.3">
      <c r="A100" s="15" t="s">
        <v>419</v>
      </c>
      <c r="B100" s="83"/>
      <c r="C100" s="83"/>
    </row>
    <row r="101" spans="1:3" ht="15.6" customHeight="1" x14ac:dyDescent="0.3">
      <c r="A101" s="85" t="s">
        <v>421</v>
      </c>
      <c r="B101" s="32" t="s">
        <v>457</v>
      </c>
      <c r="C101" s="32" t="s">
        <v>458</v>
      </c>
    </row>
    <row r="102" spans="1:3" ht="46.8" x14ac:dyDescent="0.3">
      <c r="A102" s="82" t="s">
        <v>566</v>
      </c>
      <c r="B102" s="56" t="s">
        <v>432</v>
      </c>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36 B85 B94 B96 B80:B81" xr:uid="{304CFD8D-DC10-44BF-A735-DF933EA107F7}"/>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3673259D-976B-4246-BCD5-5F410E8A5B6C}">
          <x14:formula1>
            <xm:f>Codes!$E$2:$E$4</xm:f>
          </x14:formula1>
          <xm:sqref>B102</xm:sqref>
        </x14:dataValidation>
        <x14:dataValidation type="list" allowBlank="1" showInputMessage="1" showErrorMessage="1" xr:uid="{7E1607C1-F6D0-4982-AF80-F5D425A59509}">
          <x14:formula1>
            <xm:f>Codes!$C$2:$C$6</xm:f>
          </x14:formula1>
          <xm:sqref>B28</xm:sqref>
        </x14:dataValidation>
        <x14:dataValidation type="list" allowBlank="1" showInputMessage="1" showErrorMessage="1" xr:uid="{8F0D70CC-7B79-412F-9475-7584FF9B8D44}">
          <x14:formula1>
            <xm:f>Codes!$B$2:$B$5</xm:f>
          </x14:formula1>
          <xm:sqref>B22</xm:sqref>
        </x14:dataValidation>
        <x14:dataValidation type="list" allowBlank="1" showInputMessage="1" showErrorMessage="1" xr:uid="{F442F748-A833-45DE-8561-850EEFA7FF2B}">
          <x14:formula1>
            <xm:f>Codes!$C$2:$C$5</xm:f>
          </x14:formula1>
          <xm:sqref>B83:B84 B31:B33 B39:B42 B45 B48:B50 B54:B64 B67:B73 B76:B79 B87:B93</xm:sqref>
        </x14:dataValidation>
        <x14:dataValidation type="list" allowBlank="1" showInputMessage="1" showErrorMessage="1" xr:uid="{1264ED1F-DDAA-4423-BBE2-36512007004C}">
          <x14:formula1>
            <xm:f>Codes!$A$2:$A$5</xm:f>
          </x14:formula1>
          <xm:sqref>B7:B10 B26:B27 B14:B18</xm:sqref>
        </x14:dataValidation>
        <x14:dataValidation type="list" allowBlank="1" showInputMessage="1" showErrorMessage="1" xr:uid="{5B881491-4E3B-4F94-8F78-8CDE2CDC7610}">
          <x14:formula1>
            <xm:f>Codes!$F$2:$F$7</xm:f>
          </x14:formula1>
          <xm:sqref>B99</xm:sqref>
        </x14:dataValidation>
        <x14:dataValidation type="list" allowBlank="1" showInputMessage="1" showErrorMessage="1" xr:uid="{BEB2CF15-D0D3-430C-B5D0-D468B0777628}">
          <x14:formula1>
            <xm:f>Codes!$G$2:$G$4</xm:f>
          </x14:formula1>
          <xm:sqref>B100</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FB153-9F78-40DF-AA54-A3C1670A69F2}">
  <sheetPr>
    <tabColor rgb="FF92D050"/>
  </sheetPr>
  <dimension ref="A1:C103"/>
  <sheetViews>
    <sheetView topLeftCell="A6" zoomScale="85" zoomScaleNormal="85" workbookViewId="0">
      <selection activeCell="B29" sqref="B29"/>
    </sheetView>
  </sheetViews>
  <sheetFormatPr defaultColWidth="11" defaultRowHeight="15.6" x14ac:dyDescent="0.3"/>
  <cols>
    <col min="1" max="1" width="116.8984375" customWidth="1"/>
    <col min="2" max="2" width="17.8984375" customWidth="1"/>
    <col min="3" max="3" width="103" customWidth="1"/>
  </cols>
  <sheetData>
    <row r="1" spans="1:3" x14ac:dyDescent="0.3">
      <c r="A1" s="3" t="s">
        <v>6</v>
      </c>
      <c r="B1" s="47" t="str">
        <f>Contents!B36</f>
        <v>Disorder policing to reduce crime: a systematic review</v>
      </c>
      <c r="C1" s="4"/>
    </row>
    <row r="2" spans="1:3" x14ac:dyDescent="0.3">
      <c r="A2" s="5" t="s">
        <v>531</v>
      </c>
      <c r="B2" s="47" t="str">
        <f>Contents!C36</f>
        <v>Braga et al (2019)</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33" t="s">
        <v>457</v>
      </c>
      <c r="C6" s="90" t="s">
        <v>458</v>
      </c>
    </row>
    <row r="7" spans="1:3" x14ac:dyDescent="0.3">
      <c r="A7" s="74" t="s">
        <v>459</v>
      </c>
      <c r="B7" s="89" t="s">
        <v>430</v>
      </c>
      <c r="C7" s="91" t="s">
        <v>964</v>
      </c>
    </row>
    <row r="8" spans="1:3" x14ac:dyDescent="0.3">
      <c r="A8" s="13" t="s">
        <v>361</v>
      </c>
      <c r="B8" s="89" t="s">
        <v>430</v>
      </c>
      <c r="C8" s="91" t="s">
        <v>965</v>
      </c>
    </row>
    <row r="9" spans="1:3" x14ac:dyDescent="0.3">
      <c r="A9" s="13" t="s">
        <v>362</v>
      </c>
      <c r="B9" s="89" t="s">
        <v>430</v>
      </c>
      <c r="C9" s="12" t="s">
        <v>966</v>
      </c>
    </row>
    <row r="10" spans="1:3" x14ac:dyDescent="0.3">
      <c r="A10" s="13" t="s">
        <v>363</v>
      </c>
      <c r="B10" s="89" t="s">
        <v>430</v>
      </c>
      <c r="C10" s="124" t="s">
        <v>958</v>
      </c>
    </row>
    <row r="11" spans="1:3" x14ac:dyDescent="0.3">
      <c r="A11" s="36" t="s">
        <v>461</v>
      </c>
      <c r="B11" s="34" t="str">
        <f>IF(AND(B7="Yes", B8="Yes", B9="Yes", B10="Yes"), "YES",
 IF(AND(B7="No", B8="No", B9="No", B10="No"), "NO",
 "PARTIALLY"))</f>
        <v>YES</v>
      </c>
      <c r="C11" s="92"/>
    </row>
    <row r="12" spans="1:3" x14ac:dyDescent="0.3">
      <c r="A12" s="15" t="s">
        <v>364</v>
      </c>
      <c r="B12" s="16"/>
      <c r="C12" s="16"/>
    </row>
    <row r="13" spans="1:3" x14ac:dyDescent="0.3">
      <c r="A13" s="17" t="s">
        <v>462</v>
      </c>
      <c r="B13" s="33" t="s">
        <v>457</v>
      </c>
      <c r="C13" s="33" t="s">
        <v>458</v>
      </c>
    </row>
    <row r="14" spans="1:3" x14ac:dyDescent="0.3">
      <c r="A14" s="18" t="s">
        <v>463</v>
      </c>
      <c r="B14" s="12" t="s">
        <v>430</v>
      </c>
      <c r="C14" s="91"/>
    </row>
    <row r="15" spans="1:3" x14ac:dyDescent="0.3">
      <c r="A15" s="18" t="s">
        <v>464</v>
      </c>
      <c r="B15" s="89" t="s">
        <v>430</v>
      </c>
      <c r="C15" s="12" t="s">
        <v>967</v>
      </c>
    </row>
    <row r="16" spans="1:3" ht="39.6" x14ac:dyDescent="0.3">
      <c r="A16" s="19" t="s">
        <v>465</v>
      </c>
      <c r="B16" s="89" t="s">
        <v>430</v>
      </c>
      <c r="C16" s="12" t="s">
        <v>968</v>
      </c>
    </row>
    <row r="17" spans="1:3" x14ac:dyDescent="0.3">
      <c r="A17" s="18" t="s">
        <v>466</v>
      </c>
      <c r="B17" s="89" t="s">
        <v>430</v>
      </c>
      <c r="C17" s="12" t="s">
        <v>969</v>
      </c>
    </row>
    <row r="18" spans="1:3" x14ac:dyDescent="0.3">
      <c r="A18" s="18" t="s">
        <v>467</v>
      </c>
      <c r="B18" s="89" t="s">
        <v>430</v>
      </c>
      <c r="C18" s="12" t="s">
        <v>970</v>
      </c>
    </row>
    <row r="19" spans="1:3" x14ac:dyDescent="0.3">
      <c r="A19" s="36" t="s">
        <v>468</v>
      </c>
      <c r="B19" s="34" t="str">
        <f>IF(AND(TRIM(B16)="Yes", TRIM(B17)="Yes"), "YES", IF(OR(TRIM(B16)="No", TRIM(B17)="No"), "NO", "PARTIALLY"))</f>
        <v>YES</v>
      </c>
      <c r="C19" s="127"/>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t="s">
        <v>971</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t="s">
        <v>457</v>
      </c>
      <c r="C25" s="33" t="s">
        <v>458</v>
      </c>
    </row>
    <row r="26" spans="1:3" x14ac:dyDescent="0.3">
      <c r="A26" s="74" t="s">
        <v>471</v>
      </c>
      <c r="B26" s="12" t="s">
        <v>430</v>
      </c>
      <c r="C26" s="12" t="s">
        <v>972</v>
      </c>
    </row>
    <row r="27" spans="1:3" x14ac:dyDescent="0.3">
      <c r="A27" s="13" t="s">
        <v>377</v>
      </c>
      <c r="B27" s="12" t="s">
        <v>430</v>
      </c>
      <c r="C27" s="12" t="s">
        <v>973</v>
      </c>
    </row>
    <row r="28" spans="1:3" x14ac:dyDescent="0.3">
      <c r="A28" s="13" t="s">
        <v>378</v>
      </c>
      <c r="B28" s="12" t="s">
        <v>447</v>
      </c>
      <c r="C28" s="12"/>
    </row>
    <row r="29" spans="1:3" x14ac:dyDescent="0.3">
      <c r="A29" s="36" t="s">
        <v>472</v>
      </c>
      <c r="B29" s="34" t="str">
        <f>IF(
    AND(TRIM(B26)="Yes", TRIM(B27)="Yes"),
    IF(
        OR(
            TRIM(B28)="Yes",
            TRIM(B28)="Not Applicable"
        ),
        "YES",
        IF(TRIM(B28)="", "PARTIALLY", "NO")
    ),
    IF(
        OR(
            AND(TRIM(B26)="Yes", TRIM(B27)="Partially"),
            AND(TRIM(B26)="Partially", TRIM(B27)="Yes")
        ),
        "PARTIALLY",
        "NO"
    )
)</f>
        <v>YES</v>
      </c>
      <c r="C29" s="14"/>
    </row>
    <row r="30" spans="1:3" x14ac:dyDescent="0.3">
      <c r="A30" s="15" t="s">
        <v>379</v>
      </c>
      <c r="B30" s="21" t="s">
        <v>457</v>
      </c>
      <c r="C30" s="21" t="s">
        <v>458</v>
      </c>
    </row>
    <row r="31" spans="1:3" x14ac:dyDescent="0.3">
      <c r="A31" s="75" t="s">
        <v>473</v>
      </c>
      <c r="B31" s="12" t="s">
        <v>430</v>
      </c>
      <c r="C31" s="12" t="s">
        <v>974</v>
      </c>
    </row>
    <row r="32" spans="1:3" x14ac:dyDescent="0.3">
      <c r="A32" s="38" t="s">
        <v>382</v>
      </c>
      <c r="B32" s="12" t="s">
        <v>430</v>
      </c>
      <c r="C32" s="12" t="s">
        <v>975</v>
      </c>
    </row>
    <row r="33" spans="1:3" ht="39.6" x14ac:dyDescent="0.3">
      <c r="A33" s="22" t="s">
        <v>474</v>
      </c>
      <c r="B33" s="12" t="s">
        <v>430</v>
      </c>
      <c r="C33" s="12" t="s">
        <v>976</v>
      </c>
    </row>
    <row r="34" spans="1:3" x14ac:dyDescent="0.3">
      <c r="A34" s="36" t="s">
        <v>475</v>
      </c>
      <c r="B34" s="14" t="str">
        <f>IF(AND(TRIM(B31)="Yes", TRIM(B32)="Yes", TRIM(B33)="Yes"),
    "YES",
    IF(OR(
        AND(TRIM(B31)="Yes", TRIM(B32)="Yes", TRIM(B33)="Partially"),
        AND(TRIM(B31)="Yes", TRIM(B33)="Yes")
    ),
    "PARTIALLY",
    "NO")
)</f>
        <v>YES</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High confidence</v>
      </c>
      <c r="C36" s="12"/>
    </row>
    <row r="37" spans="1:3" x14ac:dyDescent="0.3">
      <c r="A37" s="288" t="s">
        <v>477</v>
      </c>
      <c r="B37" s="288"/>
      <c r="C37" s="288"/>
    </row>
    <row r="38" spans="1:3" x14ac:dyDescent="0.3">
      <c r="A38" s="15" t="s">
        <v>389</v>
      </c>
      <c r="B38" s="21" t="s">
        <v>457</v>
      </c>
      <c r="C38" s="128" t="s">
        <v>458</v>
      </c>
    </row>
    <row r="39" spans="1:3" ht="31.2" x14ac:dyDescent="0.3">
      <c r="A39" s="74" t="s">
        <v>478</v>
      </c>
      <c r="B39" s="89" t="s">
        <v>430</v>
      </c>
      <c r="C39" s="51" t="s">
        <v>972</v>
      </c>
    </row>
    <row r="40" spans="1:3" x14ac:dyDescent="0.3">
      <c r="A40" s="74" t="s">
        <v>479</v>
      </c>
      <c r="B40" s="89" t="s">
        <v>430</v>
      </c>
      <c r="C40" s="12"/>
    </row>
    <row r="41" spans="1:3" x14ac:dyDescent="0.3">
      <c r="A41" s="74" t="s">
        <v>480</v>
      </c>
      <c r="B41" s="89" t="s">
        <v>430</v>
      </c>
      <c r="C41" s="51" t="s">
        <v>977</v>
      </c>
    </row>
    <row r="42" spans="1:3" x14ac:dyDescent="0.3">
      <c r="A42" s="74" t="s">
        <v>481</v>
      </c>
      <c r="B42" s="12" t="s">
        <v>430</v>
      </c>
      <c r="C42" s="124" t="s">
        <v>978</v>
      </c>
    </row>
    <row r="43" spans="1:3" x14ac:dyDescent="0.3">
      <c r="A43" s="76" t="s">
        <v>482</v>
      </c>
      <c r="B43" s="14" t="str">
        <f>IF(OR(B39="Not applicable", B40="Not applicable", B41="Not applicable", B42="Not applicable"), "NOT APPLICABLE",
 IF(AND(B39="Yes", B40="Yes", B41="Yes", B42="Yes"), "YES",
  IF(AND(B39="Yes", B42="Yes"), "PARTIALLY",
   "NO")))</f>
        <v>YES</v>
      </c>
      <c r="C43" s="14"/>
    </row>
    <row r="44" spans="1:3" ht="15.6" customHeight="1" x14ac:dyDescent="0.3">
      <c r="A44" s="289" t="s">
        <v>395</v>
      </c>
      <c r="B44" s="21" t="s">
        <v>457</v>
      </c>
      <c r="C44" s="21" t="s">
        <v>458</v>
      </c>
    </row>
    <row r="45" spans="1:3" x14ac:dyDescent="0.3">
      <c r="A45" s="289"/>
      <c r="B45" s="54" t="s">
        <v>430</v>
      </c>
      <c r="C45" s="54"/>
    </row>
    <row r="46" spans="1:3" x14ac:dyDescent="0.3">
      <c r="A46" s="36" t="s">
        <v>483</v>
      </c>
      <c r="B46" s="34" t="str">
        <f>IF(AND(B45="Yes"), "YES",
 IF(AND(B45="Can't tell"), "CAN'T TELL",
 "NO"))</f>
        <v>YES</v>
      </c>
      <c r="C46" s="14"/>
    </row>
    <row r="47" spans="1:3" x14ac:dyDescent="0.3">
      <c r="A47" s="24" t="s">
        <v>398</v>
      </c>
      <c r="B47" s="31" t="s">
        <v>457</v>
      </c>
      <c r="C47" s="31" t="s">
        <v>458</v>
      </c>
    </row>
    <row r="48" spans="1:3" ht="26.4" x14ac:dyDescent="0.3">
      <c r="A48" s="77" t="s">
        <v>484</v>
      </c>
      <c r="B48" s="12" t="s">
        <v>430</v>
      </c>
      <c r="C48" t="s">
        <v>979</v>
      </c>
    </row>
    <row r="49" spans="1:3" ht="26.4" x14ac:dyDescent="0.3">
      <c r="A49" s="78" t="s">
        <v>485</v>
      </c>
      <c r="B49" s="12" t="s">
        <v>430</v>
      </c>
      <c r="C49" t="s">
        <v>980</v>
      </c>
    </row>
    <row r="50" spans="1:3" x14ac:dyDescent="0.3">
      <c r="A50" s="78" t="s">
        <v>486</v>
      </c>
      <c r="B50" s="12" t="s">
        <v>430</v>
      </c>
      <c r="C50" t="s">
        <v>618</v>
      </c>
    </row>
    <row r="51" spans="1:3" x14ac:dyDescent="0.3">
      <c r="A51" s="36" t="s">
        <v>487</v>
      </c>
      <c r="B51" s="34" t="str">
        <f>IF(AND(B48="Not applicable", B49="Not applicable", B50="Not applicable"),
   "NOT APPLICABLE",
   IF(AND(B48="Yes", B49="Yes", OR(B50="Yes", B50="Not applicable")),
      "YES",
      IF(B48="Yes",
         "PARTIALLY",
         "NO")))</f>
        <v>YES</v>
      </c>
      <c r="C51" s="14"/>
    </row>
    <row r="52" spans="1:3" ht="34.200000000000003" customHeight="1" x14ac:dyDescent="0.3">
      <c r="A52" s="26" t="s">
        <v>812</v>
      </c>
      <c r="B52" s="21"/>
      <c r="C52" s="21"/>
    </row>
    <row r="53" spans="1:3" x14ac:dyDescent="0.3">
      <c r="A53" s="79" t="s">
        <v>813</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t="s">
        <v>430</v>
      </c>
      <c r="C58" t="s">
        <v>981</v>
      </c>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t="s">
        <v>430</v>
      </c>
      <c r="C69" t="s">
        <v>733</v>
      </c>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Appropriate weights</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2" t="s">
        <v>430</v>
      </c>
      <c r="C79" s="12"/>
    </row>
    <row r="80" spans="1:3" x14ac:dyDescent="0.3">
      <c r="A80" s="43" t="s">
        <v>514</v>
      </c>
      <c r="B80" s="14" t="str">
        <f>IF(OR(B79="Not applicable",B79="YES"),
   "Not applicable",
   IF(B76="Yes",
      "Unit of analysis errors addressed",
      IF(OR(B77="Yes", B78="Yes"),
         "Unit of analysis errors not addressed",
         "Can't tell")))</f>
        <v>Not applicable</v>
      </c>
      <c r="C80" s="14" t="s">
        <v>897</v>
      </c>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YES</v>
      </c>
      <c r="C81" s="14"/>
    </row>
    <row r="82" spans="1:3" x14ac:dyDescent="0.3">
      <c r="A82" s="15" t="s">
        <v>408</v>
      </c>
      <c r="B82" s="21" t="s">
        <v>457</v>
      </c>
      <c r="C82" s="21" t="s">
        <v>458</v>
      </c>
    </row>
    <row r="83" spans="1:3" ht="26.4" x14ac:dyDescent="0.3">
      <c r="A83" s="78" t="s">
        <v>516</v>
      </c>
      <c r="B83" s="12" t="s">
        <v>430</v>
      </c>
      <c r="C83" s="12"/>
    </row>
    <row r="84" spans="1:3" x14ac:dyDescent="0.3">
      <c r="A84" s="78" t="s">
        <v>517</v>
      </c>
      <c r="B84" s="12" t="s">
        <v>430</v>
      </c>
      <c r="C84" s="52" t="s">
        <v>982</v>
      </c>
    </row>
    <row r="85" spans="1:3" x14ac:dyDescent="0.3">
      <c r="A85" s="81" t="s">
        <v>518</v>
      </c>
      <c r="B85" s="14" t="str">
        <f>IF(OR(B83="Not applicable", B84="Not applicable"),
   "NOT APPLICABLE",
   IF(AND(B83="Yes", B84="Yes"),
      "YES",
      IF(OR(B83="Yes", B84="Yes", B83="Partially", B84="Partially"),
         "PARTIALLY",
         "NO")))</f>
        <v>YES</v>
      </c>
      <c r="C85" s="14"/>
    </row>
    <row r="86" spans="1:3" x14ac:dyDescent="0.3">
      <c r="A86" s="29" t="s">
        <v>412</v>
      </c>
      <c r="B86" s="21" t="s">
        <v>457</v>
      </c>
      <c r="C86" s="21" t="s">
        <v>458</v>
      </c>
    </row>
    <row r="87" spans="1:3" x14ac:dyDescent="0.3">
      <c r="A87" s="74" t="s">
        <v>519</v>
      </c>
      <c r="B87" s="12" t="s">
        <v>430</v>
      </c>
      <c r="C87" s="51"/>
    </row>
    <row r="88" spans="1:3" x14ac:dyDescent="0.3">
      <c r="A88" s="74" t="s">
        <v>520</v>
      </c>
      <c r="B88" s="12" t="s">
        <v>430</v>
      </c>
      <c r="C88" s="12"/>
    </row>
    <row r="89" spans="1:3" x14ac:dyDescent="0.3">
      <c r="A89" s="28" t="s">
        <v>521</v>
      </c>
      <c r="B89" s="12"/>
      <c r="C89" s="12"/>
    </row>
    <row r="90" spans="1:3" x14ac:dyDescent="0.3">
      <c r="A90" s="28" t="s">
        <v>522</v>
      </c>
      <c r="B90" s="12"/>
      <c r="C90" s="12"/>
    </row>
    <row r="91" spans="1:3" x14ac:dyDescent="0.3">
      <c r="A91" s="28" t="s">
        <v>523</v>
      </c>
      <c r="B91" s="12" t="s">
        <v>430</v>
      </c>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YES</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High confidence</v>
      </c>
      <c r="C96" s="12"/>
    </row>
    <row r="97" spans="1:3" x14ac:dyDescent="0.3">
      <c r="A97" s="288" t="s">
        <v>527</v>
      </c>
      <c r="B97" s="288"/>
      <c r="C97" s="288"/>
    </row>
    <row r="98" spans="1:3" x14ac:dyDescent="0.3">
      <c r="A98" s="85" t="s">
        <v>586</v>
      </c>
      <c r="B98" s="32" t="s">
        <v>457</v>
      </c>
      <c r="C98" s="32" t="s">
        <v>458</v>
      </c>
    </row>
    <row r="99" spans="1:3" x14ac:dyDescent="0.3">
      <c r="A99" s="15" t="s">
        <v>418</v>
      </c>
      <c r="B99" s="83" t="s">
        <v>450</v>
      </c>
      <c r="C99" s="83"/>
    </row>
    <row r="100" spans="1:3" x14ac:dyDescent="0.3">
      <c r="A100" s="15" t="s">
        <v>419</v>
      </c>
      <c r="B100" s="83"/>
      <c r="C100" s="83"/>
    </row>
    <row r="101" spans="1:3" ht="15.6" customHeight="1" x14ac:dyDescent="0.3">
      <c r="A101" s="85" t="s">
        <v>421</v>
      </c>
      <c r="B101" s="32" t="s">
        <v>457</v>
      </c>
      <c r="C101" s="32" t="s">
        <v>458</v>
      </c>
    </row>
    <row r="102" spans="1:3" ht="46.8" x14ac:dyDescent="0.3">
      <c r="A102" s="82" t="s">
        <v>566</v>
      </c>
      <c r="B102" s="56" t="s">
        <v>443</v>
      </c>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36 B85 B94 B96 B80:B81" xr:uid="{9866841D-C348-4B7C-A8FD-8D76A353C8AD}"/>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41024580-D96B-49DE-9BAE-F22B9C501A0F}">
          <x14:formula1>
            <xm:f>Codes!$G$2:$G$4</xm:f>
          </x14:formula1>
          <xm:sqref>B100</xm:sqref>
        </x14:dataValidation>
        <x14:dataValidation type="list" allowBlank="1" showInputMessage="1" showErrorMessage="1" xr:uid="{49AD8969-2E1F-489C-BF2F-24563946D796}">
          <x14:formula1>
            <xm:f>Codes!$F$2:$F$7</xm:f>
          </x14:formula1>
          <xm:sqref>B99</xm:sqref>
        </x14:dataValidation>
        <x14:dataValidation type="list" allowBlank="1" showInputMessage="1" showErrorMessage="1" xr:uid="{3FDC1130-71AB-4B66-979A-3643C799830A}">
          <x14:formula1>
            <xm:f>Codes!$A$2:$A$5</xm:f>
          </x14:formula1>
          <xm:sqref>B7:B10 B26:B27 B14:B18</xm:sqref>
        </x14:dataValidation>
        <x14:dataValidation type="list" allowBlank="1" showInputMessage="1" showErrorMessage="1" xr:uid="{66FFC4C1-ED85-4607-8A3C-12557552BFD7}">
          <x14:formula1>
            <xm:f>Codes!$C$2:$C$5</xm:f>
          </x14:formula1>
          <xm:sqref>B83:B84 B31:B33 B39:B42 B45 B48:B50 B54:B64 B67:B73 B76:B79 B87:B93</xm:sqref>
        </x14:dataValidation>
        <x14:dataValidation type="list" allowBlank="1" showInputMessage="1" showErrorMessage="1" xr:uid="{B0DFC47E-2B13-4C6E-A4C1-60E5A147BF25}">
          <x14:formula1>
            <xm:f>Codes!$B$2:$B$5</xm:f>
          </x14:formula1>
          <xm:sqref>B22</xm:sqref>
        </x14:dataValidation>
        <x14:dataValidation type="list" allowBlank="1" showInputMessage="1" showErrorMessage="1" xr:uid="{3071461B-938C-48FE-867A-638382CE3361}">
          <x14:formula1>
            <xm:f>Codes!$C$2:$C$6</xm:f>
          </x14:formula1>
          <xm:sqref>B28</xm:sqref>
        </x14:dataValidation>
        <x14:dataValidation type="list" allowBlank="1" showInputMessage="1" showErrorMessage="1" xr:uid="{3C5A7E49-0367-4244-9170-481C9F4CEBF8}">
          <x14:formula1>
            <xm:f>Codes!$E$2:$E$4</xm:f>
          </x14:formula1>
          <xm:sqref>B102</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1619-1FC7-4579-9856-9748A278F018}">
  <sheetPr>
    <tabColor rgb="FF92D050"/>
  </sheetPr>
  <dimension ref="A1:C103"/>
  <sheetViews>
    <sheetView topLeftCell="B83" zoomScale="85" zoomScaleNormal="85" workbookViewId="0">
      <selection activeCell="A103" sqref="A103:C103"/>
    </sheetView>
  </sheetViews>
  <sheetFormatPr defaultColWidth="11" defaultRowHeight="15.6" x14ac:dyDescent="0.3"/>
  <cols>
    <col min="1" max="1" width="116.8984375" customWidth="1"/>
    <col min="2" max="2" width="17.8984375" customWidth="1"/>
    <col min="3" max="3" width="103" customWidth="1"/>
  </cols>
  <sheetData>
    <row r="1" spans="1:3" x14ac:dyDescent="0.3">
      <c r="A1" s="3" t="s">
        <v>6</v>
      </c>
      <c r="B1" s="47" t="str">
        <f>Contents!B37</f>
        <v>¿Qué funciona para reducir homicidios en América Latina y el Caribe?</v>
      </c>
      <c r="C1" s="4"/>
    </row>
    <row r="2" spans="1:3" x14ac:dyDescent="0.3">
      <c r="A2" s="5" t="s">
        <v>531</v>
      </c>
      <c r="B2" s="47" t="str">
        <f>Contents!C37</f>
        <v>Cano et al (2024)</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33" t="s">
        <v>457</v>
      </c>
      <c r="C6" s="90" t="s">
        <v>458</v>
      </c>
    </row>
    <row r="7" spans="1:3" x14ac:dyDescent="0.3">
      <c r="A7" s="74" t="s">
        <v>459</v>
      </c>
      <c r="B7" s="89" t="s">
        <v>430</v>
      </c>
      <c r="C7" s="91" t="s">
        <v>983</v>
      </c>
    </row>
    <row r="8" spans="1:3" x14ac:dyDescent="0.3">
      <c r="A8" s="13" t="s">
        <v>361</v>
      </c>
      <c r="B8" s="89" t="s">
        <v>430</v>
      </c>
      <c r="C8" t="s">
        <v>984</v>
      </c>
    </row>
    <row r="9" spans="1:3" x14ac:dyDescent="0.3">
      <c r="A9" s="13" t="s">
        <v>362</v>
      </c>
      <c r="B9" s="89" t="s">
        <v>430</v>
      </c>
      <c r="C9" s="12" t="s">
        <v>985</v>
      </c>
    </row>
    <row r="10" spans="1:3" x14ac:dyDescent="0.3">
      <c r="A10" s="13" t="s">
        <v>363</v>
      </c>
      <c r="B10" s="89" t="s">
        <v>430</v>
      </c>
      <c r="C10" s="124" t="s">
        <v>986</v>
      </c>
    </row>
    <row r="11" spans="1:3" x14ac:dyDescent="0.3">
      <c r="A11" s="36" t="s">
        <v>461</v>
      </c>
      <c r="B11" s="34" t="str">
        <f>IF(AND(B7="Yes", B8="Yes", B9="Yes", B10="Yes"), "YES",
 IF(AND(B7="No", B8="No", B9="No", B10="No"), "NO",
 "PARTIALLY"))</f>
        <v>YES</v>
      </c>
      <c r="C11" s="92"/>
    </row>
    <row r="12" spans="1:3" x14ac:dyDescent="0.3">
      <c r="A12" s="15" t="s">
        <v>364</v>
      </c>
      <c r="B12" s="16"/>
      <c r="C12" s="16"/>
    </row>
    <row r="13" spans="1:3" x14ac:dyDescent="0.3">
      <c r="A13" s="17" t="s">
        <v>462</v>
      </c>
      <c r="B13" s="33" t="s">
        <v>457</v>
      </c>
      <c r="C13" s="33" t="s">
        <v>458</v>
      </c>
    </row>
    <row r="14" spans="1:3" x14ac:dyDescent="0.3">
      <c r="A14" s="18" t="s">
        <v>463</v>
      </c>
      <c r="B14" s="12" t="s">
        <v>441</v>
      </c>
      <c r="C14" t="s">
        <v>987</v>
      </c>
    </row>
    <row r="15" spans="1:3" x14ac:dyDescent="0.3">
      <c r="A15" s="18" t="s">
        <v>464</v>
      </c>
      <c r="B15" s="89" t="s">
        <v>430</v>
      </c>
      <c r="C15" t="s">
        <v>988</v>
      </c>
    </row>
    <row r="16" spans="1:3" ht="39.6" x14ac:dyDescent="0.3">
      <c r="A16" s="19" t="s">
        <v>465</v>
      </c>
      <c r="B16" s="89" t="s">
        <v>430</v>
      </c>
      <c r="C16" s="51" t="s">
        <v>989</v>
      </c>
    </row>
    <row r="17" spans="1:3" x14ac:dyDescent="0.3">
      <c r="A17" s="18" t="s">
        <v>466</v>
      </c>
      <c r="B17" s="89" t="s">
        <v>430</v>
      </c>
      <c r="C17" t="s">
        <v>990</v>
      </c>
    </row>
    <row r="18" spans="1:3" x14ac:dyDescent="0.3">
      <c r="A18" s="18" t="s">
        <v>467</v>
      </c>
      <c r="B18" s="89" t="s">
        <v>430</v>
      </c>
      <c r="C18" s="12" t="s">
        <v>991</v>
      </c>
    </row>
    <row r="19" spans="1:3" x14ac:dyDescent="0.3">
      <c r="A19" s="36" t="s">
        <v>468</v>
      </c>
      <c r="B19" s="34" t="str">
        <f>IF(AND(TRIM(B16)="Yes", TRIM(B17)="Yes"), "YES", IF(OR(TRIM(B16)="No", TRIM(B17)="No"), "NO", "PARTIALLY"))</f>
        <v>YES</v>
      </c>
      <c r="C19" s="127"/>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t="s">
        <v>992</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t="s">
        <v>457</v>
      </c>
      <c r="C25" s="33" t="s">
        <v>458</v>
      </c>
    </row>
    <row r="26" spans="1:3" x14ac:dyDescent="0.3">
      <c r="A26" s="74" t="s">
        <v>471</v>
      </c>
      <c r="B26" s="12" t="s">
        <v>435</v>
      </c>
      <c r="C26" s="12" t="s">
        <v>993</v>
      </c>
    </row>
    <row r="27" spans="1:3" x14ac:dyDescent="0.3">
      <c r="A27" s="13" t="s">
        <v>377</v>
      </c>
      <c r="B27" s="12" t="s">
        <v>430</v>
      </c>
      <c r="C27" s="12"/>
    </row>
    <row r="28" spans="1:3" x14ac:dyDescent="0.3">
      <c r="A28" s="13" t="s">
        <v>378</v>
      </c>
      <c r="B28" s="12" t="s">
        <v>441</v>
      </c>
      <c r="C28" s="12"/>
    </row>
    <row r="29" spans="1:3" x14ac:dyDescent="0.3">
      <c r="A29" s="36" t="s">
        <v>472</v>
      </c>
      <c r="B29" s="129" t="str">
        <f>IF(
    AND(TRIM(B26)="Yes", TRIM(B27)="Yes", OR(TRIM(B28)="Yes", TRIM(B28)="Not Applicable")),
    "YES",
    IF(
        AND(TRIM(B26)="Yes", TRIM(B27)="Yes"),
        "PARTIALLY",
        "NO"
    )
)</f>
        <v>NO</v>
      </c>
      <c r="C29" s="87" t="s">
        <v>592</v>
      </c>
    </row>
    <row r="30" spans="1:3" x14ac:dyDescent="0.3">
      <c r="A30" s="15" t="s">
        <v>379</v>
      </c>
      <c r="B30" s="21" t="s">
        <v>457</v>
      </c>
      <c r="C30" s="21" t="s">
        <v>458</v>
      </c>
    </row>
    <row r="31" spans="1:3" x14ac:dyDescent="0.3">
      <c r="A31" s="75" t="s">
        <v>473</v>
      </c>
      <c r="B31" s="12"/>
      <c r="C31" s="12"/>
    </row>
    <row r="32" spans="1:3" x14ac:dyDescent="0.3">
      <c r="A32" s="38" t="s">
        <v>382</v>
      </c>
      <c r="B32" s="12"/>
      <c r="C32" s="12"/>
    </row>
    <row r="33" spans="1:3" ht="39.6" x14ac:dyDescent="0.3">
      <c r="A33" s="22" t="s">
        <v>474</v>
      </c>
      <c r="B33" s="12"/>
      <c r="C33" s="12"/>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128" t="s">
        <v>458</v>
      </c>
    </row>
    <row r="39" spans="1:3" x14ac:dyDescent="0.3">
      <c r="A39" s="74" t="s">
        <v>478</v>
      </c>
      <c r="B39" s="89"/>
      <c r="C39" s="51"/>
    </row>
    <row r="40" spans="1:3" x14ac:dyDescent="0.3">
      <c r="A40" s="74" t="s">
        <v>479</v>
      </c>
      <c r="B40" s="89"/>
      <c r="C40" s="12"/>
    </row>
    <row r="41" spans="1:3" x14ac:dyDescent="0.3">
      <c r="A41" s="74" t="s">
        <v>480</v>
      </c>
      <c r="B41" s="89"/>
      <c r="C41" s="51"/>
    </row>
    <row r="42" spans="1:3" x14ac:dyDescent="0.3">
      <c r="A42" s="74" t="s">
        <v>481</v>
      </c>
      <c r="B42" s="12"/>
      <c r="C42" s="124"/>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12"/>
    </row>
    <row r="49" spans="1:3" ht="26.4" x14ac:dyDescent="0.3">
      <c r="A49" s="78" t="s">
        <v>485</v>
      </c>
      <c r="B49" s="12"/>
    </row>
    <row r="50" spans="1:3" x14ac:dyDescent="0.3">
      <c r="A50" s="78" t="s">
        <v>486</v>
      </c>
      <c r="B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812</v>
      </c>
      <c r="B52" s="21"/>
      <c r="C52" s="21"/>
    </row>
    <row r="53" spans="1:3" x14ac:dyDescent="0.3">
      <c r="A53" s="79" t="s">
        <v>813</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Can't tell</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2" t="s">
        <v>430</v>
      </c>
      <c r="C79" s="12"/>
    </row>
    <row r="80" spans="1:3" x14ac:dyDescent="0.3">
      <c r="A80" s="43" t="s">
        <v>514</v>
      </c>
      <c r="B80" s="14" t="str">
        <f>IF(OR(B79="Not applicable",B79="YES"),
   "Not applicable",
   IF(B76="Yes",
      "Unit of analysis errors addressed",
      IF(OR(B77="Yes", B78="Yes"),
         "Unit of analysis errors not addressed",
         "Can't tell")))</f>
        <v>Not applicable</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t="s">
        <v>430</v>
      </c>
      <c r="C83" s="12"/>
    </row>
    <row r="84" spans="1:3" x14ac:dyDescent="0.3">
      <c r="A84" s="78" t="s">
        <v>517</v>
      </c>
      <c r="B84" s="12" t="s">
        <v>430</v>
      </c>
      <c r="C84" s="52"/>
    </row>
    <row r="85" spans="1:3" x14ac:dyDescent="0.3">
      <c r="A85" s="81" t="s">
        <v>518</v>
      </c>
      <c r="B85" s="14" t="str">
        <f>IF(OR(B83="Not applicable", B84="Not applicable"),
   "NOT APPLICABLE",
   IF(AND(B83="Yes", B84="Yes"),
      "YES",
      IF(OR(B83="Yes", B84="Yes", B83="Partially", B84="Partially"),
         "PARTIALLY",
         "NO")))</f>
        <v>YES</v>
      </c>
      <c r="C85" s="14"/>
    </row>
    <row r="86" spans="1:3" x14ac:dyDescent="0.3">
      <c r="A86" s="29" t="s">
        <v>412</v>
      </c>
      <c r="B86" s="21" t="s">
        <v>457</v>
      </c>
      <c r="C86" s="21" t="s">
        <v>458</v>
      </c>
    </row>
    <row r="87" spans="1:3" x14ac:dyDescent="0.3">
      <c r="A87" s="74" t="s">
        <v>519</v>
      </c>
      <c r="B87" s="12" t="s">
        <v>430</v>
      </c>
      <c r="C87" s="51"/>
    </row>
    <row r="88" spans="1:3" x14ac:dyDescent="0.3">
      <c r="A88" s="74" t="s">
        <v>520</v>
      </c>
      <c r="B88" s="12" t="s">
        <v>430</v>
      </c>
      <c r="C88" s="12"/>
    </row>
    <row r="89" spans="1:3" x14ac:dyDescent="0.3">
      <c r="A89" s="28" t="s">
        <v>521</v>
      </c>
      <c r="B89" s="12"/>
      <c r="C89" s="12"/>
    </row>
    <row r="90" spans="1:3" x14ac:dyDescent="0.3">
      <c r="A90" s="28" t="s">
        <v>522</v>
      </c>
      <c r="B90" s="12"/>
      <c r="C90" s="12"/>
    </row>
    <row r="91" spans="1:3" x14ac:dyDescent="0.3">
      <c r="A91" s="28" t="s">
        <v>523</v>
      </c>
      <c r="B91" s="12" t="s">
        <v>430</v>
      </c>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YES</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12"/>
    </row>
    <row r="97" spans="1:3" x14ac:dyDescent="0.3">
      <c r="A97" s="288" t="s">
        <v>527</v>
      </c>
      <c r="B97" s="288"/>
      <c r="C97" s="288"/>
    </row>
    <row r="98" spans="1:3" x14ac:dyDescent="0.3">
      <c r="A98" s="85" t="s">
        <v>586</v>
      </c>
      <c r="B98" s="32" t="s">
        <v>457</v>
      </c>
      <c r="C98" s="32" t="s">
        <v>458</v>
      </c>
    </row>
    <row r="99" spans="1:3" x14ac:dyDescent="0.3">
      <c r="A99" s="15" t="s">
        <v>418</v>
      </c>
      <c r="B99" s="83" t="s">
        <v>450</v>
      </c>
      <c r="C99" s="83"/>
    </row>
    <row r="100" spans="1:3" x14ac:dyDescent="0.3">
      <c r="A100" s="15" t="s">
        <v>419</v>
      </c>
      <c r="B100" s="83"/>
      <c r="C100" s="83"/>
    </row>
    <row r="101" spans="1:3" ht="15.6" customHeight="1" x14ac:dyDescent="0.3">
      <c r="A101" s="85" t="s">
        <v>421</v>
      </c>
      <c r="B101" s="32" t="s">
        <v>457</v>
      </c>
      <c r="C101" s="32" t="s">
        <v>458</v>
      </c>
    </row>
    <row r="102" spans="1:3" ht="46.8" x14ac:dyDescent="0.3">
      <c r="A102" s="82" t="s">
        <v>566</v>
      </c>
      <c r="B102" s="56" t="s">
        <v>432</v>
      </c>
      <c r="C102" s="54" t="s">
        <v>994</v>
      </c>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36 B85 B94 B96 B80:B81" xr:uid="{70123963-1980-4744-992A-AFAF5565F5CD}"/>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69F5B4C5-4843-4747-81CE-A9680D0114F1}">
          <x14:formula1>
            <xm:f>Codes!$E$2:$E$4</xm:f>
          </x14:formula1>
          <xm:sqref>B102</xm:sqref>
        </x14:dataValidation>
        <x14:dataValidation type="list" allowBlank="1" showInputMessage="1" showErrorMessage="1" xr:uid="{7CC8CDCE-3C54-447E-A175-C7CC70E5C388}">
          <x14:formula1>
            <xm:f>Codes!$C$2:$C$6</xm:f>
          </x14:formula1>
          <xm:sqref>B28</xm:sqref>
        </x14:dataValidation>
        <x14:dataValidation type="list" allowBlank="1" showInputMessage="1" showErrorMessage="1" xr:uid="{1C331C5D-657C-4116-8C8C-967348D94354}">
          <x14:formula1>
            <xm:f>Codes!$B$2:$B$5</xm:f>
          </x14:formula1>
          <xm:sqref>B22</xm:sqref>
        </x14:dataValidation>
        <x14:dataValidation type="list" allowBlank="1" showInputMessage="1" showErrorMessage="1" xr:uid="{8E426E8D-8769-4691-8484-4F573453F86A}">
          <x14:formula1>
            <xm:f>Codes!$C$2:$C$5</xm:f>
          </x14:formula1>
          <xm:sqref>B83:B84 B31:B33 B39:B42 B45 B48:B50 B54:B64 B67:B73 B76:B79 B87:B93</xm:sqref>
        </x14:dataValidation>
        <x14:dataValidation type="list" allowBlank="1" showInputMessage="1" showErrorMessage="1" xr:uid="{93402FDD-8B18-41CA-8ABE-B4370FC959FB}">
          <x14:formula1>
            <xm:f>Codes!$A$2:$A$5</xm:f>
          </x14:formula1>
          <xm:sqref>B7:B10 B26:B27 B14:B18</xm:sqref>
        </x14:dataValidation>
        <x14:dataValidation type="list" allowBlank="1" showInputMessage="1" showErrorMessage="1" xr:uid="{34A89442-E550-4CB7-BA66-7C9C214981F3}">
          <x14:formula1>
            <xm:f>Codes!$F$2:$F$7</xm:f>
          </x14:formula1>
          <xm:sqref>B99</xm:sqref>
        </x14:dataValidation>
        <x14:dataValidation type="list" allowBlank="1" showInputMessage="1" showErrorMessage="1" xr:uid="{7FF7D821-396F-4228-A00D-4DD8DCFC7986}">
          <x14:formula1>
            <xm:f>Codes!$G$2:$G$4</xm:f>
          </x14:formula1>
          <xm:sqref>B100</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57491-C746-4B64-AF51-E7EF4A4997EE}">
  <sheetPr>
    <tabColor rgb="FF92D050"/>
  </sheetPr>
  <dimension ref="A1:C103"/>
  <sheetViews>
    <sheetView topLeftCell="A6" zoomScale="85" zoomScaleNormal="85" workbookViewId="0">
      <selection activeCell="B29" sqref="B29"/>
    </sheetView>
  </sheetViews>
  <sheetFormatPr defaultColWidth="11" defaultRowHeight="15.6" x14ac:dyDescent="0.3"/>
  <cols>
    <col min="1" max="1" width="116.8984375" customWidth="1"/>
    <col min="2" max="2" width="17.8984375" customWidth="1"/>
    <col min="3" max="3" width="103" customWidth="1"/>
  </cols>
  <sheetData>
    <row r="1" spans="1:3" x14ac:dyDescent="0.3">
      <c r="A1" s="3" t="s">
        <v>6</v>
      </c>
      <c r="B1" s="47" t="str">
        <f>Contents!B40</f>
        <v>Less Debate, More Analysis: A Meta-Analysis of Literature on Broken Windows Policing</v>
      </c>
      <c r="C1" s="4"/>
    </row>
    <row r="2" spans="1:3" x14ac:dyDescent="0.3">
      <c r="A2" s="5" t="s">
        <v>531</v>
      </c>
      <c r="B2" s="47" t="str">
        <f>Contents!C40</f>
        <v>Distler, M. R. (2011)</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90" t="s">
        <v>457</v>
      </c>
      <c r="C6" s="90" t="s">
        <v>458</v>
      </c>
    </row>
    <row r="7" spans="1:3" ht="31.2" x14ac:dyDescent="0.3">
      <c r="A7" s="132" t="s">
        <v>459</v>
      </c>
      <c r="B7" s="12" t="s">
        <v>430</v>
      </c>
      <c r="C7" s="51" t="s">
        <v>995</v>
      </c>
    </row>
    <row r="8" spans="1:3" x14ac:dyDescent="0.3">
      <c r="A8" s="133" t="s">
        <v>361</v>
      </c>
      <c r="B8" s="12" t="s">
        <v>430</v>
      </c>
      <c r="C8" s="12" t="s">
        <v>996</v>
      </c>
    </row>
    <row r="9" spans="1:3" x14ac:dyDescent="0.3">
      <c r="A9" s="133" t="s">
        <v>362</v>
      </c>
      <c r="B9" s="12" t="s">
        <v>430</v>
      </c>
      <c r="C9" s="12" t="s">
        <v>997</v>
      </c>
    </row>
    <row r="10" spans="1:3" x14ac:dyDescent="0.3">
      <c r="A10" s="133" t="s">
        <v>363</v>
      </c>
      <c r="B10" s="12" t="s">
        <v>430</v>
      </c>
      <c r="C10" s="12" t="s">
        <v>998</v>
      </c>
    </row>
    <row r="11" spans="1:3" x14ac:dyDescent="0.3">
      <c r="A11" s="134" t="s">
        <v>461</v>
      </c>
      <c r="B11" s="34" t="str">
        <f>IF(AND(B7="Yes", B8="Yes", B9="Yes", B10="Yes"), "YES",
 IF(AND(B7="No", B8="No", B9="No", B10="No"), "NO",
 "PARTIALLY"))</f>
        <v>YES</v>
      </c>
      <c r="C11" s="14"/>
    </row>
    <row r="12" spans="1:3" x14ac:dyDescent="0.3">
      <c r="A12" s="135" t="s">
        <v>364</v>
      </c>
      <c r="B12" s="16"/>
      <c r="C12" s="16"/>
    </row>
    <row r="13" spans="1:3" x14ac:dyDescent="0.3">
      <c r="A13" s="136" t="s">
        <v>462</v>
      </c>
      <c r="B13" s="33" t="s">
        <v>457</v>
      </c>
      <c r="C13" s="33" t="s">
        <v>458</v>
      </c>
    </row>
    <row r="14" spans="1:3" x14ac:dyDescent="0.3">
      <c r="A14" s="130" t="s">
        <v>463</v>
      </c>
      <c r="B14" s="12" t="s">
        <v>441</v>
      </c>
      <c r="C14" s="12" t="s">
        <v>999</v>
      </c>
    </row>
    <row r="15" spans="1:3" x14ac:dyDescent="0.3">
      <c r="A15" s="130" t="s">
        <v>464</v>
      </c>
      <c r="B15" s="12" t="s">
        <v>430</v>
      </c>
      <c r="C15" s="12" t="s">
        <v>1000</v>
      </c>
    </row>
    <row r="16" spans="1:3" ht="39.6" x14ac:dyDescent="0.3">
      <c r="A16" s="131" t="s">
        <v>465</v>
      </c>
      <c r="B16" s="12" t="s">
        <v>430</v>
      </c>
      <c r="C16" s="12" t="s">
        <v>1001</v>
      </c>
    </row>
    <row r="17" spans="1:3" x14ac:dyDescent="0.3">
      <c r="A17" s="130" t="s">
        <v>466</v>
      </c>
      <c r="B17" s="12" t="s">
        <v>441</v>
      </c>
      <c r="C17" s="12" t="s">
        <v>990</v>
      </c>
    </row>
    <row r="18" spans="1:3" x14ac:dyDescent="0.3">
      <c r="A18" s="130" t="s">
        <v>467</v>
      </c>
      <c r="B18" s="12" t="s">
        <v>441</v>
      </c>
      <c r="C18" s="12"/>
    </row>
    <row r="19" spans="1:3" x14ac:dyDescent="0.3">
      <c r="A19" s="36" t="s">
        <v>468</v>
      </c>
      <c r="B19" s="139" t="str">
        <f>IF(AND(TRIM(B16)="Yes", TRIM(B17)="Yes"), "YES", IF(OR(TRIM(B16)="No", TRIM(B17)="No"), "NO", "PARTIALLY"))</f>
        <v>NO</v>
      </c>
      <c r="C19" s="139" t="s">
        <v>592</v>
      </c>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row>
    <row r="23" spans="1:3" x14ac:dyDescent="0.3">
      <c r="A23" s="36" t="s">
        <v>470</v>
      </c>
      <c r="B23" s="34" t="str">
        <f>IF(AND(B22="Yes"), "YES",
 IF(AND(B22="Can't tell"), "CAN'T TELL",
 "NO"))</f>
        <v>NO</v>
      </c>
      <c r="C23" s="14"/>
    </row>
    <row r="24" spans="1:3" x14ac:dyDescent="0.3">
      <c r="A24" s="15" t="s">
        <v>374</v>
      </c>
      <c r="B24" s="16"/>
      <c r="C24" s="16"/>
    </row>
    <row r="25" spans="1:3" x14ac:dyDescent="0.3">
      <c r="A25" s="20" t="s">
        <v>456</v>
      </c>
      <c r="B25" s="33" t="s">
        <v>457</v>
      </c>
      <c r="C25" s="33" t="s">
        <v>458</v>
      </c>
    </row>
    <row r="26" spans="1:3" x14ac:dyDescent="0.3">
      <c r="A26" s="74" t="s">
        <v>471</v>
      </c>
      <c r="B26" s="12"/>
      <c r="C26" s="12"/>
    </row>
    <row r="27" spans="1:3" x14ac:dyDescent="0.3">
      <c r="A27" s="13" t="s">
        <v>377</v>
      </c>
      <c r="B27" s="12"/>
      <c r="C27" s="12"/>
    </row>
    <row r="28" spans="1:3" x14ac:dyDescent="0.3">
      <c r="A28" s="13" t="s">
        <v>378</v>
      </c>
      <c r="B28" s="12"/>
      <c r="C28" s="12"/>
    </row>
    <row r="29" spans="1:3" x14ac:dyDescent="0.3">
      <c r="A29" s="36" t="s">
        <v>472</v>
      </c>
      <c r="B29" s="138" t="str">
        <f>IF(
    AND(TRIM(B26)="Yes", TRIM(B27)="Yes", OR(TRIM(B28)="Yes", TRIM(B28)="Not Applicable")),
    "YES",
    IF(
        AND(TRIM(B26)="Yes", TRIM(B27)="Yes"),
        "PARTIALLY",
        "NO"
    )
)</f>
        <v>NO</v>
      </c>
      <c r="C29" s="137"/>
    </row>
    <row r="30" spans="1:3" x14ac:dyDescent="0.3">
      <c r="A30" s="15" t="s">
        <v>379</v>
      </c>
      <c r="B30" s="21" t="s">
        <v>457</v>
      </c>
      <c r="C30" s="21" t="s">
        <v>458</v>
      </c>
    </row>
    <row r="31" spans="1:3" x14ac:dyDescent="0.3">
      <c r="A31" s="75" t="s">
        <v>473</v>
      </c>
      <c r="B31" s="12"/>
      <c r="C31" s="12"/>
    </row>
    <row r="32" spans="1:3" x14ac:dyDescent="0.3">
      <c r="A32" s="38" t="s">
        <v>382</v>
      </c>
      <c r="B32" s="12"/>
      <c r="C32" s="12"/>
    </row>
    <row r="33" spans="1:3" ht="39.6" x14ac:dyDescent="0.3">
      <c r="A33" s="22" t="s">
        <v>474</v>
      </c>
      <c r="B33" s="12"/>
      <c r="C33" s="12"/>
    </row>
    <row r="34" spans="1:3" x14ac:dyDescent="0.3">
      <c r="A34" s="36" t="s">
        <v>475</v>
      </c>
      <c r="B34" s="14" t="str">
        <f>IF(
    AND(TRIM(B26)="Yes", TRIM(B27)="Yes", OR(TRIM(B28)="Yes", TRIM(B28)="Not Applicable")),
    "YES",
    IF(
        AND(TRIM(B26)="Yes", TRIM(B27)="Yes"),
        "PARTIALLY",
        "NO"
    )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128" t="s">
        <v>458</v>
      </c>
    </row>
    <row r="39" spans="1:3" x14ac:dyDescent="0.3">
      <c r="A39" s="74" t="s">
        <v>478</v>
      </c>
      <c r="B39" s="89"/>
      <c r="C39" s="51"/>
    </row>
    <row r="40" spans="1:3" x14ac:dyDescent="0.3">
      <c r="A40" s="74" t="s">
        <v>479</v>
      </c>
      <c r="B40" s="89"/>
      <c r="C40" s="12"/>
    </row>
    <row r="41" spans="1:3" x14ac:dyDescent="0.3">
      <c r="A41" s="74" t="s">
        <v>480</v>
      </c>
      <c r="B41" s="89"/>
      <c r="C41" s="51"/>
    </row>
    <row r="42" spans="1:3" x14ac:dyDescent="0.3">
      <c r="A42" s="74" t="s">
        <v>481</v>
      </c>
      <c r="B42" s="12"/>
      <c r="C42" s="124"/>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12"/>
    </row>
    <row r="49" spans="1:3" ht="26.4" x14ac:dyDescent="0.3">
      <c r="A49" s="78" t="s">
        <v>485</v>
      </c>
      <c r="B49" s="12"/>
    </row>
    <row r="50" spans="1:3" x14ac:dyDescent="0.3">
      <c r="A50" s="78" t="s">
        <v>486</v>
      </c>
      <c r="B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812</v>
      </c>
      <c r="B52" s="21"/>
      <c r="C52" s="21"/>
    </row>
    <row r="53" spans="1:3" x14ac:dyDescent="0.3">
      <c r="A53" s="79" t="s">
        <v>813</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Can't tell</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2" t="s">
        <v>430</v>
      </c>
      <c r="C79" s="12"/>
    </row>
    <row r="80" spans="1:3" x14ac:dyDescent="0.3">
      <c r="A80" s="43" t="s">
        <v>514</v>
      </c>
      <c r="B80" s="14" t="str">
        <f>IF(OR(B79="Not applicable",B79="YES"),
   "Not applicable",
   IF(B76="Yes",
      "Unit of analysis errors addressed",
      IF(OR(B77="Yes", B78="Yes"),
         "Unit of analysis errors not addressed",
         "Can't tell")))</f>
        <v>Not applicable</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t="s">
        <v>430</v>
      </c>
      <c r="C83" s="12"/>
    </row>
    <row r="84" spans="1:3" x14ac:dyDescent="0.3">
      <c r="A84" s="78" t="s">
        <v>517</v>
      </c>
      <c r="B84" s="12" t="s">
        <v>430</v>
      </c>
      <c r="C84" s="52"/>
    </row>
    <row r="85" spans="1:3" x14ac:dyDescent="0.3">
      <c r="A85" s="81" t="s">
        <v>518</v>
      </c>
      <c r="B85" s="14" t="str">
        <f>IF(OR(B83="Not applicable", B84="Not applicable"),
   "NOT APPLICABLE",
   IF(AND(B83="Yes", B84="Yes"),
      "YES",
      IF(OR(B83="Yes", B84="Yes", B83="Partially", B84="Partially"),
         "PARTIALLY",
         "NO")))</f>
        <v>YES</v>
      </c>
      <c r="C85" s="14"/>
    </row>
    <row r="86" spans="1:3" x14ac:dyDescent="0.3">
      <c r="A86" s="29" t="s">
        <v>412</v>
      </c>
      <c r="B86" s="21" t="s">
        <v>457</v>
      </c>
      <c r="C86" s="21" t="s">
        <v>458</v>
      </c>
    </row>
    <row r="87" spans="1:3" x14ac:dyDescent="0.3">
      <c r="A87" s="74" t="s">
        <v>519</v>
      </c>
      <c r="B87" s="12" t="s">
        <v>430</v>
      </c>
      <c r="C87" s="51"/>
    </row>
    <row r="88" spans="1:3" x14ac:dyDescent="0.3">
      <c r="A88" s="74" t="s">
        <v>520</v>
      </c>
      <c r="B88" s="12" t="s">
        <v>430</v>
      </c>
      <c r="C88" s="12"/>
    </row>
    <row r="89" spans="1:3" x14ac:dyDescent="0.3">
      <c r="A89" s="28" t="s">
        <v>521</v>
      </c>
      <c r="B89" s="12"/>
      <c r="C89" s="12"/>
    </row>
    <row r="90" spans="1:3" x14ac:dyDescent="0.3">
      <c r="A90" s="28" t="s">
        <v>522</v>
      </c>
      <c r="B90" s="12"/>
      <c r="C90" s="12"/>
    </row>
    <row r="91" spans="1:3" x14ac:dyDescent="0.3">
      <c r="A91" s="28" t="s">
        <v>523</v>
      </c>
      <c r="B91" s="12" t="s">
        <v>430</v>
      </c>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YES</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12"/>
    </row>
    <row r="97" spans="1:3" x14ac:dyDescent="0.3">
      <c r="A97" s="288" t="s">
        <v>527</v>
      </c>
      <c r="B97" s="288"/>
      <c r="C97" s="288"/>
    </row>
    <row r="98" spans="1:3" x14ac:dyDescent="0.3">
      <c r="A98" s="85" t="s">
        <v>586</v>
      </c>
      <c r="B98" s="32" t="s">
        <v>457</v>
      </c>
      <c r="C98" s="32" t="s">
        <v>458</v>
      </c>
    </row>
    <row r="99" spans="1:3" x14ac:dyDescent="0.3">
      <c r="A99" s="15" t="s">
        <v>418</v>
      </c>
      <c r="B99" s="83" t="s">
        <v>450</v>
      </c>
      <c r="C99" s="83"/>
    </row>
    <row r="100" spans="1:3" x14ac:dyDescent="0.3">
      <c r="A100" s="15" t="s">
        <v>419</v>
      </c>
      <c r="B100" s="83"/>
      <c r="C100" s="83"/>
    </row>
    <row r="101" spans="1:3" ht="15.6" customHeight="1" x14ac:dyDescent="0.3">
      <c r="A101" s="85" t="s">
        <v>421</v>
      </c>
      <c r="B101" s="32" t="s">
        <v>457</v>
      </c>
      <c r="C101" s="32" t="s">
        <v>458</v>
      </c>
    </row>
    <row r="102" spans="1:3" ht="46.8" x14ac:dyDescent="0.3">
      <c r="A102" s="82" t="s">
        <v>566</v>
      </c>
      <c r="B102" s="56" t="s">
        <v>443</v>
      </c>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36 B85 B94 B96 B80:B81" xr:uid="{B5465729-2E0A-4FBF-8CA7-2F0EA50C990C}"/>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90E79765-E167-4CD0-B153-60CF4BFE2941}">
          <x14:formula1>
            <xm:f>Codes!$G$2:$G$4</xm:f>
          </x14:formula1>
          <xm:sqref>B100</xm:sqref>
        </x14:dataValidation>
        <x14:dataValidation type="list" allowBlank="1" showInputMessage="1" showErrorMessage="1" xr:uid="{5EA7468F-A3A5-4403-A627-2E7ADB83E09F}">
          <x14:formula1>
            <xm:f>Codes!$F$2:$F$7</xm:f>
          </x14:formula1>
          <xm:sqref>B99</xm:sqref>
        </x14:dataValidation>
        <x14:dataValidation type="list" allowBlank="1" showInputMessage="1" showErrorMessage="1" xr:uid="{482A11A8-0D6E-4916-8857-06CD1C106FB1}">
          <x14:formula1>
            <xm:f>Codes!$A$2:$A$5</xm:f>
          </x14:formula1>
          <xm:sqref>B7:B10 B26:B27 B14:B18</xm:sqref>
        </x14:dataValidation>
        <x14:dataValidation type="list" allowBlank="1" showInputMessage="1" showErrorMessage="1" xr:uid="{D9387B40-B4D3-4B26-A00D-C866AB344DF2}">
          <x14:formula1>
            <xm:f>Codes!$C$2:$C$5</xm:f>
          </x14:formula1>
          <xm:sqref>B83:B84 B39:B42 B45 B48:B50 B54:B64 B67:B73 B76:B79 B87:B93 B32:C32 B31 B33</xm:sqref>
        </x14:dataValidation>
        <x14:dataValidation type="list" allowBlank="1" showInputMessage="1" showErrorMessage="1" xr:uid="{A992E197-0322-4862-9DD2-AE34EDB7628C}">
          <x14:formula1>
            <xm:f>Codes!$B$2:$B$5</xm:f>
          </x14:formula1>
          <xm:sqref>B22</xm:sqref>
        </x14:dataValidation>
        <x14:dataValidation type="list" allowBlank="1" showInputMessage="1" showErrorMessage="1" xr:uid="{4EA67C3E-7DBA-403A-A9D8-D695027A1167}">
          <x14:formula1>
            <xm:f>Codes!$C$2:$C$6</xm:f>
          </x14:formula1>
          <xm:sqref>B28</xm:sqref>
        </x14:dataValidation>
        <x14:dataValidation type="list" allowBlank="1" showInputMessage="1" showErrorMessage="1" xr:uid="{935B3219-64C1-47B4-A976-3D7384C60017}">
          <x14:formula1>
            <xm:f>Codes!$E$2:$E$4</xm:f>
          </x14:formula1>
          <xm:sqref>B102</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9A3E-45A1-4D11-975D-2A805DB6106F}">
  <sheetPr>
    <tabColor rgb="FF92D050"/>
  </sheetPr>
  <dimension ref="A1:C103"/>
  <sheetViews>
    <sheetView topLeftCell="A6" zoomScale="85" zoomScaleNormal="85" workbookViewId="0">
      <selection activeCell="B29" sqref="B29"/>
    </sheetView>
  </sheetViews>
  <sheetFormatPr defaultColWidth="11" defaultRowHeight="15.6" x14ac:dyDescent="0.3"/>
  <cols>
    <col min="1" max="1" width="116.8984375" customWidth="1"/>
    <col min="2" max="2" width="17.8984375" customWidth="1"/>
    <col min="3" max="3" width="103" customWidth="1"/>
  </cols>
  <sheetData>
    <row r="1" spans="1:3" x14ac:dyDescent="0.3">
      <c r="A1" s="3" t="s">
        <v>6</v>
      </c>
      <c r="B1" s="47" t="str">
        <f>Contents!B41</f>
        <v xml:space="preserve"> Does de-escalation training work? A systematic review and call for evidence in police use-of-force reform</v>
      </c>
      <c r="C1" s="4"/>
    </row>
    <row r="2" spans="1:3" x14ac:dyDescent="0.3">
      <c r="A2" s="5" t="s">
        <v>531</v>
      </c>
      <c r="B2" s="47" t="str">
        <f>Contents!C41</f>
        <v>Engel, R. S., McManus, H. D. y Herold, T. D. (2020).</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90" t="s">
        <v>457</v>
      </c>
      <c r="C6" s="90" t="s">
        <v>458</v>
      </c>
    </row>
    <row r="7" spans="1:3" ht="31.2" x14ac:dyDescent="0.3">
      <c r="A7" s="132" t="s">
        <v>459</v>
      </c>
      <c r="B7" s="12" t="s">
        <v>430</v>
      </c>
      <c r="C7" s="51" t="s">
        <v>1002</v>
      </c>
    </row>
    <row r="8" spans="1:3" x14ac:dyDescent="0.3">
      <c r="A8" s="133" t="s">
        <v>361</v>
      </c>
      <c r="B8" s="12" t="s">
        <v>430</v>
      </c>
      <c r="C8" s="12" t="s">
        <v>1003</v>
      </c>
    </row>
    <row r="9" spans="1:3" x14ac:dyDescent="0.3">
      <c r="A9" s="133" t="s">
        <v>362</v>
      </c>
      <c r="B9" s="12" t="s">
        <v>430</v>
      </c>
      <c r="C9" s="51" t="s">
        <v>1004</v>
      </c>
    </row>
    <row r="10" spans="1:3" ht="62.4" x14ac:dyDescent="0.3">
      <c r="A10" s="133" t="s">
        <v>363</v>
      </c>
      <c r="B10" s="12" t="s">
        <v>430</v>
      </c>
      <c r="C10" s="51" t="s">
        <v>1005</v>
      </c>
    </row>
    <row r="11" spans="1:3" x14ac:dyDescent="0.3">
      <c r="A11" s="134" t="s">
        <v>461</v>
      </c>
      <c r="B11" s="34" t="str">
        <f>IF(AND(B7="Yes", B8="Yes", B9="Yes", B10="Yes"), "YES",
 IF(AND(B7="No", B8="No", B9="No", B10="No"), "NO",
 "PARTIALLY"))</f>
        <v>YES</v>
      </c>
      <c r="C11" s="14"/>
    </row>
    <row r="12" spans="1:3" x14ac:dyDescent="0.3">
      <c r="A12" s="135" t="s">
        <v>364</v>
      </c>
      <c r="B12" s="16"/>
      <c r="C12" s="16"/>
    </row>
    <row r="13" spans="1:3" x14ac:dyDescent="0.3">
      <c r="A13" s="136" t="s">
        <v>462</v>
      </c>
      <c r="B13" s="33" t="s">
        <v>457</v>
      </c>
      <c r="C13" s="33" t="s">
        <v>458</v>
      </c>
    </row>
    <row r="14" spans="1:3" x14ac:dyDescent="0.3">
      <c r="A14" s="130" t="s">
        <v>463</v>
      </c>
      <c r="B14" s="12" t="s">
        <v>430</v>
      </c>
      <c r="C14" s="12"/>
    </row>
    <row r="15" spans="1:3" x14ac:dyDescent="0.3">
      <c r="A15" s="130" t="s">
        <v>464</v>
      </c>
      <c r="B15" s="12" t="s">
        <v>430</v>
      </c>
      <c r="C15" s="12" t="s">
        <v>1006</v>
      </c>
    </row>
    <row r="16" spans="1:3" ht="39.6" x14ac:dyDescent="0.3">
      <c r="A16" s="131" t="s">
        <v>465</v>
      </c>
      <c r="B16" s="12" t="s">
        <v>430</v>
      </c>
      <c r="C16" s="12" t="s">
        <v>1007</v>
      </c>
    </row>
    <row r="17" spans="1:3" x14ac:dyDescent="0.3">
      <c r="A17" s="130" t="s">
        <v>466</v>
      </c>
      <c r="B17" s="12" t="s">
        <v>430</v>
      </c>
      <c r="C17" s="12" t="s">
        <v>1008</v>
      </c>
    </row>
    <row r="18" spans="1:3" x14ac:dyDescent="0.3">
      <c r="A18" s="130" t="s">
        <v>467</v>
      </c>
      <c r="B18" s="12" t="s">
        <v>441</v>
      </c>
      <c r="C18" s="12"/>
    </row>
    <row r="19" spans="1:3" x14ac:dyDescent="0.3">
      <c r="A19" s="36" t="s">
        <v>468</v>
      </c>
      <c r="B19" s="127" t="str">
        <f>IF(AND(TRIM(B16)="Yes", TRIM(B17)="Yes"), "YES", IF(OR(TRIM(B16)="No", TRIM(B17)="No"), "NO", "PARTIALLY"))</f>
        <v>YES</v>
      </c>
      <c r="C19" s="127"/>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s="140" t="s">
        <v>1009</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t="s">
        <v>457</v>
      </c>
      <c r="C25" s="33" t="s">
        <v>458</v>
      </c>
    </row>
    <row r="26" spans="1:3" x14ac:dyDescent="0.3">
      <c r="A26" s="74" t="s">
        <v>471</v>
      </c>
      <c r="B26" s="12" t="s">
        <v>430</v>
      </c>
      <c r="C26" s="74" t="s">
        <v>1010</v>
      </c>
    </row>
    <row r="27" spans="1:3" x14ac:dyDescent="0.3">
      <c r="A27" s="13" t="s">
        <v>377</v>
      </c>
      <c r="B27" s="12" t="s">
        <v>430</v>
      </c>
      <c r="C27" s="74" t="s">
        <v>1011</v>
      </c>
    </row>
    <row r="28" spans="1:3" x14ac:dyDescent="0.3">
      <c r="A28" s="13" t="s">
        <v>378</v>
      </c>
      <c r="B28" s="12" t="s">
        <v>447</v>
      </c>
      <c r="C28" s="74"/>
    </row>
    <row r="29" spans="1:3" x14ac:dyDescent="0.3">
      <c r="A29" s="36" t="s">
        <v>472</v>
      </c>
      <c r="B29" s="138" t="str">
        <f>IF(
    AND(TRIM(B26)="Yes", TRIM(B27)="Yes", OR(TRIM(B28)="Yes", TRIM(B28)="Not Applicable")),
    "YES",
    IF(
        AND(TRIM(B26)="Yes", TRIM(B27)="Yes"),
        "PARTIALLY",
        "NO"
    )
)</f>
        <v>YES</v>
      </c>
      <c r="C29" s="137"/>
    </row>
    <row r="30" spans="1:3" x14ac:dyDescent="0.3">
      <c r="A30" s="15" t="s">
        <v>379</v>
      </c>
      <c r="B30" s="21" t="s">
        <v>457</v>
      </c>
      <c r="C30" s="21" t="s">
        <v>458</v>
      </c>
    </row>
    <row r="31" spans="1:3" x14ac:dyDescent="0.3">
      <c r="A31" s="75" t="s">
        <v>473</v>
      </c>
      <c r="B31" s="12" t="s">
        <v>430</v>
      </c>
      <c r="C31" t="s">
        <v>1012</v>
      </c>
    </row>
    <row r="32" spans="1:3" x14ac:dyDescent="0.3">
      <c r="A32" s="38" t="s">
        <v>382</v>
      </c>
      <c r="B32" s="12" t="s">
        <v>435</v>
      </c>
      <c r="C32" s="12"/>
    </row>
    <row r="33" spans="1:3" ht="39.6" x14ac:dyDescent="0.3">
      <c r="A33" s="22" t="s">
        <v>474</v>
      </c>
      <c r="B33" s="12" t="s">
        <v>430</v>
      </c>
      <c r="C33" s="12"/>
    </row>
    <row r="34" spans="1:3" x14ac:dyDescent="0.3">
      <c r="A34" s="36" t="s">
        <v>475</v>
      </c>
      <c r="B34" s="14" t="str">
        <f>IF(
    AND(TRIM(B26)="Yes", TRIM(B27)="Yes", OR(TRIM(B28)="Yes", TRIM(B28)="Not Applicable")),
    "YES",
    IF(
        AND(TRIM(B26)="Yes", TRIM(B27)="Yes"),
        "PARTIALLY",
        "NO"
    )
)</f>
        <v>YES</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High confidence</v>
      </c>
      <c r="C36" s="12"/>
    </row>
    <row r="37" spans="1:3" x14ac:dyDescent="0.3">
      <c r="A37" s="288" t="s">
        <v>477</v>
      </c>
      <c r="B37" s="293"/>
      <c r="C37" s="293"/>
    </row>
    <row r="38" spans="1:3" x14ac:dyDescent="0.3">
      <c r="A38" s="135" t="s">
        <v>389</v>
      </c>
      <c r="B38" s="21" t="s">
        <v>457</v>
      </c>
      <c r="C38" s="21" t="s">
        <v>458</v>
      </c>
    </row>
    <row r="39" spans="1:3" x14ac:dyDescent="0.3">
      <c r="A39" s="132" t="s">
        <v>478</v>
      </c>
      <c r="B39" s="12" t="s">
        <v>430</v>
      </c>
      <c r="C39" s="12" t="s">
        <v>1013</v>
      </c>
    </row>
    <row r="40" spans="1:3" x14ac:dyDescent="0.3">
      <c r="A40" s="132" t="s">
        <v>479</v>
      </c>
      <c r="B40" s="12" t="s">
        <v>430</v>
      </c>
      <c r="C40" s="12"/>
    </row>
    <row r="41" spans="1:3" x14ac:dyDescent="0.3">
      <c r="A41" s="132" t="s">
        <v>480</v>
      </c>
      <c r="B41" s="12" t="s">
        <v>430</v>
      </c>
      <c r="C41" s="51" t="s">
        <v>1014</v>
      </c>
    </row>
    <row r="42" spans="1:3" x14ac:dyDescent="0.3">
      <c r="A42" s="132" t="s">
        <v>481</v>
      </c>
      <c r="B42" s="12" t="s">
        <v>430</v>
      </c>
      <c r="C42" s="51" t="s">
        <v>1014</v>
      </c>
    </row>
    <row r="43" spans="1:3" x14ac:dyDescent="0.3">
      <c r="A43" s="141" t="s">
        <v>482</v>
      </c>
      <c r="B43" s="14" t="str">
        <f>IF(OR(B39="Not applicable", B40="Not applicable", B41="Not applicable", B42="Not applicable"), "NOT APPLICABLE",
 IF(AND(B39="Yes", B40="Yes", B41="Yes", B42="Yes"), "YES",
  IF(AND(B39="Yes", B42="Yes"), "PARTIALLY",
   "NO")))</f>
        <v>YES</v>
      </c>
      <c r="C43" s="14"/>
    </row>
    <row r="44" spans="1:3" ht="15.6" customHeight="1" x14ac:dyDescent="0.3">
      <c r="A44" s="294" t="s">
        <v>395</v>
      </c>
      <c r="B44" s="21" t="s">
        <v>457</v>
      </c>
      <c r="C44" s="21" t="s">
        <v>458</v>
      </c>
    </row>
    <row r="45" spans="1:3" x14ac:dyDescent="0.3">
      <c r="A45" s="294"/>
      <c r="B45" s="54" t="s">
        <v>430</v>
      </c>
      <c r="C45" s="140" t="s">
        <v>1015</v>
      </c>
    </row>
    <row r="46" spans="1:3" x14ac:dyDescent="0.3">
      <c r="A46" s="36" t="s">
        <v>483</v>
      </c>
      <c r="B46" s="127" t="str">
        <f>IF(AND(B45="Yes"), "YES",
 IF(AND(B45="Can't tell"), "CAN'T TELL",
 "NO"))</f>
        <v>YES</v>
      </c>
      <c r="C46" s="92"/>
    </row>
    <row r="47" spans="1:3" x14ac:dyDescent="0.3">
      <c r="A47" s="24" t="s">
        <v>398</v>
      </c>
      <c r="B47" s="31" t="s">
        <v>457</v>
      </c>
      <c r="C47" s="31" t="s">
        <v>458</v>
      </c>
    </row>
    <row r="48" spans="1:3" ht="26.4" x14ac:dyDescent="0.3">
      <c r="A48" s="77" t="s">
        <v>484</v>
      </c>
      <c r="B48" s="12" t="s">
        <v>430</v>
      </c>
      <c r="C48" t="s">
        <v>1016</v>
      </c>
    </row>
    <row r="49" spans="1:3" ht="26.4" x14ac:dyDescent="0.3">
      <c r="A49" s="78" t="s">
        <v>485</v>
      </c>
      <c r="B49" s="12" t="s">
        <v>441</v>
      </c>
    </row>
    <row r="50" spans="1:3" x14ac:dyDescent="0.3">
      <c r="A50" s="78" t="s">
        <v>486</v>
      </c>
      <c r="B50" s="12" t="s">
        <v>447</v>
      </c>
    </row>
    <row r="51" spans="1:3" x14ac:dyDescent="0.3">
      <c r="A51" s="36" t="s">
        <v>487</v>
      </c>
      <c r="B51" s="34" t="str">
        <f>IF(AND(B48="Not applicable", B49="Not applicable", B50="Not applicable"),
   "NOT APPLICABLE",
   IF(AND(B48="Yes", B49="Yes", OR(B50="Yes", B50="Not applicable")),
      "YES",
      IF(B48="Yes",
         "PARTIALLY",
         "NO")))</f>
        <v>PARTIALLY</v>
      </c>
      <c r="C51" s="14"/>
    </row>
    <row r="52" spans="1:3" ht="34.200000000000003" customHeight="1" x14ac:dyDescent="0.3">
      <c r="A52" s="26" t="s">
        <v>812</v>
      </c>
      <c r="B52" s="21"/>
      <c r="C52" s="21"/>
    </row>
    <row r="53" spans="1:3" x14ac:dyDescent="0.3">
      <c r="A53" s="79" t="s">
        <v>813</v>
      </c>
      <c r="B53" s="31" t="s">
        <v>457</v>
      </c>
      <c r="C53" s="31" t="s">
        <v>458</v>
      </c>
    </row>
    <row r="54" spans="1:3" x14ac:dyDescent="0.3">
      <c r="A54" s="28" t="s">
        <v>489</v>
      </c>
      <c r="B54" s="12"/>
      <c r="C54" s="12"/>
    </row>
    <row r="55" spans="1:3" x14ac:dyDescent="0.3">
      <c r="A55" s="28" t="s">
        <v>490</v>
      </c>
      <c r="B55" s="12" t="s">
        <v>430</v>
      </c>
      <c r="C55" t="s">
        <v>1017</v>
      </c>
    </row>
    <row r="56" spans="1:3" x14ac:dyDescent="0.3">
      <c r="A56" s="28" t="s">
        <v>491</v>
      </c>
      <c r="B56" s="12"/>
      <c r="C56" s="12"/>
    </row>
    <row r="57" spans="1:3" x14ac:dyDescent="0.3">
      <c r="A57" s="28" t="s">
        <v>492</v>
      </c>
      <c r="B57" s="12"/>
      <c r="C57" s="12"/>
    </row>
    <row r="58" spans="1:3" x14ac:dyDescent="0.3">
      <c r="A58" s="28" t="s">
        <v>493</v>
      </c>
      <c r="B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t="s">
        <v>430</v>
      </c>
      <c r="C67" s="12"/>
    </row>
    <row r="68" spans="1:3" x14ac:dyDescent="0.3">
      <c r="A68" s="28" t="s">
        <v>503</v>
      </c>
      <c r="B68" s="12"/>
      <c r="C68" s="12"/>
    </row>
    <row r="69" spans="1:3" x14ac:dyDescent="0.3">
      <c r="A69" s="28" t="s">
        <v>504</v>
      </c>
      <c r="B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ht="31.2" x14ac:dyDescent="0.3">
      <c r="A74" s="36" t="s">
        <v>508</v>
      </c>
      <c r="B74" s="34" t="str">
        <f>IF(B73="Not applicable",
   "Not applicable",
   IF(OR(B68="Yes", B69="Yes", B70="Yes"),
      "Appropriate weights",
      IF(OR(B67="Yes", B71="Yes", B72="Yes"),
         "Inappropriate weights",
         "Can't tell")))</f>
        <v>Inappropriate weights</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t="s">
        <v>430</v>
      </c>
      <c r="C78" s="12"/>
    </row>
    <row r="79" spans="1:3" x14ac:dyDescent="0.3">
      <c r="A79" s="28" t="s">
        <v>513</v>
      </c>
      <c r="B79" s="12" t="s">
        <v>430</v>
      </c>
      <c r="C79" s="12"/>
    </row>
    <row r="80" spans="1:3" x14ac:dyDescent="0.3">
      <c r="A80" s="43" t="s">
        <v>514</v>
      </c>
      <c r="B80" s="14" t="str">
        <f>IF(OR(B79="Not applicable",B79="YES"),
   "Not applicable",
   IF(B76="Yes",
      "Unit of analysis errors addressed",
      IF(OR(B77="Yes", B78="Yes"),
         "Unit of analysis errors not addressed",
         "Can't tell")))</f>
        <v>Not applicable</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t="s">
        <v>441</v>
      </c>
      <c r="C83" s="12"/>
    </row>
    <row r="84" spans="1:3" x14ac:dyDescent="0.3">
      <c r="A84" s="78" t="s">
        <v>517</v>
      </c>
      <c r="B84" s="12" t="s">
        <v>441</v>
      </c>
      <c r="C84" s="52"/>
    </row>
    <row r="85" spans="1:3" x14ac:dyDescent="0.3">
      <c r="A85" s="81"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74" t="s">
        <v>519</v>
      </c>
      <c r="B87" s="12" t="s">
        <v>430</v>
      </c>
      <c r="C87" s="51"/>
    </row>
    <row r="88" spans="1:3" x14ac:dyDescent="0.3">
      <c r="A88" s="74" t="s">
        <v>520</v>
      </c>
      <c r="B88" s="12" t="s">
        <v>430</v>
      </c>
      <c r="C88" s="12"/>
    </row>
    <row r="89" spans="1:3" x14ac:dyDescent="0.3">
      <c r="A89" s="28" t="s">
        <v>521</v>
      </c>
      <c r="B89" s="12" t="s">
        <v>430</v>
      </c>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YES</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12"/>
    </row>
    <row r="97" spans="1:3" x14ac:dyDescent="0.3">
      <c r="A97" s="288" t="s">
        <v>527</v>
      </c>
      <c r="B97" s="288"/>
      <c r="C97" s="288"/>
    </row>
    <row r="98" spans="1:3" x14ac:dyDescent="0.3">
      <c r="A98" s="85" t="s">
        <v>586</v>
      </c>
      <c r="B98" s="32" t="s">
        <v>457</v>
      </c>
      <c r="C98" s="32" t="s">
        <v>458</v>
      </c>
    </row>
    <row r="99" spans="1:3" x14ac:dyDescent="0.3">
      <c r="A99" s="15" t="s">
        <v>418</v>
      </c>
      <c r="B99" s="83" t="s">
        <v>450</v>
      </c>
      <c r="C99" s="83"/>
    </row>
    <row r="100" spans="1:3" x14ac:dyDescent="0.3">
      <c r="A100" s="15" t="s">
        <v>419</v>
      </c>
      <c r="B100" s="83"/>
      <c r="C100" s="83"/>
    </row>
    <row r="101" spans="1:3" ht="15.6" customHeight="1" x14ac:dyDescent="0.3">
      <c r="A101" s="85" t="s">
        <v>421</v>
      </c>
      <c r="B101" s="32" t="s">
        <v>457</v>
      </c>
      <c r="C101" s="32" t="s">
        <v>458</v>
      </c>
    </row>
    <row r="102" spans="1:3" ht="46.8" x14ac:dyDescent="0.3">
      <c r="A102" s="82" t="s">
        <v>566</v>
      </c>
      <c r="B102" s="56" t="s">
        <v>438</v>
      </c>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36 B85 B94 B96 B80:B81" xr:uid="{E51C6DEC-2CA8-4B1B-8118-927C705E545E}"/>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4E3BC83C-091E-4967-8E07-361AC8EDB767}">
          <x14:formula1>
            <xm:f>Codes!$E$2:$E$4</xm:f>
          </x14:formula1>
          <xm:sqref>B102</xm:sqref>
        </x14:dataValidation>
        <x14:dataValidation type="list" allowBlank="1" showInputMessage="1" showErrorMessage="1" xr:uid="{CFEFE128-79CD-48F5-8C80-DDE50FCA6453}">
          <x14:formula1>
            <xm:f>Codes!$C$2:$C$6</xm:f>
          </x14:formula1>
          <xm:sqref>B28</xm:sqref>
        </x14:dataValidation>
        <x14:dataValidation type="list" allowBlank="1" showInputMessage="1" showErrorMessage="1" xr:uid="{F0063A97-7DFF-4394-AC0B-52320D86E851}">
          <x14:formula1>
            <xm:f>Codes!$B$2:$B$5</xm:f>
          </x14:formula1>
          <xm:sqref>B22</xm:sqref>
        </x14:dataValidation>
        <x14:dataValidation type="list" allowBlank="1" showInputMessage="1" showErrorMessage="1" xr:uid="{3E241CA8-A153-4F22-AF96-046475C80CF3}">
          <x14:formula1>
            <xm:f>Codes!$C$2:$C$5</xm:f>
          </x14:formula1>
          <xm:sqref>B83:B84 B39:B42 B45 B48:B50 B54:B64 B67:B73 B76:B79 B87:B93 B32:C32 B31 B33</xm:sqref>
        </x14:dataValidation>
        <x14:dataValidation type="list" allowBlank="1" showInputMessage="1" showErrorMessage="1" xr:uid="{0FE52975-B1AD-4853-B73B-D3EDB3C73014}">
          <x14:formula1>
            <xm:f>Codes!$A$2:$A$5</xm:f>
          </x14:formula1>
          <xm:sqref>B7:B10 B26:B27 B14:B18</xm:sqref>
        </x14:dataValidation>
        <x14:dataValidation type="list" allowBlank="1" showInputMessage="1" showErrorMessage="1" xr:uid="{F885ED33-2EBF-45BE-8FB2-FFF0AF787360}">
          <x14:formula1>
            <xm:f>Codes!$F$2:$F$7</xm:f>
          </x14:formula1>
          <xm:sqref>B99</xm:sqref>
        </x14:dataValidation>
        <x14:dataValidation type="list" allowBlank="1" showInputMessage="1" showErrorMessage="1" xr:uid="{D8F92E0D-4C9C-4793-BADF-28FD6516DA91}">
          <x14:formula1>
            <xm:f>Codes!$G$2:$G$4</xm:f>
          </x14:formula1>
          <xm:sqref>B100</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50557-E5FA-4377-9F66-D6891E43A148}">
  <sheetPr>
    <tabColor rgb="FF92D050"/>
  </sheetPr>
  <dimension ref="A1:C103"/>
  <sheetViews>
    <sheetView topLeftCell="A6" zoomScale="85" zoomScaleNormal="85" workbookViewId="0">
      <selection activeCell="B29" sqref="B29"/>
    </sheetView>
  </sheetViews>
  <sheetFormatPr defaultColWidth="11" defaultRowHeight="15.6" x14ac:dyDescent="0.3"/>
  <cols>
    <col min="1" max="1" width="116.8984375" customWidth="1"/>
    <col min="2" max="2" width="17.8984375" customWidth="1"/>
    <col min="3" max="3" width="103" customWidth="1"/>
  </cols>
  <sheetData>
    <row r="1" spans="1:3" x14ac:dyDescent="0.3">
      <c r="A1" s="3" t="s">
        <v>6</v>
      </c>
      <c r="B1" s="47" t="str">
        <f>Contents!B42</f>
        <v>Police crackdowns on illegal gun carrying: a systematic review of their impact on gun crime</v>
      </c>
      <c r="C1" s="4"/>
    </row>
    <row r="2" spans="1:3" x14ac:dyDescent="0.3">
      <c r="A2" s="5" t="s">
        <v>531</v>
      </c>
      <c r="B2" s="47" t="str">
        <f>Contents!C42</f>
        <v>Koper, C. S., &amp; Mayo-Wilson, E. (2006)</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90" t="s">
        <v>457</v>
      </c>
      <c r="C6" s="90" t="s">
        <v>458</v>
      </c>
    </row>
    <row r="7" spans="1:3" x14ac:dyDescent="0.3">
      <c r="A7" s="132" t="s">
        <v>459</v>
      </c>
      <c r="B7" s="12" t="s">
        <v>430</v>
      </c>
      <c r="C7" s="132" t="s">
        <v>1018</v>
      </c>
    </row>
    <row r="8" spans="1:3" x14ac:dyDescent="0.3">
      <c r="A8" s="133" t="s">
        <v>361</v>
      </c>
      <c r="B8" s="12" t="s">
        <v>430</v>
      </c>
      <c r="C8" s="132" t="s">
        <v>1019</v>
      </c>
    </row>
    <row r="9" spans="1:3" x14ac:dyDescent="0.3">
      <c r="A9" s="133" t="s">
        <v>362</v>
      </c>
      <c r="B9" s="12" t="s">
        <v>430</v>
      </c>
      <c r="C9" s="132" t="s">
        <v>1020</v>
      </c>
    </row>
    <row r="10" spans="1:3" x14ac:dyDescent="0.3">
      <c r="A10" s="133" t="s">
        <v>363</v>
      </c>
      <c r="B10" s="12" t="s">
        <v>430</v>
      </c>
      <c r="C10" s="132" t="s">
        <v>1021</v>
      </c>
    </row>
    <row r="11" spans="1:3" x14ac:dyDescent="0.3">
      <c r="A11" s="134" t="s">
        <v>461</v>
      </c>
      <c r="B11" s="34" t="str">
        <f>IF(AND(B7="Yes", B8="Yes", B9="Yes", B10="Yes"), "YES",
 IF(AND(B7="No", B8="No", B9="No", B10="No"), "NO",
 "PARTIALLY"))</f>
        <v>YES</v>
      </c>
      <c r="C11" s="14"/>
    </row>
    <row r="12" spans="1:3" x14ac:dyDescent="0.3">
      <c r="A12" s="135" t="s">
        <v>364</v>
      </c>
      <c r="B12" s="16"/>
      <c r="C12" s="16"/>
    </row>
    <row r="13" spans="1:3" x14ac:dyDescent="0.3">
      <c r="A13" s="136" t="s">
        <v>462</v>
      </c>
      <c r="B13" s="33" t="s">
        <v>457</v>
      </c>
      <c r="C13" s="33" t="s">
        <v>458</v>
      </c>
    </row>
    <row r="14" spans="1:3" x14ac:dyDescent="0.3">
      <c r="A14" s="130" t="s">
        <v>463</v>
      </c>
      <c r="B14" s="12" t="s">
        <v>430</v>
      </c>
      <c r="C14" s="130"/>
    </row>
    <row r="15" spans="1:3" x14ac:dyDescent="0.3">
      <c r="A15" s="130" t="s">
        <v>464</v>
      </c>
      <c r="B15" s="12" t="s">
        <v>430</v>
      </c>
      <c r="C15" s="130" t="s">
        <v>1022</v>
      </c>
    </row>
    <row r="16" spans="1:3" ht="39.6" x14ac:dyDescent="0.3">
      <c r="A16" s="131" t="s">
        <v>465</v>
      </c>
      <c r="B16" s="12" t="s">
        <v>430</v>
      </c>
      <c r="C16" s="130" t="s">
        <v>1023</v>
      </c>
    </row>
    <row r="17" spans="1:3" x14ac:dyDescent="0.3">
      <c r="A17" s="130" t="s">
        <v>466</v>
      </c>
      <c r="B17" s="12" t="s">
        <v>430</v>
      </c>
      <c r="C17" s="130" t="s">
        <v>1024</v>
      </c>
    </row>
    <row r="18" spans="1:3" x14ac:dyDescent="0.3">
      <c r="A18" s="130" t="s">
        <v>467</v>
      </c>
      <c r="B18" s="12" t="s">
        <v>441</v>
      </c>
      <c r="C18" s="12"/>
    </row>
    <row r="19" spans="1:3" x14ac:dyDescent="0.3">
      <c r="A19" s="36" t="s">
        <v>468</v>
      </c>
      <c r="B19" s="127" t="str">
        <f>IF(AND(TRIM(B16)="Yes", TRIM(B17)="Yes"), "YES", IF(OR(TRIM(B16)="No", TRIM(B17)="No"), "NO", "PARTIALLY"))</f>
        <v>YES</v>
      </c>
      <c r="C19" s="127"/>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s="140">
        <v>1990</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t="s">
        <v>457</v>
      </c>
      <c r="C25" s="33" t="s">
        <v>458</v>
      </c>
    </row>
    <row r="26" spans="1:3" x14ac:dyDescent="0.3">
      <c r="A26" s="74" t="s">
        <v>471</v>
      </c>
      <c r="B26" s="12" t="s">
        <v>435</v>
      </c>
      <c r="C26" t="s">
        <v>1025</v>
      </c>
    </row>
    <row r="27" spans="1:3" x14ac:dyDescent="0.3">
      <c r="A27" s="13" t="s">
        <v>377</v>
      </c>
      <c r="B27" s="12" t="s">
        <v>430</v>
      </c>
      <c r="C27" s="74"/>
    </row>
    <row r="28" spans="1:3" x14ac:dyDescent="0.3">
      <c r="A28" s="13" t="s">
        <v>378</v>
      </c>
      <c r="B28" s="12" t="s">
        <v>447</v>
      </c>
      <c r="C28" s="74"/>
    </row>
    <row r="29" spans="1:3" x14ac:dyDescent="0.3">
      <c r="A29" s="36" t="s">
        <v>472</v>
      </c>
      <c r="B29" s="142" t="str">
        <f>IF(
    AND(TRIM(B26)="Yes", TRIM(B27)="Yes", OR(TRIM(B28)="Yes", TRIM(B28)="Not Applicable")),
    "YES",
    IF(
        AND(TRIM(B26)="Yes", TRIM(B27)="Yes"),
        "PARTIALLY",
        "NO"
    )
)</f>
        <v>NO</v>
      </c>
      <c r="C29" s="87" t="s">
        <v>592</v>
      </c>
    </row>
    <row r="30" spans="1:3" x14ac:dyDescent="0.3">
      <c r="A30" s="15" t="s">
        <v>379</v>
      </c>
      <c r="B30" s="21" t="s">
        <v>457</v>
      </c>
      <c r="C30" s="21" t="s">
        <v>458</v>
      </c>
    </row>
    <row r="31" spans="1:3" x14ac:dyDescent="0.3">
      <c r="A31" s="75" t="s">
        <v>473</v>
      </c>
      <c r="B31" s="12"/>
    </row>
    <row r="32" spans="1:3" x14ac:dyDescent="0.3">
      <c r="A32" s="38" t="s">
        <v>382</v>
      </c>
      <c r="B32" s="12"/>
      <c r="C32" s="12"/>
    </row>
    <row r="33" spans="1:3" ht="39.6" x14ac:dyDescent="0.3">
      <c r="A33" s="22" t="s">
        <v>474</v>
      </c>
      <c r="B33" s="12"/>
      <c r="C33" s="12"/>
    </row>
    <row r="34" spans="1:3" x14ac:dyDescent="0.3">
      <c r="A34" s="36" t="s">
        <v>475</v>
      </c>
      <c r="B34" s="14" t="str">
        <f>IF(
    AND(TRIM(B26)="Yes", TRIM(B27)="Yes", OR(TRIM(B28)="Yes", TRIM(B28)="Not Applicable")),
    "YES",
    IF(
        AND(TRIM(B26)="Yes", TRIM(B27)="Yes"),
        "PARTIALLY",
        "NO"
    )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93"/>
      <c r="C37" s="293"/>
    </row>
    <row r="38" spans="1:3" x14ac:dyDescent="0.3">
      <c r="A38" s="135" t="s">
        <v>389</v>
      </c>
      <c r="B38" s="21" t="s">
        <v>457</v>
      </c>
      <c r="C38" s="21" t="s">
        <v>458</v>
      </c>
    </row>
    <row r="39" spans="1:3" x14ac:dyDescent="0.3">
      <c r="A39" s="132" t="s">
        <v>478</v>
      </c>
      <c r="B39" s="12"/>
      <c r="C39" s="12"/>
    </row>
    <row r="40" spans="1:3" x14ac:dyDescent="0.3">
      <c r="A40" s="132" t="s">
        <v>479</v>
      </c>
      <c r="B40" s="12"/>
      <c r="C40" s="12"/>
    </row>
    <row r="41" spans="1:3" x14ac:dyDescent="0.3">
      <c r="A41" s="132" t="s">
        <v>480</v>
      </c>
      <c r="B41" s="12"/>
      <c r="C41" s="51"/>
    </row>
    <row r="42" spans="1:3" x14ac:dyDescent="0.3">
      <c r="A42" s="132" t="s">
        <v>481</v>
      </c>
      <c r="B42" s="12"/>
      <c r="C42" s="51"/>
    </row>
    <row r="43" spans="1:3" x14ac:dyDescent="0.3">
      <c r="A43" s="141" t="s">
        <v>482</v>
      </c>
      <c r="B43" s="14" t="str">
        <f>IF(OR(B39="Not applicable", B40="Not applicable", B41="Not applicable", B42="Not applicable"), "NOT APPLICABLE",
 IF(AND(B39="Yes", B40="Yes", B41="Yes", B42="Yes"), "YES",
  IF(AND(B39="Yes", B42="Yes"), "PARTIALLY",
   "NO")))</f>
        <v>NO</v>
      </c>
      <c r="C43" s="14"/>
    </row>
    <row r="44" spans="1:3" ht="15.6" customHeight="1" x14ac:dyDescent="0.3">
      <c r="A44" s="294" t="s">
        <v>395</v>
      </c>
      <c r="B44" s="21" t="s">
        <v>457</v>
      </c>
      <c r="C44" s="21" t="s">
        <v>458</v>
      </c>
    </row>
    <row r="45" spans="1:3" x14ac:dyDescent="0.3">
      <c r="A45" s="294"/>
      <c r="B45" s="54"/>
      <c r="C45" s="140"/>
    </row>
    <row r="46" spans="1:3" x14ac:dyDescent="0.3">
      <c r="A46" s="36" t="s">
        <v>483</v>
      </c>
      <c r="B46" s="127" t="str">
        <f>IF(AND(B45="Yes"), "YES",
 IF(AND(B45="Can't tell"), "CAN'T TELL",
 "NO"))</f>
        <v>NO</v>
      </c>
      <c r="C46" s="92"/>
    </row>
    <row r="47" spans="1:3" x14ac:dyDescent="0.3">
      <c r="A47" s="24" t="s">
        <v>398</v>
      </c>
      <c r="B47" s="31" t="s">
        <v>457</v>
      </c>
      <c r="C47" s="31" t="s">
        <v>458</v>
      </c>
    </row>
    <row r="48" spans="1:3" ht="26.4" x14ac:dyDescent="0.3">
      <c r="A48" s="77" t="s">
        <v>484</v>
      </c>
      <c r="B48" s="12"/>
    </row>
    <row r="49" spans="1:3" ht="26.4" x14ac:dyDescent="0.3">
      <c r="A49" s="78" t="s">
        <v>485</v>
      </c>
      <c r="B49" s="12"/>
    </row>
    <row r="50" spans="1:3" x14ac:dyDescent="0.3">
      <c r="A50" s="78" t="s">
        <v>486</v>
      </c>
      <c r="B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812</v>
      </c>
      <c r="B52" s="21"/>
      <c r="C52" s="21"/>
    </row>
    <row r="53" spans="1:3" x14ac:dyDescent="0.3">
      <c r="A53" s="79" t="s">
        <v>813</v>
      </c>
      <c r="B53" s="31" t="s">
        <v>457</v>
      </c>
      <c r="C53" s="31" t="s">
        <v>458</v>
      </c>
    </row>
    <row r="54" spans="1:3" x14ac:dyDescent="0.3">
      <c r="A54" s="28" t="s">
        <v>489</v>
      </c>
      <c r="B54" s="12"/>
      <c r="C54" s="12"/>
    </row>
    <row r="55" spans="1:3" x14ac:dyDescent="0.3">
      <c r="A55" s="28" t="s">
        <v>490</v>
      </c>
      <c r="B55" s="12"/>
    </row>
    <row r="56" spans="1:3" x14ac:dyDescent="0.3">
      <c r="A56" s="28" t="s">
        <v>491</v>
      </c>
      <c r="B56" s="12"/>
      <c r="C56" s="12"/>
    </row>
    <row r="57" spans="1:3" x14ac:dyDescent="0.3">
      <c r="A57" s="28" t="s">
        <v>492</v>
      </c>
      <c r="B57" s="12"/>
      <c r="C57" s="12"/>
    </row>
    <row r="58" spans="1:3" x14ac:dyDescent="0.3">
      <c r="A58" s="28" t="s">
        <v>493</v>
      </c>
      <c r="B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Can't tell</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2"/>
      <c r="C79" s="12"/>
    </row>
    <row r="80" spans="1:3" x14ac:dyDescent="0.3">
      <c r="A80" s="43" t="s">
        <v>514</v>
      </c>
      <c r="B80" s="14" t="str">
        <f>IF(OR(B79="Not applicable",B79="YES"),
   "Not applicable",
   IF(B76="Yes",
      "Unit of analysis errors addressed",
      IF(OR(B77="Yes", B78="Yes"),
         "Unit of analysis errors not addressed",
         "Can't tell")))</f>
        <v>Can't tell</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c r="C83" s="12"/>
    </row>
    <row r="84" spans="1:3" x14ac:dyDescent="0.3">
      <c r="A84" s="78" t="s">
        <v>517</v>
      </c>
      <c r="B84" s="12"/>
      <c r="C84" s="52"/>
    </row>
    <row r="85" spans="1:3" x14ac:dyDescent="0.3">
      <c r="A85" s="81"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74" t="s">
        <v>519</v>
      </c>
      <c r="B87" s="12"/>
      <c r="C87" s="51"/>
    </row>
    <row r="88" spans="1:3" x14ac:dyDescent="0.3">
      <c r="A88" s="74" t="s">
        <v>520</v>
      </c>
      <c r="B88" s="12"/>
      <c r="C88" s="12"/>
    </row>
    <row r="89" spans="1:3" x14ac:dyDescent="0.3">
      <c r="A89" s="28" t="s">
        <v>521</v>
      </c>
      <c r="B89" s="12"/>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NO</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12"/>
    </row>
    <row r="97" spans="1:3" x14ac:dyDescent="0.3">
      <c r="A97" s="288" t="s">
        <v>527</v>
      </c>
      <c r="B97" s="288"/>
      <c r="C97" s="288"/>
    </row>
    <row r="98" spans="1:3" x14ac:dyDescent="0.3">
      <c r="A98" s="85" t="s">
        <v>586</v>
      </c>
      <c r="B98" s="32" t="s">
        <v>457</v>
      </c>
      <c r="C98" s="32" t="s">
        <v>458</v>
      </c>
    </row>
    <row r="99" spans="1:3" x14ac:dyDescent="0.3">
      <c r="A99" s="15" t="s">
        <v>418</v>
      </c>
      <c r="B99" s="83" t="s">
        <v>450</v>
      </c>
      <c r="C99" s="83"/>
    </row>
    <row r="100" spans="1:3" x14ac:dyDescent="0.3">
      <c r="A100" s="15" t="s">
        <v>419</v>
      </c>
      <c r="B100" s="83"/>
      <c r="C100" s="83"/>
    </row>
    <row r="101" spans="1:3" ht="15.6" customHeight="1" x14ac:dyDescent="0.3">
      <c r="A101" s="85" t="s">
        <v>421</v>
      </c>
      <c r="B101" s="32" t="s">
        <v>457</v>
      </c>
      <c r="C101" s="32" t="s">
        <v>458</v>
      </c>
    </row>
    <row r="102" spans="1:3" x14ac:dyDescent="0.3">
      <c r="A102" s="82" t="s">
        <v>566</v>
      </c>
      <c r="B102" s="56"/>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36 B85 B94 B96 B80:B81" xr:uid="{F9856E4B-81B6-4877-ACC3-92DAD60811DA}"/>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895C1550-8ED1-487F-B197-3733A52B2500}">
          <x14:formula1>
            <xm:f>Codes!$G$2:$G$4</xm:f>
          </x14:formula1>
          <xm:sqref>B100</xm:sqref>
        </x14:dataValidation>
        <x14:dataValidation type="list" allowBlank="1" showInputMessage="1" showErrorMessage="1" xr:uid="{4902FA43-D0D1-4591-AE9B-5061DE6064CA}">
          <x14:formula1>
            <xm:f>Codes!$F$2:$F$7</xm:f>
          </x14:formula1>
          <xm:sqref>B99</xm:sqref>
        </x14:dataValidation>
        <x14:dataValidation type="list" allowBlank="1" showInputMessage="1" showErrorMessage="1" xr:uid="{68DFE75D-2DA2-46FD-AEF0-9F233BBAAF0A}">
          <x14:formula1>
            <xm:f>Codes!$A$2:$A$5</xm:f>
          </x14:formula1>
          <xm:sqref>B7:B10 B26:B27 B14:B18</xm:sqref>
        </x14:dataValidation>
        <x14:dataValidation type="list" allowBlank="1" showInputMessage="1" showErrorMessage="1" xr:uid="{1448610D-D344-4117-82F9-D124ED681EAB}">
          <x14:formula1>
            <xm:f>Codes!$C$2:$C$5</xm:f>
          </x14:formula1>
          <xm:sqref>B83:B84 B39:B42 B45 B48:B50 B54:B64 B67:B73 B76:B79 B87:B93 B32:C32 B31 B33</xm:sqref>
        </x14:dataValidation>
        <x14:dataValidation type="list" allowBlank="1" showInputMessage="1" showErrorMessage="1" xr:uid="{0FBC15B7-7855-4B21-A60F-C0C2A520868A}">
          <x14:formula1>
            <xm:f>Codes!$B$2:$B$5</xm:f>
          </x14:formula1>
          <xm:sqref>B22</xm:sqref>
        </x14:dataValidation>
        <x14:dataValidation type="list" allowBlank="1" showInputMessage="1" showErrorMessage="1" xr:uid="{961C39F8-5AC4-478C-ABA6-24CE4ECEDF51}">
          <x14:formula1>
            <xm:f>Codes!$C$2:$C$6</xm:f>
          </x14:formula1>
          <xm:sqref>B28</xm:sqref>
        </x14:dataValidation>
        <x14:dataValidation type="list" allowBlank="1" showInputMessage="1" showErrorMessage="1" xr:uid="{59CC376E-85FB-4187-94BD-5CBC3470668C}">
          <x14:formula1>
            <xm:f>Codes!$E$2:$E$4</xm:f>
          </x14:formula1>
          <xm:sqref>B102</xm:sqref>
        </x14:dataValidation>
      </x14:dataValidation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8D129-F9F3-4097-B589-DB1EA6523676}">
  <sheetPr>
    <tabColor rgb="FF92D050"/>
  </sheetPr>
  <dimension ref="A1:D103"/>
  <sheetViews>
    <sheetView topLeftCell="A6" zoomScale="85" zoomScaleNormal="85" workbookViewId="0">
      <selection activeCell="B29" sqref="B29"/>
    </sheetView>
  </sheetViews>
  <sheetFormatPr defaultColWidth="11" defaultRowHeight="15.6" x14ac:dyDescent="0.3"/>
  <cols>
    <col min="1" max="1" width="116.8984375" customWidth="1"/>
    <col min="2" max="2" width="17.8984375" customWidth="1"/>
    <col min="3" max="3" width="103" customWidth="1"/>
  </cols>
  <sheetData>
    <row r="1" spans="1:3" x14ac:dyDescent="0.3">
      <c r="A1" s="3" t="s">
        <v>6</v>
      </c>
      <c r="B1" s="47" t="str">
        <f>Contents!B43</f>
        <v>Conclusions from the history of research into the effects of police force size on crime—1968 through 2013: A historical systematic review. Journal of Experimental Criminology, 12(3), 431–451.</v>
      </c>
      <c r="C1" s="4"/>
    </row>
    <row r="2" spans="1:3" x14ac:dyDescent="0.3">
      <c r="A2" s="5" t="s">
        <v>531</v>
      </c>
      <c r="B2" s="47" t="str">
        <f>Contents!C43</f>
        <v xml:space="preserve">Lee, Y. J., Eck, J. E., &amp; Corsaro, N. (2016). </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90" t="s">
        <v>457</v>
      </c>
      <c r="C6" s="90" t="s">
        <v>458</v>
      </c>
    </row>
    <row r="7" spans="1:3" x14ac:dyDescent="0.3">
      <c r="A7" s="132" t="s">
        <v>459</v>
      </c>
      <c r="B7" s="12" t="s">
        <v>430</v>
      </c>
      <c r="C7" s="12" t="s">
        <v>1026</v>
      </c>
    </row>
    <row r="8" spans="1:3" x14ac:dyDescent="0.3">
      <c r="A8" s="133" t="s">
        <v>361</v>
      </c>
      <c r="B8" s="12" t="s">
        <v>430</v>
      </c>
      <c r="C8" s="12" t="s">
        <v>1027</v>
      </c>
    </row>
    <row r="9" spans="1:3" x14ac:dyDescent="0.3">
      <c r="A9" s="133" t="s">
        <v>362</v>
      </c>
      <c r="B9" s="12" t="s">
        <v>430</v>
      </c>
      <c r="C9" s="12" t="s">
        <v>1028</v>
      </c>
    </row>
    <row r="10" spans="1:3" x14ac:dyDescent="0.3">
      <c r="A10" s="133" t="s">
        <v>363</v>
      </c>
      <c r="B10" s="12" t="s">
        <v>430</v>
      </c>
      <c r="C10" t="s">
        <v>1029</v>
      </c>
    </row>
    <row r="11" spans="1:3" x14ac:dyDescent="0.3">
      <c r="A11" s="134" t="s">
        <v>461</v>
      </c>
      <c r="B11" s="127" t="str">
        <f>IF(AND(B7="Yes", B8="Yes", B9="Yes", B10="Yes"), "YES",
 IF(AND(B7="No", B8="No", B9="No", B10="No"), "NO",
 "PARTIALLY"))</f>
        <v>YES</v>
      </c>
      <c r="C11" s="92"/>
    </row>
    <row r="12" spans="1:3" x14ac:dyDescent="0.3">
      <c r="A12" s="135" t="s">
        <v>364</v>
      </c>
      <c r="B12" s="16"/>
      <c r="C12" s="16"/>
    </row>
    <row r="13" spans="1:3" x14ac:dyDescent="0.3">
      <c r="A13" s="136" t="s">
        <v>462</v>
      </c>
      <c r="B13" s="33" t="s">
        <v>457</v>
      </c>
      <c r="C13" s="33" t="s">
        <v>458</v>
      </c>
    </row>
    <row r="14" spans="1:3" x14ac:dyDescent="0.3">
      <c r="A14" s="130" t="s">
        <v>463</v>
      </c>
      <c r="B14" s="12" t="s">
        <v>441</v>
      </c>
      <c r="C14" s="130"/>
    </row>
    <row r="15" spans="1:3" x14ac:dyDescent="0.3">
      <c r="A15" s="130" t="s">
        <v>464</v>
      </c>
      <c r="B15" s="12" t="s">
        <v>430</v>
      </c>
      <c r="C15" t="s">
        <v>1030</v>
      </c>
    </row>
    <row r="16" spans="1:3" ht="39.6" x14ac:dyDescent="0.3">
      <c r="A16" s="131" t="s">
        <v>465</v>
      </c>
      <c r="B16" s="12" t="s">
        <v>430</v>
      </c>
      <c r="C16" t="s">
        <v>1031</v>
      </c>
    </row>
    <row r="17" spans="1:4" x14ac:dyDescent="0.3">
      <c r="A17" s="130" t="s">
        <v>466</v>
      </c>
      <c r="B17" s="12" t="s">
        <v>441</v>
      </c>
      <c r="C17" s="130"/>
    </row>
    <row r="18" spans="1:4" x14ac:dyDescent="0.3">
      <c r="A18" s="130" t="s">
        <v>467</v>
      </c>
      <c r="B18" s="12" t="s">
        <v>441</v>
      </c>
      <c r="C18" s="12"/>
    </row>
    <row r="19" spans="1:4" x14ac:dyDescent="0.3">
      <c r="A19" s="143" t="s">
        <v>468</v>
      </c>
      <c r="B19" s="144" t="str">
        <f>IF(AND(TRIM(B16)="Yes", TRIM(B17)="Yes"), "YES", IF(OR(TRIM(B16)="No", TRIM(B17)="No"), "NO", "PARTIALLY"))</f>
        <v>NO</v>
      </c>
      <c r="C19" s="144" t="s">
        <v>592</v>
      </c>
      <c r="D19" s="145"/>
    </row>
    <row r="20" spans="1:4" x14ac:dyDescent="0.3">
      <c r="A20" s="15" t="s">
        <v>371</v>
      </c>
      <c r="B20" s="16"/>
      <c r="C20" s="16"/>
    </row>
    <row r="21" spans="1:4" x14ac:dyDescent="0.3">
      <c r="A21" s="17" t="s">
        <v>469</v>
      </c>
      <c r="B21" s="33" t="s">
        <v>457</v>
      </c>
      <c r="C21" s="33" t="s">
        <v>458</v>
      </c>
    </row>
    <row r="22" spans="1:4" x14ac:dyDescent="0.3">
      <c r="A22" s="13" t="str">
        <f>A21</f>
        <v>Is the search period comprehensive enough that relevant literature is unlikely to be omitted?</v>
      </c>
      <c r="B22" s="12" t="s">
        <v>430</v>
      </c>
      <c r="C22" s="140">
        <v>1990</v>
      </c>
    </row>
    <row r="23" spans="1:4" x14ac:dyDescent="0.3">
      <c r="A23" s="36" t="s">
        <v>470</v>
      </c>
      <c r="B23" s="34" t="str">
        <f>IF(AND(B22="Yes"), "YES",
 IF(AND(B22="Can't tell"), "CAN'T TELL",
 "NO"))</f>
        <v>YES</v>
      </c>
      <c r="C23" s="14"/>
    </row>
    <row r="24" spans="1:4" x14ac:dyDescent="0.3">
      <c r="A24" s="15" t="s">
        <v>374</v>
      </c>
      <c r="B24" s="16"/>
      <c r="C24" s="16"/>
    </row>
    <row r="25" spans="1:4" x14ac:dyDescent="0.3">
      <c r="A25" s="20" t="s">
        <v>456</v>
      </c>
      <c r="B25" s="33" t="s">
        <v>457</v>
      </c>
      <c r="C25" s="33" t="s">
        <v>458</v>
      </c>
    </row>
    <row r="26" spans="1:4" x14ac:dyDescent="0.3">
      <c r="A26" s="74" t="s">
        <v>471</v>
      </c>
      <c r="B26" s="12" t="s">
        <v>435</v>
      </c>
      <c r="C26" t="s">
        <v>1025</v>
      </c>
    </row>
    <row r="27" spans="1:4" x14ac:dyDescent="0.3">
      <c r="A27" s="13" t="s">
        <v>377</v>
      </c>
      <c r="B27" s="12" t="s">
        <v>430</v>
      </c>
      <c r="C27" s="74"/>
    </row>
    <row r="28" spans="1:4" x14ac:dyDescent="0.3">
      <c r="A28" s="13" t="s">
        <v>378</v>
      </c>
      <c r="B28" s="12" t="s">
        <v>447</v>
      </c>
      <c r="C28" s="74"/>
    </row>
    <row r="29" spans="1:4" x14ac:dyDescent="0.3">
      <c r="A29" s="36" t="s">
        <v>472</v>
      </c>
      <c r="B29" s="142" t="str">
        <f>IF(
    AND(TRIM(B26)="Yes", TRIM(B27)="Yes", OR(TRIM(B28)="Yes", TRIM(B28)="Not Applicable")),
    "YES",
    IF(
        AND(TRIM(B26)="Yes", TRIM(B27)="Yes"),
        "PARTIALLY",
        "NO"
    )
)</f>
        <v>NO</v>
      </c>
      <c r="C29" s="87" t="s">
        <v>592</v>
      </c>
    </row>
    <row r="30" spans="1:4" x14ac:dyDescent="0.3">
      <c r="A30" s="15" t="s">
        <v>379</v>
      </c>
      <c r="B30" s="21" t="s">
        <v>457</v>
      </c>
      <c r="C30" s="21" t="s">
        <v>458</v>
      </c>
    </row>
    <row r="31" spans="1:4" x14ac:dyDescent="0.3">
      <c r="A31" s="75" t="s">
        <v>473</v>
      </c>
      <c r="B31" s="12"/>
    </row>
    <row r="32" spans="1:4" x14ac:dyDescent="0.3">
      <c r="A32" s="38" t="s">
        <v>382</v>
      </c>
      <c r="B32" s="12"/>
      <c r="C32" s="12"/>
    </row>
    <row r="33" spans="1:3" ht="39.6" x14ac:dyDescent="0.3">
      <c r="A33" s="22" t="s">
        <v>474</v>
      </c>
      <c r="B33" s="12"/>
      <c r="C33" s="12"/>
    </row>
    <row r="34" spans="1:3" x14ac:dyDescent="0.3">
      <c r="A34" s="36" t="s">
        <v>475</v>
      </c>
      <c r="B34" s="14" t="str">
        <f>IF(
    AND(TRIM(B26)="Yes", TRIM(B27)="Yes", OR(TRIM(B28)="Yes", TRIM(B28)="Not Applicable")),
    "YES",
    IF(
        AND(TRIM(B26)="Yes", TRIM(B27)="Yes"),
        "PARTIALLY",
        "NO"
    )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93"/>
      <c r="C37" s="293"/>
    </row>
    <row r="38" spans="1:3" x14ac:dyDescent="0.3">
      <c r="A38" s="135" t="s">
        <v>389</v>
      </c>
      <c r="B38" s="21" t="s">
        <v>457</v>
      </c>
      <c r="C38" s="21" t="s">
        <v>458</v>
      </c>
    </row>
    <row r="39" spans="1:3" x14ac:dyDescent="0.3">
      <c r="A39" s="132" t="s">
        <v>478</v>
      </c>
      <c r="B39" s="12"/>
      <c r="C39" s="12"/>
    </row>
    <row r="40" spans="1:3" x14ac:dyDescent="0.3">
      <c r="A40" s="132" t="s">
        <v>479</v>
      </c>
      <c r="B40" s="12"/>
      <c r="C40" s="12"/>
    </row>
    <row r="41" spans="1:3" x14ac:dyDescent="0.3">
      <c r="A41" s="132" t="s">
        <v>480</v>
      </c>
      <c r="B41" s="12"/>
      <c r="C41" s="51"/>
    </row>
    <row r="42" spans="1:3" x14ac:dyDescent="0.3">
      <c r="A42" s="132" t="s">
        <v>481</v>
      </c>
      <c r="B42" s="12"/>
      <c r="C42" s="51"/>
    </row>
    <row r="43" spans="1:3" x14ac:dyDescent="0.3">
      <c r="A43" s="141" t="s">
        <v>482</v>
      </c>
      <c r="B43" s="14" t="str">
        <f>IF(OR(B39="Not applicable", B40="Not applicable", B41="Not applicable", B42="Not applicable"), "NOT APPLICABLE",
 IF(AND(B39="Yes", B40="Yes", B41="Yes", B42="Yes"), "YES",
  IF(AND(B39="Yes", B42="Yes"), "PARTIALLY",
   "NO")))</f>
        <v>NO</v>
      </c>
      <c r="C43" s="14"/>
    </row>
    <row r="44" spans="1:3" ht="15.6" customHeight="1" x14ac:dyDescent="0.3">
      <c r="A44" s="294" t="s">
        <v>395</v>
      </c>
      <c r="B44" s="21" t="s">
        <v>457</v>
      </c>
      <c r="C44" s="21" t="s">
        <v>458</v>
      </c>
    </row>
    <row r="45" spans="1:3" x14ac:dyDescent="0.3">
      <c r="A45" s="294"/>
      <c r="B45" s="54"/>
      <c r="C45" s="140"/>
    </row>
    <row r="46" spans="1:3" x14ac:dyDescent="0.3">
      <c r="A46" s="36" t="s">
        <v>483</v>
      </c>
      <c r="B46" s="127" t="str">
        <f>IF(AND(B45="Yes"), "YES",
 IF(AND(B45="Can't tell"), "CAN'T TELL",
 "NO"))</f>
        <v>NO</v>
      </c>
      <c r="C46" s="92"/>
    </row>
    <row r="47" spans="1:3" x14ac:dyDescent="0.3">
      <c r="A47" s="24" t="s">
        <v>398</v>
      </c>
      <c r="B47" s="31" t="s">
        <v>457</v>
      </c>
      <c r="C47" s="31" t="s">
        <v>458</v>
      </c>
    </row>
    <row r="48" spans="1:3" ht="26.4" x14ac:dyDescent="0.3">
      <c r="A48" s="77" t="s">
        <v>484</v>
      </c>
      <c r="B48" s="12"/>
    </row>
    <row r="49" spans="1:3" ht="26.4" x14ac:dyDescent="0.3">
      <c r="A49" s="78" t="s">
        <v>485</v>
      </c>
      <c r="B49" s="12"/>
    </row>
    <row r="50" spans="1:3" x14ac:dyDescent="0.3">
      <c r="A50" s="78" t="s">
        <v>486</v>
      </c>
      <c r="B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812</v>
      </c>
      <c r="B52" s="21"/>
      <c r="C52" s="21"/>
    </row>
    <row r="53" spans="1:3" x14ac:dyDescent="0.3">
      <c r="A53" s="79" t="s">
        <v>813</v>
      </c>
      <c r="B53" s="31" t="s">
        <v>457</v>
      </c>
      <c r="C53" s="31" t="s">
        <v>458</v>
      </c>
    </row>
    <row r="54" spans="1:3" x14ac:dyDescent="0.3">
      <c r="A54" s="28" t="s">
        <v>489</v>
      </c>
      <c r="B54" s="12"/>
      <c r="C54" s="12"/>
    </row>
    <row r="55" spans="1:3" x14ac:dyDescent="0.3">
      <c r="A55" s="28" t="s">
        <v>490</v>
      </c>
      <c r="B55" s="12"/>
    </row>
    <row r="56" spans="1:3" x14ac:dyDescent="0.3">
      <c r="A56" s="28" t="s">
        <v>491</v>
      </c>
      <c r="B56" s="12"/>
      <c r="C56" s="12"/>
    </row>
    <row r="57" spans="1:3" x14ac:dyDescent="0.3">
      <c r="A57" s="28" t="s">
        <v>492</v>
      </c>
      <c r="B57" s="12"/>
      <c r="C57" s="12"/>
    </row>
    <row r="58" spans="1:3" x14ac:dyDescent="0.3">
      <c r="A58" s="28" t="s">
        <v>493</v>
      </c>
      <c r="B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Can't tell</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2"/>
      <c r="C79" s="12"/>
    </row>
    <row r="80" spans="1:3" x14ac:dyDescent="0.3">
      <c r="A80" s="43" t="s">
        <v>514</v>
      </c>
      <c r="B80" s="14" t="str">
        <f>IF(OR(B79="Not applicable",B79="YES"),
   "Not applicable",
   IF(B76="Yes",
      "Unit of analysis errors addressed",
      IF(OR(B77="Yes", B78="Yes"),
         "Unit of analysis errors not addressed",
         "Can't tell")))</f>
        <v>Can't tell</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c r="C83" s="12"/>
    </row>
    <row r="84" spans="1:3" x14ac:dyDescent="0.3">
      <c r="A84" s="78" t="s">
        <v>517</v>
      </c>
      <c r="B84" s="12"/>
      <c r="C84" s="52"/>
    </row>
    <row r="85" spans="1:3" x14ac:dyDescent="0.3">
      <c r="A85" s="81"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74" t="s">
        <v>519</v>
      </c>
      <c r="B87" s="12"/>
      <c r="C87" s="51"/>
    </row>
    <row r="88" spans="1:3" x14ac:dyDescent="0.3">
      <c r="A88" s="74" t="s">
        <v>520</v>
      </c>
      <c r="B88" s="12"/>
      <c r="C88" s="12"/>
    </row>
    <row r="89" spans="1:3" x14ac:dyDescent="0.3">
      <c r="A89" s="28" t="s">
        <v>521</v>
      </c>
      <c r="B89" s="12"/>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NO</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12"/>
    </row>
    <row r="97" spans="1:3" x14ac:dyDescent="0.3">
      <c r="A97" s="288" t="s">
        <v>527</v>
      </c>
      <c r="B97" s="288"/>
      <c r="C97" s="288"/>
    </row>
    <row r="98" spans="1:3" x14ac:dyDescent="0.3">
      <c r="A98" s="85" t="s">
        <v>586</v>
      </c>
      <c r="B98" s="32" t="s">
        <v>457</v>
      </c>
      <c r="C98" s="32" t="s">
        <v>458</v>
      </c>
    </row>
    <row r="99" spans="1:3" x14ac:dyDescent="0.3">
      <c r="A99" s="15" t="s">
        <v>418</v>
      </c>
      <c r="B99" s="83" t="s">
        <v>450</v>
      </c>
      <c r="C99" s="83"/>
    </row>
    <row r="100" spans="1:3" x14ac:dyDescent="0.3">
      <c r="A100" s="15" t="s">
        <v>419</v>
      </c>
      <c r="B100" s="83"/>
      <c r="C100" s="83"/>
    </row>
    <row r="101" spans="1:3" ht="15.6" customHeight="1" x14ac:dyDescent="0.3">
      <c r="A101" s="85" t="s">
        <v>421</v>
      </c>
      <c r="B101" s="32" t="s">
        <v>457</v>
      </c>
      <c r="C101" s="32" t="s">
        <v>458</v>
      </c>
    </row>
    <row r="102" spans="1:3" x14ac:dyDescent="0.3">
      <c r="A102" s="82" t="s">
        <v>566</v>
      </c>
      <c r="B102" s="56"/>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36 B85 B94 B96 B80:B81" xr:uid="{141BBB6A-2690-470B-8E82-E110F9562DEE}"/>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78BC92E3-3739-4217-914D-7835ADE6358F}">
          <x14:formula1>
            <xm:f>Codes!$E$2:$E$4</xm:f>
          </x14:formula1>
          <xm:sqref>B102</xm:sqref>
        </x14:dataValidation>
        <x14:dataValidation type="list" allowBlank="1" showInputMessage="1" showErrorMessage="1" xr:uid="{57EBEB37-FFFD-4A31-B959-17F70EF615DE}">
          <x14:formula1>
            <xm:f>Codes!$C$2:$C$6</xm:f>
          </x14:formula1>
          <xm:sqref>B28</xm:sqref>
        </x14:dataValidation>
        <x14:dataValidation type="list" allowBlank="1" showInputMessage="1" showErrorMessage="1" xr:uid="{0215329F-9D27-4020-88D6-1B1596C98616}">
          <x14:formula1>
            <xm:f>Codes!$B$2:$B$5</xm:f>
          </x14:formula1>
          <xm:sqref>B22</xm:sqref>
        </x14:dataValidation>
        <x14:dataValidation type="list" allowBlank="1" showInputMessage="1" showErrorMessage="1" xr:uid="{B5AD2B5F-EAA7-4D67-BDF2-577B7FA8C595}">
          <x14:formula1>
            <xm:f>Codes!$C$2:$C$5</xm:f>
          </x14:formula1>
          <xm:sqref>B83:B84 B39:B42 B45 B48:B50 B54:B64 B67:B73 B76:B79 B87:B93 B32:C32 B31 B33</xm:sqref>
        </x14:dataValidation>
        <x14:dataValidation type="list" allowBlank="1" showInputMessage="1" showErrorMessage="1" xr:uid="{21ADFE37-084E-4C8F-9C5B-67CF67163886}">
          <x14:formula1>
            <xm:f>Codes!$A$2:$A$5</xm:f>
          </x14:formula1>
          <xm:sqref>B7:B10 B26:B27 B14:B18</xm:sqref>
        </x14:dataValidation>
        <x14:dataValidation type="list" allowBlank="1" showInputMessage="1" showErrorMessage="1" xr:uid="{6E413CA5-EFBC-495C-8606-AD43E79F64D8}">
          <x14:formula1>
            <xm:f>Codes!$F$2:$F$7</xm:f>
          </x14:formula1>
          <xm:sqref>B99</xm:sqref>
        </x14:dataValidation>
        <x14:dataValidation type="list" allowBlank="1" showInputMessage="1" showErrorMessage="1" xr:uid="{1A4E75FD-C9B1-407D-86AF-8729655E72CC}">
          <x14:formula1>
            <xm:f>Codes!$G$2:$G$4</xm:f>
          </x14:formula1>
          <xm:sqref>B100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D2B3A-F557-4747-B8AB-91BA02BB7BC5}">
  <dimension ref="A1:H8"/>
  <sheetViews>
    <sheetView workbookViewId="0">
      <selection activeCell="H2" sqref="H2:H8"/>
    </sheetView>
  </sheetViews>
  <sheetFormatPr defaultColWidth="8.69921875" defaultRowHeight="15.6" x14ac:dyDescent="0.3"/>
  <cols>
    <col min="3" max="3" width="12.59765625" bestFit="1" customWidth="1"/>
    <col min="4" max="4" width="15.69921875" customWidth="1"/>
    <col min="5" max="5" width="24.19921875" customWidth="1"/>
    <col min="6" max="6" width="22.3984375" customWidth="1"/>
    <col min="7" max="7" width="21.09765625" customWidth="1"/>
    <col min="8" max="8" width="30.5" bestFit="1" customWidth="1"/>
  </cols>
  <sheetData>
    <row r="1" spans="1:8" x14ac:dyDescent="0.3">
      <c r="A1" t="s">
        <v>423</v>
      </c>
      <c r="B1" t="s">
        <v>424</v>
      </c>
      <c r="C1" t="s">
        <v>425</v>
      </c>
      <c r="D1" t="s">
        <v>426</v>
      </c>
      <c r="E1" t="s">
        <v>427</v>
      </c>
      <c r="F1" t="s">
        <v>428</v>
      </c>
      <c r="G1" t="s">
        <v>429</v>
      </c>
      <c r="H1" t="s">
        <v>186</v>
      </c>
    </row>
    <row r="2" spans="1:8" ht="31.2" x14ac:dyDescent="0.3">
      <c r="A2" s="1" t="s">
        <v>430</v>
      </c>
      <c r="B2" s="1" t="s">
        <v>430</v>
      </c>
      <c r="C2" s="1" t="s">
        <v>430</v>
      </c>
      <c r="D2" s="2" t="s">
        <v>431</v>
      </c>
      <c r="E2" s="2" t="s">
        <v>432</v>
      </c>
      <c r="F2" s="84" t="s">
        <v>433</v>
      </c>
      <c r="G2" s="84" t="s">
        <v>434</v>
      </c>
      <c r="H2" s="118" t="s">
        <v>240</v>
      </c>
    </row>
    <row r="3" spans="1:8" ht="62.4" x14ac:dyDescent="0.3">
      <c r="A3" s="1" t="s">
        <v>435</v>
      </c>
      <c r="B3" s="1" t="s">
        <v>436</v>
      </c>
      <c r="C3" s="1" t="s">
        <v>435</v>
      </c>
      <c r="D3" s="2" t="s">
        <v>437</v>
      </c>
      <c r="E3" s="2" t="s">
        <v>438</v>
      </c>
      <c r="F3" s="84" t="s">
        <v>439</v>
      </c>
      <c r="G3" s="84" t="s">
        <v>440</v>
      </c>
      <c r="H3" s="118" t="s">
        <v>192</v>
      </c>
    </row>
    <row r="4" spans="1:8" ht="31.2" x14ac:dyDescent="0.3">
      <c r="A4" s="1" t="s">
        <v>441</v>
      </c>
      <c r="B4" s="1" t="s">
        <v>441</v>
      </c>
      <c r="C4" s="1" t="s">
        <v>441</v>
      </c>
      <c r="D4" s="2" t="s">
        <v>442</v>
      </c>
      <c r="E4" s="2" t="s">
        <v>443</v>
      </c>
      <c r="F4" s="84" t="s">
        <v>444</v>
      </c>
      <c r="G4" s="84" t="s">
        <v>445</v>
      </c>
      <c r="H4" s="118" t="s">
        <v>311</v>
      </c>
    </row>
    <row r="5" spans="1:8" x14ac:dyDescent="0.3">
      <c r="A5" s="1" t="s">
        <v>436</v>
      </c>
      <c r="B5" s="1" t="s">
        <v>446</v>
      </c>
      <c r="C5" s="1" t="s">
        <v>447</v>
      </c>
      <c r="F5" s="84" t="s">
        <v>448</v>
      </c>
      <c r="G5" s="84" t="s">
        <v>387</v>
      </c>
      <c r="H5" s="118" t="s">
        <v>201</v>
      </c>
    </row>
    <row r="6" spans="1:8" x14ac:dyDescent="0.3">
      <c r="C6" s="1" t="s">
        <v>436</v>
      </c>
      <c r="F6" s="84" t="s">
        <v>449</v>
      </c>
      <c r="G6" s="84" t="s">
        <v>387</v>
      </c>
      <c r="H6" s="118" t="s">
        <v>447</v>
      </c>
    </row>
    <row r="7" spans="1:8" ht="31.2" x14ac:dyDescent="0.3">
      <c r="F7" s="84" t="s">
        <v>450</v>
      </c>
      <c r="G7" s="84"/>
      <c r="H7" s="118" t="s">
        <v>451</v>
      </c>
    </row>
    <row r="8" spans="1:8" x14ac:dyDescent="0.3">
      <c r="H8" s="118" t="s">
        <v>222</v>
      </c>
    </row>
  </sheetData>
  <phoneticPr fontId="10" type="noConversion"/>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3BB5D-CF3F-4FBE-B6B5-F7BC97BA337E}">
  <sheetPr>
    <tabColor rgb="FF92D050"/>
  </sheetPr>
  <dimension ref="A1:C104"/>
  <sheetViews>
    <sheetView topLeftCell="A10" zoomScale="90" zoomScaleNormal="90" workbookViewId="0">
      <selection activeCell="B19" sqref="B19:C19"/>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tr">
        <f>Contents!B45</f>
        <v>Truth and D.A.R.E.: Is D.A.R.E.’s new Keepin’ it REAL curriculum suitable for American nationwide implementation?, Drugs: Education, Prevention and Policy, 24(1): 49-57, 2017.</v>
      </c>
      <c r="C1" s="4"/>
    </row>
    <row r="2" spans="1:3" x14ac:dyDescent="0.3">
      <c r="A2" s="5" t="s">
        <v>531</v>
      </c>
      <c r="B2" s="47" t="str">
        <f>Contents!C45</f>
        <v xml:space="preserve">Caputi, T. L. &amp; McLellan, A. T. (2017). </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33" t="s">
        <v>457</v>
      </c>
      <c r="C6" s="90" t="s">
        <v>458</v>
      </c>
    </row>
    <row r="7" spans="1:3" x14ac:dyDescent="0.3">
      <c r="A7" s="74" t="s">
        <v>459</v>
      </c>
      <c r="B7" s="89" t="s">
        <v>430</v>
      </c>
      <c r="C7" s="12" t="s">
        <v>1032</v>
      </c>
    </row>
    <row r="8" spans="1:3" x14ac:dyDescent="0.3">
      <c r="A8" s="13" t="s">
        <v>361</v>
      </c>
      <c r="B8" s="89" t="s">
        <v>430</v>
      </c>
      <c r="C8" s="12" t="s">
        <v>1033</v>
      </c>
    </row>
    <row r="9" spans="1:3" x14ac:dyDescent="0.3">
      <c r="A9" s="13" t="s">
        <v>362</v>
      </c>
      <c r="B9" s="89" t="s">
        <v>430</v>
      </c>
      <c r="C9" s="12" t="s">
        <v>1034</v>
      </c>
    </row>
    <row r="10" spans="1:3" x14ac:dyDescent="0.3">
      <c r="A10" s="13" t="s">
        <v>363</v>
      </c>
      <c r="B10" s="89" t="s">
        <v>430</v>
      </c>
      <c r="C10" s="12" t="s">
        <v>1035</v>
      </c>
    </row>
    <row r="11" spans="1:3" x14ac:dyDescent="0.3">
      <c r="A11" s="36" t="s">
        <v>461</v>
      </c>
      <c r="B11" s="34" t="str">
        <f>IF(AND(B7="Yes", B8="Yes", B9="Yes", B10="Yes"), "YES",
 IF(AND(B7="No", B8="No", B9="No", B10="No"), "NO",
 "PARTIALLY"))</f>
        <v>YES</v>
      </c>
      <c r="C11" s="92"/>
    </row>
    <row r="12" spans="1:3" x14ac:dyDescent="0.3">
      <c r="A12" s="15" t="s">
        <v>364</v>
      </c>
      <c r="B12" s="16"/>
      <c r="C12" s="16"/>
    </row>
    <row r="13" spans="1:3" x14ac:dyDescent="0.3">
      <c r="A13" s="17" t="s">
        <v>462</v>
      </c>
      <c r="B13" s="33" t="s">
        <v>457</v>
      </c>
      <c r="C13" s="33" t="s">
        <v>458</v>
      </c>
    </row>
    <row r="14" spans="1:3" x14ac:dyDescent="0.3">
      <c r="A14" s="18" t="s">
        <v>463</v>
      </c>
      <c r="B14" s="111" t="s">
        <v>430</v>
      </c>
      <c r="C14" s="111"/>
    </row>
    <row r="15" spans="1:3" x14ac:dyDescent="0.3">
      <c r="A15" s="18" t="s">
        <v>464</v>
      </c>
      <c r="B15" s="111" t="s">
        <v>430</v>
      </c>
      <c r="C15" s="111"/>
    </row>
    <row r="16" spans="1:3" ht="78" x14ac:dyDescent="0.3">
      <c r="A16" s="19" t="s">
        <v>465</v>
      </c>
      <c r="B16" s="111" t="s">
        <v>430</v>
      </c>
      <c r="C16" s="126" t="s">
        <v>1036</v>
      </c>
    </row>
    <row r="17" spans="1:3" x14ac:dyDescent="0.3">
      <c r="A17" s="18" t="s">
        <v>466</v>
      </c>
      <c r="B17" s="111" t="s">
        <v>441</v>
      </c>
      <c r="C17" s="126"/>
    </row>
    <row r="18" spans="1:3" x14ac:dyDescent="0.3">
      <c r="A18" s="18" t="s">
        <v>467</v>
      </c>
      <c r="B18" s="111" t="s">
        <v>441</v>
      </c>
      <c r="C18" s="126"/>
    </row>
    <row r="19" spans="1:3" x14ac:dyDescent="0.3">
      <c r="A19" s="36" t="s">
        <v>468</v>
      </c>
      <c r="B19" s="129" t="str">
        <f>IF(AND(B14="Yes", B15="Yes", B16="Yes", B17="Yes", B18="Yes"), "YES",
 IF(AND(B16="Yes", B17="Yes"), "PARTIALLY",
 "NO"))</f>
        <v>NO</v>
      </c>
      <c r="C19" s="87" t="s">
        <v>592</v>
      </c>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11" t="s">
        <v>430</v>
      </c>
      <c r="C22" s="111" t="s">
        <v>917</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c r="C25" s="33"/>
    </row>
    <row r="26" spans="1:3" x14ac:dyDescent="0.3">
      <c r="A26" s="74" t="s">
        <v>471</v>
      </c>
      <c r="B26" s="111" t="s">
        <v>430</v>
      </c>
      <c r="C26" s="126" t="s">
        <v>918</v>
      </c>
    </row>
    <row r="27" spans="1:3" x14ac:dyDescent="0.3">
      <c r="A27" s="13" t="s">
        <v>377</v>
      </c>
      <c r="B27" s="111" t="s">
        <v>430</v>
      </c>
      <c r="C27" s="126" t="s">
        <v>919</v>
      </c>
    </row>
    <row r="28" spans="1:3" x14ac:dyDescent="0.3">
      <c r="A28" s="13" t="s">
        <v>378</v>
      </c>
      <c r="B28" s="111" t="s">
        <v>447</v>
      </c>
      <c r="C28" s="111"/>
    </row>
    <row r="29" spans="1:3" x14ac:dyDescent="0.3">
      <c r="A29" s="36" t="s">
        <v>472</v>
      </c>
      <c r="B29" s="14" t="str">
        <f>IF(
    AND(TRIM(B26)="Yes", TRIM(B27)="Yes"),
    IF(
        OR(
            TRIM(B28)="Yes",
            TRIM(B28)="Not Applicable"
        ),
        "YES",
        IF(TRIM(B28)="", "PARTIALLY", "NO")
    ),
    IF(
        OR(
            AND(TRIM(B26)="Yes", TRIM(B27)="Partially"),
            AND(TRIM(B26)="Partially", TRIM(B27)="Yes")
        ),
        "PARTIALLY",
        "NO"
    )
)</f>
        <v>YES</v>
      </c>
      <c r="C29" s="14"/>
    </row>
    <row r="30" spans="1:3" x14ac:dyDescent="0.3">
      <c r="A30" s="15" t="s">
        <v>379</v>
      </c>
      <c r="B30" s="21" t="s">
        <v>457</v>
      </c>
      <c r="C30" s="21" t="s">
        <v>458</v>
      </c>
    </row>
    <row r="31" spans="1:3" x14ac:dyDescent="0.3">
      <c r="A31" s="75" t="s">
        <v>473</v>
      </c>
      <c r="B31" s="111" t="s">
        <v>430</v>
      </c>
      <c r="C31" s="111" t="s">
        <v>920</v>
      </c>
    </row>
    <row r="32" spans="1:3" x14ac:dyDescent="0.3">
      <c r="A32" s="38" t="s">
        <v>382</v>
      </c>
      <c r="B32" s="111" t="s">
        <v>441</v>
      </c>
      <c r="C32" s="51"/>
    </row>
    <row r="33" spans="1:3" ht="39.6" x14ac:dyDescent="0.3">
      <c r="A33" s="22" t="s">
        <v>474</v>
      </c>
      <c r="B33" s="111" t="s">
        <v>441</v>
      </c>
      <c r="C33" s="111"/>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11" t="s">
        <v>430</v>
      </c>
      <c r="C39" s="126" t="s">
        <v>918</v>
      </c>
    </row>
    <row r="40" spans="1:3" x14ac:dyDescent="0.3">
      <c r="A40" s="74" t="s">
        <v>479</v>
      </c>
      <c r="B40" s="111" t="s">
        <v>436</v>
      </c>
      <c r="C40" s="111"/>
    </row>
    <row r="41" spans="1:3" x14ac:dyDescent="0.3">
      <c r="A41" s="74" t="s">
        <v>480</v>
      </c>
      <c r="B41" s="111" t="s">
        <v>430</v>
      </c>
      <c r="C41" s="51" t="s">
        <v>919</v>
      </c>
    </row>
    <row r="42" spans="1:3" x14ac:dyDescent="0.3">
      <c r="A42" s="74" t="s">
        <v>481</v>
      </c>
      <c r="B42" s="111" t="s">
        <v>430</v>
      </c>
      <c r="C42" s="51" t="s">
        <v>919</v>
      </c>
    </row>
    <row r="43" spans="1:3" x14ac:dyDescent="0.3">
      <c r="A43" s="76" t="s">
        <v>482</v>
      </c>
      <c r="B43" s="14" t="str">
        <f>IF(OR(B39="Not applicable", B40="Not applicable", B41="Not applicable", B42="Not applicable"), "NOT APPLICABLE",
 IF(AND(B39="Yes", B40="Yes", B41="Yes", B42="Yes"), "YES",
  IF(AND(B39="Yes", B42="Yes"), "PARTIALLY",
   "NO")))</f>
        <v>PARTIALLY</v>
      </c>
      <c r="C43" s="14"/>
    </row>
    <row r="44" spans="1:3" ht="15.6" customHeight="1" x14ac:dyDescent="0.3">
      <c r="A44" s="289" t="s">
        <v>395</v>
      </c>
      <c r="B44" s="21" t="s">
        <v>457</v>
      </c>
      <c r="C44" s="21" t="s">
        <v>458</v>
      </c>
    </row>
    <row r="45" spans="1:3" x14ac:dyDescent="0.3">
      <c r="A45" s="289"/>
      <c r="B45" s="54" t="s">
        <v>430</v>
      </c>
      <c r="C45" s="54" t="s">
        <v>921</v>
      </c>
    </row>
    <row r="46" spans="1:3" x14ac:dyDescent="0.3">
      <c r="A46" s="36" t="s">
        <v>483</v>
      </c>
      <c r="B46" s="34" t="str">
        <f>IF(AND(B45="Yes"), "YES",
 IF(AND(B45="Can't tell"), "CAN'T TELL",
 "NO"))</f>
        <v>YES</v>
      </c>
      <c r="C46" s="14"/>
    </row>
    <row r="47" spans="1:3" x14ac:dyDescent="0.3">
      <c r="A47" s="24" t="s">
        <v>398</v>
      </c>
      <c r="B47" s="31" t="s">
        <v>457</v>
      </c>
      <c r="C47" s="31" t="s">
        <v>458</v>
      </c>
    </row>
    <row r="48" spans="1:3" ht="26.4" x14ac:dyDescent="0.3">
      <c r="A48" s="77" t="s">
        <v>484</v>
      </c>
      <c r="B48" s="54" t="s">
        <v>430</v>
      </c>
      <c r="C48" s="54" t="s">
        <v>922</v>
      </c>
    </row>
    <row r="49" spans="1:3" ht="26.4" x14ac:dyDescent="0.3">
      <c r="A49" s="78" t="s">
        <v>485</v>
      </c>
      <c r="B49" s="12" t="s">
        <v>430</v>
      </c>
      <c r="C49" s="12"/>
    </row>
    <row r="50" spans="1:3" x14ac:dyDescent="0.3">
      <c r="A50" s="78" t="s">
        <v>486</v>
      </c>
      <c r="B50" s="12" t="s">
        <v>447</v>
      </c>
      <c r="C50" s="12"/>
    </row>
    <row r="51" spans="1:3" x14ac:dyDescent="0.3">
      <c r="A51" s="36" t="s">
        <v>487</v>
      </c>
      <c r="B51" s="34" t="str">
        <f>IF(AND(B48="Not applicable", B49="Not applicable", B50="Not applicable"),
   "NOT APPLICABLE",
   IF(AND(B48="Yes", B49="Yes", OR(B50="Yes", B50="Not applicable")),
      "YES",
      IF(B48="Yes",
         "PARTIALLY",
         "NO")))</f>
        <v>YES</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t="s">
        <v>430</v>
      </c>
      <c r="C56" s="12" t="s">
        <v>1037</v>
      </c>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x14ac:dyDescent="0.3">
      <c r="A65" s="147" t="s">
        <v>924</v>
      </c>
      <c r="B65" s="12"/>
      <c r="C65" s="12"/>
    </row>
    <row r="66" spans="1:3" ht="61.5" customHeight="1" x14ac:dyDescent="0.3">
      <c r="A66" s="36" t="s">
        <v>500</v>
      </c>
      <c r="B66" s="34" t="str">
        <f>IF(B64="Yes",
    "Not applicable",
    IF(B65="Yes",
        "Not appropriate table, graph or meta-analysis",
        "Appropriate table, graph or meta-analysis"))</f>
        <v>Appropriate table, graph or meta-analysis</v>
      </c>
      <c r="C66" s="14"/>
    </row>
    <row r="67" spans="1:3" x14ac:dyDescent="0.3">
      <c r="A67" s="80" t="s">
        <v>501</v>
      </c>
      <c r="B67" s="31" t="s">
        <v>457</v>
      </c>
      <c r="C67" s="31" t="s">
        <v>458</v>
      </c>
    </row>
    <row r="68" spans="1:3" x14ac:dyDescent="0.3">
      <c r="A68" s="28" t="s">
        <v>502</v>
      </c>
      <c r="B68" s="12" t="s">
        <v>430</v>
      </c>
      <c r="C68" s="12"/>
    </row>
    <row r="69" spans="1:3" x14ac:dyDescent="0.3">
      <c r="A69" s="28" t="s">
        <v>503</v>
      </c>
      <c r="B69" s="12"/>
      <c r="C69" s="12"/>
    </row>
    <row r="70" spans="1:3" x14ac:dyDescent="0.3">
      <c r="A70" s="28" t="s">
        <v>504</v>
      </c>
      <c r="B70" s="12"/>
      <c r="C70" s="12"/>
    </row>
    <row r="71" spans="1:3" x14ac:dyDescent="0.3">
      <c r="A71" s="28" t="s">
        <v>505</v>
      </c>
      <c r="B71" s="12"/>
      <c r="C71" s="12"/>
    </row>
    <row r="72" spans="1:3" x14ac:dyDescent="0.3">
      <c r="A72" s="28" t="s">
        <v>506</v>
      </c>
      <c r="B72" s="12"/>
      <c r="C72" s="12"/>
    </row>
    <row r="73" spans="1:3" x14ac:dyDescent="0.3">
      <c r="A73" s="28" t="s">
        <v>499</v>
      </c>
      <c r="B73" s="12"/>
      <c r="C73" s="12"/>
    </row>
    <row r="74" spans="1:3" x14ac:dyDescent="0.3">
      <c r="A74" s="28" t="s">
        <v>925</v>
      </c>
      <c r="B74" s="12"/>
      <c r="C74" s="12"/>
    </row>
    <row r="75" spans="1:3" x14ac:dyDescent="0.3">
      <c r="A75" s="36" t="s">
        <v>508</v>
      </c>
      <c r="B75" s="34" t="str">
        <f>IF(B73="Yes",
   "Not applicable",
   IF(B74="Not appropriate",
      "Inappropriate weights",
      IF(OR(B68="Yes",B69="Yes", B70="Yes", B71="Yes"),
         "Appropriate weights",
         "Can't tell")))</f>
        <v>Appropriate weights</v>
      </c>
      <c r="C75" s="14"/>
    </row>
    <row r="76" spans="1:3" x14ac:dyDescent="0.3">
      <c r="A76" s="80" t="s">
        <v>509</v>
      </c>
      <c r="B76" s="31" t="s">
        <v>457</v>
      </c>
      <c r="C76" s="31" t="s">
        <v>458</v>
      </c>
    </row>
    <row r="77" spans="1:3" x14ac:dyDescent="0.3">
      <c r="A77" s="28" t="s">
        <v>510</v>
      </c>
      <c r="B77" s="12"/>
      <c r="C77" s="12"/>
    </row>
    <row r="78" spans="1:3" x14ac:dyDescent="0.3">
      <c r="A78" s="28" t="s">
        <v>511</v>
      </c>
      <c r="B78" s="12"/>
      <c r="C78" s="12"/>
    </row>
    <row r="79" spans="1:3" x14ac:dyDescent="0.3">
      <c r="A79" s="28" t="s">
        <v>512</v>
      </c>
      <c r="B79" s="12"/>
      <c r="C79" s="12"/>
    </row>
    <row r="80" spans="1:3" x14ac:dyDescent="0.3">
      <c r="A80" s="28" t="s">
        <v>513</v>
      </c>
      <c r="B80" s="111" t="s">
        <v>430</v>
      </c>
      <c r="C80" s="111"/>
    </row>
    <row r="81" spans="1:3" x14ac:dyDescent="0.3">
      <c r="A81" s="43" t="s">
        <v>514</v>
      </c>
      <c r="B81" s="14" t="str">
        <f>IF(OR(B80="Not applicable",B80="YES"),
   "Not applicable",
   IF(B77="Yes",
      "Unit of analysis errors addressed",
      IF(OR(B78="Yes", B79="Yes"),
         "Unit of analysis errors not addressed",
         "Can't tell")))</f>
        <v>Not applicable</v>
      </c>
      <c r="C81" s="14"/>
    </row>
    <row r="82" spans="1:3" x14ac:dyDescent="0.3">
      <c r="A82" s="42" t="s">
        <v>515</v>
      </c>
      <c r="B82" s="14" t="str">
        <f>IF(OR(B66="Not applicable", B75="Not applicable"),
   "NOT APPLICABLE",
   IF(OR(B66="Not appropriate table, graph or meta-analysis", B75="Inappropriate weights"),
      "NO",
      IF(AND(B66="Appropriate table, graph or meta-analysis", B75="Appropriate weights", OR(B81="Unit of analysis errors addressed",B81="Not applicable")),
         "YES",
         IF(AND(B66="Appropriate table, graph or meta-analysis", B75="Appropriate weights", OR(B81="Unit of analysis errors not addressed", B81="Can't tell")),
            "PARTIALLY",
            "CAN'T TELL"))))</f>
        <v>YES</v>
      </c>
      <c r="C82" s="14"/>
    </row>
    <row r="83" spans="1:3" x14ac:dyDescent="0.3">
      <c r="A83" s="15" t="s">
        <v>408</v>
      </c>
      <c r="B83" s="21" t="s">
        <v>457</v>
      </c>
      <c r="C83" s="21" t="s">
        <v>458</v>
      </c>
    </row>
    <row r="84" spans="1:3" ht="26.4" x14ac:dyDescent="0.3">
      <c r="A84" s="78" t="s">
        <v>516</v>
      </c>
      <c r="B84" s="12" t="s">
        <v>430</v>
      </c>
      <c r="C84" s="12"/>
    </row>
    <row r="85" spans="1:3" x14ac:dyDescent="0.3">
      <c r="A85" s="78" t="s">
        <v>517</v>
      </c>
      <c r="B85" s="12" t="s">
        <v>447</v>
      </c>
      <c r="C85" s="12"/>
    </row>
    <row r="86" spans="1:3" x14ac:dyDescent="0.3">
      <c r="A86" s="81" t="s">
        <v>518</v>
      </c>
      <c r="B86" s="14" t="str">
        <f>IF(OR(B84="Not applicable", B85="Not applicable"),
   "NOT APPLICABLE",
   IF(AND(B84="Yes", B85="Yes"),
      "YES",
      IF(OR(B84="Yes", B85="Yes", B84="Partially", B85="Partially"),
         "PARTIALLY",
         "NO")))</f>
        <v>NOT APPLICABLE</v>
      </c>
      <c r="C86" s="14"/>
    </row>
    <row r="87" spans="1:3" x14ac:dyDescent="0.3">
      <c r="A87" s="29" t="s">
        <v>412</v>
      </c>
      <c r="B87" s="21" t="s">
        <v>457</v>
      </c>
      <c r="C87" s="21" t="s">
        <v>458</v>
      </c>
    </row>
    <row r="88" spans="1:3" x14ac:dyDescent="0.3">
      <c r="A88" s="74" t="s">
        <v>519</v>
      </c>
      <c r="B88" s="12" t="s">
        <v>430</v>
      </c>
      <c r="C88" s="12" t="s">
        <v>926</v>
      </c>
    </row>
    <row r="89" spans="1:3" x14ac:dyDescent="0.3">
      <c r="A89" s="74" t="s">
        <v>520</v>
      </c>
      <c r="B89" s="12" t="s">
        <v>430</v>
      </c>
      <c r="C89" s="12"/>
    </row>
    <row r="90" spans="1:3" x14ac:dyDescent="0.3">
      <c r="A90" s="28" t="s">
        <v>521</v>
      </c>
      <c r="B90" s="12" t="s">
        <v>430</v>
      </c>
      <c r="C90" s="12"/>
    </row>
    <row r="91" spans="1:3" x14ac:dyDescent="0.3">
      <c r="A91" s="28" t="s">
        <v>522</v>
      </c>
      <c r="B91" s="12"/>
      <c r="C91" s="12"/>
    </row>
    <row r="92" spans="1:3" x14ac:dyDescent="0.3">
      <c r="A92" s="28" t="s">
        <v>523</v>
      </c>
      <c r="B92" s="12"/>
      <c r="C92" s="12"/>
    </row>
    <row r="93" spans="1:3" x14ac:dyDescent="0.3">
      <c r="A93" s="28" t="s">
        <v>495</v>
      </c>
      <c r="B93" s="12"/>
      <c r="C93" s="12"/>
    </row>
    <row r="94" spans="1:3" x14ac:dyDescent="0.3">
      <c r="A94" s="28" t="s">
        <v>524</v>
      </c>
      <c r="B94" s="12"/>
      <c r="C94" s="12"/>
    </row>
    <row r="95" spans="1:3" x14ac:dyDescent="0.3">
      <c r="A95" s="45" t="s">
        <v>525</v>
      </c>
      <c r="B95" s="14" t="str">
        <f>IF(OR(B88="Not applicable", B89="Not applicable"),
   "NOT APPLICABLE",
   IF(AND(B88="Yes", B89="Yes"),
      "YES",
      IF(AND(B88="Yes", B89&lt;&gt;"Yes"),
         "PARTIALLY",
         "NO")))</f>
        <v>YES</v>
      </c>
      <c r="C95" s="14"/>
    </row>
    <row r="96" spans="1:3" x14ac:dyDescent="0.3">
      <c r="A96" s="15" t="s">
        <v>415</v>
      </c>
      <c r="B96" s="21" t="s">
        <v>457</v>
      </c>
      <c r="C96" s="21" t="s">
        <v>458</v>
      </c>
    </row>
    <row r="97" spans="1:3" ht="115.5" customHeight="1" x14ac:dyDescent="0.3">
      <c r="A97" s="30" t="s">
        <v>526</v>
      </c>
      <c r="B97" s="46" t="str">
        <f>IF(AND(B43="YES", B46="YES", B51="YES", B82="YES", B86="YES", B95="YES"),
   "High confidence",
   IF(OR(B43="NO", B51="NO", B82="NO", B86="NO"),
      "Low confidence",
      "Medium confidence"))</f>
        <v>Medium confidence</v>
      </c>
      <c r="C97" s="51"/>
    </row>
    <row r="98" spans="1:3" x14ac:dyDescent="0.3">
      <c r="A98" s="288" t="s">
        <v>527</v>
      </c>
      <c r="B98" s="288"/>
      <c r="C98" s="288"/>
    </row>
    <row r="99" spans="1:3" x14ac:dyDescent="0.3">
      <c r="A99" s="85" t="s">
        <v>586</v>
      </c>
      <c r="B99" s="32" t="s">
        <v>457</v>
      </c>
      <c r="C99" s="32" t="s">
        <v>458</v>
      </c>
    </row>
    <row r="100" spans="1:3" x14ac:dyDescent="0.3">
      <c r="A100" s="15" t="s">
        <v>418</v>
      </c>
      <c r="B100" s="83"/>
      <c r="C100" s="125"/>
    </row>
    <row r="101" spans="1:3" x14ac:dyDescent="0.3">
      <c r="A101" s="15" t="s">
        <v>419</v>
      </c>
      <c r="B101" s="146" t="s">
        <v>440</v>
      </c>
      <c r="C101" s="125"/>
    </row>
    <row r="102" spans="1:3" ht="15.6" customHeight="1" x14ac:dyDescent="0.3">
      <c r="A102" s="85" t="s">
        <v>421</v>
      </c>
      <c r="B102" s="32" t="s">
        <v>457</v>
      </c>
      <c r="C102" s="32" t="s">
        <v>458</v>
      </c>
    </row>
    <row r="103" spans="1:3" ht="46.8" x14ac:dyDescent="0.3">
      <c r="A103" s="82" t="s">
        <v>566</v>
      </c>
      <c r="B103" s="56" t="s">
        <v>438</v>
      </c>
      <c r="C103" s="56"/>
    </row>
    <row r="104" spans="1:3" ht="213.75" customHeight="1" x14ac:dyDescent="0.3">
      <c r="A104" s="290" t="s">
        <v>529</v>
      </c>
      <c r="B104" s="291"/>
      <c r="C104" s="292"/>
    </row>
  </sheetData>
  <mergeCells count="5">
    <mergeCell ref="A4:C4"/>
    <mergeCell ref="A37:C37"/>
    <mergeCell ref="A44:A45"/>
    <mergeCell ref="A98:C98"/>
    <mergeCell ref="A104:C104"/>
  </mergeCells>
  <dataValidations count="1">
    <dataValidation allowBlank="1" showInputMessage="1" showErrorMessage="1" sqref="B36 B34 B43 B75 B81:B82 B86 B95 B97 B29" xr:uid="{8AD295BD-AEDF-4F26-BE66-BAECB9858BAB}"/>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D801052F-6A0C-4288-AA79-E406DA8D3AA8}">
          <x14:formula1>
            <xm:f>Codes!$G$2:$G$4</xm:f>
          </x14:formula1>
          <xm:sqref>B101</xm:sqref>
        </x14:dataValidation>
        <x14:dataValidation type="list" allowBlank="1" showInputMessage="1" showErrorMessage="1" xr:uid="{A70AFFF5-B03A-4919-854B-8D3327AF819C}">
          <x14:formula1>
            <xm:f>Codes!$F$2:$F$7</xm:f>
          </x14:formula1>
          <xm:sqref>B100</xm:sqref>
        </x14:dataValidation>
        <x14:dataValidation type="list" allowBlank="1" showInputMessage="1" showErrorMessage="1" xr:uid="{31FEBFE4-5C75-48FF-BA30-F8B93DA52DEB}">
          <x14:formula1>
            <xm:f>Codes!$A$2:$A$5</xm:f>
          </x14:formula1>
          <xm:sqref>B22 B14:B18 B7:B10 B26:B27 B39:B40</xm:sqref>
        </x14:dataValidation>
        <x14:dataValidation type="list" allowBlank="1" showInputMessage="1" showErrorMessage="1" xr:uid="{F4304070-BF41-4344-9409-AB01A6B9870A}">
          <x14:formula1>
            <xm:f>Codes!$C$2:$C$5</xm:f>
          </x14:formula1>
          <xm:sqref>B88:B94 B31:B33 B84:B85 B45 B48:B50 B54:B65 B68:B74 B77:B80 B41:B42</xm:sqref>
        </x14:dataValidation>
        <x14:dataValidation type="list" allowBlank="1" showInputMessage="1" showErrorMessage="1" xr:uid="{98244247-AEB5-4505-A762-21EB99DD476F}">
          <x14:formula1>
            <xm:f>Codes!$C$2:$C$6</xm:f>
          </x14:formula1>
          <xm:sqref>B28</xm:sqref>
        </x14:dataValidation>
        <x14:dataValidation type="list" allowBlank="1" showInputMessage="1" showErrorMessage="1" xr:uid="{28B64AB1-A6D4-4E7A-8653-04662E67396E}">
          <x14:formula1>
            <xm:f>Codes!$E$2:$E$4</xm:f>
          </x14:formula1>
          <xm:sqref>B103</xm:sqref>
        </x14:dataValidation>
      </x14:dataValidation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0B08-C1A3-4C65-8875-2E3487C9B2A9}">
  <sheetPr>
    <tabColor rgb="FF92D050"/>
  </sheetPr>
  <dimension ref="A1:C104"/>
  <sheetViews>
    <sheetView topLeftCell="A22" zoomScale="90" zoomScaleNormal="90" workbookViewId="0">
      <selection activeCell="B74" sqref="B74"/>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tr">
        <f>Contents!B48</f>
        <v>The Effects of Hot Spots Policing on Crime: An Updated Systematic Review and Meta-Analysis</v>
      </c>
      <c r="C1" s="4"/>
    </row>
    <row r="2" spans="1:3" x14ac:dyDescent="0.3">
      <c r="A2" s="5" t="s">
        <v>531</v>
      </c>
      <c r="B2" s="47" t="str">
        <f>Contents!C48</f>
        <v xml:space="preserve">Braga, A. A., Hureau, D. M., &amp; Papachristos, A. V. (2014). </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33" t="s">
        <v>457</v>
      </c>
      <c r="C6" s="90" t="s">
        <v>458</v>
      </c>
    </row>
    <row r="7" spans="1:3" x14ac:dyDescent="0.3">
      <c r="A7" s="74" t="s">
        <v>459</v>
      </c>
      <c r="B7" s="89" t="s">
        <v>430</v>
      </c>
      <c r="C7" s="12" t="s">
        <v>785</v>
      </c>
    </row>
    <row r="8" spans="1:3" x14ac:dyDescent="0.3">
      <c r="A8" s="13" t="s">
        <v>361</v>
      </c>
      <c r="B8" s="89" t="s">
        <v>430</v>
      </c>
      <c r="C8" s="12" t="s">
        <v>1038</v>
      </c>
    </row>
    <row r="9" spans="1:3" x14ac:dyDescent="0.3">
      <c r="A9" s="13" t="s">
        <v>362</v>
      </c>
      <c r="B9" s="89" t="s">
        <v>430</v>
      </c>
      <c r="C9" s="12" t="s">
        <v>1039</v>
      </c>
    </row>
    <row r="10" spans="1:3" x14ac:dyDescent="0.3">
      <c r="A10" s="13" t="s">
        <v>363</v>
      </c>
      <c r="B10" s="89" t="s">
        <v>430</v>
      </c>
      <c r="C10" s="12" t="s">
        <v>1040</v>
      </c>
    </row>
    <row r="11" spans="1:3" x14ac:dyDescent="0.3">
      <c r="A11" s="36" t="s">
        <v>461</v>
      </c>
      <c r="B11" s="34" t="str">
        <f>IF(AND(B7="Yes", B8="Yes", B9="Yes", B10="Yes"), "YES",
 IF(AND(B7="No", B8="No", B9="No", B10="No"), "NO",
 "PARTIALLY"))</f>
        <v>YES</v>
      </c>
      <c r="C11" s="92"/>
    </row>
    <row r="12" spans="1:3" x14ac:dyDescent="0.3">
      <c r="A12" s="15" t="s">
        <v>364</v>
      </c>
      <c r="B12" s="16"/>
      <c r="C12" s="16"/>
    </row>
    <row r="13" spans="1:3" x14ac:dyDescent="0.3">
      <c r="A13" s="17" t="s">
        <v>462</v>
      </c>
      <c r="B13" s="33" t="s">
        <v>457</v>
      </c>
      <c r="C13" s="33" t="s">
        <v>458</v>
      </c>
    </row>
    <row r="14" spans="1:3" x14ac:dyDescent="0.3">
      <c r="A14" s="18" t="s">
        <v>463</v>
      </c>
      <c r="B14" s="111" t="s">
        <v>430</v>
      </c>
      <c r="C14" s="111"/>
    </row>
    <row r="15" spans="1:3" x14ac:dyDescent="0.3">
      <c r="A15" s="18" t="s">
        <v>464</v>
      </c>
      <c r="B15" s="111" t="s">
        <v>430</v>
      </c>
      <c r="C15" s="111" t="s">
        <v>1041</v>
      </c>
    </row>
    <row r="16" spans="1:3" ht="39.6" x14ac:dyDescent="0.3">
      <c r="A16" s="19" t="s">
        <v>465</v>
      </c>
      <c r="B16" s="111" t="s">
        <v>430</v>
      </c>
      <c r="C16" s="151" t="s">
        <v>1042</v>
      </c>
    </row>
    <row r="17" spans="1:3" x14ac:dyDescent="0.3">
      <c r="A17" s="18" t="s">
        <v>466</v>
      </c>
      <c r="B17" s="111" t="s">
        <v>430</v>
      </c>
      <c r="C17" s="111" t="s">
        <v>1043</v>
      </c>
    </row>
    <row r="18" spans="1:3" x14ac:dyDescent="0.3">
      <c r="A18" s="18" t="s">
        <v>467</v>
      </c>
      <c r="B18" s="111" t="s">
        <v>430</v>
      </c>
      <c r="C18" s="111" t="s">
        <v>1044</v>
      </c>
    </row>
    <row r="19" spans="1:3" x14ac:dyDescent="0.3">
      <c r="A19" s="36" t="s">
        <v>468</v>
      </c>
      <c r="B19" s="34" t="str">
        <f>IF(AND(B14="Yes", B15="Yes", B16="Yes", B17="Yes", B18="Yes"), "YES",
 IF(AND(B16="Yes", B17="Yes"), "PARTIALLY",
 "NO"))</f>
        <v>YES</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11" t="s">
        <v>430</v>
      </c>
      <c r="C22" s="111" t="s">
        <v>1045</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c r="C25" s="33"/>
    </row>
    <row r="26" spans="1:3" x14ac:dyDescent="0.3">
      <c r="A26" s="74" t="s">
        <v>471</v>
      </c>
      <c r="B26" s="111" t="s">
        <v>441</v>
      </c>
      <c r="C26" s="126"/>
    </row>
    <row r="27" spans="1:3" x14ac:dyDescent="0.3">
      <c r="A27" s="13" t="s">
        <v>377</v>
      </c>
      <c r="B27" s="111" t="s">
        <v>430</v>
      </c>
      <c r="C27" t="s">
        <v>1046</v>
      </c>
    </row>
    <row r="28" spans="1:3" x14ac:dyDescent="0.3">
      <c r="A28" s="13" t="s">
        <v>378</v>
      </c>
      <c r="B28" s="111" t="s">
        <v>447</v>
      </c>
      <c r="C28" s="111"/>
    </row>
    <row r="29" spans="1:3" x14ac:dyDescent="0.3">
      <c r="A29" s="36" t="s">
        <v>472</v>
      </c>
      <c r="B29" s="87" t="str">
        <f>IF(
    AND(TRIM(B26)="Yes", TRIM(B27)="Yes"),
    IF(
        OR(
            TRIM(B28)="Yes",
            TRIM(B28)="Not Applicable"
        ),
        "YES",
        IF(TRIM(B28)="", "PARTIALLY", "NO")
    ),
    IF(
        OR(
            AND(TRIM(B26)="Yes", TRIM(B27)="Partially"),
            AND(TRIM(B26)="Partially", TRIM(B27)="Yes")
        ),
        "PARTIALLY",
        "NO"
    )
)</f>
        <v>NO</v>
      </c>
      <c r="C29" s="87" t="s">
        <v>592</v>
      </c>
    </row>
    <row r="30" spans="1:3" x14ac:dyDescent="0.3">
      <c r="A30" s="15" t="s">
        <v>379</v>
      </c>
      <c r="B30" s="21" t="s">
        <v>457</v>
      </c>
      <c r="C30" s="21" t="s">
        <v>458</v>
      </c>
    </row>
    <row r="31" spans="1:3" x14ac:dyDescent="0.3">
      <c r="A31" s="75" t="s">
        <v>473</v>
      </c>
      <c r="B31" s="111"/>
      <c r="C31" s="111"/>
    </row>
    <row r="32" spans="1:3" x14ac:dyDescent="0.3">
      <c r="A32" s="38" t="s">
        <v>382</v>
      </c>
      <c r="B32" s="111"/>
      <c r="C32" s="51"/>
    </row>
    <row r="33" spans="1:3" ht="39.6" x14ac:dyDescent="0.3">
      <c r="A33" s="22" t="s">
        <v>474</v>
      </c>
      <c r="B33" s="111"/>
      <c r="C33" s="111"/>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11"/>
      <c r="C39" s="126"/>
    </row>
    <row r="40" spans="1:3" x14ac:dyDescent="0.3">
      <c r="A40" s="74" t="s">
        <v>479</v>
      </c>
      <c r="B40" s="111"/>
      <c r="C40" s="111"/>
    </row>
    <row r="41" spans="1:3" x14ac:dyDescent="0.3">
      <c r="A41" s="74" t="s">
        <v>480</v>
      </c>
      <c r="B41" s="111"/>
      <c r="C41" s="51"/>
    </row>
    <row r="42" spans="1:3" x14ac:dyDescent="0.3">
      <c r="A42" s="74" t="s">
        <v>481</v>
      </c>
      <c r="B42" s="111"/>
      <c r="C42" s="51"/>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54"/>
      <c r="C48" s="54"/>
    </row>
    <row r="49" spans="1:3" ht="26.4" x14ac:dyDescent="0.3">
      <c r="A49" s="78" t="s">
        <v>485</v>
      </c>
      <c r="B49" s="12"/>
      <c r="C49" s="12"/>
    </row>
    <row r="50" spans="1:3" x14ac:dyDescent="0.3">
      <c r="A50" s="78" t="s">
        <v>486</v>
      </c>
      <c r="B50" s="12"/>
      <c r="C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x14ac:dyDescent="0.3">
      <c r="A65" s="147" t="s">
        <v>924</v>
      </c>
      <c r="B65" s="12"/>
      <c r="C65" s="12"/>
    </row>
    <row r="66" spans="1:3" ht="61.5" customHeight="1" x14ac:dyDescent="0.3">
      <c r="A66" s="36" t="s">
        <v>500</v>
      </c>
      <c r="B66" s="34" t="str">
        <f>IF(B64="Yes",
    "Not applicable",
    IF(B65="Yes",
        "Not appropriate table, graph or meta-analysis",
        "Appropriate table, graph or meta-analysis"))</f>
        <v>Appropriate table, graph or meta-analysis</v>
      </c>
      <c r="C66" s="14"/>
    </row>
    <row r="67" spans="1:3" x14ac:dyDescent="0.3">
      <c r="A67" s="80" t="s">
        <v>501</v>
      </c>
      <c r="B67" s="31" t="s">
        <v>457</v>
      </c>
      <c r="C67" s="31" t="s">
        <v>458</v>
      </c>
    </row>
    <row r="68" spans="1:3" x14ac:dyDescent="0.3">
      <c r="A68" s="28" t="s">
        <v>502</v>
      </c>
      <c r="B68" s="12"/>
      <c r="C68" s="12"/>
    </row>
    <row r="69" spans="1:3" x14ac:dyDescent="0.3">
      <c r="A69" s="28" t="s">
        <v>503</v>
      </c>
      <c r="B69" s="12"/>
      <c r="C69" s="12"/>
    </row>
    <row r="70" spans="1:3" x14ac:dyDescent="0.3">
      <c r="A70" s="28" t="s">
        <v>504</v>
      </c>
      <c r="B70" s="12"/>
      <c r="C70" s="12"/>
    </row>
    <row r="71" spans="1:3" x14ac:dyDescent="0.3">
      <c r="A71" s="28" t="s">
        <v>505</v>
      </c>
      <c r="B71" s="12"/>
      <c r="C71" s="12"/>
    </row>
    <row r="72" spans="1:3" x14ac:dyDescent="0.3">
      <c r="A72" s="28" t="s">
        <v>506</v>
      </c>
      <c r="B72" s="12"/>
      <c r="C72" s="12"/>
    </row>
    <row r="73" spans="1:3" x14ac:dyDescent="0.3">
      <c r="A73" s="28" t="s">
        <v>499</v>
      </c>
      <c r="B73" s="12"/>
      <c r="C73" s="12"/>
    </row>
    <row r="74" spans="1:3" x14ac:dyDescent="0.3">
      <c r="A74" s="28" t="s">
        <v>925</v>
      </c>
      <c r="B74" s="12"/>
      <c r="C74" s="12"/>
    </row>
    <row r="75" spans="1:3" x14ac:dyDescent="0.3">
      <c r="A75" s="36" t="s">
        <v>508</v>
      </c>
      <c r="B75" s="34" t="str">
        <f>IF(B73="Yes",
   "Not applicable",
   IF(B74="Yes",
      "Inappropriate weights",
      IF(OR(B68="Yes",B69="Yes", B70="Yes", B71="Yes"),
         "Appropriate weights",
         "Can't tell")))</f>
        <v>Can't tell</v>
      </c>
      <c r="C75" s="14"/>
    </row>
    <row r="76" spans="1:3" x14ac:dyDescent="0.3">
      <c r="A76" s="80" t="s">
        <v>509</v>
      </c>
      <c r="B76" s="31" t="s">
        <v>457</v>
      </c>
      <c r="C76" s="31" t="s">
        <v>458</v>
      </c>
    </row>
    <row r="77" spans="1:3" x14ac:dyDescent="0.3">
      <c r="A77" s="28" t="s">
        <v>510</v>
      </c>
      <c r="B77" s="12"/>
      <c r="C77" s="12"/>
    </row>
    <row r="78" spans="1:3" x14ac:dyDescent="0.3">
      <c r="A78" s="28" t="s">
        <v>511</v>
      </c>
      <c r="B78" s="12"/>
      <c r="C78" s="12"/>
    </row>
    <row r="79" spans="1:3" x14ac:dyDescent="0.3">
      <c r="A79" s="28" t="s">
        <v>512</v>
      </c>
      <c r="B79" s="12"/>
      <c r="C79" s="12"/>
    </row>
    <row r="80" spans="1:3" x14ac:dyDescent="0.3">
      <c r="A80" s="28" t="s">
        <v>513</v>
      </c>
      <c r="B80" s="111"/>
      <c r="C80" s="111"/>
    </row>
    <row r="81" spans="1:3" x14ac:dyDescent="0.3">
      <c r="A81" s="43" t="s">
        <v>514</v>
      </c>
      <c r="B81" s="14" t="str">
        <f>IF(OR(B80="Not applicable",B80="YES"),
   "Not applicable",
   IF(B77="Yes",
      "Unit of analysis errors addressed",
      IF(OR(B78="Yes", B79="Yes"),
         "Unit of analysis errors not addressed",
         "Can't tell")))</f>
        <v>Can't tell</v>
      </c>
      <c r="C81" s="14"/>
    </row>
    <row r="82" spans="1:3" x14ac:dyDescent="0.3">
      <c r="A82" s="42" t="s">
        <v>515</v>
      </c>
      <c r="B82" s="14" t="str">
        <f>IF(OR(B66="Not applicable", B75="Not applicable"),
   "NOT APPLICABLE",
   IF(OR(B66="Not appropriate table, graph or meta-analysis", B75="Inappropriate weights"),
      "NO",
      IF(AND(B66="Appropriate table, graph or meta-analysis", B75="Appropriate weights", OR(B81="Unit of analysis errors addressed",B81="Not applicable")),
         "YES",
         IF(AND(B66="Appropriate table, graph or meta-analysis", B75="Appropriate weights", OR(B81="Unit of analysis errors not addressed", B81="Can't tell")),
            "PARTIALLY",
            "CAN'T TELL"))))</f>
        <v>CAN'T TELL</v>
      </c>
      <c r="C82" s="14"/>
    </row>
    <row r="83" spans="1:3" x14ac:dyDescent="0.3">
      <c r="A83" s="15" t="s">
        <v>408</v>
      </c>
      <c r="B83" s="21" t="s">
        <v>457</v>
      </c>
      <c r="C83" s="21" t="s">
        <v>458</v>
      </c>
    </row>
    <row r="84" spans="1:3" ht="26.4" x14ac:dyDescent="0.3">
      <c r="A84" s="78" t="s">
        <v>516</v>
      </c>
      <c r="B84" s="12"/>
      <c r="C84" s="12"/>
    </row>
    <row r="85" spans="1:3" x14ac:dyDescent="0.3">
      <c r="A85" s="78" t="s">
        <v>517</v>
      </c>
      <c r="B85" s="12"/>
      <c r="C85" s="12"/>
    </row>
    <row r="86" spans="1:3" x14ac:dyDescent="0.3">
      <c r="A86" s="81" t="s">
        <v>518</v>
      </c>
      <c r="B86" s="14" t="str">
        <f>IF(OR(B84="Not applicable", B85="Not applicable"),
   "NOT APPLICABLE",
   IF(AND(B84="Yes", B85="Yes"),
      "YES",
      IF(OR(B84="Yes", B85="Yes", B84="Partially", B85="Partially"),
         "PARTIALLY",
         "NO")))</f>
        <v>NO</v>
      </c>
      <c r="C86" s="14"/>
    </row>
    <row r="87" spans="1:3" x14ac:dyDescent="0.3">
      <c r="A87" s="29" t="s">
        <v>412</v>
      </c>
      <c r="B87" s="21" t="s">
        <v>457</v>
      </c>
      <c r="C87" s="21" t="s">
        <v>458</v>
      </c>
    </row>
    <row r="88" spans="1:3" x14ac:dyDescent="0.3">
      <c r="A88" s="74" t="s">
        <v>519</v>
      </c>
      <c r="B88" s="12"/>
      <c r="C88" s="12"/>
    </row>
    <row r="89" spans="1:3" x14ac:dyDescent="0.3">
      <c r="A89" s="74" t="s">
        <v>520</v>
      </c>
      <c r="B89" s="12"/>
      <c r="C89" s="12"/>
    </row>
    <row r="90" spans="1:3" x14ac:dyDescent="0.3">
      <c r="A90" s="28" t="s">
        <v>521</v>
      </c>
      <c r="B90" s="12"/>
      <c r="C90" s="12"/>
    </row>
    <row r="91" spans="1:3" x14ac:dyDescent="0.3">
      <c r="A91" s="28" t="s">
        <v>522</v>
      </c>
      <c r="B91" s="12"/>
      <c r="C91" s="12"/>
    </row>
    <row r="92" spans="1:3" x14ac:dyDescent="0.3">
      <c r="A92" s="28" t="s">
        <v>523</v>
      </c>
      <c r="B92" s="12"/>
      <c r="C92" s="12"/>
    </row>
    <row r="93" spans="1:3" x14ac:dyDescent="0.3">
      <c r="A93" s="28" t="s">
        <v>495</v>
      </c>
      <c r="B93" s="12"/>
      <c r="C93" s="12"/>
    </row>
    <row r="94" spans="1:3" x14ac:dyDescent="0.3">
      <c r="A94" s="28" t="s">
        <v>524</v>
      </c>
      <c r="B94" s="12"/>
      <c r="C94" s="12"/>
    </row>
    <row r="95" spans="1:3" x14ac:dyDescent="0.3">
      <c r="A95" s="45" t="s">
        <v>525</v>
      </c>
      <c r="B95" s="14" t="str">
        <f>IF(OR(B88="Not applicable", B89="Not applicable"),
   "NOT APPLICABLE",
   IF(AND(B88="Yes", B89="Yes"),
      "YES",
      IF(AND(B88="Yes", B89&lt;&gt;"Yes"),
         "PARTIALLY",
         "NO")))</f>
        <v>NO</v>
      </c>
      <c r="C95" s="14"/>
    </row>
    <row r="96" spans="1:3" x14ac:dyDescent="0.3">
      <c r="A96" s="15" t="s">
        <v>415</v>
      </c>
      <c r="B96" s="21" t="s">
        <v>457</v>
      </c>
      <c r="C96" s="21" t="s">
        <v>458</v>
      </c>
    </row>
    <row r="97" spans="1:3" ht="115.5" customHeight="1" x14ac:dyDescent="0.3">
      <c r="A97" s="30" t="s">
        <v>526</v>
      </c>
      <c r="B97" s="46" t="str">
        <f>IF(AND(B43="YES", B46="YES", B51="YES", B82="YES", B86="YES", B95="YES"),
   "High confidence",
   IF(OR(B43="NO", B51="NO", B82="NO", B86="NO"),
      "Low confidence",
      "Medium confidence"))</f>
        <v>Low confidence</v>
      </c>
      <c r="C97" s="51"/>
    </row>
    <row r="98" spans="1:3" x14ac:dyDescent="0.3">
      <c r="A98" s="288" t="s">
        <v>527</v>
      </c>
      <c r="B98" s="288"/>
      <c r="C98" s="288"/>
    </row>
    <row r="99" spans="1:3" x14ac:dyDescent="0.3">
      <c r="A99" s="85" t="s">
        <v>586</v>
      </c>
      <c r="B99" s="32" t="s">
        <v>457</v>
      </c>
      <c r="C99" s="32" t="s">
        <v>458</v>
      </c>
    </row>
    <row r="100" spans="1:3" x14ac:dyDescent="0.3">
      <c r="A100" s="15" t="s">
        <v>418</v>
      </c>
      <c r="B100" s="83"/>
      <c r="C100" s="125"/>
    </row>
    <row r="101" spans="1:3" x14ac:dyDescent="0.3">
      <c r="A101" s="15" t="s">
        <v>419</v>
      </c>
      <c r="B101" s="146" t="s">
        <v>440</v>
      </c>
      <c r="C101" s="125"/>
    </row>
    <row r="102" spans="1:3" ht="15.6" customHeight="1" x14ac:dyDescent="0.3">
      <c r="A102" s="85" t="s">
        <v>421</v>
      </c>
      <c r="B102" s="32" t="s">
        <v>457</v>
      </c>
      <c r="C102" s="32" t="s">
        <v>458</v>
      </c>
    </row>
    <row r="103" spans="1:3" ht="46.8" x14ac:dyDescent="0.3">
      <c r="A103" s="82" t="s">
        <v>566</v>
      </c>
      <c r="B103" s="56" t="s">
        <v>438</v>
      </c>
      <c r="C103" s="56"/>
    </row>
    <row r="104" spans="1:3" ht="213.75" customHeight="1" x14ac:dyDescent="0.3">
      <c r="A104" s="290" t="s">
        <v>529</v>
      </c>
      <c r="B104" s="291"/>
      <c r="C104" s="292"/>
    </row>
  </sheetData>
  <mergeCells count="5">
    <mergeCell ref="A4:C4"/>
    <mergeCell ref="A37:C37"/>
    <mergeCell ref="A44:A45"/>
    <mergeCell ref="A98:C98"/>
    <mergeCell ref="A104:C104"/>
  </mergeCells>
  <dataValidations count="1">
    <dataValidation allowBlank="1" showInputMessage="1" showErrorMessage="1" sqref="B36 B34 B43 B75 B81:B82 B86 B95 B97 B29" xr:uid="{A870EA6C-77A4-47FF-ADDB-E2A6708B2B66}"/>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135597E3-EE3C-45B5-8B1A-651F2A6240A3}">
          <x14:formula1>
            <xm:f>Codes!$E$2:$E$4</xm:f>
          </x14:formula1>
          <xm:sqref>B103</xm:sqref>
        </x14:dataValidation>
        <x14:dataValidation type="list" allowBlank="1" showInputMessage="1" showErrorMessage="1" xr:uid="{C885BA19-2FA3-4463-A1D5-558BC7D071B3}">
          <x14:formula1>
            <xm:f>Codes!$C$2:$C$6</xm:f>
          </x14:formula1>
          <xm:sqref>B28</xm:sqref>
        </x14:dataValidation>
        <x14:dataValidation type="list" allowBlank="1" showInputMessage="1" showErrorMessage="1" xr:uid="{1CAF2CF6-2AEB-4F9E-A301-1688C1258DDE}">
          <x14:formula1>
            <xm:f>Codes!$C$2:$C$5</xm:f>
          </x14:formula1>
          <xm:sqref>B88:B94 B31:B33 B84:B85 B45 B48:B50 B54:B65 B68:B74 B77:B80 B41:B42</xm:sqref>
        </x14:dataValidation>
        <x14:dataValidation type="list" allowBlank="1" showInputMessage="1" showErrorMessage="1" xr:uid="{AF83C811-B629-4CAF-A6E3-4E1AF8DCAF8F}">
          <x14:formula1>
            <xm:f>Codes!$A$2:$A$5</xm:f>
          </x14:formula1>
          <xm:sqref>B22 B14:B18 B7:B10 B26:B27 B39:B40</xm:sqref>
        </x14:dataValidation>
        <x14:dataValidation type="list" allowBlank="1" showInputMessage="1" showErrorMessage="1" xr:uid="{BF042724-E0AA-4506-A96D-5E6405387352}">
          <x14:formula1>
            <xm:f>Codes!$F$2:$F$7</xm:f>
          </x14:formula1>
          <xm:sqref>B100</xm:sqref>
        </x14:dataValidation>
        <x14:dataValidation type="list" allowBlank="1" showInputMessage="1" showErrorMessage="1" xr:uid="{2F8482C1-DD73-4D12-B477-28783AFE3FBA}">
          <x14:formula1>
            <xm:f>Codes!$G$2:$G$4</xm:f>
          </x14:formula1>
          <xm:sqref>B101</xm:sqref>
        </x14:dataValidation>
      </x14:dataValidation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1E7E1-44BC-47A1-A57C-1A4B8F57043F}">
  <sheetPr>
    <tabColor rgb="FF92D050"/>
  </sheetPr>
  <dimension ref="A1:C104"/>
  <sheetViews>
    <sheetView topLeftCell="A97" zoomScale="90" zoomScaleNormal="90" workbookViewId="0">
      <selection activeCell="C103" sqref="C103"/>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tr">
        <f>Contents!B49</f>
        <v>Legitimacy in Policing: A Systematic Review. Campbell Systematic Reviews</v>
      </c>
      <c r="C1" s="4"/>
    </row>
    <row r="2" spans="1:3" x14ac:dyDescent="0.3">
      <c r="A2" s="5" t="s">
        <v>531</v>
      </c>
      <c r="B2" s="47" t="str">
        <f>Contents!C49</f>
        <v xml:space="preserve">Mazerolle, L., Bennett, S., Davis, J., Sargeant, E. &amp; Manning, M. (2013). </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90" t="s">
        <v>457</v>
      </c>
      <c r="C6" s="90" t="s">
        <v>458</v>
      </c>
    </row>
    <row r="7" spans="1:3" x14ac:dyDescent="0.3">
      <c r="A7" s="132" t="s">
        <v>459</v>
      </c>
      <c r="B7" s="91" t="s">
        <v>430</v>
      </c>
      <c r="C7" t="s">
        <v>1047</v>
      </c>
    </row>
    <row r="8" spans="1:3" x14ac:dyDescent="0.3">
      <c r="A8" s="133" t="s">
        <v>361</v>
      </c>
      <c r="B8" s="12" t="s">
        <v>430</v>
      </c>
      <c r="C8" s="12" t="s">
        <v>1048</v>
      </c>
    </row>
    <row r="9" spans="1:3" x14ac:dyDescent="0.3">
      <c r="A9" s="133" t="s">
        <v>362</v>
      </c>
      <c r="B9" s="12" t="s">
        <v>430</v>
      </c>
      <c r="C9" s="12" t="s">
        <v>1049</v>
      </c>
    </row>
    <row r="10" spans="1:3" x14ac:dyDescent="0.3">
      <c r="A10" s="133" t="s">
        <v>363</v>
      </c>
      <c r="B10" s="12" t="s">
        <v>430</v>
      </c>
      <c r="C10" s="12" t="s">
        <v>1050</v>
      </c>
    </row>
    <row r="11" spans="1:3" x14ac:dyDescent="0.3">
      <c r="A11" s="36" t="s">
        <v>461</v>
      </c>
      <c r="B11" s="127" t="str">
        <f>IF(AND(B7="Yes", B8="Yes", B9="Yes", B10="Yes"), "YES",
 IF(AND(B7="No", B8="No", B9="No", B10="No"), "NO",
 "PARTIALLY"))</f>
        <v>YES</v>
      </c>
      <c r="C11" s="92"/>
    </row>
    <row r="12" spans="1:3" x14ac:dyDescent="0.3">
      <c r="A12" s="15" t="s">
        <v>364</v>
      </c>
      <c r="B12" s="16"/>
      <c r="C12" s="16"/>
    </row>
    <row r="13" spans="1:3" x14ac:dyDescent="0.3">
      <c r="A13" s="17" t="s">
        <v>462</v>
      </c>
      <c r="B13" s="90" t="s">
        <v>457</v>
      </c>
      <c r="C13" s="90" t="s">
        <v>458</v>
      </c>
    </row>
    <row r="14" spans="1:3" x14ac:dyDescent="0.3">
      <c r="A14" s="130" t="s">
        <v>463</v>
      </c>
      <c r="B14" s="152" t="s">
        <v>441</v>
      </c>
      <c r="C14" s="12" t="s">
        <v>1051</v>
      </c>
    </row>
    <row r="15" spans="1:3" x14ac:dyDescent="0.3">
      <c r="A15" s="130" t="s">
        <v>464</v>
      </c>
      <c r="B15" s="152" t="s">
        <v>430</v>
      </c>
      <c r="C15" s="12" t="s">
        <v>1052</v>
      </c>
    </row>
    <row r="16" spans="1:3" ht="39.6" x14ac:dyDescent="0.3">
      <c r="A16" s="131" t="s">
        <v>465</v>
      </c>
      <c r="B16" s="152" t="s">
        <v>430</v>
      </c>
      <c r="C16" s="12" t="s">
        <v>1053</v>
      </c>
    </row>
    <row r="17" spans="1:3" x14ac:dyDescent="0.3">
      <c r="A17" s="18" t="s">
        <v>466</v>
      </c>
      <c r="B17" s="153" t="s">
        <v>430</v>
      </c>
      <c r="C17" s="12" t="s">
        <v>1054</v>
      </c>
    </row>
    <row r="18" spans="1:3" x14ac:dyDescent="0.3">
      <c r="A18" s="18" t="s">
        <v>467</v>
      </c>
      <c r="B18" s="152" t="s">
        <v>435</v>
      </c>
      <c r="C18" s="12" t="s">
        <v>1055</v>
      </c>
    </row>
    <row r="19" spans="1:3" x14ac:dyDescent="0.3">
      <c r="A19" s="36" t="s">
        <v>468</v>
      </c>
      <c r="B19" s="34" t="str">
        <f>IF(AND(B14="Yes", B15="Yes", B16="Yes", B17="Yes", B18="Yes"), "YES",
 IF(AND(B16="Yes", B17="Yes"), "PARTIALLY",
 "NO"))</f>
        <v>PARTIALLY</v>
      </c>
      <c r="C19" s="92"/>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11" t="s">
        <v>430</v>
      </c>
      <c r="C22" s="111" t="s">
        <v>1056</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c r="C25" s="33"/>
    </row>
    <row r="26" spans="1:3" ht="46.8" x14ac:dyDescent="0.3">
      <c r="A26" s="74" t="s">
        <v>471</v>
      </c>
      <c r="B26" s="111" t="s">
        <v>430</v>
      </c>
      <c r="C26" s="126" t="s">
        <v>1057</v>
      </c>
    </row>
    <row r="27" spans="1:3" x14ac:dyDescent="0.3">
      <c r="A27" s="13" t="s">
        <v>377</v>
      </c>
      <c r="B27" s="111" t="s">
        <v>430</v>
      </c>
      <c r="C27" s="140" t="s">
        <v>1058</v>
      </c>
    </row>
    <row r="28" spans="1:3" x14ac:dyDescent="0.3">
      <c r="A28" s="13" t="s">
        <v>378</v>
      </c>
      <c r="B28" s="111" t="s">
        <v>447</v>
      </c>
      <c r="C28" s="111"/>
    </row>
    <row r="29" spans="1:3" x14ac:dyDescent="0.3">
      <c r="A29" s="36" t="s">
        <v>472</v>
      </c>
      <c r="B29" s="154" t="str">
        <f>IF(
    AND(TRIM(B26)="Yes", TRIM(B27)="Yes"),
    IF(
        OR(
            TRIM(B28)="Yes",
            TRIM(B28)="Not Applicable"
        ),
        "YES",
        IF(TRIM(B28)="", "PARTIALLY", "NO")
    ),
    IF(
        OR(
            AND(TRIM(B26)="Yes", TRIM(B27)="Partially"),
            AND(TRIM(B26)="Partially", TRIM(B27)="Yes")
        ),
        "PARTIALLY",
        "NO"
    )
)</f>
        <v>YES</v>
      </c>
      <c r="C29" s="154"/>
    </row>
    <row r="30" spans="1:3" x14ac:dyDescent="0.3">
      <c r="A30" s="15" t="s">
        <v>379</v>
      </c>
      <c r="B30" s="21" t="s">
        <v>457</v>
      </c>
      <c r="C30" s="21" t="s">
        <v>458</v>
      </c>
    </row>
    <row r="31" spans="1:3" x14ac:dyDescent="0.3">
      <c r="A31" s="75" t="s">
        <v>473</v>
      </c>
      <c r="B31" s="111" t="s">
        <v>430</v>
      </c>
      <c r="C31" s="111" t="s">
        <v>1059</v>
      </c>
    </row>
    <row r="32" spans="1:3" x14ac:dyDescent="0.3">
      <c r="A32" s="38" t="s">
        <v>382</v>
      </c>
      <c r="B32" s="111" t="s">
        <v>430</v>
      </c>
      <c r="C32" t="s">
        <v>1060</v>
      </c>
    </row>
    <row r="33" spans="1:3" ht="39.6" x14ac:dyDescent="0.3">
      <c r="A33" s="22" t="s">
        <v>474</v>
      </c>
      <c r="B33" s="111" t="s">
        <v>430</v>
      </c>
      <c r="C33" s="111" t="s">
        <v>1061</v>
      </c>
    </row>
    <row r="34" spans="1:3" x14ac:dyDescent="0.3">
      <c r="A34" s="36" t="s">
        <v>475</v>
      </c>
      <c r="B34" s="14" t="str">
        <f>IF(AND(TRIM(B31)="Yes", TRIM(B32)="Yes", TRIM(B33)="Yes"),
    "YES",
    IF(OR(
        AND(TRIM(B31)="Yes", TRIM(B32)="Yes", TRIM(B33)="Partially"),
        AND(TRIM(B31)="Yes", TRIM(B33)="Yes")
    ),
    "PARTIALLY",
    "NO")
)</f>
        <v>YES</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Medium confidence</v>
      </c>
      <c r="C36" s="12"/>
    </row>
    <row r="37" spans="1:3" x14ac:dyDescent="0.3">
      <c r="A37" s="288" t="s">
        <v>477</v>
      </c>
      <c r="B37" s="288"/>
      <c r="C37" s="288"/>
    </row>
    <row r="38" spans="1:3" x14ac:dyDescent="0.3">
      <c r="A38" s="15" t="s">
        <v>389</v>
      </c>
      <c r="B38" s="128" t="s">
        <v>457</v>
      </c>
      <c r="C38" s="128" t="s">
        <v>458</v>
      </c>
    </row>
    <row r="39" spans="1:3" x14ac:dyDescent="0.3">
      <c r="A39" s="132" t="s">
        <v>478</v>
      </c>
      <c r="B39" s="111" t="s">
        <v>430</v>
      </c>
      <c r="C39" s="12" t="s">
        <v>1062</v>
      </c>
    </row>
    <row r="40" spans="1:3" x14ac:dyDescent="0.3">
      <c r="A40" s="132" t="s">
        <v>479</v>
      </c>
      <c r="B40" s="111" t="s">
        <v>430</v>
      </c>
      <c r="C40" s="12" t="s">
        <v>1063</v>
      </c>
    </row>
    <row r="41" spans="1:3" x14ac:dyDescent="0.3">
      <c r="A41" s="132" t="s">
        <v>480</v>
      </c>
      <c r="B41" s="111" t="s">
        <v>430</v>
      </c>
      <c r="C41" s="12" t="s">
        <v>580</v>
      </c>
    </row>
    <row r="42" spans="1:3" x14ac:dyDescent="0.3">
      <c r="A42" s="132" t="s">
        <v>481</v>
      </c>
      <c r="B42" s="111" t="s">
        <v>430</v>
      </c>
      <c r="C42" s="12" t="s">
        <v>1064</v>
      </c>
    </row>
    <row r="43" spans="1:3" x14ac:dyDescent="0.3">
      <c r="A43" s="76" t="s">
        <v>482</v>
      </c>
      <c r="B43" s="92" t="str">
        <f>IF(OR(B39="Not applicable", B40="Not applicable", B41="Not applicable", B42="Not applicable"), "NOT APPLICABLE",
 IF(AND(B39="Yes", B40="Yes", B41="Yes", B42="Yes"), "YES",
  IF(AND(B39="Yes", B42="Yes"), "PARTIALLY",
   "NO")))</f>
        <v>YES</v>
      </c>
      <c r="C43" s="92"/>
    </row>
    <row r="44" spans="1:3" ht="15.6" customHeight="1" x14ac:dyDescent="0.3">
      <c r="A44" s="289" t="s">
        <v>395</v>
      </c>
      <c r="B44" s="21" t="s">
        <v>457</v>
      </c>
      <c r="C44" s="21" t="s">
        <v>458</v>
      </c>
    </row>
    <row r="45" spans="1:3" x14ac:dyDescent="0.3">
      <c r="A45" s="289"/>
      <c r="B45" s="54" t="s">
        <v>430</v>
      </c>
      <c r="C45" s="54" t="s">
        <v>1065</v>
      </c>
    </row>
    <row r="46" spans="1:3" x14ac:dyDescent="0.3">
      <c r="A46" s="36" t="s">
        <v>483</v>
      </c>
      <c r="B46" s="34" t="str">
        <f>IF(AND(B45="Yes"), "YES",
 IF(AND(B45="Can't tell"), "CAN'T TELL",
 "NO"))</f>
        <v>YES</v>
      </c>
      <c r="C46" s="14"/>
    </row>
    <row r="47" spans="1:3" x14ac:dyDescent="0.3">
      <c r="A47" s="24" t="s">
        <v>398</v>
      </c>
      <c r="B47" s="31" t="s">
        <v>457</v>
      </c>
      <c r="C47" s="31" t="s">
        <v>458</v>
      </c>
    </row>
    <row r="48" spans="1:3" ht="26.4" x14ac:dyDescent="0.3">
      <c r="A48" s="77" t="s">
        <v>484</v>
      </c>
      <c r="B48" s="54" t="s">
        <v>430</v>
      </c>
      <c r="C48" s="54" t="s">
        <v>1066</v>
      </c>
    </row>
    <row r="49" spans="1:3" ht="26.4" x14ac:dyDescent="0.3">
      <c r="A49" s="78" t="s">
        <v>485</v>
      </c>
      <c r="B49" s="12" t="s">
        <v>430</v>
      </c>
      <c r="C49" t="s">
        <v>1067</v>
      </c>
    </row>
    <row r="50" spans="1:3" x14ac:dyDescent="0.3">
      <c r="A50" s="78" t="s">
        <v>486</v>
      </c>
      <c r="B50" s="12" t="s">
        <v>430</v>
      </c>
      <c r="C50" t="s">
        <v>1068</v>
      </c>
    </row>
    <row r="51" spans="1:3" x14ac:dyDescent="0.3">
      <c r="A51" s="36" t="s">
        <v>487</v>
      </c>
      <c r="B51" s="34" t="str">
        <f>IF(AND(B48="Not applicable", B49="Not applicable", B50="Not applicable"),
   "NOT APPLICABLE",
   IF(AND(B48="Yes", B49="Yes", OR(B50="Yes", B50="Not applicable")),
      "YES",
      IF(B48="Yes",
         "PARTIALLY",
         "NO")))</f>
        <v>YES</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t="s">
        <v>430</v>
      </c>
      <c r="C58" t="s">
        <v>1069</v>
      </c>
    </row>
    <row r="59" spans="1:3" x14ac:dyDescent="0.3">
      <c r="A59" s="28" t="s">
        <v>494</v>
      </c>
      <c r="B59" s="12"/>
      <c r="C59" s="12"/>
    </row>
    <row r="60" spans="1:3" x14ac:dyDescent="0.3">
      <c r="A60" s="28" t="s">
        <v>495</v>
      </c>
      <c r="B60" s="12" t="s">
        <v>430</v>
      </c>
      <c r="C60" s="12" t="s">
        <v>1070</v>
      </c>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x14ac:dyDescent="0.3">
      <c r="A65" s="147" t="s">
        <v>924</v>
      </c>
      <c r="B65" s="12"/>
      <c r="C65" s="12"/>
    </row>
    <row r="66" spans="1:3" ht="61.5" customHeight="1" x14ac:dyDescent="0.3">
      <c r="A66" s="36" t="s">
        <v>500</v>
      </c>
      <c r="B66" s="34" t="str">
        <f>IF(B64="Yes",
    "Not applicable",
    IF(B65="Yes",
        "Not appropriate table, graph or meta-analysis",
        "Appropriate table, graph or meta-analysis"))</f>
        <v>Appropriate table, graph or meta-analysis</v>
      </c>
      <c r="C66" s="14"/>
    </row>
    <row r="67" spans="1:3" x14ac:dyDescent="0.3">
      <c r="A67" s="80" t="s">
        <v>501</v>
      </c>
      <c r="B67" s="31" t="s">
        <v>457</v>
      </c>
      <c r="C67" s="31" t="s">
        <v>458</v>
      </c>
    </row>
    <row r="68" spans="1:3" x14ac:dyDescent="0.3">
      <c r="A68" s="28" t="s">
        <v>502</v>
      </c>
      <c r="B68" s="12"/>
      <c r="C68" s="12"/>
    </row>
    <row r="69" spans="1:3" x14ac:dyDescent="0.3">
      <c r="A69" s="28" t="s">
        <v>503</v>
      </c>
      <c r="B69" s="12"/>
      <c r="C69" s="12"/>
    </row>
    <row r="70" spans="1:3" x14ac:dyDescent="0.3">
      <c r="A70" s="28" t="s">
        <v>504</v>
      </c>
      <c r="B70" s="12" t="s">
        <v>430</v>
      </c>
      <c r="C70" s="12" t="s">
        <v>1071</v>
      </c>
    </row>
    <row r="71" spans="1:3" x14ac:dyDescent="0.3">
      <c r="A71" s="28" t="s">
        <v>505</v>
      </c>
      <c r="B71" s="12"/>
      <c r="C71" s="12"/>
    </row>
    <row r="72" spans="1:3" x14ac:dyDescent="0.3">
      <c r="A72" s="28" t="s">
        <v>506</v>
      </c>
      <c r="B72" s="12"/>
      <c r="C72" s="12"/>
    </row>
    <row r="73" spans="1:3" x14ac:dyDescent="0.3">
      <c r="A73" s="28" t="s">
        <v>499</v>
      </c>
      <c r="B73" s="12"/>
      <c r="C73" s="12"/>
    </row>
    <row r="74" spans="1:3" x14ac:dyDescent="0.3">
      <c r="A74" s="28" t="s">
        <v>925</v>
      </c>
      <c r="B74" s="12"/>
      <c r="C74" s="12"/>
    </row>
    <row r="75" spans="1:3" x14ac:dyDescent="0.3">
      <c r="A75" s="36" t="s">
        <v>508</v>
      </c>
      <c r="B75" s="34" t="str">
        <f>IF(B73="Yes",
   "Not applicable",
   IF(B74="Yes",
      "Inappropriate weights",
      IF(OR(B68="Yes",B69="Yes", B70="Yes", B71="Yes"),
         "Appropriate weights",
         "Can't tell")))</f>
        <v>Appropriate weights</v>
      </c>
      <c r="C75" s="14"/>
    </row>
    <row r="76" spans="1:3" x14ac:dyDescent="0.3">
      <c r="A76" s="80" t="s">
        <v>509</v>
      </c>
      <c r="B76" s="31" t="s">
        <v>457</v>
      </c>
      <c r="C76" s="31" t="s">
        <v>458</v>
      </c>
    </row>
    <row r="77" spans="1:3" x14ac:dyDescent="0.3">
      <c r="A77" s="28" t="s">
        <v>510</v>
      </c>
      <c r="B77" s="12"/>
      <c r="C77" s="12"/>
    </row>
    <row r="78" spans="1:3" x14ac:dyDescent="0.3">
      <c r="A78" s="28" t="s">
        <v>511</v>
      </c>
      <c r="B78" s="12" t="s">
        <v>430</v>
      </c>
      <c r="C78" s="12"/>
    </row>
    <row r="79" spans="1:3" x14ac:dyDescent="0.3">
      <c r="A79" s="28" t="s">
        <v>512</v>
      </c>
      <c r="B79" s="12"/>
      <c r="C79" s="12"/>
    </row>
    <row r="80" spans="1:3" x14ac:dyDescent="0.3">
      <c r="A80" s="28" t="s">
        <v>513</v>
      </c>
      <c r="B80" s="111" t="s">
        <v>430</v>
      </c>
      <c r="C80" s="111"/>
    </row>
    <row r="81" spans="1:3" x14ac:dyDescent="0.3">
      <c r="A81" s="43" t="s">
        <v>514</v>
      </c>
      <c r="B81" s="14" t="str">
        <f>IF(OR(B80="Not applicable",B80="YES"),
   "Not applicable",
   IF(B77="Yes",
      "Unit of analysis errors addressed",
      IF(OR(B78="Yes", B79="Yes"),
         "Unit of analysis errors not addressed",
         "Can't tell")))</f>
        <v>Not applicable</v>
      </c>
      <c r="C81" s="14" t="s">
        <v>1072</v>
      </c>
    </row>
    <row r="82" spans="1:3" x14ac:dyDescent="0.3">
      <c r="A82" s="42" t="s">
        <v>515</v>
      </c>
      <c r="B82" s="14" t="str">
        <f>IF(OR(B66="Not applicable", B75="Not applicable"),
   "NOT APPLICABLE",
   IF(OR(B66="Not appropriate table, graph or meta-analysis", B75="Inappropriate weights"),
      "NO",
      IF(AND(B66="Appropriate table, graph or meta-analysis", B75="Appropriate weights", OR(B81="Unit of analysis errors addressed",B81="Not applicable")),
         "YES",
         IF(AND(B66="Appropriate table, graph or meta-analysis", B75="Appropriate weights", OR(B81="Unit of analysis errors not addressed", B81="Can't tell")),
            "PARTIALLY",
            "CAN'T TELL"))))</f>
        <v>YES</v>
      </c>
      <c r="C82" s="14"/>
    </row>
    <row r="83" spans="1:3" x14ac:dyDescent="0.3">
      <c r="A83" s="15" t="s">
        <v>408</v>
      </c>
      <c r="B83" s="21" t="s">
        <v>457</v>
      </c>
      <c r="C83" s="21" t="s">
        <v>458</v>
      </c>
    </row>
    <row r="84" spans="1:3" ht="26.4" x14ac:dyDescent="0.3">
      <c r="A84" s="78" t="s">
        <v>516</v>
      </c>
      <c r="B84" s="12" t="s">
        <v>430</v>
      </c>
      <c r="C84" s="12" t="s">
        <v>1073</v>
      </c>
    </row>
    <row r="85" spans="1:3" x14ac:dyDescent="0.3">
      <c r="A85" s="78" t="s">
        <v>517</v>
      </c>
      <c r="B85" s="12" t="s">
        <v>441</v>
      </c>
      <c r="C85" s="12"/>
    </row>
    <row r="86" spans="1:3" x14ac:dyDescent="0.3">
      <c r="A86" s="81" t="s">
        <v>518</v>
      </c>
      <c r="B86" s="14" t="str">
        <f>IF(OR(B84="Not applicable", B85="Not applicable"),
   "NOT APPLICABLE",
   IF(AND(B84="Yes", B85="Yes"),
      "YES",
      IF(OR(B84="Yes", B85="Yes", B84="Partially", B85="Partially"),
         "PARTIALLY",
         "NO")))</f>
        <v>PARTIALLY</v>
      </c>
      <c r="C86" s="14"/>
    </row>
    <row r="87" spans="1:3" x14ac:dyDescent="0.3">
      <c r="A87" s="29" t="s">
        <v>412</v>
      </c>
      <c r="B87" s="21" t="s">
        <v>457</v>
      </c>
      <c r="C87" s="21" t="s">
        <v>458</v>
      </c>
    </row>
    <row r="88" spans="1:3" x14ac:dyDescent="0.3">
      <c r="A88" s="74" t="s">
        <v>519</v>
      </c>
      <c r="B88" s="12" t="s">
        <v>430</v>
      </c>
      <c r="C88" s="12" t="s">
        <v>1074</v>
      </c>
    </row>
    <row r="89" spans="1:3" x14ac:dyDescent="0.3">
      <c r="A89" s="74" t="s">
        <v>520</v>
      </c>
      <c r="B89" s="12" t="s">
        <v>430</v>
      </c>
      <c r="C89" s="12"/>
    </row>
    <row r="90" spans="1:3" x14ac:dyDescent="0.3">
      <c r="A90" s="28" t="s">
        <v>521</v>
      </c>
      <c r="B90" s="12"/>
      <c r="C90" s="12"/>
    </row>
    <row r="91" spans="1:3" x14ac:dyDescent="0.3">
      <c r="A91" s="28" t="s">
        <v>522</v>
      </c>
      <c r="B91" s="12"/>
      <c r="C91" s="12"/>
    </row>
    <row r="92" spans="1:3" x14ac:dyDescent="0.3">
      <c r="A92" s="28" t="s">
        <v>523</v>
      </c>
      <c r="B92" s="12"/>
      <c r="C92" s="12"/>
    </row>
    <row r="93" spans="1:3" x14ac:dyDescent="0.3">
      <c r="A93" s="28" t="s">
        <v>495</v>
      </c>
      <c r="B93" s="12" t="s">
        <v>430</v>
      </c>
      <c r="C93" t="s">
        <v>1075</v>
      </c>
    </row>
    <row r="94" spans="1:3" x14ac:dyDescent="0.3">
      <c r="A94" s="28" t="s">
        <v>524</v>
      </c>
      <c r="B94" s="12"/>
      <c r="C94" s="12"/>
    </row>
    <row r="95" spans="1:3" x14ac:dyDescent="0.3">
      <c r="A95" s="45" t="s">
        <v>525</v>
      </c>
      <c r="B95" s="14" t="str">
        <f>IF(OR(B88="Not applicable", B89="Not applicable"),
   "NOT APPLICABLE",
   IF(AND(B88="Yes", B89="Yes"),
      "YES",
      IF(AND(B88="Yes", B89&lt;&gt;"Yes"),
         "PARTIALLY",
         "NO")))</f>
        <v>YES</v>
      </c>
      <c r="C95" s="14"/>
    </row>
    <row r="96" spans="1:3" x14ac:dyDescent="0.3">
      <c r="A96" s="15" t="s">
        <v>415</v>
      </c>
      <c r="B96" s="21" t="s">
        <v>457</v>
      </c>
      <c r="C96" s="21" t="s">
        <v>458</v>
      </c>
    </row>
    <row r="97" spans="1:3" ht="115.5" customHeight="1" x14ac:dyDescent="0.3">
      <c r="A97" s="30" t="s">
        <v>526</v>
      </c>
      <c r="B97" s="46" t="str">
        <f>IF(AND(B43="YES", B46="YES", B51="YES", B82="YES", B86="YES", B95="YES"),
   "High confidence",
   IF(OR(B43="NO", B51="NO", B82="NO", B86="NO"),
      "Low confidence",
      "Medium confidence"))</f>
        <v>Medium confidence</v>
      </c>
      <c r="C97" s="51"/>
    </row>
    <row r="98" spans="1:3" x14ac:dyDescent="0.3">
      <c r="A98" s="288" t="s">
        <v>527</v>
      </c>
      <c r="B98" s="288"/>
      <c r="C98" s="288"/>
    </row>
    <row r="99" spans="1:3" x14ac:dyDescent="0.3">
      <c r="A99" s="85" t="s">
        <v>586</v>
      </c>
      <c r="B99" s="32" t="s">
        <v>457</v>
      </c>
      <c r="C99" s="32" t="s">
        <v>458</v>
      </c>
    </row>
    <row r="100" spans="1:3" x14ac:dyDescent="0.3">
      <c r="A100" s="15" t="s">
        <v>418</v>
      </c>
      <c r="B100" s="83"/>
      <c r="C100" s="125"/>
    </row>
    <row r="101" spans="1:3" x14ac:dyDescent="0.3">
      <c r="A101" s="15" t="s">
        <v>419</v>
      </c>
      <c r="B101" s="146" t="s">
        <v>440</v>
      </c>
      <c r="C101" s="125"/>
    </row>
    <row r="102" spans="1:3" ht="15.6" customHeight="1" x14ac:dyDescent="0.3">
      <c r="A102" s="85" t="s">
        <v>421</v>
      </c>
      <c r="B102" s="32" t="s">
        <v>457</v>
      </c>
      <c r="C102" s="32" t="s">
        <v>458</v>
      </c>
    </row>
    <row r="103" spans="1:3" ht="46.8" x14ac:dyDescent="0.3">
      <c r="A103" s="82" t="s">
        <v>566</v>
      </c>
      <c r="B103" s="56" t="s">
        <v>438</v>
      </c>
      <c r="C103" s="56"/>
    </row>
    <row r="104" spans="1:3" ht="213.75" customHeight="1" x14ac:dyDescent="0.3">
      <c r="A104" s="290" t="s">
        <v>529</v>
      </c>
      <c r="B104" s="291"/>
      <c r="C104" s="292"/>
    </row>
  </sheetData>
  <mergeCells count="5">
    <mergeCell ref="A4:C4"/>
    <mergeCell ref="A37:C37"/>
    <mergeCell ref="A44:A45"/>
    <mergeCell ref="A98:C98"/>
    <mergeCell ref="A104:C104"/>
  </mergeCells>
  <dataValidations count="1">
    <dataValidation allowBlank="1" showInputMessage="1" showErrorMessage="1" sqref="B36 B34 B43 B75 B81:B82 B86 B95 B97 B29" xr:uid="{7B4AADA7-D6A7-4AB5-B01D-032751EB6793}"/>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404418DB-B352-425A-865E-E79EF4F095EF}">
          <x14:formula1>
            <xm:f>Codes!$G$2:$G$4</xm:f>
          </x14:formula1>
          <xm:sqref>B101</xm:sqref>
        </x14:dataValidation>
        <x14:dataValidation type="list" allowBlank="1" showInputMessage="1" showErrorMessage="1" xr:uid="{49389CD9-0385-4160-97A8-C9D4B10DDCD3}">
          <x14:formula1>
            <xm:f>Codes!$F$2:$F$7</xm:f>
          </x14:formula1>
          <xm:sqref>B100</xm:sqref>
        </x14:dataValidation>
        <x14:dataValidation type="list" allowBlank="1" showInputMessage="1" showErrorMessage="1" xr:uid="{514D6F3F-3F37-46A4-AAAA-C95F0A81A939}">
          <x14:formula1>
            <xm:f>Codes!$A$2:$A$5</xm:f>
          </x14:formula1>
          <xm:sqref>B22 B14:B18 B7:B10 B26:B27 B39:B40</xm:sqref>
        </x14:dataValidation>
        <x14:dataValidation type="list" allowBlank="1" showInputMessage="1" showErrorMessage="1" xr:uid="{550BF317-E835-4DC2-A16F-5FBA2B73750F}">
          <x14:formula1>
            <xm:f>Codes!$C$2:$C$5</xm:f>
          </x14:formula1>
          <xm:sqref>B88:B94 B31:B33 B84:B85 B45 B48:B50 B54:B65 B68:B74 B77:B80 B41:B42</xm:sqref>
        </x14:dataValidation>
        <x14:dataValidation type="list" allowBlank="1" showInputMessage="1" showErrorMessage="1" xr:uid="{8DB6D497-D74C-4D83-BBAE-4040C0E29FA8}">
          <x14:formula1>
            <xm:f>Codes!$C$2:$C$6</xm:f>
          </x14:formula1>
          <xm:sqref>B28</xm:sqref>
        </x14:dataValidation>
        <x14:dataValidation type="list" allowBlank="1" showInputMessage="1" showErrorMessage="1" xr:uid="{60480A62-5C71-4B9F-B474-4819FD42FCE3}">
          <x14:formula1>
            <xm:f>Codes!$E$2:$E$4</xm:f>
          </x14:formula1>
          <xm:sqref>B103</xm:sqref>
        </x14:dataValidation>
      </x14:dataValidation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2C031-9150-45DD-A56A-76BE0FE3095E}">
  <sheetPr>
    <tabColor rgb="FF92D050"/>
  </sheetPr>
  <dimension ref="A1:C104"/>
  <sheetViews>
    <sheetView zoomScale="90" zoomScaleNormal="90" workbookViewId="0">
      <selection activeCell="B29" sqref="B29"/>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tr">
        <f>Contents!B50</f>
        <v>Broken (windows) theory: A meta-analysis of the evidence for the pathways from neighborhood disorder to resident health outcomes and behaviors</v>
      </c>
      <c r="C1" s="4"/>
    </row>
    <row r="2" spans="1:3" x14ac:dyDescent="0.3">
      <c r="A2" s="5" t="s">
        <v>531</v>
      </c>
      <c r="B2" s="47" t="str">
        <f>Contents!C50</f>
        <v>O'Brien, D., Farrell, C., Welsh, B. (2019).</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90" t="s">
        <v>457</v>
      </c>
      <c r="C6" s="90" t="s">
        <v>458</v>
      </c>
    </row>
    <row r="7" spans="1:3" x14ac:dyDescent="0.3">
      <c r="A7" s="132" t="s">
        <v>459</v>
      </c>
      <c r="B7" s="91" t="s">
        <v>430</v>
      </c>
      <c r="C7" t="s">
        <v>1076</v>
      </c>
    </row>
    <row r="8" spans="1:3" x14ac:dyDescent="0.3">
      <c r="A8" s="133" t="s">
        <v>361</v>
      </c>
      <c r="B8" s="12" t="s">
        <v>430</v>
      </c>
      <c r="C8" t="s">
        <v>1077</v>
      </c>
    </row>
    <row r="9" spans="1:3" x14ac:dyDescent="0.3">
      <c r="A9" s="133" t="s">
        <v>362</v>
      </c>
      <c r="B9" s="12" t="s">
        <v>430</v>
      </c>
      <c r="C9" t="s">
        <v>1078</v>
      </c>
    </row>
    <row r="10" spans="1:3" x14ac:dyDescent="0.3">
      <c r="A10" s="133" t="s">
        <v>363</v>
      </c>
      <c r="B10" s="12" t="s">
        <v>430</v>
      </c>
      <c r="C10" s="12" t="s">
        <v>1079</v>
      </c>
    </row>
    <row r="11" spans="1:3" x14ac:dyDescent="0.3">
      <c r="A11" s="36" t="s">
        <v>461</v>
      </c>
      <c r="B11" s="127" t="str">
        <f>IF(AND(B7="Yes", B8="Yes", B9="Yes", B10="Yes"), "YES",
 IF(AND(B7="No", B8="No", B9="No", B10="No"), "NO",
 "PARTIALLY"))</f>
        <v>YES</v>
      </c>
      <c r="C11" s="92"/>
    </row>
    <row r="12" spans="1:3" x14ac:dyDescent="0.3">
      <c r="A12" s="15" t="s">
        <v>364</v>
      </c>
      <c r="B12" s="16"/>
      <c r="C12" s="16"/>
    </row>
    <row r="13" spans="1:3" x14ac:dyDescent="0.3">
      <c r="A13" s="17" t="s">
        <v>462</v>
      </c>
      <c r="B13" s="90" t="s">
        <v>457</v>
      </c>
      <c r="C13" s="90" t="s">
        <v>458</v>
      </c>
    </row>
    <row r="14" spans="1:3" x14ac:dyDescent="0.3">
      <c r="A14" s="130" t="s">
        <v>463</v>
      </c>
      <c r="B14" s="152" t="s">
        <v>430</v>
      </c>
      <c r="C14" s="12"/>
    </row>
    <row r="15" spans="1:3" x14ac:dyDescent="0.3">
      <c r="A15" s="130" t="s">
        <v>464</v>
      </c>
      <c r="B15" s="156" t="s">
        <v>430</v>
      </c>
      <c r="C15" s="12"/>
    </row>
    <row r="16" spans="1:3" ht="39.6" x14ac:dyDescent="0.3">
      <c r="A16" s="131" t="s">
        <v>465</v>
      </c>
      <c r="B16" s="111" t="s">
        <v>430</v>
      </c>
      <c r="C16" s="155" t="s">
        <v>1080</v>
      </c>
    </row>
    <row r="17" spans="1:3" x14ac:dyDescent="0.3">
      <c r="A17" s="130" t="s">
        <v>466</v>
      </c>
      <c r="B17" s="111" t="s">
        <v>430</v>
      </c>
      <c r="C17" s="140" t="s">
        <v>1081</v>
      </c>
    </row>
    <row r="18" spans="1:3" x14ac:dyDescent="0.3">
      <c r="A18" s="130" t="s">
        <v>467</v>
      </c>
      <c r="B18" s="111" t="s">
        <v>441</v>
      </c>
      <c r="C18" s="155"/>
    </row>
    <row r="19" spans="1:3" x14ac:dyDescent="0.3">
      <c r="A19" s="36" t="s">
        <v>468</v>
      </c>
      <c r="B19" s="127" t="str">
        <f>IF(AND(B14="Yes", B15="Yes", B16="Yes", B17="Yes", B18="Yes"), "YES",
 IF(AND(B16="Yes", B17="Yes"), "PARTIALLY",
 "NO"))</f>
        <v>PARTIALLY</v>
      </c>
      <c r="C19" s="92"/>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11" t="s">
        <v>430</v>
      </c>
      <c r="C22" s="111" t="s">
        <v>1082</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c r="C25" s="33"/>
    </row>
    <row r="26" spans="1:3" x14ac:dyDescent="0.3">
      <c r="A26" s="74" t="s">
        <v>471</v>
      </c>
      <c r="B26" s="111" t="s">
        <v>441</v>
      </c>
      <c r="C26" s="126"/>
    </row>
    <row r="27" spans="1:3" x14ac:dyDescent="0.3">
      <c r="A27" s="13" t="s">
        <v>377</v>
      </c>
      <c r="B27" s="111" t="s">
        <v>430</v>
      </c>
      <c r="C27" s="140"/>
    </row>
    <row r="28" spans="1:3" x14ac:dyDescent="0.3">
      <c r="A28" s="13" t="s">
        <v>378</v>
      </c>
      <c r="B28" s="111" t="s">
        <v>447</v>
      </c>
      <c r="C28" s="111"/>
    </row>
    <row r="29" spans="1:3" x14ac:dyDescent="0.3">
      <c r="A29" s="36" t="s">
        <v>472</v>
      </c>
      <c r="B29" s="87" t="str">
        <f>IF(
    AND(TRIM(B26)="Yes", TRIM(B27)="Yes"),
    IF(
        OR(
            TRIM(B28)="Yes",
            TRIM(B28)="Not Applicable"
        ),
        "YES",
        IF(TRIM(B28)="", "PARTIALLY", "NO")
    ),
    IF(
        OR(
            AND(TRIM(B26)="Yes", TRIM(B27)="Partially"),
            AND(TRIM(B26)="Partially", TRIM(B27)="Yes")
        ),
        "PARTIALLY",
        "NO"
    )
)</f>
        <v>NO</v>
      </c>
      <c r="C29" s="87" t="s">
        <v>592</v>
      </c>
    </row>
    <row r="30" spans="1:3" x14ac:dyDescent="0.3">
      <c r="A30" s="15" t="s">
        <v>379</v>
      </c>
      <c r="B30" s="21" t="s">
        <v>457</v>
      </c>
      <c r="C30" s="21" t="s">
        <v>458</v>
      </c>
    </row>
    <row r="31" spans="1:3" x14ac:dyDescent="0.3">
      <c r="A31" s="75" t="s">
        <v>473</v>
      </c>
      <c r="B31" s="111"/>
      <c r="C31" s="111"/>
    </row>
    <row r="32" spans="1:3" x14ac:dyDescent="0.3">
      <c r="A32" s="38" t="s">
        <v>382</v>
      </c>
      <c r="B32" s="111"/>
      <c r="C32" s="12"/>
    </row>
    <row r="33" spans="1:3" ht="39.6" x14ac:dyDescent="0.3">
      <c r="A33" s="22" t="s">
        <v>474</v>
      </c>
      <c r="B33" s="111"/>
      <c r="C33" s="111"/>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128" t="s">
        <v>457</v>
      </c>
      <c r="C38" s="128" t="s">
        <v>458</v>
      </c>
    </row>
    <row r="39" spans="1:3" x14ac:dyDescent="0.3">
      <c r="A39" s="132" t="s">
        <v>478</v>
      </c>
      <c r="B39" s="111"/>
      <c r="C39" s="12"/>
    </row>
    <row r="40" spans="1:3" x14ac:dyDescent="0.3">
      <c r="A40" s="132" t="s">
        <v>479</v>
      </c>
      <c r="B40" s="111"/>
      <c r="C40" s="12"/>
    </row>
    <row r="41" spans="1:3" x14ac:dyDescent="0.3">
      <c r="A41" s="132" t="s">
        <v>480</v>
      </c>
      <c r="B41" s="111"/>
      <c r="C41" s="12"/>
    </row>
    <row r="42" spans="1:3" x14ac:dyDescent="0.3">
      <c r="A42" s="132" t="s">
        <v>481</v>
      </c>
      <c r="B42" s="111"/>
      <c r="C42" s="12"/>
    </row>
    <row r="43" spans="1:3" x14ac:dyDescent="0.3">
      <c r="A43" s="76" t="s">
        <v>482</v>
      </c>
      <c r="B43" s="92" t="str">
        <f>IF(OR(B39="Not applicable", B40="Not applicable", B41="Not applicable", B42="Not applicable"), "NOT APPLICABLE",
 IF(AND(B39="Yes", B40="Yes", B41="Yes", B42="Yes"), "YES",
  IF(AND(B39="Yes", B42="Yes"), "PARTIALLY",
   "NO")))</f>
        <v>NO</v>
      </c>
      <c r="C43" s="92"/>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54"/>
      <c r="C48" s="54"/>
    </row>
    <row r="49" spans="1:3" ht="26.4" x14ac:dyDescent="0.3">
      <c r="A49" s="78" t="s">
        <v>485</v>
      </c>
      <c r="B49" s="12"/>
    </row>
    <row r="50" spans="1:3" x14ac:dyDescent="0.3">
      <c r="A50" s="78" t="s">
        <v>486</v>
      </c>
      <c r="B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x14ac:dyDescent="0.3">
      <c r="A65" s="147" t="s">
        <v>924</v>
      </c>
      <c r="B65" s="12"/>
      <c r="C65" s="12"/>
    </row>
    <row r="66" spans="1:3" ht="61.5" customHeight="1" x14ac:dyDescent="0.3">
      <c r="A66" s="36" t="s">
        <v>500</v>
      </c>
      <c r="B66" s="34" t="str">
        <f>IF(B64="Yes",
    "Not applicable",
    IF(B65="Yes",
        "Not appropriate table, graph or meta-analysis",
        "Appropriate table, graph or meta-analysis"))</f>
        <v>Appropriate table, graph or meta-analysis</v>
      </c>
      <c r="C66" s="14"/>
    </row>
    <row r="67" spans="1:3" x14ac:dyDescent="0.3">
      <c r="A67" s="80" t="s">
        <v>501</v>
      </c>
      <c r="B67" s="31" t="s">
        <v>457</v>
      </c>
      <c r="C67" s="31" t="s">
        <v>458</v>
      </c>
    </row>
    <row r="68" spans="1:3" x14ac:dyDescent="0.3">
      <c r="A68" s="28" t="s">
        <v>502</v>
      </c>
      <c r="B68" s="12"/>
      <c r="C68" s="12"/>
    </row>
    <row r="69" spans="1:3" x14ac:dyDescent="0.3">
      <c r="A69" s="28" t="s">
        <v>503</v>
      </c>
      <c r="B69" s="12"/>
      <c r="C69" s="12"/>
    </row>
    <row r="70" spans="1:3" x14ac:dyDescent="0.3">
      <c r="A70" s="28" t="s">
        <v>504</v>
      </c>
      <c r="B70" s="12"/>
      <c r="C70" s="12"/>
    </row>
    <row r="71" spans="1:3" x14ac:dyDescent="0.3">
      <c r="A71" s="28" t="s">
        <v>505</v>
      </c>
      <c r="B71" s="12"/>
      <c r="C71" s="12"/>
    </row>
    <row r="72" spans="1:3" x14ac:dyDescent="0.3">
      <c r="A72" s="28" t="s">
        <v>506</v>
      </c>
      <c r="B72" s="12"/>
      <c r="C72" s="12"/>
    </row>
    <row r="73" spans="1:3" x14ac:dyDescent="0.3">
      <c r="A73" s="28" t="s">
        <v>499</v>
      </c>
      <c r="B73" s="12"/>
      <c r="C73" s="12"/>
    </row>
    <row r="74" spans="1:3" x14ac:dyDescent="0.3">
      <c r="A74" s="28" t="s">
        <v>925</v>
      </c>
      <c r="B74" s="12"/>
      <c r="C74" s="12"/>
    </row>
    <row r="75" spans="1:3" x14ac:dyDescent="0.3">
      <c r="A75" s="36" t="s">
        <v>508</v>
      </c>
      <c r="B75" s="34" t="str">
        <f>IF(B73="Yes",
   "Not applicable",
   IF(B74="Yes",
      "Inappropriate weights",
      IF(OR(B68="Yes",B69="Yes", B70="Yes", B71="Yes"),
         "Appropriate weights",
         "Can't tell")))</f>
        <v>Can't tell</v>
      </c>
      <c r="C75" s="14"/>
    </row>
    <row r="76" spans="1:3" x14ac:dyDescent="0.3">
      <c r="A76" s="80" t="s">
        <v>509</v>
      </c>
      <c r="B76" s="31" t="s">
        <v>457</v>
      </c>
      <c r="C76" s="31" t="s">
        <v>458</v>
      </c>
    </row>
    <row r="77" spans="1:3" x14ac:dyDescent="0.3">
      <c r="A77" s="28" t="s">
        <v>510</v>
      </c>
      <c r="B77" s="12"/>
      <c r="C77" s="12"/>
    </row>
    <row r="78" spans="1:3" x14ac:dyDescent="0.3">
      <c r="A78" s="28" t="s">
        <v>511</v>
      </c>
      <c r="B78" s="12"/>
      <c r="C78" s="12"/>
    </row>
    <row r="79" spans="1:3" x14ac:dyDescent="0.3">
      <c r="A79" s="28" t="s">
        <v>512</v>
      </c>
      <c r="B79" s="12"/>
      <c r="C79" s="12"/>
    </row>
    <row r="80" spans="1:3" x14ac:dyDescent="0.3">
      <c r="A80" s="28" t="s">
        <v>513</v>
      </c>
      <c r="B80" s="111"/>
      <c r="C80" s="111"/>
    </row>
    <row r="81" spans="1:3" x14ac:dyDescent="0.3">
      <c r="A81" s="43" t="s">
        <v>514</v>
      </c>
      <c r="B81" s="14" t="str">
        <f>IF(OR(B80="Not applicable",B80="YES"),
   "Not applicable",
   IF(B77="Yes",
      "Unit of analysis errors addressed",
      IF(OR(B78="Yes", B79="Yes"),
         "Unit of analysis errors not addressed",
         "Can't tell")))</f>
        <v>Can't tell</v>
      </c>
      <c r="C81" s="14" t="s">
        <v>1072</v>
      </c>
    </row>
    <row r="82" spans="1:3" x14ac:dyDescent="0.3">
      <c r="A82" s="42" t="s">
        <v>515</v>
      </c>
      <c r="B82" s="14" t="str">
        <f>IF(OR(B66="Not applicable", B75="Not applicable"),
   "NOT APPLICABLE",
   IF(OR(B66="Not appropriate table, graph or meta-analysis", B75="Inappropriate weights"),
      "NO",
      IF(AND(B66="Appropriate table, graph or meta-analysis", B75="Appropriate weights", OR(B81="Unit of analysis errors addressed",B81="Not applicable")),
         "YES",
         IF(AND(B66="Appropriate table, graph or meta-analysis", B75="Appropriate weights", OR(B81="Unit of analysis errors not addressed", B81="Can't tell")),
            "PARTIALLY",
            "CAN'T TELL"))))</f>
        <v>CAN'T TELL</v>
      </c>
      <c r="C82" s="14"/>
    </row>
    <row r="83" spans="1:3" x14ac:dyDescent="0.3">
      <c r="A83" s="15" t="s">
        <v>408</v>
      </c>
      <c r="B83" s="21" t="s">
        <v>457</v>
      </c>
      <c r="C83" s="21" t="s">
        <v>458</v>
      </c>
    </row>
    <row r="84" spans="1:3" ht="26.4" x14ac:dyDescent="0.3">
      <c r="A84" s="78" t="s">
        <v>516</v>
      </c>
      <c r="B84" s="12"/>
      <c r="C84" s="12"/>
    </row>
    <row r="85" spans="1:3" x14ac:dyDescent="0.3">
      <c r="A85" s="78" t="s">
        <v>517</v>
      </c>
      <c r="B85" s="12"/>
      <c r="C85" s="12"/>
    </row>
    <row r="86" spans="1:3" x14ac:dyDescent="0.3">
      <c r="A86" s="81" t="s">
        <v>518</v>
      </c>
      <c r="B86" s="14" t="str">
        <f>IF(OR(B84="Not applicable", B85="Not applicable"),
   "NOT APPLICABLE",
   IF(AND(B84="Yes", B85="Yes"),
      "YES",
      IF(OR(B84="Yes", B85="Yes", B84="Partially", B85="Partially"),
         "PARTIALLY",
         "NO")))</f>
        <v>NO</v>
      </c>
      <c r="C86" s="14"/>
    </row>
    <row r="87" spans="1:3" x14ac:dyDescent="0.3">
      <c r="A87" s="29" t="s">
        <v>412</v>
      </c>
      <c r="B87" s="21" t="s">
        <v>457</v>
      </c>
      <c r="C87" s="21" t="s">
        <v>458</v>
      </c>
    </row>
    <row r="88" spans="1:3" x14ac:dyDescent="0.3">
      <c r="A88" s="74" t="s">
        <v>519</v>
      </c>
      <c r="B88" s="12"/>
      <c r="C88" s="12"/>
    </row>
    <row r="89" spans="1:3" x14ac:dyDescent="0.3">
      <c r="A89" s="74" t="s">
        <v>520</v>
      </c>
      <c r="B89" s="12"/>
      <c r="C89" s="12"/>
    </row>
    <row r="90" spans="1:3" x14ac:dyDescent="0.3">
      <c r="A90" s="28" t="s">
        <v>521</v>
      </c>
      <c r="B90" s="12"/>
      <c r="C90" s="12"/>
    </row>
    <row r="91" spans="1:3" x14ac:dyDescent="0.3">
      <c r="A91" s="28" t="s">
        <v>522</v>
      </c>
      <c r="B91" s="12"/>
      <c r="C91" s="12"/>
    </row>
    <row r="92" spans="1:3" x14ac:dyDescent="0.3">
      <c r="A92" s="28" t="s">
        <v>523</v>
      </c>
      <c r="B92" s="12"/>
      <c r="C92" s="12"/>
    </row>
    <row r="93" spans="1:3" x14ac:dyDescent="0.3">
      <c r="A93" s="28" t="s">
        <v>495</v>
      </c>
      <c r="B93" s="12"/>
    </row>
    <row r="94" spans="1:3" x14ac:dyDescent="0.3">
      <c r="A94" s="28" t="s">
        <v>524</v>
      </c>
      <c r="B94" s="12"/>
      <c r="C94" s="12"/>
    </row>
    <row r="95" spans="1:3" x14ac:dyDescent="0.3">
      <c r="A95" s="45" t="s">
        <v>525</v>
      </c>
      <c r="B95" s="14" t="str">
        <f>IF(OR(B88="Not applicable", B89="Not applicable"),
   "NOT APPLICABLE",
   IF(AND(B88="Yes", B89="Yes"),
      "YES",
      IF(AND(B88="Yes", B89&lt;&gt;"Yes"),
         "PARTIALLY",
         "NO")))</f>
        <v>NO</v>
      </c>
      <c r="C95" s="14"/>
    </row>
    <row r="96" spans="1:3" x14ac:dyDescent="0.3">
      <c r="A96" s="15" t="s">
        <v>415</v>
      </c>
      <c r="B96" s="21" t="s">
        <v>457</v>
      </c>
      <c r="C96" s="21" t="s">
        <v>458</v>
      </c>
    </row>
    <row r="97" spans="1:3" ht="115.5" customHeight="1" x14ac:dyDescent="0.3">
      <c r="A97" s="30" t="s">
        <v>526</v>
      </c>
      <c r="B97" s="46" t="str">
        <f>IF(AND(B43="YES", B46="YES", B51="YES", B82="YES", B86="YES", B95="YES"),
   "High confidence",
   IF(OR(B43="NO", B51="NO", B82="NO", B86="NO"),
      "Low confidence",
      "Medium confidence"))</f>
        <v>Low confidence</v>
      </c>
      <c r="C97" s="51"/>
    </row>
    <row r="98" spans="1:3" x14ac:dyDescent="0.3">
      <c r="A98" s="288" t="s">
        <v>527</v>
      </c>
      <c r="B98" s="288"/>
      <c r="C98" s="288"/>
    </row>
    <row r="99" spans="1:3" x14ac:dyDescent="0.3">
      <c r="A99" s="85" t="s">
        <v>586</v>
      </c>
      <c r="B99" s="32" t="s">
        <v>457</v>
      </c>
      <c r="C99" s="32" t="s">
        <v>458</v>
      </c>
    </row>
    <row r="100" spans="1:3" x14ac:dyDescent="0.3">
      <c r="A100" s="15" t="s">
        <v>418</v>
      </c>
      <c r="B100" s="83"/>
      <c r="C100" s="125"/>
    </row>
    <row r="101" spans="1:3" x14ac:dyDescent="0.3">
      <c r="A101" s="15" t="s">
        <v>419</v>
      </c>
      <c r="B101" s="146"/>
      <c r="C101" s="125"/>
    </row>
    <row r="102" spans="1:3" ht="15.6" customHeight="1" x14ac:dyDescent="0.3">
      <c r="A102" s="85" t="s">
        <v>421</v>
      </c>
      <c r="B102" s="32" t="s">
        <v>457</v>
      </c>
      <c r="C102" s="32" t="s">
        <v>458</v>
      </c>
    </row>
    <row r="103" spans="1:3" x14ac:dyDescent="0.3">
      <c r="A103" s="82" t="s">
        <v>566</v>
      </c>
      <c r="B103" s="56"/>
      <c r="C103" s="56"/>
    </row>
    <row r="104" spans="1:3" ht="213.75" customHeight="1" x14ac:dyDescent="0.3">
      <c r="A104" s="290" t="s">
        <v>529</v>
      </c>
      <c r="B104" s="291"/>
      <c r="C104" s="292"/>
    </row>
  </sheetData>
  <mergeCells count="5">
    <mergeCell ref="A4:C4"/>
    <mergeCell ref="A37:C37"/>
    <mergeCell ref="A44:A45"/>
    <mergeCell ref="A98:C98"/>
    <mergeCell ref="A104:C104"/>
  </mergeCells>
  <dataValidations count="1">
    <dataValidation allowBlank="1" showInputMessage="1" showErrorMessage="1" sqref="B36 B34 B43 B75 B81:B82 B86 B95 B97 B29" xr:uid="{1A09622D-AA07-4771-8058-744BC238E1CD}"/>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C6DE3C71-8D54-4DE2-9DF8-0ACB73CA3474}">
          <x14:formula1>
            <xm:f>Codes!$E$2:$E$4</xm:f>
          </x14:formula1>
          <xm:sqref>B103</xm:sqref>
        </x14:dataValidation>
        <x14:dataValidation type="list" allowBlank="1" showInputMessage="1" showErrorMessage="1" xr:uid="{A67B6B6F-DCD5-4139-8AE4-164EA90F5DEE}">
          <x14:formula1>
            <xm:f>Codes!$C$2:$C$6</xm:f>
          </x14:formula1>
          <xm:sqref>B28</xm:sqref>
        </x14:dataValidation>
        <x14:dataValidation type="list" allowBlank="1" showInputMessage="1" showErrorMessage="1" xr:uid="{49D0A91B-0491-4C47-954E-81D64182DFBD}">
          <x14:formula1>
            <xm:f>Codes!$C$2:$C$5</xm:f>
          </x14:formula1>
          <xm:sqref>B88:B94 B31:B33 B84:B85 B45 B48:B50 B54:B65 B68:B74 B77:B80 B41:B42</xm:sqref>
        </x14:dataValidation>
        <x14:dataValidation type="list" allowBlank="1" showInputMessage="1" showErrorMessage="1" xr:uid="{0AD57E3C-25B5-4F72-95D0-6DA0D91ED9B4}">
          <x14:formula1>
            <xm:f>Codes!$A$2:$A$5</xm:f>
          </x14:formula1>
          <xm:sqref>B22 B14:B18 B7:B10 B26:B27 B39:B40</xm:sqref>
        </x14:dataValidation>
        <x14:dataValidation type="list" allowBlank="1" showInputMessage="1" showErrorMessage="1" xr:uid="{005C9867-EC96-4183-B6CE-2F0A6022D63A}">
          <x14:formula1>
            <xm:f>Codes!$F$2:$F$7</xm:f>
          </x14:formula1>
          <xm:sqref>B100</xm:sqref>
        </x14:dataValidation>
        <x14:dataValidation type="list" allowBlank="1" showInputMessage="1" showErrorMessage="1" xr:uid="{71824794-625B-4AFF-B9B3-487E427F3515}">
          <x14:formula1>
            <xm:f>Codes!$G$2:$G$4</xm:f>
          </x14:formula1>
          <xm:sqref>B101</xm:sqref>
        </x14:dataValidation>
      </x14:dataValidation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7DE9B-7312-49C4-AA46-A160096C94C9}">
  <sheetPr>
    <tabColor rgb="FF92D050"/>
  </sheetPr>
  <dimension ref="A1:C104"/>
  <sheetViews>
    <sheetView zoomScale="90" zoomScaleNormal="90" workbookViewId="0">
      <selection activeCell="B103" sqref="B103"/>
    </sheetView>
  </sheetViews>
  <sheetFormatPr defaultColWidth="11" defaultRowHeight="15.6" x14ac:dyDescent="0.3"/>
  <cols>
    <col min="1" max="1" width="116.8984375" customWidth="1"/>
    <col min="2" max="2" width="27.59765625" customWidth="1"/>
    <col min="3" max="3" width="35.3984375" customWidth="1"/>
  </cols>
  <sheetData>
    <row r="1" spans="1:3" x14ac:dyDescent="0.3">
      <c r="A1" s="3" t="s">
        <v>6</v>
      </c>
      <c r="B1" s="47" t="str">
        <f>Contents!B51</f>
        <v>Effects of second responder programs on repeat incidents of family abuse: An updated systematic review and meta‐analysis</v>
      </c>
      <c r="C1" s="4"/>
    </row>
    <row r="2" spans="1:3" x14ac:dyDescent="0.3">
      <c r="A2" s="5" t="s">
        <v>531</v>
      </c>
      <c r="B2" s="47" t="str">
        <f>Contents!C51</f>
        <v>Petersen, K., Davis, R. C., Weisburd, D. &amp; Taylor, B. (2022).</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0" t="s">
        <v>456</v>
      </c>
      <c r="B6" s="90" t="s">
        <v>457</v>
      </c>
      <c r="C6" s="90" t="s">
        <v>458</v>
      </c>
    </row>
    <row r="7" spans="1:3" x14ac:dyDescent="0.3">
      <c r="A7" s="132" t="s">
        <v>459</v>
      </c>
      <c r="B7" s="89" t="s">
        <v>430</v>
      </c>
      <c r="C7" s="12" t="s">
        <v>1083</v>
      </c>
    </row>
    <row r="8" spans="1:3" x14ac:dyDescent="0.3">
      <c r="A8" s="133" t="s">
        <v>361</v>
      </c>
      <c r="B8" s="89" t="s">
        <v>430</v>
      </c>
      <c r="C8" s="12" t="s">
        <v>1084</v>
      </c>
    </row>
    <row r="9" spans="1:3" x14ac:dyDescent="0.3">
      <c r="A9" s="133" t="s">
        <v>362</v>
      </c>
      <c r="B9" s="89" t="s">
        <v>430</v>
      </c>
      <c r="C9" s="12" t="s">
        <v>1085</v>
      </c>
    </row>
    <row r="10" spans="1:3" x14ac:dyDescent="0.3">
      <c r="A10" s="133" t="s">
        <v>363</v>
      </c>
      <c r="B10" s="89" t="s">
        <v>430</v>
      </c>
      <c r="C10" s="12"/>
    </row>
    <row r="11" spans="1:3" x14ac:dyDescent="0.3">
      <c r="A11" s="36" t="s">
        <v>461</v>
      </c>
      <c r="B11" s="158" t="str">
        <f>IF(AND(B7="Yes", B8="Yes", B9="Yes", B10="Yes"), "YES",
 IF(AND(B7="No", B8="No", B9="No", B10="No"), "NO",
 "PARTIALLY"))</f>
        <v>YES</v>
      </c>
      <c r="C11" s="14"/>
    </row>
    <row r="12" spans="1:3" x14ac:dyDescent="0.3">
      <c r="A12" s="15" t="s">
        <v>364</v>
      </c>
      <c r="B12" s="159"/>
      <c r="C12" s="16"/>
    </row>
    <row r="13" spans="1:3" x14ac:dyDescent="0.3">
      <c r="A13" s="17" t="s">
        <v>462</v>
      </c>
      <c r="B13" s="160" t="s">
        <v>457</v>
      </c>
      <c r="C13" s="33" t="s">
        <v>458</v>
      </c>
    </row>
    <row r="14" spans="1:3" x14ac:dyDescent="0.3">
      <c r="A14" s="130" t="s">
        <v>463</v>
      </c>
      <c r="B14" s="152" t="s">
        <v>430</v>
      </c>
      <c r="C14" s="12" t="s">
        <v>1086</v>
      </c>
    </row>
    <row r="15" spans="1:3" x14ac:dyDescent="0.3">
      <c r="A15" s="130" t="s">
        <v>464</v>
      </c>
      <c r="B15" s="152" t="s">
        <v>430</v>
      </c>
      <c r="C15" s="12" t="s">
        <v>1087</v>
      </c>
    </row>
    <row r="16" spans="1:3" ht="39.6" x14ac:dyDescent="0.3">
      <c r="A16" s="131" t="s">
        <v>465</v>
      </c>
      <c r="B16" s="152" t="s">
        <v>430</v>
      </c>
      <c r="C16" s="12" t="s">
        <v>1088</v>
      </c>
    </row>
    <row r="17" spans="1:3" x14ac:dyDescent="0.3">
      <c r="A17" s="130" t="s">
        <v>466</v>
      </c>
      <c r="B17" s="152" t="s">
        <v>430</v>
      </c>
      <c r="C17" s="12" t="s">
        <v>1089</v>
      </c>
    </row>
    <row r="18" spans="1:3" x14ac:dyDescent="0.3">
      <c r="A18" s="130" t="s">
        <v>467</v>
      </c>
      <c r="B18" s="152" t="s">
        <v>430</v>
      </c>
      <c r="C18" s="12" t="s">
        <v>1090</v>
      </c>
    </row>
    <row r="19" spans="1:3" x14ac:dyDescent="0.3">
      <c r="A19" s="36" t="s">
        <v>468</v>
      </c>
      <c r="B19" s="158" t="str">
        <f>IF(AND(B14="Yes", B15="Yes", B16="Yes", B17="Yes", B18="Yes"), "YES",
 IF(AND(B16="Yes", B17="Yes"), "PARTIALLY",
 "NO"))</f>
        <v>YES</v>
      </c>
      <c r="C19" s="14"/>
    </row>
    <row r="20" spans="1:3" x14ac:dyDescent="0.3">
      <c r="A20" s="15" t="s">
        <v>371</v>
      </c>
      <c r="B20" s="159"/>
      <c r="C20" s="16"/>
    </row>
    <row r="21" spans="1:3" x14ac:dyDescent="0.3">
      <c r="A21" s="17" t="s">
        <v>469</v>
      </c>
      <c r="B21" s="161" t="s">
        <v>457</v>
      </c>
      <c r="C21" s="33" t="s">
        <v>458</v>
      </c>
    </row>
    <row r="22" spans="1:3" x14ac:dyDescent="0.3">
      <c r="A22" s="13" t="str">
        <f>A21</f>
        <v>Is the search period comprehensive enough that relevant literature is unlikely to be omitted?</v>
      </c>
      <c r="B22" s="152" t="s">
        <v>430</v>
      </c>
      <c r="C22" s="111" t="s">
        <v>1091</v>
      </c>
    </row>
    <row r="23" spans="1:3" x14ac:dyDescent="0.3">
      <c r="A23" s="36" t="s">
        <v>470</v>
      </c>
      <c r="B23" s="162" t="str">
        <f>IF(AND(B22="Yes"), "YES",
 IF(AND(B22="Can't tell"), "CAN'T TELL",
 "NO"))</f>
        <v>YES</v>
      </c>
      <c r="C23" s="14"/>
    </row>
    <row r="24" spans="1:3" x14ac:dyDescent="0.3">
      <c r="A24" s="15" t="s">
        <v>374</v>
      </c>
      <c r="B24" s="159"/>
      <c r="C24" s="16"/>
    </row>
    <row r="25" spans="1:3" x14ac:dyDescent="0.3">
      <c r="A25" s="20" t="s">
        <v>456</v>
      </c>
      <c r="B25" s="33"/>
      <c r="C25" s="163"/>
    </row>
    <row r="26" spans="1:3" x14ac:dyDescent="0.3">
      <c r="A26" s="74" t="s">
        <v>471</v>
      </c>
      <c r="B26" s="156" t="s">
        <v>430</v>
      </c>
      <c r="C26" s="91" t="s">
        <v>1092</v>
      </c>
    </row>
    <row r="27" spans="1:3" x14ac:dyDescent="0.3">
      <c r="A27" s="133" t="s">
        <v>377</v>
      </c>
      <c r="B27" s="111" t="s">
        <v>430</v>
      </c>
      <c r="C27" s="157" t="s">
        <v>1093</v>
      </c>
    </row>
    <row r="28" spans="1:3" x14ac:dyDescent="0.3">
      <c r="A28" s="133" t="s">
        <v>378</v>
      </c>
      <c r="B28" s="111" t="s">
        <v>430</v>
      </c>
      <c r="C28" s="12" t="s">
        <v>1094</v>
      </c>
    </row>
    <row r="29" spans="1:3" x14ac:dyDescent="0.3">
      <c r="A29" s="134" t="s">
        <v>472</v>
      </c>
      <c r="B29" s="154" t="str">
        <f>IF(
    AND(TRIM(B26)="Yes", TRIM(B27)="Yes"),
    IF(
        OR(
            TRIM(B28)="Yes",
            TRIM(B28)="Not Applicable"
        ),
        "YES",
        IF(TRIM(B28)="", "PARTIALLY", "NO")
    ),
    IF(
        OR(
            AND(TRIM(B26)="Yes", TRIM(B27)="Partially"),
            AND(TRIM(B26)="Partially", TRIM(B27)="Yes")
        ),
        "PARTIALLY",
        "NO"
    )
)</f>
        <v>YES</v>
      </c>
      <c r="C29" s="154"/>
    </row>
    <row r="30" spans="1:3" x14ac:dyDescent="0.3">
      <c r="A30" s="15" t="s">
        <v>379</v>
      </c>
      <c r="B30" s="164" t="s">
        <v>457</v>
      </c>
      <c r="C30" s="164" t="s">
        <v>458</v>
      </c>
    </row>
    <row r="31" spans="1:3" x14ac:dyDescent="0.3">
      <c r="A31" s="75" t="s">
        <v>473</v>
      </c>
      <c r="B31" s="111" t="s">
        <v>430</v>
      </c>
      <c r="C31" t="s">
        <v>1095</v>
      </c>
    </row>
    <row r="32" spans="1:3" x14ac:dyDescent="0.3">
      <c r="A32" s="38" t="s">
        <v>382</v>
      </c>
      <c r="B32" s="111" t="s">
        <v>430</v>
      </c>
      <c r="C32" s="12" t="s">
        <v>978</v>
      </c>
    </row>
    <row r="33" spans="1:3" ht="39.6" x14ac:dyDescent="0.3">
      <c r="A33" s="22" t="s">
        <v>474</v>
      </c>
      <c r="B33" s="111" t="s">
        <v>430</v>
      </c>
      <c r="C33" t="s">
        <v>1096</v>
      </c>
    </row>
    <row r="34" spans="1:3" x14ac:dyDescent="0.3">
      <c r="A34" s="36" t="s">
        <v>475</v>
      </c>
      <c r="B34" s="14" t="str">
        <f>IF(AND(TRIM(B31)="Yes", TRIM(B32)="Yes", TRIM(B33)="Yes"),
    "YES",
    IF(OR(
        AND(TRIM(B31)="Yes", TRIM(B32)="Yes", TRIM(B33)="Partially"),
        AND(TRIM(B31)="Yes", TRIM(B33)="Yes")
    ),
    "PARTIALLY",
    "NO")
)</f>
        <v>YES</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High confidence</v>
      </c>
      <c r="C36" s="12"/>
    </row>
    <row r="37" spans="1:3" x14ac:dyDescent="0.3">
      <c r="A37" s="288" t="s">
        <v>477</v>
      </c>
      <c r="B37" s="288"/>
      <c r="C37" s="288"/>
    </row>
    <row r="38" spans="1:3" x14ac:dyDescent="0.3">
      <c r="A38" s="15" t="s">
        <v>389</v>
      </c>
      <c r="B38" s="128" t="s">
        <v>457</v>
      </c>
      <c r="C38" s="128" t="s">
        <v>458</v>
      </c>
    </row>
    <row r="39" spans="1:3" x14ac:dyDescent="0.3">
      <c r="A39" s="132" t="s">
        <v>478</v>
      </c>
      <c r="B39" s="111" t="s">
        <v>430</v>
      </c>
      <c r="C39" s="12" t="s">
        <v>1097</v>
      </c>
    </row>
    <row r="40" spans="1:3" x14ac:dyDescent="0.3">
      <c r="A40" s="132" t="s">
        <v>479</v>
      </c>
      <c r="B40" s="111" t="s">
        <v>430</v>
      </c>
      <c r="C40" s="12" t="s">
        <v>1098</v>
      </c>
    </row>
    <row r="41" spans="1:3" x14ac:dyDescent="0.3">
      <c r="A41" s="132" t="s">
        <v>480</v>
      </c>
      <c r="B41" s="111" t="s">
        <v>430</v>
      </c>
      <c r="C41" s="12" t="s">
        <v>1099</v>
      </c>
    </row>
    <row r="42" spans="1:3" x14ac:dyDescent="0.3">
      <c r="A42" s="132" t="s">
        <v>481</v>
      </c>
      <c r="B42" s="111" t="s">
        <v>430</v>
      </c>
      <c r="C42" t="s">
        <v>1100</v>
      </c>
    </row>
    <row r="43" spans="1:3" x14ac:dyDescent="0.3">
      <c r="A43" s="76" t="s">
        <v>482</v>
      </c>
      <c r="B43" s="92" t="str">
        <f>IF(OR(B39="Not applicable", B40="Not applicable", B41="Not applicable", B42="Not applicable"), "NOT APPLICABLE",
 IF(AND(B39="Yes", B40="Yes", B41="Yes", B42="Yes"), "YES",
  IF(AND(B39="Yes", B42="Yes"), "PARTIALLY",
   "NO")))</f>
        <v>YES</v>
      </c>
      <c r="C43" s="92"/>
    </row>
    <row r="44" spans="1:3" ht="15.6" customHeight="1" x14ac:dyDescent="0.3">
      <c r="A44" s="289" t="s">
        <v>395</v>
      </c>
      <c r="B44" s="21" t="s">
        <v>457</v>
      </c>
      <c r="C44" s="21" t="s">
        <v>458</v>
      </c>
    </row>
    <row r="45" spans="1:3" x14ac:dyDescent="0.3">
      <c r="A45" s="289"/>
      <c r="B45" s="54" t="s">
        <v>430</v>
      </c>
      <c r="C45" s="54" t="s">
        <v>1101</v>
      </c>
    </row>
    <row r="46" spans="1:3" x14ac:dyDescent="0.3">
      <c r="A46" s="36" t="s">
        <v>483</v>
      </c>
      <c r="B46" s="34" t="str">
        <f>IF(AND(B45="Yes"), "YES",
 IF(AND(B45="Can't tell"), "CAN'T TELL",
 "NO"))</f>
        <v>YES</v>
      </c>
      <c r="C46" s="14"/>
    </row>
    <row r="47" spans="1:3" x14ac:dyDescent="0.3">
      <c r="A47" s="24" t="s">
        <v>398</v>
      </c>
      <c r="B47" s="31" t="s">
        <v>457</v>
      </c>
      <c r="C47" s="166" t="s">
        <v>458</v>
      </c>
    </row>
    <row r="48" spans="1:3" ht="26.4" x14ac:dyDescent="0.3">
      <c r="A48" s="77" t="s">
        <v>484</v>
      </c>
      <c r="B48" s="165" t="s">
        <v>430</v>
      </c>
      <c r="C48" s="12" t="s">
        <v>1102</v>
      </c>
    </row>
    <row r="49" spans="1:3" ht="26.4" x14ac:dyDescent="0.3">
      <c r="A49" s="78" t="s">
        <v>485</v>
      </c>
      <c r="B49" s="89" t="s">
        <v>430</v>
      </c>
      <c r="C49" s="12" t="s">
        <v>1103</v>
      </c>
    </row>
    <row r="50" spans="1:3" x14ac:dyDescent="0.3">
      <c r="A50" s="78" t="s">
        <v>486</v>
      </c>
      <c r="B50" s="89" t="s">
        <v>430</v>
      </c>
      <c r="C50" s="12" t="s">
        <v>1104</v>
      </c>
    </row>
    <row r="51" spans="1:3" x14ac:dyDescent="0.3">
      <c r="A51" s="36" t="s">
        <v>487</v>
      </c>
      <c r="B51" s="34" t="str">
        <f>IF(AND(B48="Not applicable", B49="Not applicable", B50="Not applicable"),
   "NOT APPLICABLE",
   IF(AND(B48="Yes", B49="Yes", OR(B50="Yes", B50="Not applicable")),
      "YES",
      IF(B48="Yes",
         "PARTIALLY",
         "NO")))</f>
        <v>YES</v>
      </c>
      <c r="C51" s="92"/>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t="s">
        <v>430</v>
      </c>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x14ac:dyDescent="0.3">
      <c r="A65" s="147" t="s">
        <v>924</v>
      </c>
      <c r="B65" s="12"/>
      <c r="C65" s="12"/>
    </row>
    <row r="66" spans="1:3" ht="61.5" customHeight="1" x14ac:dyDescent="0.3">
      <c r="A66" s="36" t="s">
        <v>500</v>
      </c>
      <c r="B66" s="34" t="str">
        <f>IF(B64="Yes",
    "Not applicable",
    IF(B65="Yes",
        "Not appropriate table, graph or meta-analysis",
        "Appropriate table, graph or meta-analysis"))</f>
        <v>Appropriate table, graph or meta-analysis</v>
      </c>
      <c r="C66" s="14"/>
    </row>
    <row r="67" spans="1:3" x14ac:dyDescent="0.3">
      <c r="A67" s="80" t="s">
        <v>501</v>
      </c>
      <c r="B67" s="31" t="s">
        <v>457</v>
      </c>
      <c r="C67" s="31" t="s">
        <v>458</v>
      </c>
    </row>
    <row r="68" spans="1:3" x14ac:dyDescent="0.3">
      <c r="A68" s="28" t="s">
        <v>502</v>
      </c>
      <c r="B68" s="12"/>
      <c r="C68" s="12"/>
    </row>
    <row r="69" spans="1:3" x14ac:dyDescent="0.3">
      <c r="A69" s="28" t="s">
        <v>503</v>
      </c>
      <c r="B69" s="12"/>
      <c r="C69" s="12"/>
    </row>
    <row r="70" spans="1:3" x14ac:dyDescent="0.3">
      <c r="A70" s="28" t="s">
        <v>504</v>
      </c>
      <c r="B70" s="12" t="s">
        <v>430</v>
      </c>
      <c r="C70" s="12" t="s">
        <v>1105</v>
      </c>
    </row>
    <row r="71" spans="1:3" x14ac:dyDescent="0.3">
      <c r="A71" s="28" t="s">
        <v>505</v>
      </c>
      <c r="B71" s="12"/>
      <c r="C71" s="12"/>
    </row>
    <row r="72" spans="1:3" x14ac:dyDescent="0.3">
      <c r="A72" s="28" t="s">
        <v>506</v>
      </c>
      <c r="B72" s="12"/>
      <c r="C72" s="12"/>
    </row>
    <row r="73" spans="1:3" x14ac:dyDescent="0.3">
      <c r="A73" s="28" t="s">
        <v>499</v>
      </c>
      <c r="B73" s="12"/>
      <c r="C73" s="12"/>
    </row>
    <row r="74" spans="1:3" x14ac:dyDescent="0.3">
      <c r="A74" s="28" t="s">
        <v>925</v>
      </c>
      <c r="B74" s="12"/>
      <c r="C74" s="12"/>
    </row>
    <row r="75" spans="1:3" x14ac:dyDescent="0.3">
      <c r="A75" s="36" t="s">
        <v>508</v>
      </c>
      <c r="B75" s="34" t="str">
        <f>IF(B73="Yes",
   "Not applicable",
   IF(B74="Yes",
      "Inappropriate weights",
      IF(OR(B68="Yes",B69="Yes", B70="Yes", B71="Yes"),
         "Appropriate weights",
         "Can't tell")))</f>
        <v>Appropriate weights</v>
      </c>
      <c r="C75" s="14"/>
    </row>
    <row r="76" spans="1:3" x14ac:dyDescent="0.3">
      <c r="A76" s="80" t="s">
        <v>509</v>
      </c>
      <c r="B76" s="31" t="s">
        <v>457</v>
      </c>
      <c r="C76" s="31" t="s">
        <v>458</v>
      </c>
    </row>
    <row r="77" spans="1:3" x14ac:dyDescent="0.3">
      <c r="A77" s="28" t="s">
        <v>510</v>
      </c>
      <c r="B77" s="12"/>
      <c r="C77" s="12"/>
    </row>
    <row r="78" spans="1:3" x14ac:dyDescent="0.3">
      <c r="A78" s="28" t="s">
        <v>511</v>
      </c>
      <c r="B78" s="12" t="s">
        <v>430</v>
      </c>
      <c r="C78" s="12"/>
    </row>
    <row r="79" spans="1:3" x14ac:dyDescent="0.3">
      <c r="A79" s="28" t="s">
        <v>512</v>
      </c>
      <c r="B79" s="12"/>
      <c r="C79" s="12"/>
    </row>
    <row r="80" spans="1:3" x14ac:dyDescent="0.3">
      <c r="A80" s="28" t="s">
        <v>513</v>
      </c>
      <c r="B80" s="111" t="s">
        <v>430</v>
      </c>
      <c r="C80" s="111"/>
    </row>
    <row r="81" spans="1:3" x14ac:dyDescent="0.3">
      <c r="A81" s="43" t="s">
        <v>514</v>
      </c>
      <c r="B81" s="14" t="str">
        <f>IF(OR(B80="Not applicable",B80="YES"),
   "Not applicable",
   IF(B77="Yes",
      "Unit of analysis errors addressed",
      IF(OR(B78="Yes", B79="Yes"),
         "Unit of analysis errors not addressed",
         "Can't tell")))</f>
        <v>Not applicable</v>
      </c>
      <c r="C81" s="167" t="s">
        <v>1106</v>
      </c>
    </row>
    <row r="82" spans="1:3" x14ac:dyDescent="0.3">
      <c r="A82" s="42" t="s">
        <v>515</v>
      </c>
      <c r="B82" s="14" t="str">
        <f>IF(OR(B66="Not applicable", B75="Not applicable"),
   "NOT APPLICABLE",
   IF(OR(B66="Not appropriate table, graph or meta-analysis", B75="Inappropriate weights"),
      "NO",
      IF(AND(B66="Appropriate table, graph or meta-analysis", B75="Appropriate weights", OR(B81="Unit of analysis errors addressed",B81="Not applicable")),
         "YES",
         IF(AND(B66="Appropriate table, graph or meta-analysis", B75="Appropriate weights", OR(B81="Unit of analysis errors not addressed", B81="Can't tell")),
            "PARTIALLY",
            "CAN'T TELL"))))</f>
        <v>YES</v>
      </c>
      <c r="C82" s="14"/>
    </row>
    <row r="83" spans="1:3" x14ac:dyDescent="0.3">
      <c r="A83" s="15" t="s">
        <v>408</v>
      </c>
      <c r="B83" s="21" t="s">
        <v>457</v>
      </c>
      <c r="C83" s="21" t="s">
        <v>458</v>
      </c>
    </row>
    <row r="84" spans="1:3" ht="26.4" x14ac:dyDescent="0.3">
      <c r="A84" s="78" t="s">
        <v>516</v>
      </c>
      <c r="B84" s="12" t="s">
        <v>430</v>
      </c>
      <c r="C84" s="12" t="s">
        <v>1107</v>
      </c>
    </row>
    <row r="85" spans="1:3" x14ac:dyDescent="0.3">
      <c r="A85" s="78" t="s">
        <v>517</v>
      </c>
      <c r="B85" s="12" t="s">
        <v>430</v>
      </c>
      <c r="C85" t="s">
        <v>1108</v>
      </c>
    </row>
    <row r="86" spans="1:3" x14ac:dyDescent="0.3">
      <c r="A86" s="81" t="s">
        <v>518</v>
      </c>
      <c r="B86" s="14" t="str">
        <f>IF(OR(B84="Not applicable", B85="Not applicable"),
   "NOT APPLICABLE",
   IF(AND(B84="Yes", B85="Yes"),
      "YES",
      IF(OR(B84="Yes", B85="Yes", B84="Partially", B85="Partially"),
         "PARTIALLY",
         "NO")))</f>
        <v>YES</v>
      </c>
      <c r="C86" s="14"/>
    </row>
    <row r="87" spans="1:3" x14ac:dyDescent="0.3">
      <c r="A87" s="29" t="s">
        <v>412</v>
      </c>
      <c r="B87" s="21" t="s">
        <v>457</v>
      </c>
      <c r="C87" s="21" t="s">
        <v>458</v>
      </c>
    </row>
    <row r="88" spans="1:3" x14ac:dyDescent="0.3">
      <c r="A88" s="74" t="s">
        <v>519</v>
      </c>
      <c r="B88" s="12" t="s">
        <v>430</v>
      </c>
      <c r="C88" s="12" t="s">
        <v>1109</v>
      </c>
    </row>
    <row r="89" spans="1:3" x14ac:dyDescent="0.3">
      <c r="A89" s="74" t="s">
        <v>520</v>
      </c>
      <c r="B89" s="12" t="s">
        <v>430</v>
      </c>
      <c r="C89" s="12"/>
    </row>
    <row r="90" spans="1:3" x14ac:dyDescent="0.3">
      <c r="A90" s="28" t="s">
        <v>521</v>
      </c>
      <c r="B90" s="12"/>
      <c r="C90" s="12"/>
    </row>
    <row r="91" spans="1:3" x14ac:dyDescent="0.3">
      <c r="A91" s="28" t="s">
        <v>522</v>
      </c>
      <c r="B91" s="12"/>
      <c r="C91" s="12"/>
    </row>
    <row r="92" spans="1:3" x14ac:dyDescent="0.3">
      <c r="A92" s="28" t="s">
        <v>523</v>
      </c>
      <c r="B92" s="12"/>
      <c r="C92" s="12"/>
    </row>
    <row r="93" spans="1:3" x14ac:dyDescent="0.3">
      <c r="A93" s="28" t="s">
        <v>495</v>
      </c>
      <c r="B93" s="12" t="s">
        <v>430</v>
      </c>
    </row>
    <row r="94" spans="1:3" x14ac:dyDescent="0.3">
      <c r="A94" s="28" t="s">
        <v>524</v>
      </c>
      <c r="B94" s="12"/>
      <c r="C94" s="12"/>
    </row>
    <row r="95" spans="1:3" x14ac:dyDescent="0.3">
      <c r="A95" s="45" t="s">
        <v>525</v>
      </c>
      <c r="B95" s="14" t="str">
        <f>IF(OR(B88="Not applicable", B89="Not applicable"),
   "NOT APPLICABLE",
   IF(AND(B88="Yes", B89="Yes"),
      "YES",
      IF(AND(B88="Yes", B89&lt;&gt;"Yes"),
         "PARTIALLY",
         "NO")))</f>
        <v>YES</v>
      </c>
      <c r="C95" s="14"/>
    </row>
    <row r="96" spans="1:3" x14ac:dyDescent="0.3">
      <c r="A96" s="15" t="s">
        <v>415</v>
      </c>
      <c r="B96" s="21" t="s">
        <v>457</v>
      </c>
      <c r="C96" s="21" t="s">
        <v>458</v>
      </c>
    </row>
    <row r="97" spans="1:3" ht="115.5" customHeight="1" x14ac:dyDescent="0.3">
      <c r="A97" s="30" t="s">
        <v>526</v>
      </c>
      <c r="B97" s="46" t="str">
        <f>IF(AND(B43="YES", B46="YES", B51="YES", B82="YES", B86="YES", B95="YES"),
   "High confidence",
   IF(OR(B43="NO", B51="NO", B82="NO", B86="NO"),
      "Low confidence",
      "Medium confidence"))</f>
        <v>High confidence</v>
      </c>
      <c r="C97" s="51"/>
    </row>
    <row r="98" spans="1:3" x14ac:dyDescent="0.3">
      <c r="A98" s="288" t="s">
        <v>527</v>
      </c>
      <c r="B98" s="288"/>
      <c r="C98" s="288"/>
    </row>
    <row r="99" spans="1:3" x14ac:dyDescent="0.3">
      <c r="A99" s="85" t="s">
        <v>586</v>
      </c>
      <c r="B99" s="32" t="s">
        <v>457</v>
      </c>
      <c r="C99" s="32" t="s">
        <v>458</v>
      </c>
    </row>
    <row r="100" spans="1:3" x14ac:dyDescent="0.3">
      <c r="A100" s="15" t="s">
        <v>418</v>
      </c>
      <c r="B100" s="83"/>
      <c r="C100" s="125"/>
    </row>
    <row r="101" spans="1:3" x14ac:dyDescent="0.3">
      <c r="A101" s="15" t="s">
        <v>419</v>
      </c>
      <c r="B101" s="146"/>
      <c r="C101" s="125"/>
    </row>
    <row r="102" spans="1:3" ht="15.6" customHeight="1" x14ac:dyDescent="0.3">
      <c r="A102" s="85" t="s">
        <v>421</v>
      </c>
      <c r="B102" s="32" t="s">
        <v>457</v>
      </c>
      <c r="C102" s="32" t="s">
        <v>458</v>
      </c>
    </row>
    <row r="103" spans="1:3" ht="31.2" x14ac:dyDescent="0.3">
      <c r="A103" s="82" t="s">
        <v>566</v>
      </c>
      <c r="B103" s="56" t="s">
        <v>443</v>
      </c>
      <c r="C103" s="56"/>
    </row>
    <row r="104" spans="1:3" ht="213.75" customHeight="1" x14ac:dyDescent="0.3">
      <c r="A104" s="290" t="s">
        <v>529</v>
      </c>
      <c r="B104" s="291"/>
      <c r="C104" s="292"/>
    </row>
  </sheetData>
  <mergeCells count="5">
    <mergeCell ref="A4:C4"/>
    <mergeCell ref="A37:C37"/>
    <mergeCell ref="A44:A45"/>
    <mergeCell ref="A98:C98"/>
    <mergeCell ref="A104:C104"/>
  </mergeCells>
  <dataValidations count="1">
    <dataValidation allowBlank="1" showInputMessage="1" showErrorMessage="1" sqref="B36 B34 B43 B75 B81:B82 B86 B95 B97 B29" xr:uid="{47F3DB2B-9488-4EA1-A230-AA5FBA3052BC}"/>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1FD098BF-1C45-4A3A-A3E4-912CCF18256E}">
          <x14:formula1>
            <xm:f>Codes!$G$2:$G$4</xm:f>
          </x14:formula1>
          <xm:sqref>B101</xm:sqref>
        </x14:dataValidation>
        <x14:dataValidation type="list" allowBlank="1" showInputMessage="1" showErrorMessage="1" xr:uid="{8FED994C-7DBB-47DA-A67A-F3AC3C662675}">
          <x14:formula1>
            <xm:f>Codes!$F$2:$F$7</xm:f>
          </x14:formula1>
          <xm:sqref>B100</xm:sqref>
        </x14:dataValidation>
        <x14:dataValidation type="list" allowBlank="1" showInputMessage="1" showErrorMessage="1" xr:uid="{8B2260EF-8040-4E5A-8D45-1063B9EDD5B2}">
          <x14:formula1>
            <xm:f>Codes!$A$2:$A$5</xm:f>
          </x14:formula1>
          <xm:sqref>B22 B14:B18 B7:B10 B26:B27 B39:B40</xm:sqref>
        </x14:dataValidation>
        <x14:dataValidation type="list" allowBlank="1" showInputMessage="1" showErrorMessage="1" xr:uid="{7C2BB0AF-2495-427E-822F-25D5402030EA}">
          <x14:formula1>
            <xm:f>Codes!$C$2:$C$5</xm:f>
          </x14:formula1>
          <xm:sqref>B88:B94 B31:B33 B84:B85 B45 B48:B50 B54:B65 B68:B74 B77:B80 B41:B42</xm:sqref>
        </x14:dataValidation>
        <x14:dataValidation type="list" allowBlank="1" showInputMessage="1" showErrorMessage="1" xr:uid="{91BFE156-AC60-4151-B824-745D6236FD75}">
          <x14:formula1>
            <xm:f>Codes!$C$2:$C$6</xm:f>
          </x14:formula1>
          <xm:sqref>B28</xm:sqref>
        </x14:dataValidation>
        <x14:dataValidation type="list" allowBlank="1" showInputMessage="1" showErrorMessage="1" xr:uid="{558B3F1D-F281-4993-8E13-A4EE942E2C86}">
          <x14:formula1>
            <xm:f>Codes!$E$2:$E$4</xm:f>
          </x14:formula1>
          <xm:sqref>B103</xm:sqref>
        </x14:dataValidation>
      </x14:dataValidation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74B2E-B62E-48AA-B7F2-6ED316A7643E}">
  <sheetPr>
    <tabColor theme="3"/>
  </sheetPr>
  <dimension ref="A1:C104"/>
  <sheetViews>
    <sheetView zoomScale="70" zoomScaleNormal="70" workbookViewId="0">
      <selection activeCell="C17" sqref="B17:C18"/>
    </sheetView>
  </sheetViews>
  <sheetFormatPr defaultColWidth="11" defaultRowHeight="15.6" x14ac:dyDescent="0.3"/>
  <cols>
    <col min="1" max="1" width="116.8984375" customWidth="1"/>
    <col min="2" max="2" width="17.8984375" customWidth="1"/>
    <col min="3" max="3" width="35.3984375" customWidth="1"/>
  </cols>
  <sheetData>
    <row r="1" spans="1:3" x14ac:dyDescent="0.3">
      <c r="A1" s="3" t="s">
        <v>6</v>
      </c>
      <c r="B1" s="47" t="s">
        <v>166</v>
      </c>
      <c r="C1" s="4"/>
    </row>
    <row r="2" spans="1:3" x14ac:dyDescent="0.3">
      <c r="A2" s="5" t="s">
        <v>531</v>
      </c>
      <c r="B2" s="47" t="s">
        <v>167</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1110</v>
      </c>
    </row>
    <row r="8" spans="1:3" x14ac:dyDescent="0.3">
      <c r="A8" s="13" t="s">
        <v>361</v>
      </c>
      <c r="B8" s="12" t="s">
        <v>430</v>
      </c>
      <c r="C8" s="12" t="s">
        <v>1110</v>
      </c>
    </row>
    <row r="9" spans="1:3" x14ac:dyDescent="0.3">
      <c r="A9" s="13" t="s">
        <v>362</v>
      </c>
      <c r="B9" s="12" t="s">
        <v>430</v>
      </c>
      <c r="C9" s="12" t="s">
        <v>1110</v>
      </c>
    </row>
    <row r="10" spans="1:3" x14ac:dyDescent="0.3">
      <c r="A10" s="13" t="s">
        <v>363</v>
      </c>
      <c r="B10" s="12" t="s">
        <v>430</v>
      </c>
      <c r="C10" s="12" t="s">
        <v>1110</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c r="C13" s="33"/>
    </row>
    <row r="14" spans="1:3" x14ac:dyDescent="0.3">
      <c r="A14" s="18" t="s">
        <v>463</v>
      </c>
      <c r="B14" s="111" t="s">
        <v>441</v>
      </c>
      <c r="C14" s="111" t="s">
        <v>1111</v>
      </c>
    </row>
    <row r="15" spans="1:3" x14ac:dyDescent="0.3">
      <c r="A15" s="18" t="s">
        <v>464</v>
      </c>
      <c r="B15" s="111" t="s">
        <v>430</v>
      </c>
      <c r="C15" s="111" t="s">
        <v>680</v>
      </c>
    </row>
    <row r="16" spans="1:3" ht="39.6" x14ac:dyDescent="0.3">
      <c r="A16" s="19" t="s">
        <v>465</v>
      </c>
      <c r="B16" s="111" t="s">
        <v>430</v>
      </c>
      <c r="C16" s="126" t="s">
        <v>1110</v>
      </c>
    </row>
    <row r="17" spans="1:3" x14ac:dyDescent="0.3">
      <c r="A17" s="18" t="s">
        <v>466</v>
      </c>
      <c r="B17" s="59" t="s">
        <v>441</v>
      </c>
      <c r="C17" s="59" t="s">
        <v>1112</v>
      </c>
    </row>
    <row r="18" spans="1:3" ht="31.2" x14ac:dyDescent="0.3">
      <c r="A18" s="18" t="s">
        <v>467</v>
      </c>
      <c r="B18" s="59" t="s">
        <v>441</v>
      </c>
      <c r="C18" s="60" t="s">
        <v>1113</v>
      </c>
    </row>
    <row r="19" spans="1:3" x14ac:dyDescent="0.3">
      <c r="A19" s="36" t="s">
        <v>468</v>
      </c>
      <c r="B19" s="34" t="str">
        <f>IF(AND(B14="Yes", B15="Yes", B16="Yes", B17="Yes", B18="Yes"), "YES",
 IF(AND(B16="Yes", B17="Yes"), "PARTIALLY",
 "NO"))</f>
        <v>NO</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11" t="s">
        <v>430</v>
      </c>
      <c r="C22" s="111" t="s">
        <v>1114</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c r="C25" s="33"/>
    </row>
    <row r="26" spans="1:3" x14ac:dyDescent="0.3">
      <c r="A26" s="74" t="s">
        <v>471</v>
      </c>
      <c r="B26" s="111"/>
      <c r="C26" s="126"/>
    </row>
    <row r="27" spans="1:3" x14ac:dyDescent="0.3">
      <c r="A27" s="13" t="s">
        <v>377</v>
      </c>
      <c r="B27" s="111"/>
      <c r="C27" s="126"/>
    </row>
    <row r="28" spans="1:3" x14ac:dyDescent="0.3">
      <c r="A28" s="13" t="s">
        <v>378</v>
      </c>
      <c r="B28" s="111"/>
      <c r="C28" s="111"/>
    </row>
    <row r="29" spans="1:3" x14ac:dyDescent="0.3">
      <c r="A29" s="36" t="s">
        <v>472</v>
      </c>
      <c r="B29" s="14" t="str">
        <f>IF(
    AND(TRIM(B26)="Yes", TRIM(B27)="Yes"),
    IF(
        OR(
            TRIM(B28)="Yes",
            TRIM(B28)="Not Applicable"
        ),
        "YES",
        IF(TRIM(B28)="", "PARTIALLY", "NO")
    ),
    IF(
        OR(
            AND(TRIM(B26)="Yes", TRIM(B27)="Partially"),
            AND(TRIM(B26)="Partially", TRIM(B27)="Yes")
        ),
        "PARTIALLY",
        "NO"
    )
)</f>
        <v>NO</v>
      </c>
      <c r="C29" s="14"/>
    </row>
    <row r="30" spans="1:3" x14ac:dyDescent="0.3">
      <c r="A30" s="15" t="s">
        <v>379</v>
      </c>
      <c r="B30" s="21" t="s">
        <v>457</v>
      </c>
      <c r="C30" s="21" t="s">
        <v>458</v>
      </c>
    </row>
    <row r="31" spans="1:3" x14ac:dyDescent="0.3">
      <c r="A31" s="75" t="s">
        <v>473</v>
      </c>
      <c r="B31" s="111"/>
      <c r="C31" s="111"/>
    </row>
    <row r="32" spans="1:3" x14ac:dyDescent="0.3">
      <c r="A32" s="38" t="s">
        <v>382</v>
      </c>
      <c r="B32" s="111"/>
      <c r="C32" s="126"/>
    </row>
    <row r="33" spans="1:3" ht="39.6" x14ac:dyDescent="0.3">
      <c r="A33" s="22" t="s">
        <v>474</v>
      </c>
      <c r="B33" s="111"/>
      <c r="C33" s="111"/>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11"/>
      <c r="C39" s="126"/>
    </row>
    <row r="40" spans="1:3" x14ac:dyDescent="0.3">
      <c r="A40" s="74" t="s">
        <v>479</v>
      </c>
      <c r="B40" s="111"/>
      <c r="C40" s="111"/>
    </row>
    <row r="41" spans="1:3" x14ac:dyDescent="0.3">
      <c r="A41" s="74" t="s">
        <v>480</v>
      </c>
      <c r="B41" s="111"/>
      <c r="C41" s="126"/>
    </row>
    <row r="42" spans="1:3" x14ac:dyDescent="0.3">
      <c r="A42" s="74" t="s">
        <v>481</v>
      </c>
      <c r="B42" s="111"/>
      <c r="C42" s="126"/>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54"/>
      <c r="C48" s="54"/>
    </row>
    <row r="49" spans="1:3" ht="26.4" x14ac:dyDescent="0.3">
      <c r="A49" s="78" t="s">
        <v>485</v>
      </c>
      <c r="B49" s="12"/>
      <c r="C49" s="12"/>
    </row>
    <row r="50" spans="1:3" x14ac:dyDescent="0.3">
      <c r="A50" s="78" t="s">
        <v>486</v>
      </c>
      <c r="B50" s="12"/>
      <c r="C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x14ac:dyDescent="0.3">
      <c r="A65" s="147" t="s">
        <v>924</v>
      </c>
      <c r="B65" s="12"/>
      <c r="C65" s="12"/>
    </row>
    <row r="66" spans="1:3" ht="61.5" customHeight="1" x14ac:dyDescent="0.3">
      <c r="A66" s="36" t="s">
        <v>500</v>
      </c>
      <c r="B66" s="34" t="str">
        <f>IF(B64="Yes",
    "Not applicable",
    IF(B65="Yes",
        "Not appropriate table, graph or meta-analysis",
        "Appropriate table, graph or meta-analysis"))</f>
        <v>Appropriate table, graph or meta-analysis</v>
      </c>
      <c r="C66" s="14"/>
    </row>
    <row r="67" spans="1:3" x14ac:dyDescent="0.3">
      <c r="A67" s="80" t="s">
        <v>501</v>
      </c>
      <c r="B67" s="31" t="s">
        <v>457</v>
      </c>
      <c r="C67" s="31" t="s">
        <v>458</v>
      </c>
    </row>
    <row r="68" spans="1:3" x14ac:dyDescent="0.3">
      <c r="A68" s="28" t="s">
        <v>502</v>
      </c>
      <c r="B68" s="12"/>
      <c r="C68" s="12"/>
    </row>
    <row r="69" spans="1:3" x14ac:dyDescent="0.3">
      <c r="A69" s="28" t="s">
        <v>503</v>
      </c>
      <c r="B69" s="12"/>
      <c r="C69" s="12"/>
    </row>
    <row r="70" spans="1:3" x14ac:dyDescent="0.3">
      <c r="A70" s="28" t="s">
        <v>504</v>
      </c>
      <c r="B70" s="12"/>
      <c r="C70" s="12"/>
    </row>
    <row r="71" spans="1:3" x14ac:dyDescent="0.3">
      <c r="A71" s="28" t="s">
        <v>505</v>
      </c>
      <c r="B71" s="12"/>
      <c r="C71" s="12"/>
    </row>
    <row r="72" spans="1:3" x14ac:dyDescent="0.3">
      <c r="A72" s="28" t="s">
        <v>506</v>
      </c>
      <c r="B72" s="12"/>
      <c r="C72" s="12"/>
    </row>
    <row r="73" spans="1:3" x14ac:dyDescent="0.3">
      <c r="A73" s="28" t="s">
        <v>499</v>
      </c>
      <c r="B73" s="12"/>
      <c r="C73" s="12"/>
    </row>
    <row r="74" spans="1:3" x14ac:dyDescent="0.3">
      <c r="A74" s="28" t="s">
        <v>925</v>
      </c>
      <c r="B74" s="12"/>
      <c r="C74" s="12"/>
    </row>
    <row r="75" spans="1:3" x14ac:dyDescent="0.3">
      <c r="A75" s="36" t="s">
        <v>508</v>
      </c>
      <c r="B75" s="34" t="str">
        <f>IF(B73="Yes",
   "Not applicable",
   IF(B74="Yes",
      "Inappropriate weights",
      IF(OR(B68="Yes",B69="Yes", B70="Yes", B71="Yes"),
         "Appropriate weights",
         "Can't tell")))</f>
        <v>Can't tell</v>
      </c>
      <c r="C75" s="14"/>
    </row>
    <row r="76" spans="1:3" x14ac:dyDescent="0.3">
      <c r="A76" s="80" t="s">
        <v>509</v>
      </c>
      <c r="B76" s="31" t="s">
        <v>457</v>
      </c>
      <c r="C76" s="31" t="s">
        <v>458</v>
      </c>
    </row>
    <row r="77" spans="1:3" x14ac:dyDescent="0.3">
      <c r="A77" s="28" t="s">
        <v>510</v>
      </c>
      <c r="B77" s="12"/>
      <c r="C77" s="12"/>
    </row>
    <row r="78" spans="1:3" x14ac:dyDescent="0.3">
      <c r="A78" s="28" t="s">
        <v>511</v>
      </c>
      <c r="B78" s="12"/>
      <c r="C78" s="12"/>
    </row>
    <row r="79" spans="1:3" x14ac:dyDescent="0.3">
      <c r="A79" s="28" t="s">
        <v>512</v>
      </c>
      <c r="B79" s="12"/>
      <c r="C79" s="12"/>
    </row>
    <row r="80" spans="1:3" x14ac:dyDescent="0.3">
      <c r="A80" s="28" t="s">
        <v>513</v>
      </c>
      <c r="B80" s="111"/>
      <c r="C80" s="111"/>
    </row>
    <row r="81" spans="1:3" x14ac:dyDescent="0.3">
      <c r="A81" s="43" t="s">
        <v>514</v>
      </c>
      <c r="B81" s="14" t="str">
        <f>IF(OR(B80="Not applicable",B80="YES"),
   "Not applicable",
   IF(B77="Yes",
      "Unit of analysis errors addressed",
      IF(OR(B78="Yes", B79="Yes"),
         "Unit of analysis errors not addressed",
         "Can't tell")))</f>
        <v>Can't tell</v>
      </c>
      <c r="C81" s="14"/>
    </row>
    <row r="82" spans="1:3" x14ac:dyDescent="0.3">
      <c r="A82" s="42" t="s">
        <v>515</v>
      </c>
      <c r="B82" s="14" t="str">
        <f>IF(OR(B66="Not applicable", B75="Not applicable"),
   "NOT APPLICABLE",
   IF(OR(B66="Not appropriate table, graph or meta-analysis", B75="Inappropriate weights"),
      "NO",
      IF(AND(B66="Appropriate table, graph or meta-analysis", B75="Appropriate weights", OR(B81="Unit of analysis errors addressed",B81="Not applicable")),
         "YES",
         IF(AND(B66="Appropriate table, graph or meta-analysis", B75="Appropriate weights", OR(B81="Unit of analysis errors not addressed", B81="Can't tell")),
            "PARTIALLY",
            "CAN'T TELL"))))</f>
        <v>CAN'T TELL</v>
      </c>
      <c r="C82" s="14"/>
    </row>
    <row r="83" spans="1:3" x14ac:dyDescent="0.3">
      <c r="A83" s="15" t="s">
        <v>408</v>
      </c>
      <c r="B83" s="21" t="s">
        <v>457</v>
      </c>
      <c r="C83" s="21" t="s">
        <v>458</v>
      </c>
    </row>
    <row r="84" spans="1:3" ht="26.4" x14ac:dyDescent="0.3">
      <c r="A84" s="78" t="s">
        <v>516</v>
      </c>
      <c r="B84" s="12"/>
      <c r="C84" s="12"/>
    </row>
    <row r="85" spans="1:3" x14ac:dyDescent="0.3">
      <c r="A85" s="78" t="s">
        <v>517</v>
      </c>
      <c r="B85" s="12"/>
      <c r="C85" s="12"/>
    </row>
    <row r="86" spans="1:3" x14ac:dyDescent="0.3">
      <c r="A86" s="81" t="s">
        <v>518</v>
      </c>
      <c r="B86" s="14" t="str">
        <f>IF(OR(B84="Not applicable", B85="Not applicable"),
   "NOT APPLICABLE",
   IF(AND(B84="Yes", B85="Yes"),
      "YES",
      IF(OR(B84="Yes", B85="Yes", B84="Partially", B85="Partially"),
         "PARTIALLY",
         "NO")))</f>
        <v>NO</v>
      </c>
      <c r="C86" s="14"/>
    </row>
    <row r="87" spans="1:3" x14ac:dyDescent="0.3">
      <c r="A87" s="29" t="s">
        <v>412</v>
      </c>
      <c r="B87" s="21" t="s">
        <v>457</v>
      </c>
      <c r="C87" s="21" t="s">
        <v>458</v>
      </c>
    </row>
    <row r="88" spans="1:3" x14ac:dyDescent="0.3">
      <c r="A88" s="74" t="s">
        <v>519</v>
      </c>
      <c r="B88" s="12"/>
      <c r="C88" s="12"/>
    </row>
    <row r="89" spans="1:3" x14ac:dyDescent="0.3">
      <c r="A89" s="74" t="s">
        <v>520</v>
      </c>
      <c r="B89" s="12"/>
      <c r="C89" s="12"/>
    </row>
    <row r="90" spans="1:3" x14ac:dyDescent="0.3">
      <c r="A90" s="28" t="s">
        <v>521</v>
      </c>
      <c r="B90" s="12"/>
      <c r="C90" s="12"/>
    </row>
    <row r="91" spans="1:3" x14ac:dyDescent="0.3">
      <c r="A91" s="28" t="s">
        <v>522</v>
      </c>
      <c r="B91" s="12"/>
      <c r="C91" s="12"/>
    </row>
    <row r="92" spans="1:3" x14ac:dyDescent="0.3">
      <c r="A92" s="28" t="s">
        <v>523</v>
      </c>
      <c r="B92" s="12"/>
      <c r="C92" s="12"/>
    </row>
    <row r="93" spans="1:3" x14ac:dyDescent="0.3">
      <c r="A93" s="28" t="s">
        <v>495</v>
      </c>
      <c r="B93" s="12"/>
      <c r="C93" s="12"/>
    </row>
    <row r="94" spans="1:3" x14ac:dyDescent="0.3">
      <c r="A94" s="28" t="s">
        <v>524</v>
      </c>
      <c r="B94" s="12"/>
      <c r="C94" s="12"/>
    </row>
    <row r="95" spans="1:3" x14ac:dyDescent="0.3">
      <c r="A95" s="45" t="s">
        <v>525</v>
      </c>
      <c r="B95" s="14" t="str">
        <f>IF(OR(B88="Not applicable", B89="Not applicable"),
   "NOT APPLICABLE",
   IF(AND(B88="Yes", B89="Yes"),
      "YES",
      IF(AND(B88="Yes", B89&lt;&gt;"Yes"),
         "PARTIALLY",
         "NO")))</f>
        <v>NO</v>
      </c>
      <c r="C95" s="14"/>
    </row>
    <row r="96" spans="1:3" x14ac:dyDescent="0.3">
      <c r="A96" s="15" t="s">
        <v>415</v>
      </c>
      <c r="B96" s="21" t="s">
        <v>457</v>
      </c>
      <c r="C96" s="21" t="s">
        <v>458</v>
      </c>
    </row>
    <row r="97" spans="1:3" ht="115.5" customHeight="1" x14ac:dyDescent="0.3">
      <c r="A97" s="30" t="s">
        <v>526</v>
      </c>
      <c r="B97" s="46" t="str">
        <f>IF(AND(B43="YES", B46="YES", B51="YES", B82="YES", B86="YES", B95="YES"),
   "High confidence",
   IF(OR(B43="NO", B51="NO", B82="NO", B86="NO"),
      "Low confidence",
      "Medium confidence"))</f>
        <v>Low confidence</v>
      </c>
      <c r="C97" s="51"/>
    </row>
    <row r="98" spans="1:3" x14ac:dyDescent="0.3">
      <c r="A98" s="288" t="s">
        <v>527</v>
      </c>
      <c r="B98" s="288"/>
      <c r="C98" s="288"/>
    </row>
    <row r="99" spans="1:3" x14ac:dyDescent="0.3">
      <c r="A99" s="85" t="s">
        <v>586</v>
      </c>
      <c r="B99" s="32" t="s">
        <v>457</v>
      </c>
      <c r="C99" s="32" t="s">
        <v>458</v>
      </c>
    </row>
    <row r="100" spans="1:3" x14ac:dyDescent="0.3">
      <c r="A100" s="15" t="s">
        <v>418</v>
      </c>
      <c r="B100" s="83"/>
      <c r="C100" s="125"/>
    </row>
    <row r="101" spans="1:3" x14ac:dyDescent="0.3">
      <c r="A101" s="15" t="s">
        <v>419</v>
      </c>
      <c r="B101" s="146"/>
      <c r="C101" s="125"/>
    </row>
    <row r="102" spans="1:3" ht="15.6" customHeight="1" x14ac:dyDescent="0.3">
      <c r="A102" s="85" t="s">
        <v>421</v>
      </c>
      <c r="B102" s="32" t="s">
        <v>457</v>
      </c>
      <c r="C102" s="32" t="s">
        <v>458</v>
      </c>
    </row>
    <row r="103" spans="1:3" ht="46.8" x14ac:dyDescent="0.3">
      <c r="A103" s="82" t="s">
        <v>566</v>
      </c>
      <c r="B103" s="56" t="s">
        <v>432</v>
      </c>
      <c r="C103" s="56"/>
    </row>
    <row r="104" spans="1:3" ht="213.75" customHeight="1" x14ac:dyDescent="0.3">
      <c r="A104" s="290" t="s">
        <v>529</v>
      </c>
      <c r="B104" s="291"/>
      <c r="C104" s="292"/>
    </row>
  </sheetData>
  <mergeCells count="5">
    <mergeCell ref="A4:C4"/>
    <mergeCell ref="A37:C37"/>
    <mergeCell ref="A44:A45"/>
    <mergeCell ref="A98:C98"/>
    <mergeCell ref="A104:C104"/>
  </mergeCells>
  <dataValidations count="1">
    <dataValidation allowBlank="1" showInputMessage="1" showErrorMessage="1" sqref="B36 B34 B43 B75 B81:B82 B86 B95 B97 B29" xr:uid="{B32C4C91-F430-4116-BE26-9E8CB2946DC3}"/>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C64F8CAA-A6D7-42EE-969A-13EFB5F5D02B}">
          <x14:formula1>
            <xm:f>Codes!$E$2:$E$4</xm:f>
          </x14:formula1>
          <xm:sqref>B103</xm:sqref>
        </x14:dataValidation>
        <x14:dataValidation type="list" allowBlank="1" showInputMessage="1" showErrorMessage="1" xr:uid="{03EEFD7F-47CE-4AEA-922C-D55FCCA8076D}">
          <x14:formula1>
            <xm:f>Codes!$C$2:$C$6</xm:f>
          </x14:formula1>
          <xm:sqref>B28</xm:sqref>
        </x14:dataValidation>
        <x14:dataValidation type="list" allowBlank="1" showInputMessage="1" showErrorMessage="1" xr:uid="{3405324E-148B-4101-8F81-AD3C02AFBB6C}">
          <x14:formula1>
            <xm:f>Codes!$C$2:$C$5</xm:f>
          </x14:formula1>
          <xm:sqref>B88:B94 B31:B33 B84:B85 B45 B48:B50 B54:B65 B68:B74 B77:B80 B42</xm:sqref>
        </x14:dataValidation>
        <x14:dataValidation type="list" allowBlank="1" showInputMessage="1" showErrorMessage="1" xr:uid="{069E0DD4-DF43-4DE2-8A1D-333DCD0D4438}">
          <x14:formula1>
            <xm:f>Codes!$A$2:$A$5</xm:f>
          </x14:formula1>
          <xm:sqref>B22 B14:B18 B39:B41 B26:B27 B7:B10</xm:sqref>
        </x14:dataValidation>
        <x14:dataValidation type="list" allowBlank="1" showInputMessage="1" showErrorMessage="1" xr:uid="{FB127AD0-0DB6-44A1-80A1-CFBC56BC952F}">
          <x14:formula1>
            <xm:f>Codes!$F$2:$F$7</xm:f>
          </x14:formula1>
          <xm:sqref>B100</xm:sqref>
        </x14:dataValidation>
        <x14:dataValidation type="list" allowBlank="1" showInputMessage="1" showErrorMessage="1" xr:uid="{84C9296E-81CE-4868-A6B0-7F5E31E2EA93}">
          <x14:formula1>
            <xm:f>Codes!$G$2:$G$4</xm:f>
          </x14:formula1>
          <xm:sqref>B101</xm:sqref>
        </x14:dataValidation>
      </x14:dataValidations>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E0818-8141-4033-A542-8FD62AA011B3}">
  <sheetPr>
    <tabColor theme="3"/>
  </sheetPr>
  <dimension ref="A1:C104"/>
  <sheetViews>
    <sheetView topLeftCell="A4" zoomScale="70" zoomScaleNormal="70" workbookViewId="0">
      <selection activeCell="B10" sqref="B10:C10"/>
    </sheetView>
  </sheetViews>
  <sheetFormatPr defaultColWidth="11" defaultRowHeight="15.6" x14ac:dyDescent="0.3"/>
  <cols>
    <col min="1" max="1" width="117" customWidth="1"/>
    <col min="2" max="2" width="17.8984375" customWidth="1"/>
    <col min="3" max="3" width="35.3984375" customWidth="1"/>
  </cols>
  <sheetData>
    <row r="1" spans="1:3" x14ac:dyDescent="0.3">
      <c r="A1" s="3" t="s">
        <v>6</v>
      </c>
      <c r="B1" s="47" t="s">
        <v>169</v>
      </c>
      <c r="C1" s="4"/>
    </row>
    <row r="2" spans="1:3" x14ac:dyDescent="0.3">
      <c r="A2" s="5" t="s">
        <v>531</v>
      </c>
      <c r="B2" s="47" t="s">
        <v>170</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1115</v>
      </c>
    </row>
    <row r="8" spans="1:3" x14ac:dyDescent="0.3">
      <c r="A8" s="13" t="s">
        <v>361</v>
      </c>
      <c r="B8" s="12" t="s">
        <v>430</v>
      </c>
      <c r="C8" s="12" t="s">
        <v>1115</v>
      </c>
    </row>
    <row r="9" spans="1:3" x14ac:dyDescent="0.3">
      <c r="A9" s="13" t="s">
        <v>362</v>
      </c>
      <c r="B9" s="12" t="s">
        <v>430</v>
      </c>
      <c r="C9" s="12" t="s">
        <v>1115</v>
      </c>
    </row>
    <row r="10" spans="1:3" x14ac:dyDescent="0.3">
      <c r="A10" s="13" t="s">
        <v>363</v>
      </c>
      <c r="B10" s="12" t="s">
        <v>430</v>
      </c>
      <c r="C10" s="12" t="s">
        <v>683</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c r="C13" s="33"/>
    </row>
    <row r="14" spans="1:3" x14ac:dyDescent="0.3">
      <c r="A14" s="18" t="s">
        <v>463</v>
      </c>
      <c r="B14" s="111" t="s">
        <v>430</v>
      </c>
      <c r="C14" s="111" t="s">
        <v>632</v>
      </c>
    </row>
    <row r="15" spans="1:3" x14ac:dyDescent="0.3">
      <c r="A15" s="18" t="s">
        <v>464</v>
      </c>
      <c r="B15" s="111" t="s">
        <v>430</v>
      </c>
      <c r="C15" s="111" t="s">
        <v>1116</v>
      </c>
    </row>
    <row r="16" spans="1:3" ht="39.6" x14ac:dyDescent="0.3">
      <c r="A16" s="19" t="s">
        <v>465</v>
      </c>
      <c r="B16" s="111" t="s">
        <v>430</v>
      </c>
      <c r="C16" s="126" t="s">
        <v>671</v>
      </c>
    </row>
    <row r="17" spans="1:3" x14ac:dyDescent="0.3">
      <c r="A17" s="18" t="s">
        <v>466</v>
      </c>
      <c r="B17" s="59" t="s">
        <v>441</v>
      </c>
      <c r="C17" s="59" t="s">
        <v>592</v>
      </c>
    </row>
    <row r="18" spans="1:3" x14ac:dyDescent="0.3">
      <c r="A18" s="18" t="s">
        <v>467</v>
      </c>
      <c r="B18" s="59" t="s">
        <v>436</v>
      </c>
      <c r="C18" s="60"/>
    </row>
    <row r="19" spans="1:3" x14ac:dyDescent="0.3">
      <c r="A19" s="36" t="s">
        <v>468</v>
      </c>
      <c r="B19" s="34" t="str">
        <f>IF(AND(B14="Yes", B15="Yes", B16="Yes", B17="Yes", B18="Yes"), "YES",
 IF(AND(B16="Yes", B17="Yes"), "PARTIALLY",
 "NO"))</f>
        <v>NO</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11" t="s">
        <v>430</v>
      </c>
      <c r="C22" s="111" t="s">
        <v>1117</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c r="C25" s="33"/>
    </row>
    <row r="26" spans="1:3" x14ac:dyDescent="0.3">
      <c r="A26" s="74" t="s">
        <v>471</v>
      </c>
      <c r="B26" s="111" t="s">
        <v>430</v>
      </c>
      <c r="C26" s="126" t="s">
        <v>585</v>
      </c>
    </row>
    <row r="27" spans="1:3" x14ac:dyDescent="0.3">
      <c r="A27" s="13" t="s">
        <v>377</v>
      </c>
      <c r="B27" s="111" t="s">
        <v>430</v>
      </c>
      <c r="C27" s="126" t="s">
        <v>1118</v>
      </c>
    </row>
    <row r="28" spans="1:3" x14ac:dyDescent="0.3">
      <c r="A28" s="13" t="s">
        <v>378</v>
      </c>
      <c r="B28" s="111" t="s">
        <v>430</v>
      </c>
      <c r="C28" s="111" t="s">
        <v>1119</v>
      </c>
    </row>
    <row r="29" spans="1:3" x14ac:dyDescent="0.3">
      <c r="A29" s="36" t="s">
        <v>472</v>
      </c>
      <c r="B29" s="14" t="str">
        <f>IF(
    AND(TRIM(B26)="Yes", TRIM(B27)="Yes"),
    IF(
        OR(
            TRIM(B28)="Yes",
            TRIM(B28)="Not Applicable"
        ),
        "YES",
        IF(TRIM(B28)="", "PARTIALLY", "NO")
    ),
    IF(
        OR(
            AND(TRIM(B26)="Yes", TRIM(B27)="Partially"),
            AND(TRIM(B26)="Partially", TRIM(B27)="Yes")
        ),
        "PARTIALLY",
        "NO"
    )
)</f>
        <v>YES</v>
      </c>
      <c r="C29" s="14"/>
    </row>
    <row r="30" spans="1:3" x14ac:dyDescent="0.3">
      <c r="A30" s="15" t="s">
        <v>379</v>
      </c>
      <c r="B30" s="21" t="s">
        <v>457</v>
      </c>
      <c r="C30" s="21" t="s">
        <v>458</v>
      </c>
    </row>
    <row r="31" spans="1:3" x14ac:dyDescent="0.3">
      <c r="A31" s="75" t="s">
        <v>473</v>
      </c>
      <c r="B31" s="111" t="s">
        <v>430</v>
      </c>
      <c r="C31" s="111" t="s">
        <v>574</v>
      </c>
    </row>
    <row r="32" spans="1:3" x14ac:dyDescent="0.3">
      <c r="A32" s="38" t="s">
        <v>382</v>
      </c>
      <c r="B32" s="111" t="s">
        <v>430</v>
      </c>
      <c r="C32" s="126" t="s">
        <v>1120</v>
      </c>
    </row>
    <row r="33" spans="1:3" ht="39.6" x14ac:dyDescent="0.3">
      <c r="A33" s="22" t="s">
        <v>474</v>
      </c>
      <c r="B33" s="111" t="s">
        <v>430</v>
      </c>
      <c r="C33" s="111" t="s">
        <v>1121</v>
      </c>
    </row>
    <row r="34" spans="1:3" x14ac:dyDescent="0.3">
      <c r="A34" s="36" t="s">
        <v>475</v>
      </c>
      <c r="B34" s="14" t="str">
        <f>IF(AND(TRIM(B31)="Yes", TRIM(B32)="Yes", TRIM(B33)="Yes"),
    "YES",
    IF(OR(
        AND(TRIM(B31)="Yes", TRIM(B32)="Yes", TRIM(B33)="Partially"),
        AND(TRIM(B31)="Yes", TRIM(B33)="Yes")
    ),
    "PARTIALLY",
    "NO")
)</f>
        <v>YES</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t="s">
        <v>1122</v>
      </c>
    </row>
    <row r="37" spans="1:3" x14ac:dyDescent="0.3">
      <c r="A37" s="288" t="s">
        <v>477</v>
      </c>
      <c r="B37" s="288"/>
      <c r="C37" s="288"/>
    </row>
    <row r="38" spans="1:3" x14ac:dyDescent="0.3">
      <c r="A38" s="15" t="s">
        <v>389</v>
      </c>
      <c r="B38" s="21" t="s">
        <v>457</v>
      </c>
      <c r="C38" s="21" t="s">
        <v>458</v>
      </c>
    </row>
    <row r="39" spans="1:3" x14ac:dyDescent="0.3">
      <c r="A39" s="74" t="s">
        <v>478</v>
      </c>
      <c r="B39" s="59" t="s">
        <v>441</v>
      </c>
      <c r="C39" s="60" t="s">
        <v>1123</v>
      </c>
    </row>
    <row r="40" spans="1:3" x14ac:dyDescent="0.3">
      <c r="A40" s="74" t="s">
        <v>479</v>
      </c>
      <c r="B40" s="111"/>
      <c r="C40" s="111"/>
    </row>
    <row r="41" spans="1:3" x14ac:dyDescent="0.3">
      <c r="A41" s="74" t="s">
        <v>480</v>
      </c>
      <c r="B41" s="111" t="s">
        <v>430</v>
      </c>
      <c r="C41" s="126" t="s">
        <v>725</v>
      </c>
    </row>
    <row r="42" spans="1:3" x14ac:dyDescent="0.3">
      <c r="A42" s="74" t="s">
        <v>481</v>
      </c>
      <c r="B42" s="111" t="s">
        <v>430</v>
      </c>
      <c r="C42" s="126" t="s">
        <v>725</v>
      </c>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54"/>
      <c r="C48" s="54"/>
    </row>
    <row r="49" spans="1:3" ht="26.4" x14ac:dyDescent="0.3">
      <c r="A49" s="78" t="s">
        <v>485</v>
      </c>
      <c r="B49" s="12"/>
      <c r="C49" s="12"/>
    </row>
    <row r="50" spans="1:3" x14ac:dyDescent="0.3">
      <c r="A50" s="78" t="s">
        <v>486</v>
      </c>
      <c r="B50" s="12"/>
      <c r="C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x14ac:dyDescent="0.3">
      <c r="A65" s="147" t="s">
        <v>924</v>
      </c>
      <c r="B65" s="12"/>
      <c r="C65" s="12"/>
    </row>
    <row r="66" spans="1:3" ht="61.5" customHeight="1" x14ac:dyDescent="0.3">
      <c r="A66" s="36" t="s">
        <v>500</v>
      </c>
      <c r="B66" s="34" t="str">
        <f>IF(B64="Yes",
    "Not applicable",
    IF(B65="Yes",
        "Not appropriate table, graph or meta-analysis",
        "Appropriate table, graph or meta-analysis"))</f>
        <v>Appropriate table, graph or meta-analysis</v>
      </c>
      <c r="C66" s="14"/>
    </row>
    <row r="67" spans="1:3" x14ac:dyDescent="0.3">
      <c r="A67" s="80" t="s">
        <v>501</v>
      </c>
      <c r="B67" s="31" t="s">
        <v>457</v>
      </c>
      <c r="C67" s="31" t="s">
        <v>458</v>
      </c>
    </row>
    <row r="68" spans="1:3" x14ac:dyDescent="0.3">
      <c r="A68" s="28" t="s">
        <v>502</v>
      </c>
      <c r="B68" s="12"/>
      <c r="C68" s="12"/>
    </row>
    <row r="69" spans="1:3" x14ac:dyDescent="0.3">
      <c r="A69" s="28" t="s">
        <v>503</v>
      </c>
      <c r="B69" s="12"/>
      <c r="C69" s="12"/>
    </row>
    <row r="70" spans="1:3" x14ac:dyDescent="0.3">
      <c r="A70" s="28" t="s">
        <v>504</v>
      </c>
      <c r="B70" s="12"/>
      <c r="C70" s="12"/>
    </row>
    <row r="71" spans="1:3" x14ac:dyDescent="0.3">
      <c r="A71" s="28" t="s">
        <v>505</v>
      </c>
      <c r="B71" s="12"/>
      <c r="C71" s="12"/>
    </row>
    <row r="72" spans="1:3" x14ac:dyDescent="0.3">
      <c r="A72" s="28" t="s">
        <v>506</v>
      </c>
      <c r="B72" s="12"/>
      <c r="C72" s="12"/>
    </row>
    <row r="73" spans="1:3" x14ac:dyDescent="0.3">
      <c r="A73" s="28" t="s">
        <v>499</v>
      </c>
      <c r="B73" s="12"/>
      <c r="C73" s="12"/>
    </row>
    <row r="74" spans="1:3" x14ac:dyDescent="0.3">
      <c r="A74" s="28" t="s">
        <v>925</v>
      </c>
      <c r="B74" s="12"/>
      <c r="C74" s="12"/>
    </row>
    <row r="75" spans="1:3" x14ac:dyDescent="0.3">
      <c r="A75" s="36" t="s">
        <v>508</v>
      </c>
      <c r="B75" s="34" t="str">
        <f>IF(B73="Yes",
   "Not applicable",
   IF(B74="Yes",
      "Inappropriate weights",
      IF(OR(B68="Yes",B69="Yes", B70="Yes", B71="Yes"),
         "Appropriate weights",
         "Can't tell")))</f>
        <v>Can't tell</v>
      </c>
      <c r="C75" s="14"/>
    </row>
    <row r="76" spans="1:3" x14ac:dyDescent="0.3">
      <c r="A76" s="80" t="s">
        <v>509</v>
      </c>
      <c r="B76" s="31" t="s">
        <v>457</v>
      </c>
      <c r="C76" s="31" t="s">
        <v>458</v>
      </c>
    </row>
    <row r="77" spans="1:3" x14ac:dyDescent="0.3">
      <c r="A77" s="28" t="s">
        <v>510</v>
      </c>
      <c r="B77" s="12"/>
      <c r="C77" s="12"/>
    </row>
    <row r="78" spans="1:3" x14ac:dyDescent="0.3">
      <c r="A78" s="28" t="s">
        <v>511</v>
      </c>
      <c r="B78" s="12"/>
      <c r="C78" s="12"/>
    </row>
    <row r="79" spans="1:3" x14ac:dyDescent="0.3">
      <c r="A79" s="28" t="s">
        <v>512</v>
      </c>
      <c r="B79" s="12"/>
      <c r="C79" s="12"/>
    </row>
    <row r="80" spans="1:3" x14ac:dyDescent="0.3">
      <c r="A80" s="28" t="s">
        <v>513</v>
      </c>
      <c r="B80" s="111"/>
      <c r="C80" s="111"/>
    </row>
    <row r="81" spans="1:3" x14ac:dyDescent="0.3">
      <c r="A81" s="43" t="s">
        <v>514</v>
      </c>
      <c r="B81" s="14" t="str">
        <f>IF(OR(B80="Not applicable",B80="YES"),
   "Not applicable",
   IF(B77="Yes",
      "Unit of analysis errors addressed",
      IF(OR(B78="Yes", B79="Yes"),
         "Unit of analysis errors not addressed",
         "Can't tell")))</f>
        <v>Can't tell</v>
      </c>
      <c r="C81" s="14"/>
    </row>
    <row r="82" spans="1:3" x14ac:dyDescent="0.3">
      <c r="A82" s="42" t="s">
        <v>515</v>
      </c>
      <c r="B82" s="14" t="str">
        <f>IF(OR(B66="Not applicable", B75="Not applicable"),
   "NOT APPLICABLE",
   IF(OR(B66="Not appropriate table, graph or meta-analysis", B75="Inappropriate weights"),
      "NO",
      IF(AND(B66="Appropriate table, graph or meta-analysis", B75="Appropriate weights", OR(B81="Unit of analysis errors addressed",B81="Not applicable")),
         "YES",
         IF(AND(B66="Appropriate table, graph or meta-analysis", B75="Appropriate weights", OR(B81="Unit of analysis errors not addressed", B81="Can't tell")),
            "PARTIALLY",
            "CAN'T TELL"))))</f>
        <v>CAN'T TELL</v>
      </c>
      <c r="C82" s="14"/>
    </row>
    <row r="83" spans="1:3" x14ac:dyDescent="0.3">
      <c r="A83" s="15" t="s">
        <v>408</v>
      </c>
      <c r="B83" s="21" t="s">
        <v>457</v>
      </c>
      <c r="C83" s="21" t="s">
        <v>458</v>
      </c>
    </row>
    <row r="84" spans="1:3" ht="26.4" x14ac:dyDescent="0.3">
      <c r="A84" s="78" t="s">
        <v>516</v>
      </c>
      <c r="B84" s="12"/>
      <c r="C84" s="12"/>
    </row>
    <row r="85" spans="1:3" x14ac:dyDescent="0.3">
      <c r="A85" s="78" t="s">
        <v>517</v>
      </c>
      <c r="B85" s="12"/>
      <c r="C85" s="12"/>
    </row>
    <row r="86" spans="1:3" x14ac:dyDescent="0.3">
      <c r="A86" s="81" t="s">
        <v>518</v>
      </c>
      <c r="B86" s="14" t="str">
        <f>IF(OR(B84="Not applicable", B85="Not applicable"),
   "NOT APPLICABLE",
   IF(AND(B84="Yes", B85="Yes"),
      "YES",
      IF(OR(B84="Yes", B85="Yes", B84="Partially", B85="Partially"),
         "PARTIALLY",
         "NO")))</f>
        <v>NO</v>
      </c>
      <c r="C86" s="14"/>
    </row>
    <row r="87" spans="1:3" x14ac:dyDescent="0.3">
      <c r="A87" s="29" t="s">
        <v>412</v>
      </c>
      <c r="B87" s="21" t="s">
        <v>457</v>
      </c>
      <c r="C87" s="21" t="s">
        <v>458</v>
      </c>
    </row>
    <row r="88" spans="1:3" x14ac:dyDescent="0.3">
      <c r="A88" s="74" t="s">
        <v>519</v>
      </c>
      <c r="B88" s="12"/>
      <c r="C88" s="12"/>
    </row>
    <row r="89" spans="1:3" x14ac:dyDescent="0.3">
      <c r="A89" s="74" t="s">
        <v>520</v>
      </c>
      <c r="B89" s="12"/>
      <c r="C89" s="12"/>
    </row>
    <row r="90" spans="1:3" x14ac:dyDescent="0.3">
      <c r="A90" s="28" t="s">
        <v>521</v>
      </c>
      <c r="B90" s="12"/>
      <c r="C90" s="12"/>
    </row>
    <row r="91" spans="1:3" x14ac:dyDescent="0.3">
      <c r="A91" s="28" t="s">
        <v>522</v>
      </c>
      <c r="B91" s="12"/>
      <c r="C91" s="12"/>
    </row>
    <row r="92" spans="1:3" x14ac:dyDescent="0.3">
      <c r="A92" s="28" t="s">
        <v>523</v>
      </c>
      <c r="B92" s="12"/>
      <c r="C92" s="12"/>
    </row>
    <row r="93" spans="1:3" x14ac:dyDescent="0.3">
      <c r="A93" s="28" t="s">
        <v>495</v>
      </c>
      <c r="B93" s="12"/>
      <c r="C93" s="12"/>
    </row>
    <row r="94" spans="1:3" x14ac:dyDescent="0.3">
      <c r="A94" s="28" t="s">
        <v>524</v>
      </c>
      <c r="B94" s="12"/>
      <c r="C94" s="12"/>
    </row>
    <row r="95" spans="1:3" x14ac:dyDescent="0.3">
      <c r="A95" s="45" t="s">
        <v>525</v>
      </c>
      <c r="B95" s="14" t="str">
        <f>IF(OR(B88="Not applicable", B89="Not applicable"),
   "NOT APPLICABLE",
   IF(AND(B88="Yes", B89="Yes"),
      "YES",
      IF(AND(B88="Yes", B89&lt;&gt;"Yes"),
         "PARTIALLY",
         "NO")))</f>
        <v>NO</v>
      </c>
      <c r="C95" s="14"/>
    </row>
    <row r="96" spans="1:3" x14ac:dyDescent="0.3">
      <c r="A96" s="15" t="s">
        <v>415</v>
      </c>
      <c r="B96" s="21" t="s">
        <v>457</v>
      </c>
      <c r="C96" s="21" t="s">
        <v>458</v>
      </c>
    </row>
    <row r="97" spans="1:3" ht="115.5" customHeight="1" x14ac:dyDescent="0.3">
      <c r="A97" s="30" t="s">
        <v>526</v>
      </c>
      <c r="B97" s="46" t="str">
        <f>IF(AND(B43="YES", B46="YES", B51="YES", B82="YES", B86="YES", B95="YES"),
   "High confidence",
   IF(OR(B43="NO", B51="NO", B82="NO", B86="NO"),
      "Low confidence",
      "Medium confidence"))</f>
        <v>Low confidence</v>
      </c>
      <c r="C97" s="51"/>
    </row>
    <row r="98" spans="1:3" x14ac:dyDescent="0.3">
      <c r="A98" s="288" t="s">
        <v>527</v>
      </c>
      <c r="B98" s="288"/>
      <c r="C98" s="288"/>
    </row>
    <row r="99" spans="1:3" x14ac:dyDescent="0.3">
      <c r="A99" s="85" t="s">
        <v>586</v>
      </c>
      <c r="B99" s="32" t="s">
        <v>457</v>
      </c>
      <c r="C99" s="32" t="s">
        <v>458</v>
      </c>
    </row>
    <row r="100" spans="1:3" x14ac:dyDescent="0.3">
      <c r="A100" s="15" t="s">
        <v>418</v>
      </c>
      <c r="B100" s="83"/>
      <c r="C100" s="125"/>
    </row>
    <row r="101" spans="1:3" x14ac:dyDescent="0.3">
      <c r="A101" s="15" t="s">
        <v>419</v>
      </c>
      <c r="B101" s="146"/>
      <c r="C101" s="125"/>
    </row>
    <row r="102" spans="1:3" ht="15.6" customHeight="1" x14ac:dyDescent="0.3">
      <c r="A102" s="85" t="s">
        <v>421</v>
      </c>
      <c r="B102" s="32" t="s">
        <v>457</v>
      </c>
      <c r="C102" s="32" t="s">
        <v>458</v>
      </c>
    </row>
    <row r="103" spans="1:3" ht="46.8" x14ac:dyDescent="0.3">
      <c r="A103" s="82" t="s">
        <v>566</v>
      </c>
      <c r="B103" s="56" t="s">
        <v>432</v>
      </c>
      <c r="C103" s="56"/>
    </row>
    <row r="104" spans="1:3" ht="213.75" customHeight="1" x14ac:dyDescent="0.3">
      <c r="A104" s="290" t="s">
        <v>529</v>
      </c>
      <c r="B104" s="291"/>
      <c r="C104" s="292"/>
    </row>
  </sheetData>
  <mergeCells count="5">
    <mergeCell ref="A4:C4"/>
    <mergeCell ref="A37:C37"/>
    <mergeCell ref="A44:A45"/>
    <mergeCell ref="A98:C98"/>
    <mergeCell ref="A104:C104"/>
  </mergeCells>
  <dataValidations count="1">
    <dataValidation allowBlank="1" showInputMessage="1" showErrorMessage="1" sqref="B36 B34 B43 B75 B81:B82 B86 B95 B97 B29" xr:uid="{8EEDAD30-F60B-443D-A4E5-8BD0DFE23EA8}"/>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6BA0D18F-8055-4B81-9D73-361233C51805}">
          <x14:formula1>
            <xm:f>Codes!$G$2:$G$4</xm:f>
          </x14:formula1>
          <xm:sqref>B101</xm:sqref>
        </x14:dataValidation>
        <x14:dataValidation type="list" allowBlank="1" showInputMessage="1" showErrorMessage="1" xr:uid="{72049F94-7233-4D6B-8D1D-64FCEC5DBAFE}">
          <x14:formula1>
            <xm:f>Codes!$F$2:$F$7</xm:f>
          </x14:formula1>
          <xm:sqref>B100</xm:sqref>
        </x14:dataValidation>
        <x14:dataValidation type="list" allowBlank="1" showInputMessage="1" showErrorMessage="1" xr:uid="{9574227E-EE29-451B-9FB3-752839CBBDA5}">
          <x14:formula1>
            <xm:f>Codes!$A$2:$A$5</xm:f>
          </x14:formula1>
          <xm:sqref>B22 B14:B18 B7:B10 B26:B27 B39:B42</xm:sqref>
        </x14:dataValidation>
        <x14:dataValidation type="list" allowBlank="1" showInputMessage="1" showErrorMessage="1" xr:uid="{25AB9216-DA3C-4146-9F33-F9EBA7AC2285}">
          <x14:formula1>
            <xm:f>Codes!$C$2:$C$5</xm:f>
          </x14:formula1>
          <xm:sqref>B88:B94 B31:B33 B84:B85 B45 B48:B50 B54:B65 B68:B74 B77:B80</xm:sqref>
        </x14:dataValidation>
        <x14:dataValidation type="list" allowBlank="1" showInputMessage="1" showErrorMessage="1" xr:uid="{E5C4D872-B786-462E-A123-7ECF79920551}">
          <x14:formula1>
            <xm:f>Codes!$C$2:$C$6</xm:f>
          </x14:formula1>
          <xm:sqref>B28</xm:sqref>
        </x14:dataValidation>
        <x14:dataValidation type="list" allowBlank="1" showInputMessage="1" showErrorMessage="1" xr:uid="{4CE58626-7D81-4B1E-AB08-E52C365A1095}">
          <x14:formula1>
            <xm:f>Codes!$E$2:$E$4</xm:f>
          </x14:formula1>
          <xm:sqref>B103</xm:sqref>
        </x14:dataValidation>
      </x14:dataValidations>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F35C6-8C58-4DD3-9B14-E6B4879445B1}">
  <sheetPr>
    <tabColor theme="3"/>
  </sheetPr>
  <dimension ref="A1:C104"/>
  <sheetViews>
    <sheetView topLeftCell="A85" zoomScale="85" zoomScaleNormal="85" workbookViewId="0">
      <selection activeCell="A104" sqref="A104:C104"/>
    </sheetView>
  </sheetViews>
  <sheetFormatPr defaultColWidth="11" defaultRowHeight="15.6" x14ac:dyDescent="0.3"/>
  <cols>
    <col min="1" max="1" width="117" customWidth="1"/>
    <col min="2" max="2" width="17.8984375" customWidth="1"/>
    <col min="3" max="3" width="35.3984375" customWidth="1"/>
  </cols>
  <sheetData>
    <row r="1" spans="1:3" x14ac:dyDescent="0.3">
      <c r="A1" s="3" t="s">
        <v>6</v>
      </c>
      <c r="B1" s="47" t="s">
        <v>175</v>
      </c>
      <c r="C1" s="4"/>
    </row>
    <row r="2" spans="1:3" x14ac:dyDescent="0.3">
      <c r="A2" s="5" t="s">
        <v>531</v>
      </c>
      <c r="B2" s="47" t="s">
        <v>176</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1124</v>
      </c>
    </row>
    <row r="8" spans="1:3" x14ac:dyDescent="0.3">
      <c r="A8" s="13" t="s">
        <v>361</v>
      </c>
      <c r="B8" s="12" t="s">
        <v>430</v>
      </c>
      <c r="C8" s="12" t="s">
        <v>621</v>
      </c>
    </row>
    <row r="9" spans="1:3" x14ac:dyDescent="0.3">
      <c r="A9" s="13" t="s">
        <v>362</v>
      </c>
      <c r="B9" s="12" t="s">
        <v>430</v>
      </c>
      <c r="C9" s="12" t="s">
        <v>623</v>
      </c>
    </row>
    <row r="10" spans="1:3" x14ac:dyDescent="0.3">
      <c r="A10" s="13" t="s">
        <v>363</v>
      </c>
      <c r="B10" s="12" t="s">
        <v>430</v>
      </c>
      <c r="C10" s="12" t="s">
        <v>623</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c r="C13" s="33"/>
    </row>
    <row r="14" spans="1:3" x14ac:dyDescent="0.3">
      <c r="A14" s="18" t="s">
        <v>463</v>
      </c>
      <c r="B14" s="12" t="s">
        <v>430</v>
      </c>
      <c r="C14" s="12" t="s">
        <v>680</v>
      </c>
    </row>
    <row r="15" spans="1:3" x14ac:dyDescent="0.3">
      <c r="A15" s="18" t="s">
        <v>464</v>
      </c>
      <c r="B15" s="12" t="s">
        <v>430</v>
      </c>
      <c r="C15" s="12" t="s">
        <v>623</v>
      </c>
    </row>
    <row r="16" spans="1:3" ht="39.6" x14ac:dyDescent="0.3">
      <c r="A16" s="19" t="s">
        <v>465</v>
      </c>
      <c r="B16" s="12" t="s">
        <v>430</v>
      </c>
      <c r="C16" s="12" t="s">
        <v>623</v>
      </c>
    </row>
    <row r="17" spans="1:3" x14ac:dyDescent="0.3">
      <c r="A17" s="18" t="s">
        <v>466</v>
      </c>
      <c r="B17" s="12" t="s">
        <v>430</v>
      </c>
      <c r="C17" s="12" t="s">
        <v>621</v>
      </c>
    </row>
    <row r="18" spans="1:3" x14ac:dyDescent="0.3">
      <c r="A18" s="18" t="s">
        <v>467</v>
      </c>
      <c r="B18" s="12" t="s">
        <v>430</v>
      </c>
      <c r="C18" s="12" t="s">
        <v>621</v>
      </c>
    </row>
    <row r="19" spans="1:3" x14ac:dyDescent="0.3">
      <c r="A19" s="36" t="s">
        <v>468</v>
      </c>
      <c r="B19" s="34" t="str">
        <f>IF(AND(B14="Yes", B15="Yes", B16="Yes", B17="Yes", B18="Yes"), "YES",
 IF(AND(B16="Yes", B17="Yes"), "PARTIALLY",
 "NO"))</f>
        <v>YES</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11" t="s">
        <v>430</v>
      </c>
      <c r="C22" s="111" t="s">
        <v>1125</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c r="C25" s="33"/>
    </row>
    <row r="26" spans="1:3" x14ac:dyDescent="0.3">
      <c r="A26" s="74" t="s">
        <v>471</v>
      </c>
      <c r="B26" s="111" t="s">
        <v>430</v>
      </c>
      <c r="C26" s="126" t="s">
        <v>683</v>
      </c>
    </row>
    <row r="27" spans="1:3" x14ac:dyDescent="0.3">
      <c r="A27" s="13" t="s">
        <v>377</v>
      </c>
      <c r="B27" s="111" t="s">
        <v>430</v>
      </c>
      <c r="C27" s="126" t="s">
        <v>1126</v>
      </c>
    </row>
    <row r="28" spans="1:3" x14ac:dyDescent="0.3">
      <c r="A28" s="13" t="s">
        <v>378</v>
      </c>
      <c r="B28" s="111" t="s">
        <v>430</v>
      </c>
      <c r="C28" s="111" t="s">
        <v>1127</v>
      </c>
    </row>
    <row r="29" spans="1:3" x14ac:dyDescent="0.3">
      <c r="A29" s="36" t="s">
        <v>472</v>
      </c>
      <c r="B29" s="14" t="str">
        <f>IF(
    AND(TRIM(B26)="Yes", TRIM(B27)="Yes"),
    IF(
        OR(
            TRIM(B28)="Yes",
            TRIM(B28)="Not Applicable"
        ),
        "YES",
        IF(TRIM(B28)="", "PARTIALLY", "NO")
    ),
    IF(
        OR(
            AND(TRIM(B26)="Yes", TRIM(B27)="Partially"),
            AND(TRIM(B26)="Partially", TRIM(B27)="Yes")
        ),
        "PARTIALLY",
        "NO"
    )
)</f>
        <v>YES</v>
      </c>
      <c r="C29" s="14"/>
    </row>
    <row r="30" spans="1:3" x14ac:dyDescent="0.3">
      <c r="A30" s="15" t="s">
        <v>379</v>
      </c>
      <c r="B30" s="21" t="s">
        <v>457</v>
      </c>
      <c r="C30" s="21" t="s">
        <v>458</v>
      </c>
    </row>
    <row r="31" spans="1:3" x14ac:dyDescent="0.3">
      <c r="A31" s="75" t="s">
        <v>473</v>
      </c>
      <c r="B31" s="111" t="s">
        <v>430</v>
      </c>
      <c r="C31" s="126" t="s">
        <v>1128</v>
      </c>
    </row>
    <row r="32" spans="1:3" x14ac:dyDescent="0.3">
      <c r="A32" s="38" t="s">
        <v>382</v>
      </c>
      <c r="B32" s="111" t="s">
        <v>430</v>
      </c>
      <c r="C32" s="126" t="s">
        <v>1128</v>
      </c>
    </row>
    <row r="33" spans="1:3" ht="39.6" x14ac:dyDescent="0.3">
      <c r="A33" s="22" t="s">
        <v>474</v>
      </c>
      <c r="B33" s="111" t="s">
        <v>435</v>
      </c>
      <c r="C33" s="111" t="s">
        <v>1129</v>
      </c>
    </row>
    <row r="34" spans="1:3" x14ac:dyDescent="0.3">
      <c r="A34" s="36" t="s">
        <v>475</v>
      </c>
      <c r="B34" s="14" t="str">
        <f>IF(AND(TRIM(B31)="Yes", TRIM(B32)="Yes", TRIM(B33)="Yes"),
    "YES",
    IF(OR(
        AND(TRIM(B31)="Yes", TRIM(B32)="Yes", TRIM(B33)="Partially"),
        AND(TRIM(B31)="Yes", TRIM(B33)="Yes")
    ),
    "PARTIALLY",
    "NO")
)</f>
        <v>PARTIALLY</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Medium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11" t="s">
        <v>430</v>
      </c>
      <c r="C39" s="126" t="s">
        <v>683</v>
      </c>
    </row>
    <row r="40" spans="1:3" x14ac:dyDescent="0.3">
      <c r="A40" s="74" t="s">
        <v>479</v>
      </c>
      <c r="B40" s="111" t="s">
        <v>430</v>
      </c>
      <c r="C40" s="126" t="s">
        <v>683</v>
      </c>
    </row>
    <row r="41" spans="1:3" x14ac:dyDescent="0.3">
      <c r="A41" s="74" t="s">
        <v>480</v>
      </c>
      <c r="B41" s="111" t="s">
        <v>441</v>
      </c>
      <c r="C41" s="126"/>
    </row>
    <row r="42" spans="1:3" x14ac:dyDescent="0.3">
      <c r="A42" s="74" t="s">
        <v>481</v>
      </c>
      <c r="B42" s="111" t="s">
        <v>441</v>
      </c>
      <c r="C42" s="126"/>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t="s">
        <v>430</v>
      </c>
      <c r="C45" s="54" t="s">
        <v>1130</v>
      </c>
    </row>
    <row r="46" spans="1:3" x14ac:dyDescent="0.3">
      <c r="A46" s="36" t="s">
        <v>483</v>
      </c>
      <c r="B46" s="34" t="str">
        <f>IF(AND(B45="Yes"), "YES",
 IF(AND(B45="Can't tell"), "CAN'T TELL",
 "NO"))</f>
        <v>YES</v>
      </c>
      <c r="C46" s="14"/>
    </row>
    <row r="47" spans="1:3" x14ac:dyDescent="0.3">
      <c r="A47" s="24" t="s">
        <v>398</v>
      </c>
      <c r="B47" s="31" t="s">
        <v>457</v>
      </c>
      <c r="C47" s="31" t="s">
        <v>458</v>
      </c>
    </row>
    <row r="48" spans="1:3" ht="26.4" x14ac:dyDescent="0.3">
      <c r="A48" s="77" t="s">
        <v>484</v>
      </c>
      <c r="B48" s="54" t="s">
        <v>430</v>
      </c>
      <c r="C48" s="54" t="s">
        <v>1115</v>
      </c>
    </row>
    <row r="49" spans="1:3" ht="26.4" x14ac:dyDescent="0.3">
      <c r="A49" s="78" t="s">
        <v>485</v>
      </c>
      <c r="B49" s="12" t="s">
        <v>430</v>
      </c>
      <c r="C49" s="12" t="s">
        <v>1131</v>
      </c>
    </row>
    <row r="50" spans="1:3" x14ac:dyDescent="0.3">
      <c r="A50" s="78" t="s">
        <v>486</v>
      </c>
      <c r="B50" s="12" t="s">
        <v>430</v>
      </c>
      <c r="C50" s="12" t="s">
        <v>1132</v>
      </c>
    </row>
    <row r="51" spans="1:3" x14ac:dyDescent="0.3">
      <c r="A51" s="36" t="s">
        <v>487</v>
      </c>
      <c r="B51" s="34" t="str">
        <f>IF(AND(B48="Not applicable", B49="Not applicable", B50="Not applicable"),
   "NOT APPLICABLE",
   IF(AND(B48="Yes", B49="Yes", OR(B50="Yes", B50="Not applicable")),
      "YES",
      IF(B48="Yes",
         "PARTIALLY",
         "NO")))</f>
        <v>YES</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t="s">
        <v>430</v>
      </c>
      <c r="C58" s="12" t="s">
        <v>583</v>
      </c>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x14ac:dyDescent="0.3">
      <c r="A65" s="147" t="s">
        <v>924</v>
      </c>
      <c r="B65" s="12"/>
      <c r="C65" s="12"/>
    </row>
    <row r="66" spans="1:3" ht="61.5" customHeight="1" x14ac:dyDescent="0.3">
      <c r="A66" s="36" t="s">
        <v>500</v>
      </c>
      <c r="B66" s="34" t="str">
        <f>IF(B64="Yes",
    "Not applicable",
    IF(B65="Yes",
        "Not appropriate table, graph or meta-analysis",
        "Appropriate table, graph or meta-analysis"))</f>
        <v>Appropriate table, graph or meta-analysis</v>
      </c>
      <c r="C66" s="14"/>
    </row>
    <row r="67" spans="1:3" x14ac:dyDescent="0.3">
      <c r="A67" s="80" t="s">
        <v>501</v>
      </c>
      <c r="B67" s="31" t="s">
        <v>457</v>
      </c>
      <c r="C67" s="31" t="s">
        <v>458</v>
      </c>
    </row>
    <row r="68" spans="1:3" x14ac:dyDescent="0.3">
      <c r="A68" s="28" t="s">
        <v>502</v>
      </c>
      <c r="B68" s="12"/>
      <c r="C68" s="12"/>
    </row>
    <row r="69" spans="1:3" x14ac:dyDescent="0.3">
      <c r="A69" s="28" t="s">
        <v>503</v>
      </c>
      <c r="B69" s="12"/>
      <c r="C69" s="12"/>
    </row>
    <row r="70" spans="1:3" x14ac:dyDescent="0.3">
      <c r="A70" s="28" t="s">
        <v>504</v>
      </c>
      <c r="B70" s="12" t="s">
        <v>430</v>
      </c>
      <c r="C70" s="12" t="s">
        <v>583</v>
      </c>
    </row>
    <row r="71" spans="1:3" x14ac:dyDescent="0.3">
      <c r="A71" s="28" t="s">
        <v>505</v>
      </c>
      <c r="B71" s="12"/>
      <c r="C71" s="12"/>
    </row>
    <row r="72" spans="1:3" x14ac:dyDescent="0.3">
      <c r="A72" s="28" t="s">
        <v>506</v>
      </c>
      <c r="B72" s="12"/>
      <c r="C72" s="12"/>
    </row>
    <row r="73" spans="1:3" x14ac:dyDescent="0.3">
      <c r="A73" s="28" t="s">
        <v>499</v>
      </c>
      <c r="B73" s="12"/>
      <c r="C73" s="12"/>
    </row>
    <row r="74" spans="1:3" x14ac:dyDescent="0.3">
      <c r="A74" s="28" t="s">
        <v>925</v>
      </c>
      <c r="B74" s="12"/>
      <c r="C74" s="12"/>
    </row>
    <row r="75" spans="1:3" x14ac:dyDescent="0.3">
      <c r="A75" s="36" t="s">
        <v>508</v>
      </c>
      <c r="B75" s="34" t="str">
        <f>IF(B73="Yes",
   "Not applicable",
   IF(B74="Yes",
      "Inappropriate weights",
      IF(OR(B68="Yes",B69="Yes", B70="Yes", B71="Yes"),
         "Appropriate weights",
         "Can't tell")))</f>
        <v>Appropriate weights</v>
      </c>
      <c r="C75" s="14"/>
    </row>
    <row r="76" spans="1:3" x14ac:dyDescent="0.3">
      <c r="A76" s="80" t="s">
        <v>509</v>
      </c>
      <c r="B76" s="31" t="s">
        <v>457</v>
      </c>
      <c r="C76" s="31" t="s">
        <v>458</v>
      </c>
    </row>
    <row r="77" spans="1:3" x14ac:dyDescent="0.3">
      <c r="A77" s="28" t="s">
        <v>510</v>
      </c>
      <c r="B77" s="12"/>
      <c r="C77" s="12"/>
    </row>
    <row r="78" spans="1:3" x14ac:dyDescent="0.3">
      <c r="A78" s="28" t="s">
        <v>511</v>
      </c>
      <c r="B78" s="12"/>
      <c r="C78" s="12"/>
    </row>
    <row r="79" spans="1:3" x14ac:dyDescent="0.3">
      <c r="A79" s="28" t="s">
        <v>512</v>
      </c>
      <c r="B79" s="12"/>
      <c r="C79" s="12"/>
    </row>
    <row r="80" spans="1:3" x14ac:dyDescent="0.3">
      <c r="A80" s="28" t="s">
        <v>513</v>
      </c>
      <c r="B80" s="12" t="s">
        <v>430</v>
      </c>
      <c r="C80" s="111"/>
    </row>
    <row r="81" spans="1:3" x14ac:dyDescent="0.3">
      <c r="A81" s="43" t="s">
        <v>514</v>
      </c>
      <c r="B81" s="14" t="str">
        <f>IF(OR(B80="Not applicable",B80="YES"),
   "Not applicable",
   IF(B77="Yes",
      "Unit of analysis errors addressed",
      IF(OR(B78="Yes", B79="Yes"),
         "Unit of analysis errors not addressed",
         "Can't tell")))</f>
        <v>Not applicable</v>
      </c>
      <c r="C81" s="14"/>
    </row>
    <row r="82" spans="1:3" x14ac:dyDescent="0.3">
      <c r="A82" s="42" t="s">
        <v>515</v>
      </c>
      <c r="B82" s="14" t="str">
        <f>IF(OR(B66="Not applicable", B75="Not applicable"),
   "NOT APPLICABLE",
   IF(OR(B66="Not appropriate table, graph or meta-analysis", B75="Inappropriate weights"),
      "NO",
      IF(AND(B66="Appropriate table, graph or meta-analysis", B75="Appropriate weights", OR(B81="Unit of analysis errors addressed",B81="Not applicable")),
         "YES",
         IF(AND(B66="Appropriate table, graph or meta-analysis", B75="Appropriate weights", OR(B81="Unit of analysis errors not addressed", B81="Can't tell")),
            "PARTIALLY",
            "CAN'T TELL"))))</f>
        <v>YES</v>
      </c>
      <c r="C82" s="14"/>
    </row>
    <row r="83" spans="1:3" x14ac:dyDescent="0.3">
      <c r="A83" s="15" t="s">
        <v>408</v>
      </c>
      <c r="B83" s="21" t="s">
        <v>457</v>
      </c>
      <c r="C83" s="21" t="s">
        <v>458</v>
      </c>
    </row>
    <row r="84" spans="1:3" ht="26.4" x14ac:dyDescent="0.3">
      <c r="A84" s="78" t="s">
        <v>516</v>
      </c>
      <c r="B84" s="12" t="s">
        <v>430</v>
      </c>
      <c r="C84" s="12" t="s">
        <v>1133</v>
      </c>
    </row>
    <row r="85" spans="1:3" x14ac:dyDescent="0.3">
      <c r="A85" s="78" t="s">
        <v>517</v>
      </c>
      <c r="B85" s="12" t="s">
        <v>430</v>
      </c>
      <c r="C85" s="12" t="s">
        <v>1134</v>
      </c>
    </row>
    <row r="86" spans="1:3" x14ac:dyDescent="0.3">
      <c r="A86" s="81" t="s">
        <v>518</v>
      </c>
      <c r="B86" s="14" t="str">
        <f>IF(OR(B84="Not applicable", B85="Not applicable"),
   "NOT APPLICABLE",
   IF(AND(B84="Yes", B85="Yes"),
      "YES",
      IF(OR(B84="Yes", B85="Yes", B84="Partially", B85="Partially"),
         "PARTIALLY",
         "NO")))</f>
        <v>YES</v>
      </c>
      <c r="C86" s="14"/>
    </row>
    <row r="87" spans="1:3" x14ac:dyDescent="0.3">
      <c r="A87" s="29" t="s">
        <v>412</v>
      </c>
      <c r="B87" s="21" t="s">
        <v>457</v>
      </c>
      <c r="C87" s="21" t="s">
        <v>458</v>
      </c>
    </row>
    <row r="88" spans="1:3" x14ac:dyDescent="0.3">
      <c r="A88" s="74" t="s">
        <v>519</v>
      </c>
      <c r="B88" s="12" t="s">
        <v>430</v>
      </c>
      <c r="C88" s="12" t="s">
        <v>1135</v>
      </c>
    </row>
    <row r="89" spans="1:3" x14ac:dyDescent="0.3">
      <c r="A89" s="74" t="s">
        <v>520</v>
      </c>
      <c r="B89" s="12" t="s">
        <v>430</v>
      </c>
      <c r="C89" s="12"/>
    </row>
    <row r="90" spans="1:3" x14ac:dyDescent="0.3">
      <c r="A90" s="28" t="s">
        <v>521</v>
      </c>
      <c r="B90" s="12" t="s">
        <v>430</v>
      </c>
      <c r="C90" s="12" t="s">
        <v>1136</v>
      </c>
    </row>
    <row r="91" spans="1:3" x14ac:dyDescent="0.3">
      <c r="A91" s="28" t="s">
        <v>522</v>
      </c>
      <c r="B91" s="12"/>
      <c r="C91" s="12"/>
    </row>
    <row r="92" spans="1:3" x14ac:dyDescent="0.3">
      <c r="A92" s="28" t="s">
        <v>523</v>
      </c>
      <c r="B92" s="12"/>
      <c r="C92" s="12"/>
    </row>
    <row r="93" spans="1:3" x14ac:dyDescent="0.3">
      <c r="A93" s="28" t="s">
        <v>495</v>
      </c>
      <c r="B93" s="12"/>
      <c r="C93" s="12"/>
    </row>
    <row r="94" spans="1:3" x14ac:dyDescent="0.3">
      <c r="A94" s="28" t="s">
        <v>524</v>
      </c>
      <c r="B94" s="12"/>
      <c r="C94" s="12"/>
    </row>
    <row r="95" spans="1:3" x14ac:dyDescent="0.3">
      <c r="A95" s="45" t="s">
        <v>525</v>
      </c>
      <c r="B95" s="14" t="str">
        <f>IF(OR(B88="Not applicable", B89="Not applicable"),
   "NOT APPLICABLE",
   IF(AND(B88="Yes", B89="Yes"),
      "YES",
      IF(AND(B88="Yes", B89&lt;&gt;"Yes"),
         "PARTIALLY",
         "NO")))</f>
        <v>YES</v>
      </c>
      <c r="C95" s="14"/>
    </row>
    <row r="96" spans="1:3" x14ac:dyDescent="0.3">
      <c r="A96" s="15" t="s">
        <v>415</v>
      </c>
      <c r="B96" s="21" t="s">
        <v>457</v>
      </c>
      <c r="C96" s="21" t="s">
        <v>458</v>
      </c>
    </row>
    <row r="97" spans="1:3" ht="115.5" customHeight="1" x14ac:dyDescent="0.3">
      <c r="A97" s="30" t="s">
        <v>526</v>
      </c>
      <c r="B97" s="46" t="str">
        <f>IF(AND(B43="YES", B46="YES", B51="YES", B82="YES", B86="YES", B95="YES"),
   "High confidence",
   IF(OR(B43="NO", B51="NO", B82="NO", B86="NO"),
      "Low confidence",
      "Medium confidence"))</f>
        <v>Low confidence</v>
      </c>
      <c r="C97" s="51"/>
    </row>
    <row r="98" spans="1:3" x14ac:dyDescent="0.3">
      <c r="A98" s="288" t="s">
        <v>527</v>
      </c>
      <c r="B98" s="288"/>
      <c r="C98" s="288"/>
    </row>
    <row r="99" spans="1:3" x14ac:dyDescent="0.3">
      <c r="A99" s="85" t="s">
        <v>586</v>
      </c>
      <c r="B99" s="32" t="s">
        <v>457</v>
      </c>
      <c r="C99" s="32" t="s">
        <v>458</v>
      </c>
    </row>
    <row r="100" spans="1:3" x14ac:dyDescent="0.3">
      <c r="A100" s="15" t="s">
        <v>418</v>
      </c>
      <c r="B100" s="83"/>
      <c r="C100" s="125"/>
    </row>
    <row r="101" spans="1:3" x14ac:dyDescent="0.3">
      <c r="A101" s="15" t="s">
        <v>419</v>
      </c>
      <c r="B101" s="146" t="s">
        <v>434</v>
      </c>
      <c r="C101" s="125" t="s">
        <v>1137</v>
      </c>
    </row>
    <row r="102" spans="1:3" ht="15.6" customHeight="1" x14ac:dyDescent="0.3">
      <c r="A102" s="85" t="s">
        <v>421</v>
      </c>
      <c r="B102" s="32" t="s">
        <v>457</v>
      </c>
      <c r="C102" s="32" t="s">
        <v>458</v>
      </c>
    </row>
    <row r="103" spans="1:3" ht="62.4" x14ac:dyDescent="0.3">
      <c r="A103" s="82" t="s">
        <v>566</v>
      </c>
      <c r="B103" s="56" t="s">
        <v>438</v>
      </c>
      <c r="C103" s="56" t="s">
        <v>1138</v>
      </c>
    </row>
    <row r="104" spans="1:3" ht="213.75" customHeight="1" x14ac:dyDescent="0.3">
      <c r="A104" s="290" t="s">
        <v>529</v>
      </c>
      <c r="B104" s="291"/>
      <c r="C104" s="292"/>
    </row>
  </sheetData>
  <mergeCells count="5">
    <mergeCell ref="A4:C4"/>
    <mergeCell ref="A37:C37"/>
    <mergeCell ref="A44:A45"/>
    <mergeCell ref="A98:C98"/>
    <mergeCell ref="A104:C104"/>
  </mergeCells>
  <dataValidations count="1">
    <dataValidation allowBlank="1" showInputMessage="1" showErrorMessage="1" sqref="B36 B34 B43 B75 B81:B82 B86 B95 B97 B29" xr:uid="{714489F8-3F88-4760-B56B-D09E9366868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FF80D2FA-2E5B-4C4D-9BF1-44C10E176B73}">
          <x14:formula1>
            <xm:f>Codes!$E$2:$E$4</xm:f>
          </x14:formula1>
          <xm:sqref>B103</xm:sqref>
        </x14:dataValidation>
        <x14:dataValidation type="list" allowBlank="1" showInputMessage="1" showErrorMessage="1" xr:uid="{754586D8-AB6A-4972-A0BE-D13AA19AB668}">
          <x14:formula1>
            <xm:f>Codes!$C$2:$C$6</xm:f>
          </x14:formula1>
          <xm:sqref>B28</xm:sqref>
        </x14:dataValidation>
        <x14:dataValidation type="list" allowBlank="1" showInputMessage="1" showErrorMessage="1" xr:uid="{E737D183-CAE0-4D1A-9A72-2B19ABE45DD7}">
          <x14:formula1>
            <xm:f>Codes!$C$2:$C$5</xm:f>
          </x14:formula1>
          <xm:sqref>B88:B94 B33 B84:B85 B45 B48:B50 B54:B65 B68:B74 B77:B80</xm:sqref>
        </x14:dataValidation>
        <x14:dataValidation type="list" allowBlank="1" showInputMessage="1" showErrorMessage="1" xr:uid="{609BEAA5-97B0-4542-BD96-E60389ECA449}">
          <x14:formula1>
            <xm:f>Codes!$A$2:$A$5</xm:f>
          </x14:formula1>
          <xm:sqref>B22 B14:B18 B31:B32 B7:B10 B26:B27 B39:B42</xm:sqref>
        </x14:dataValidation>
        <x14:dataValidation type="list" allowBlank="1" showInputMessage="1" showErrorMessage="1" xr:uid="{BBE172D2-C405-4CEE-A6AB-1A67F9694972}">
          <x14:formula1>
            <xm:f>Codes!$F$2:$F$7</xm:f>
          </x14:formula1>
          <xm:sqref>B100</xm:sqref>
        </x14:dataValidation>
        <x14:dataValidation type="list" allowBlank="1" showInputMessage="1" showErrorMessage="1" xr:uid="{59E68524-D6F5-4F71-BCFE-F4FA61D7C5E5}">
          <x14:formula1>
            <xm:f>Codes!$G$2:$G$4</xm:f>
          </x14:formula1>
          <xm:sqref>B101</xm:sqref>
        </x14:dataValidation>
      </x14:dataValidations>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5FFF2-0457-4D23-83C0-8A40D717C12C}">
  <sheetPr>
    <tabColor theme="3"/>
  </sheetPr>
  <dimension ref="A1:C104"/>
  <sheetViews>
    <sheetView topLeftCell="A83" zoomScale="85" zoomScaleNormal="85" workbookViewId="0">
      <selection activeCell="B103" sqref="B103"/>
    </sheetView>
  </sheetViews>
  <sheetFormatPr defaultColWidth="11" defaultRowHeight="15.6" x14ac:dyDescent="0.3"/>
  <cols>
    <col min="1" max="1" width="117" customWidth="1"/>
    <col min="2" max="2" width="17.8984375" customWidth="1"/>
    <col min="3" max="3" width="35.3984375" customWidth="1"/>
  </cols>
  <sheetData>
    <row r="1" spans="1:3" x14ac:dyDescent="0.3">
      <c r="A1" s="3" t="s">
        <v>6</v>
      </c>
      <c r="B1" s="47" t="s">
        <v>1139</v>
      </c>
      <c r="C1" s="4"/>
    </row>
    <row r="2" spans="1:3" x14ac:dyDescent="0.3">
      <c r="A2" s="5" t="s">
        <v>531</v>
      </c>
      <c r="B2" s="47" t="s">
        <v>179</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671</v>
      </c>
    </row>
    <row r="8" spans="1:3" x14ac:dyDescent="0.3">
      <c r="A8" s="13" t="s">
        <v>361</v>
      </c>
      <c r="B8" s="12" t="s">
        <v>430</v>
      </c>
      <c r="C8" s="12" t="s">
        <v>685</v>
      </c>
    </row>
    <row r="9" spans="1:3" x14ac:dyDescent="0.3">
      <c r="A9" s="13" t="s">
        <v>362</v>
      </c>
      <c r="B9" s="12" t="s">
        <v>430</v>
      </c>
      <c r="C9" s="12" t="s">
        <v>685</v>
      </c>
    </row>
    <row r="10" spans="1:3" x14ac:dyDescent="0.3">
      <c r="A10" s="13" t="s">
        <v>363</v>
      </c>
      <c r="B10" s="12" t="s">
        <v>430</v>
      </c>
      <c r="C10" s="12" t="s">
        <v>685</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c r="C13" s="33"/>
    </row>
    <row r="14" spans="1:3" x14ac:dyDescent="0.3">
      <c r="A14" s="18" t="s">
        <v>463</v>
      </c>
      <c r="B14" s="12" t="s">
        <v>430</v>
      </c>
      <c r="C14" s="12" t="s">
        <v>1140</v>
      </c>
    </row>
    <row r="15" spans="1:3" x14ac:dyDescent="0.3">
      <c r="A15" s="18" t="s">
        <v>464</v>
      </c>
      <c r="B15" s="12" t="s">
        <v>430</v>
      </c>
      <c r="C15" s="12" t="s">
        <v>574</v>
      </c>
    </row>
    <row r="16" spans="1:3" ht="39.6" x14ac:dyDescent="0.3">
      <c r="A16" s="19" t="s">
        <v>465</v>
      </c>
      <c r="B16" s="12" t="s">
        <v>430</v>
      </c>
      <c r="C16" s="12" t="s">
        <v>574</v>
      </c>
    </row>
    <row r="17" spans="1:3" x14ac:dyDescent="0.3">
      <c r="A17" s="18" t="s">
        <v>466</v>
      </c>
      <c r="B17" s="12" t="s">
        <v>430</v>
      </c>
      <c r="C17" s="12" t="s">
        <v>583</v>
      </c>
    </row>
    <row r="18" spans="1:3" x14ac:dyDescent="0.3">
      <c r="A18" s="18" t="s">
        <v>467</v>
      </c>
      <c r="B18" s="12" t="s">
        <v>435</v>
      </c>
      <c r="C18" s="12" t="s">
        <v>1141</v>
      </c>
    </row>
    <row r="19" spans="1:3" x14ac:dyDescent="0.3">
      <c r="A19" s="36" t="s">
        <v>468</v>
      </c>
      <c r="B19" s="34" t="str">
        <f>IF(AND(B14="Yes", B15="Yes", B16="Yes", B17="Yes", B18="Yes"), "YES",
 IF(AND(B16="Yes", B17="Yes"), "PARTIALLY",
 "NO"))</f>
        <v>PARTIALLY</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11" t="s">
        <v>430</v>
      </c>
      <c r="C22" s="111"/>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c r="C25" s="33"/>
    </row>
    <row r="26" spans="1:3" x14ac:dyDescent="0.3">
      <c r="A26" s="74" t="s">
        <v>471</v>
      </c>
      <c r="B26" s="12" t="s">
        <v>430</v>
      </c>
      <c r="C26" s="12" t="s">
        <v>583</v>
      </c>
    </row>
    <row r="27" spans="1:3" x14ac:dyDescent="0.3">
      <c r="A27" s="13" t="s">
        <v>377</v>
      </c>
      <c r="B27" s="111" t="s">
        <v>430</v>
      </c>
      <c r="C27" s="126" t="s">
        <v>1142</v>
      </c>
    </row>
    <row r="28" spans="1:3" x14ac:dyDescent="0.3">
      <c r="A28" s="13" t="s">
        <v>378</v>
      </c>
      <c r="B28" s="111" t="s">
        <v>430</v>
      </c>
      <c r="C28" s="111" t="s">
        <v>1143</v>
      </c>
    </row>
    <row r="29" spans="1:3" x14ac:dyDescent="0.3">
      <c r="A29" s="36" t="s">
        <v>472</v>
      </c>
      <c r="B29" s="14" t="str">
        <f>IF(
    AND(TRIM(B26)="Yes", TRIM(B27)="Yes"),
    IF(
        OR(
            TRIM(B28)="Yes",
            TRIM(B28)="Not Applicable"
        ),
        "YES",
        IF(TRIM(B28)="", "PARTIALLY", "NO")
    ),
    IF(
        OR(
            AND(TRIM(B26)="Yes", TRIM(B27)="Partially"),
            AND(TRIM(B26)="Partially", TRIM(B27)="Yes")
        ),
        "PARTIALLY",
        "NO"
    )
)</f>
        <v>YES</v>
      </c>
      <c r="C29" s="14"/>
    </row>
    <row r="30" spans="1:3" x14ac:dyDescent="0.3">
      <c r="A30" s="15" t="s">
        <v>379</v>
      </c>
      <c r="B30" s="21" t="s">
        <v>457</v>
      </c>
      <c r="C30" s="21" t="s">
        <v>458</v>
      </c>
    </row>
    <row r="31" spans="1:3" x14ac:dyDescent="0.3">
      <c r="A31" s="75" t="s">
        <v>473</v>
      </c>
      <c r="B31" s="12" t="s">
        <v>430</v>
      </c>
      <c r="C31" s="12" t="s">
        <v>585</v>
      </c>
    </row>
    <row r="32" spans="1:3" x14ac:dyDescent="0.3">
      <c r="A32" s="38" t="s">
        <v>382</v>
      </c>
      <c r="B32" s="111" t="s">
        <v>430</v>
      </c>
      <c r="C32" s="126" t="s">
        <v>1144</v>
      </c>
    </row>
    <row r="33" spans="1:3" ht="39.6" x14ac:dyDescent="0.3">
      <c r="A33" s="22" t="s">
        <v>474</v>
      </c>
      <c r="B33" s="111" t="s">
        <v>435</v>
      </c>
      <c r="C33" s="111" t="s">
        <v>1145</v>
      </c>
    </row>
    <row r="34" spans="1:3" x14ac:dyDescent="0.3">
      <c r="A34" s="36" t="s">
        <v>475</v>
      </c>
      <c r="B34" s="14" t="str">
        <f>IF(AND(TRIM(B31)="Yes", TRIM(B32)="Yes", TRIM(B33)="Yes"),
    "YES",
    IF(OR(
        AND(TRIM(B31)="Yes", TRIM(B32)="Yes", TRIM(B33)="Partially"),
        AND(TRIM(B31)="Yes", TRIM(B33)="Yes")
    ),
    "PARTIALLY",
    "NO")
)</f>
        <v>PARTIALLY</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Medium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t="s">
        <v>430</v>
      </c>
      <c r="C39" s="12" t="s">
        <v>583</v>
      </c>
    </row>
    <row r="40" spans="1:3" x14ac:dyDescent="0.3">
      <c r="A40" s="74" t="s">
        <v>479</v>
      </c>
      <c r="B40" s="12" t="s">
        <v>430</v>
      </c>
      <c r="C40" s="12" t="s">
        <v>1146</v>
      </c>
    </row>
    <row r="41" spans="1:3" x14ac:dyDescent="0.3">
      <c r="A41" s="74" t="s">
        <v>480</v>
      </c>
      <c r="B41" s="111" t="s">
        <v>430</v>
      </c>
      <c r="C41" s="126" t="s">
        <v>1147</v>
      </c>
    </row>
    <row r="42" spans="1:3" x14ac:dyDescent="0.3">
      <c r="A42" s="74" t="s">
        <v>481</v>
      </c>
      <c r="B42" s="59" t="s">
        <v>430</v>
      </c>
      <c r="C42" s="60" t="s">
        <v>1148</v>
      </c>
    </row>
    <row r="43" spans="1:3" x14ac:dyDescent="0.3">
      <c r="A43" s="76" t="s">
        <v>482</v>
      </c>
      <c r="B43" s="14" t="str">
        <f>IF(OR(B39="Not applicable", B40="Not applicable", B41="Not applicable", B42="Not applicable"), "NOT APPLICABLE",
 IF(AND(B39="Yes", B40="Yes", B41="Yes", B42="Yes"), "YES",
  IF(AND(B39="Yes", B42="Yes"), "PARTIALLY",
   "NO")))</f>
        <v>YES</v>
      </c>
      <c r="C43" s="14"/>
    </row>
    <row r="44" spans="1:3" ht="15.6" customHeight="1" x14ac:dyDescent="0.3">
      <c r="A44" s="289" t="s">
        <v>395</v>
      </c>
      <c r="B44" s="21" t="s">
        <v>457</v>
      </c>
      <c r="C44" s="21" t="s">
        <v>458</v>
      </c>
    </row>
    <row r="45" spans="1:3" x14ac:dyDescent="0.3">
      <c r="A45" s="289"/>
      <c r="B45" s="54" t="s">
        <v>430</v>
      </c>
      <c r="C45" s="54" t="s">
        <v>585</v>
      </c>
    </row>
    <row r="46" spans="1:3" x14ac:dyDescent="0.3">
      <c r="A46" s="36" t="s">
        <v>483</v>
      </c>
      <c r="B46" s="34" t="str">
        <f>IF(AND(B45="Yes"), "YES",
 IF(AND(B45="Can't tell"), "CAN'T TELL",
 "NO"))</f>
        <v>YES</v>
      </c>
      <c r="C46" s="14"/>
    </row>
    <row r="47" spans="1:3" x14ac:dyDescent="0.3">
      <c r="A47" s="24" t="s">
        <v>398</v>
      </c>
      <c r="B47" s="31" t="s">
        <v>457</v>
      </c>
      <c r="C47" s="31" t="s">
        <v>458</v>
      </c>
    </row>
    <row r="48" spans="1:3" ht="26.4" x14ac:dyDescent="0.3">
      <c r="A48" s="77" t="s">
        <v>484</v>
      </c>
      <c r="B48" s="54" t="s">
        <v>430</v>
      </c>
      <c r="C48" s="54"/>
    </row>
    <row r="49" spans="1:3" ht="26.4" x14ac:dyDescent="0.3">
      <c r="A49" s="78" t="s">
        <v>485</v>
      </c>
      <c r="B49" s="12" t="s">
        <v>430</v>
      </c>
      <c r="C49" s="12" t="s">
        <v>1149</v>
      </c>
    </row>
    <row r="50" spans="1:3" x14ac:dyDescent="0.3">
      <c r="A50" s="78" t="s">
        <v>486</v>
      </c>
      <c r="B50" s="12" t="s">
        <v>430</v>
      </c>
      <c r="C50" s="12" t="s">
        <v>1150</v>
      </c>
    </row>
    <row r="51" spans="1:3" x14ac:dyDescent="0.3">
      <c r="A51" s="36" t="s">
        <v>487</v>
      </c>
      <c r="B51" s="34" t="str">
        <f>IF(AND(B48="Not applicable", B49="Not applicable", B50="Not applicable"),
   "NOT APPLICABLE",
   IF(AND(B48="Yes", B49="Yes", OR(B50="Yes", B50="Not applicable")),
      "YES",
      IF(B48="Yes",
         "PARTIALLY",
         "NO")))</f>
        <v>YES</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t="s">
        <v>430</v>
      </c>
      <c r="C58" s="12" t="s">
        <v>618</v>
      </c>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x14ac:dyDescent="0.3">
      <c r="A65" s="147" t="s">
        <v>924</v>
      </c>
      <c r="B65" s="12"/>
      <c r="C65" s="12"/>
    </row>
    <row r="66" spans="1:3" ht="61.5" customHeight="1" x14ac:dyDescent="0.3">
      <c r="A66" s="36" t="s">
        <v>500</v>
      </c>
      <c r="B66" s="34" t="str">
        <f>IF(B64="Yes",
    "Not applicable",
    IF(B65="Yes",
        "Not appropriate table, graph or meta-analysis",
        "Appropriate table, graph or meta-analysis"))</f>
        <v>Appropriate table, graph or meta-analysis</v>
      </c>
      <c r="C66" s="14"/>
    </row>
    <row r="67" spans="1:3" x14ac:dyDescent="0.3">
      <c r="A67" s="80" t="s">
        <v>501</v>
      </c>
      <c r="B67" s="31" t="s">
        <v>457</v>
      </c>
      <c r="C67" s="31" t="s">
        <v>458</v>
      </c>
    </row>
    <row r="68" spans="1:3" x14ac:dyDescent="0.3">
      <c r="A68" s="28" t="s">
        <v>502</v>
      </c>
      <c r="B68" s="12"/>
      <c r="C68" s="12"/>
    </row>
    <row r="69" spans="1:3" x14ac:dyDescent="0.3">
      <c r="A69" s="28" t="s">
        <v>503</v>
      </c>
      <c r="B69" s="12"/>
      <c r="C69" s="12"/>
    </row>
    <row r="70" spans="1:3" x14ac:dyDescent="0.3">
      <c r="A70" s="28" t="s">
        <v>504</v>
      </c>
      <c r="B70" s="12" t="s">
        <v>430</v>
      </c>
      <c r="C70" s="12" t="s">
        <v>618</v>
      </c>
    </row>
    <row r="71" spans="1:3" x14ac:dyDescent="0.3">
      <c r="A71" s="28" t="s">
        <v>505</v>
      </c>
      <c r="B71" s="12"/>
      <c r="C71" s="12"/>
    </row>
    <row r="72" spans="1:3" x14ac:dyDescent="0.3">
      <c r="A72" s="28" t="s">
        <v>506</v>
      </c>
      <c r="B72" s="12"/>
      <c r="C72" s="12"/>
    </row>
    <row r="73" spans="1:3" x14ac:dyDescent="0.3">
      <c r="A73" s="28" t="s">
        <v>499</v>
      </c>
      <c r="B73" s="12"/>
      <c r="C73" s="12"/>
    </row>
    <row r="74" spans="1:3" x14ac:dyDescent="0.3">
      <c r="A74" s="28" t="s">
        <v>925</v>
      </c>
      <c r="B74" s="12"/>
      <c r="C74" s="12"/>
    </row>
    <row r="75" spans="1:3" x14ac:dyDescent="0.3">
      <c r="A75" s="36" t="s">
        <v>508</v>
      </c>
      <c r="B75" s="34" t="str">
        <f>IF(B73="Yes",
   "Not applicable",
   IF(B74="Yes",
      "Inappropriate weights",
      IF(OR(B68="Yes",B69="Yes", B70="Yes", B71="Yes"),
         "Appropriate weights",
         "Can't tell")))</f>
        <v>Appropriate weights</v>
      </c>
      <c r="C75" s="14"/>
    </row>
    <row r="76" spans="1:3" x14ac:dyDescent="0.3">
      <c r="A76" s="80" t="s">
        <v>509</v>
      </c>
      <c r="B76" s="31" t="s">
        <v>457</v>
      </c>
      <c r="C76" s="31" t="s">
        <v>458</v>
      </c>
    </row>
    <row r="77" spans="1:3" x14ac:dyDescent="0.3">
      <c r="A77" s="28" t="s">
        <v>510</v>
      </c>
      <c r="B77" s="12"/>
      <c r="C77" s="12"/>
    </row>
    <row r="78" spans="1:3" x14ac:dyDescent="0.3">
      <c r="A78" s="28" t="s">
        <v>511</v>
      </c>
      <c r="B78" s="12"/>
      <c r="C78" s="12"/>
    </row>
    <row r="79" spans="1:3" x14ac:dyDescent="0.3">
      <c r="A79" s="28" t="s">
        <v>512</v>
      </c>
      <c r="B79" s="12"/>
      <c r="C79" s="12"/>
    </row>
    <row r="80" spans="1:3" x14ac:dyDescent="0.3">
      <c r="A80" s="28" t="s">
        <v>513</v>
      </c>
      <c r="B80" s="12" t="s">
        <v>430</v>
      </c>
      <c r="C80" s="12" t="s">
        <v>618</v>
      </c>
    </row>
    <row r="81" spans="1:3" x14ac:dyDescent="0.3">
      <c r="A81" s="43" t="s">
        <v>514</v>
      </c>
      <c r="B81" s="14" t="str">
        <f>IF(OR(B80="Not applicable",B80="YES"),
   "Not applicable",
   IF(B77="Yes",
      "Unit of analysis errors addressed",
      IF(OR(B78="Yes", B79="Yes"),
         "Unit of analysis errors not addressed",
         "Can't tell")))</f>
        <v>Not applicable</v>
      </c>
      <c r="C81" s="14"/>
    </row>
    <row r="82" spans="1:3" x14ac:dyDescent="0.3">
      <c r="A82" s="42" t="s">
        <v>515</v>
      </c>
      <c r="B82" s="14" t="str">
        <f>IF(OR(B66="Not applicable", B75="Not applicable"),
   "NOT APPLICABLE",
   IF(OR(B66="Not appropriate table, graph or meta-analysis", B75="Inappropriate weights"),
      "NO",
      IF(AND(B66="Appropriate table, graph or meta-analysis", B75="Appropriate weights", OR(B81="Unit of analysis errors addressed",B81="Not applicable")),
         "YES",
         IF(AND(B66="Appropriate table, graph or meta-analysis", B75="Appropriate weights", OR(B81="Unit of analysis errors not addressed", B81="Can't tell")),
            "PARTIALLY",
            "CAN'T TELL"))))</f>
        <v>YES</v>
      </c>
      <c r="C82" s="14"/>
    </row>
    <row r="83" spans="1:3" x14ac:dyDescent="0.3">
      <c r="A83" s="15" t="s">
        <v>408</v>
      </c>
      <c r="B83" s="21" t="s">
        <v>457</v>
      </c>
      <c r="C83" s="21" t="s">
        <v>458</v>
      </c>
    </row>
    <row r="84" spans="1:3" ht="26.4" x14ac:dyDescent="0.3">
      <c r="A84" s="78" t="s">
        <v>516</v>
      </c>
      <c r="B84" s="12" t="s">
        <v>430</v>
      </c>
      <c r="C84" s="12" t="s">
        <v>1151</v>
      </c>
    </row>
    <row r="85" spans="1:3" x14ac:dyDescent="0.3">
      <c r="A85" s="78" t="s">
        <v>517</v>
      </c>
      <c r="B85" s="12" t="s">
        <v>430</v>
      </c>
      <c r="C85" s="12" t="s">
        <v>822</v>
      </c>
    </row>
    <row r="86" spans="1:3" x14ac:dyDescent="0.3">
      <c r="A86" s="81" t="s">
        <v>518</v>
      </c>
      <c r="B86" s="14" t="str">
        <f>IF(OR(B84="Not applicable", B85="Not applicable"),
   "NOT APPLICABLE",
   IF(AND(B84="Yes", B85="Yes"),
      "YES",
      IF(OR(B84="Yes", B85="Yes", B84="Partially", B85="Partially"),
         "PARTIALLY",
         "NO")))</f>
        <v>YES</v>
      </c>
      <c r="C86" s="14"/>
    </row>
    <row r="87" spans="1:3" x14ac:dyDescent="0.3">
      <c r="A87" s="29" t="s">
        <v>412</v>
      </c>
      <c r="B87" s="21" t="s">
        <v>457</v>
      </c>
      <c r="C87" s="21" t="s">
        <v>458</v>
      </c>
    </row>
    <row r="88" spans="1:3" x14ac:dyDescent="0.3">
      <c r="A88" s="74" t="s">
        <v>519</v>
      </c>
      <c r="B88" s="12" t="s">
        <v>430</v>
      </c>
      <c r="C88" s="12" t="s">
        <v>632</v>
      </c>
    </row>
    <row r="89" spans="1:3" x14ac:dyDescent="0.3">
      <c r="A89" s="74" t="s">
        <v>520</v>
      </c>
      <c r="B89" s="12" t="s">
        <v>441</v>
      </c>
      <c r="C89" s="12" t="s">
        <v>1152</v>
      </c>
    </row>
    <row r="90" spans="1:3" x14ac:dyDescent="0.3">
      <c r="A90" s="28" t="s">
        <v>521</v>
      </c>
      <c r="B90" s="12"/>
      <c r="C90" s="12"/>
    </row>
    <row r="91" spans="1:3" x14ac:dyDescent="0.3">
      <c r="A91" s="28" t="s">
        <v>522</v>
      </c>
      <c r="B91" s="12"/>
      <c r="C91" s="12"/>
    </row>
    <row r="92" spans="1:3" x14ac:dyDescent="0.3">
      <c r="A92" s="28" t="s">
        <v>523</v>
      </c>
      <c r="B92" s="12"/>
      <c r="C92" s="12"/>
    </row>
    <row r="93" spans="1:3" x14ac:dyDescent="0.3">
      <c r="A93" s="28" t="s">
        <v>495</v>
      </c>
      <c r="B93" s="12"/>
      <c r="C93" s="12"/>
    </row>
    <row r="94" spans="1:3" x14ac:dyDescent="0.3">
      <c r="A94" s="28" t="s">
        <v>524</v>
      </c>
      <c r="B94" s="12"/>
      <c r="C94" s="12"/>
    </row>
    <row r="95" spans="1:3" x14ac:dyDescent="0.3">
      <c r="A95" s="45" t="s">
        <v>525</v>
      </c>
      <c r="B95" s="14" t="str">
        <f>IF(OR(B88="Not applicable", B89="Not applicable"),
   "NOT APPLICABLE",
   IF(AND(B88="Yes", B89="Yes"),
      "YES",
      IF(AND(B88="Yes", B89&lt;&gt;"Yes"),
         "PARTIALLY",
         "NO")))</f>
        <v>PARTIALLY</v>
      </c>
      <c r="C95" s="14"/>
    </row>
    <row r="96" spans="1:3" x14ac:dyDescent="0.3">
      <c r="A96" s="15" t="s">
        <v>415</v>
      </c>
      <c r="B96" s="21" t="s">
        <v>457</v>
      </c>
      <c r="C96" s="21" t="s">
        <v>458</v>
      </c>
    </row>
    <row r="97" spans="1:3" ht="115.5" customHeight="1" x14ac:dyDescent="0.3">
      <c r="A97" s="30" t="s">
        <v>526</v>
      </c>
      <c r="B97" s="46" t="str">
        <f>IF(AND(B43="YES", B46="YES", B51="YES", B82="YES", B86="YES", B95="YES"),
   "High confidence",
   IF(OR(B43="NO", B51="NO", B82="NO", B86="NO"),
      "Low confidence",
      "Medium confidence"))</f>
        <v>Medium confidence</v>
      </c>
      <c r="C97" s="51"/>
    </row>
    <row r="98" spans="1:3" x14ac:dyDescent="0.3">
      <c r="A98" s="288" t="s">
        <v>527</v>
      </c>
      <c r="B98" s="288"/>
      <c r="C98" s="288"/>
    </row>
    <row r="99" spans="1:3" x14ac:dyDescent="0.3">
      <c r="A99" s="85" t="s">
        <v>586</v>
      </c>
      <c r="B99" s="32" t="s">
        <v>457</v>
      </c>
      <c r="C99" s="32" t="s">
        <v>458</v>
      </c>
    </row>
    <row r="100" spans="1:3" x14ac:dyDescent="0.3">
      <c r="A100" s="15" t="s">
        <v>418</v>
      </c>
      <c r="B100" s="83"/>
      <c r="C100" s="125"/>
    </row>
    <row r="101" spans="1:3" x14ac:dyDescent="0.3">
      <c r="A101" s="15" t="s">
        <v>419</v>
      </c>
      <c r="B101" s="146"/>
      <c r="C101" s="125"/>
    </row>
    <row r="102" spans="1:3" ht="15.6" customHeight="1" x14ac:dyDescent="0.3">
      <c r="A102" s="85" t="s">
        <v>421</v>
      </c>
      <c r="B102" s="32" t="s">
        <v>457</v>
      </c>
      <c r="C102" s="32" t="s">
        <v>458</v>
      </c>
    </row>
    <row r="103" spans="1:3" ht="46.8" x14ac:dyDescent="0.3">
      <c r="A103" s="82" t="s">
        <v>566</v>
      </c>
      <c r="B103" s="56" t="s">
        <v>438</v>
      </c>
      <c r="C103" s="56"/>
    </row>
    <row r="104" spans="1:3" ht="213.75" customHeight="1" x14ac:dyDescent="0.3">
      <c r="A104" s="290" t="s">
        <v>529</v>
      </c>
      <c r="B104" s="291"/>
      <c r="C104" s="292"/>
    </row>
  </sheetData>
  <mergeCells count="5">
    <mergeCell ref="A4:C4"/>
    <mergeCell ref="A37:C37"/>
    <mergeCell ref="A44:A45"/>
    <mergeCell ref="A98:C98"/>
    <mergeCell ref="A104:C104"/>
  </mergeCells>
  <dataValidations count="1">
    <dataValidation allowBlank="1" showInputMessage="1" showErrorMessage="1" sqref="B36 B34 B43 B75 B81:B82 B86 B95 B97 B29" xr:uid="{38F95468-DB0C-4CD8-8810-27F6B4E67108}"/>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603491B-54A2-4D44-BADD-21D7FFD41875}">
          <x14:formula1>
            <xm:f>Codes!$G$2:$G$4</xm:f>
          </x14:formula1>
          <xm:sqref>B101</xm:sqref>
        </x14:dataValidation>
        <x14:dataValidation type="list" allowBlank="1" showInputMessage="1" showErrorMessage="1" xr:uid="{54D66B5E-E3FF-45AA-A518-1AC5F5AE2324}">
          <x14:formula1>
            <xm:f>Codes!$F$2:$F$7</xm:f>
          </x14:formula1>
          <xm:sqref>B100</xm:sqref>
        </x14:dataValidation>
        <x14:dataValidation type="list" allowBlank="1" showInputMessage="1" showErrorMessage="1" xr:uid="{15BA8849-C526-45BD-B2FF-3806A96F8598}">
          <x14:formula1>
            <xm:f>Codes!$A$2:$A$5</xm:f>
          </x14:formula1>
          <xm:sqref>B22 B14:B18 B39:B42 B26:B27 B7:B10 B88 B31:B32</xm:sqref>
        </x14:dataValidation>
        <x14:dataValidation type="list" allowBlank="1" showInputMessage="1" showErrorMessage="1" xr:uid="{F1D58635-9A36-4783-A736-FB4D8423E8BC}">
          <x14:formula1>
            <xm:f>Codes!$C$2:$C$5</xm:f>
          </x14:formula1>
          <xm:sqref>B84:B85 B33 B68:B74 B45 B48:B50 B54:B65 B89:B94 B77:B80</xm:sqref>
        </x14:dataValidation>
        <x14:dataValidation type="list" allowBlank="1" showInputMessage="1" showErrorMessage="1" xr:uid="{EBDBE76A-953E-40EE-BD93-7D35921DD18A}">
          <x14:formula1>
            <xm:f>Codes!$C$2:$C$6</xm:f>
          </x14:formula1>
          <xm:sqref>B28</xm:sqref>
        </x14:dataValidation>
        <x14:dataValidation type="list" allowBlank="1" showInputMessage="1" showErrorMessage="1" xr:uid="{64741DDE-F60F-4957-99A5-251224A8DA0B}">
          <x14:formula1>
            <xm:f>Codes!$E$2:$E$4</xm:f>
          </x14:formula1>
          <xm:sqref>B103</xm:sqref>
        </x14:dataValidation>
      </x14:dataValidations>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DBBB9-0F61-40E5-88B3-F4729933463C}">
  <sheetPr>
    <tabColor rgb="FF92D050"/>
  </sheetPr>
  <dimension ref="A1:C104"/>
  <sheetViews>
    <sheetView topLeftCell="A97" zoomScale="90" zoomScaleNormal="90" workbookViewId="0">
      <selection activeCell="B103" sqref="B103"/>
    </sheetView>
  </sheetViews>
  <sheetFormatPr defaultColWidth="11" defaultRowHeight="15.6" x14ac:dyDescent="0.3"/>
  <cols>
    <col min="1" max="1" width="116.8984375" customWidth="1"/>
    <col min="2" max="2" width="27.59765625" customWidth="1"/>
    <col min="3" max="3" width="35.3984375" customWidth="1"/>
  </cols>
  <sheetData>
    <row r="1" spans="1:3" x14ac:dyDescent="0.3">
      <c r="A1" s="3" t="s">
        <v>6</v>
      </c>
      <c r="B1" s="47" t="str">
        <f>Contents!B52</f>
        <v>Does level of geography influence proactive policing's impact on crime? A synthesis of systematic reviews of three evidence-based policing strategies</v>
      </c>
      <c r="C1" s="4"/>
    </row>
    <row r="2" spans="1:3" x14ac:dyDescent="0.3">
      <c r="A2" s="5" t="s">
        <v>531</v>
      </c>
      <c r="B2" s="47" t="str">
        <f>Contents!C52</f>
        <v xml:space="preserve">Petersen, K., Weisburd, D. Hinkle, J.C. Telep, C.W. Fay, S. (2024). </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68" t="s">
        <v>456</v>
      </c>
      <c r="B6" s="33" t="s">
        <v>457</v>
      </c>
      <c r="C6" s="33" t="s">
        <v>458</v>
      </c>
    </row>
    <row r="7" spans="1:3" x14ac:dyDescent="0.3">
      <c r="A7" s="132" t="s">
        <v>459</v>
      </c>
      <c r="B7" s="12" t="s">
        <v>430</v>
      </c>
      <c r="C7" s="12" t="s">
        <v>1153</v>
      </c>
    </row>
    <row r="8" spans="1:3" x14ac:dyDescent="0.3">
      <c r="A8" s="133" t="s">
        <v>361</v>
      </c>
      <c r="B8" s="12" t="s">
        <v>430</v>
      </c>
      <c r="C8" s="12" t="s">
        <v>1154</v>
      </c>
    </row>
    <row r="9" spans="1:3" x14ac:dyDescent="0.3">
      <c r="A9" s="133" t="s">
        <v>362</v>
      </c>
      <c r="B9" s="12" t="s">
        <v>430</v>
      </c>
      <c r="C9" s="12" t="s">
        <v>1155</v>
      </c>
    </row>
    <row r="10" spans="1:3" x14ac:dyDescent="0.3">
      <c r="A10" s="133" t="s">
        <v>363</v>
      </c>
      <c r="B10" s="12" t="s">
        <v>430</v>
      </c>
      <c r="C10" s="12" t="s">
        <v>1156</v>
      </c>
    </row>
    <row r="11" spans="1:3" x14ac:dyDescent="0.3">
      <c r="A11" s="36" t="s">
        <v>461</v>
      </c>
      <c r="B11" s="158" t="str">
        <f>IF(AND(B7="Yes", B8="Yes", B9="Yes", B10="Yes"), "YES",
 IF(AND(B7="No", B8="No", B9="No", B10="No"), "NO",
 "PARTIALLY"))</f>
        <v>YES</v>
      </c>
      <c r="C11" s="92"/>
    </row>
    <row r="12" spans="1:3" x14ac:dyDescent="0.3">
      <c r="A12" s="15" t="s">
        <v>364</v>
      </c>
      <c r="B12" s="159"/>
      <c r="C12" s="16"/>
    </row>
    <row r="13" spans="1:3" x14ac:dyDescent="0.3">
      <c r="A13" s="17" t="s">
        <v>462</v>
      </c>
      <c r="B13" s="160" t="s">
        <v>457</v>
      </c>
      <c r="C13" s="90" t="s">
        <v>458</v>
      </c>
    </row>
    <row r="14" spans="1:3" x14ac:dyDescent="0.3">
      <c r="A14" s="130" t="s">
        <v>463</v>
      </c>
      <c r="B14" s="111" t="s">
        <v>430</v>
      </c>
      <c r="C14" s="12" t="s">
        <v>1157</v>
      </c>
    </row>
    <row r="15" spans="1:3" x14ac:dyDescent="0.3">
      <c r="A15" s="130" t="s">
        <v>464</v>
      </c>
      <c r="B15" s="111" t="s">
        <v>430</v>
      </c>
      <c r="C15" s="12" t="s">
        <v>1158</v>
      </c>
    </row>
    <row r="16" spans="1:3" ht="39.6" x14ac:dyDescent="0.3">
      <c r="A16" s="131" t="s">
        <v>465</v>
      </c>
      <c r="B16" s="111" t="s">
        <v>430</v>
      </c>
      <c r="C16" s="12" t="s">
        <v>1159</v>
      </c>
    </row>
    <row r="17" spans="1:3" x14ac:dyDescent="0.3">
      <c r="A17" s="130" t="s">
        <v>466</v>
      </c>
      <c r="B17" s="111" t="s">
        <v>430</v>
      </c>
      <c r="C17" s="12" t="s">
        <v>1160</v>
      </c>
    </row>
    <row r="18" spans="1:3" x14ac:dyDescent="0.3">
      <c r="A18" s="130" t="s">
        <v>467</v>
      </c>
      <c r="B18" s="111" t="s">
        <v>441</v>
      </c>
      <c r="C18" s="12"/>
    </row>
    <row r="19" spans="1:3" x14ac:dyDescent="0.3">
      <c r="A19" s="36" t="s">
        <v>468</v>
      </c>
      <c r="B19" s="158" t="str">
        <f>IF(AND(B14="Yes", B15="Yes", B16="Yes", B17="Yes", B18="Yes"), "YES",
 IF(AND(B16="Yes", B17="Yes"), "PARTIALLY",
 "NO"))</f>
        <v>PARTIALLY</v>
      </c>
      <c r="C19" s="92"/>
    </row>
    <row r="20" spans="1:3" x14ac:dyDescent="0.3">
      <c r="A20" s="15" t="s">
        <v>371</v>
      </c>
      <c r="B20" s="159"/>
      <c r="C20" s="16"/>
    </row>
    <row r="21" spans="1:3" x14ac:dyDescent="0.3">
      <c r="A21" s="17" t="s">
        <v>469</v>
      </c>
      <c r="B21" s="161" t="s">
        <v>457</v>
      </c>
      <c r="C21" s="33" t="s">
        <v>458</v>
      </c>
    </row>
    <row r="22" spans="1:3" x14ac:dyDescent="0.3">
      <c r="A22" s="13" t="str">
        <f>A21</f>
        <v>Is the search period comprehensive enough that relevant literature is unlikely to be omitted?</v>
      </c>
      <c r="B22" s="152" t="s">
        <v>430</v>
      </c>
      <c r="C22" s="111" t="s">
        <v>1161</v>
      </c>
    </row>
    <row r="23" spans="1:3" x14ac:dyDescent="0.3">
      <c r="A23" s="36" t="s">
        <v>470</v>
      </c>
      <c r="B23" s="162" t="str">
        <f>IF(AND(B22="Yes"), "YES",
 IF(AND(B22="Can't tell"), "CAN'T TELL",
 "NO"))</f>
        <v>YES</v>
      </c>
      <c r="C23" s="14"/>
    </row>
    <row r="24" spans="1:3" x14ac:dyDescent="0.3">
      <c r="A24" s="15" t="s">
        <v>374</v>
      </c>
      <c r="B24" s="159"/>
      <c r="C24" s="16"/>
    </row>
    <row r="25" spans="1:3" x14ac:dyDescent="0.3">
      <c r="A25" s="20" t="s">
        <v>456</v>
      </c>
      <c r="B25" s="33"/>
      <c r="C25" s="163"/>
    </row>
    <row r="26" spans="1:3" x14ac:dyDescent="0.3">
      <c r="A26" s="74" t="s">
        <v>471</v>
      </c>
      <c r="B26" s="156" t="s">
        <v>430</v>
      </c>
      <c r="C26" s="91" t="s">
        <v>1162</v>
      </c>
    </row>
    <row r="27" spans="1:3" x14ac:dyDescent="0.3">
      <c r="A27" s="133" t="s">
        <v>377</v>
      </c>
      <c r="B27" s="111" t="s">
        <v>430</v>
      </c>
      <c r="C27" s="157" t="s">
        <v>1093</v>
      </c>
    </row>
    <row r="28" spans="1:3" x14ac:dyDescent="0.3">
      <c r="A28" s="133" t="s">
        <v>378</v>
      </c>
      <c r="B28" s="111" t="s">
        <v>447</v>
      </c>
      <c r="C28" s="12"/>
    </row>
    <row r="29" spans="1:3" x14ac:dyDescent="0.3">
      <c r="A29" s="134" t="s">
        <v>472</v>
      </c>
      <c r="B29" s="154" t="str">
        <f>IF(
    AND(TRIM(B26)="Yes", TRIM(B27)="Yes"),
    IF(
        OR(
            TRIM(B28)="Yes",
            TRIM(B28)="Not Applicable"
        ),
        "YES",
        IF(TRIM(B28)="", "PARTIALLY", "NO")
    ),
    IF(
        OR(
            AND(TRIM(B26)="Yes", TRIM(B27)="Partially"),
            AND(TRIM(B26)="Partially", TRIM(B27)="Yes")
        ),
        "PARTIALLY",
        "NO"
    )
)</f>
        <v>YES</v>
      </c>
      <c r="C29" s="154"/>
    </row>
    <row r="30" spans="1:3" x14ac:dyDescent="0.3">
      <c r="A30" s="15" t="s">
        <v>379</v>
      </c>
      <c r="B30" s="164" t="s">
        <v>457</v>
      </c>
      <c r="C30" s="164" t="s">
        <v>458</v>
      </c>
    </row>
    <row r="31" spans="1:3" x14ac:dyDescent="0.3">
      <c r="A31" s="75" t="s">
        <v>473</v>
      </c>
      <c r="B31" s="111" t="s">
        <v>430</v>
      </c>
      <c r="C31" t="s">
        <v>1163</v>
      </c>
    </row>
    <row r="32" spans="1:3" x14ac:dyDescent="0.3">
      <c r="A32" s="38" t="s">
        <v>382</v>
      </c>
      <c r="B32" s="111" t="s">
        <v>430</v>
      </c>
      <c r="C32" s="12" t="s">
        <v>650</v>
      </c>
    </row>
    <row r="33" spans="1:3" ht="39.6" x14ac:dyDescent="0.3">
      <c r="A33" s="22" t="s">
        <v>474</v>
      </c>
      <c r="B33" s="111" t="s">
        <v>430</v>
      </c>
    </row>
    <row r="34" spans="1:3" x14ac:dyDescent="0.3">
      <c r="A34" s="36" t="s">
        <v>475</v>
      </c>
      <c r="B34" s="14" t="str">
        <f>IF(AND(TRIM(B31)="Yes", TRIM(B32)="Yes", TRIM(B33)="Yes"),
    "YES",
    IF(OR(
        AND(TRIM(B31)="Yes", TRIM(B32)="Yes", TRIM(B33)="Partially"),
        AND(TRIM(B31)="Yes", TRIM(B33)="Yes")
    ),
    "PARTIALLY",
    "NO")
)</f>
        <v>YES</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Medium confidence</v>
      </c>
      <c r="C36" s="12"/>
    </row>
    <row r="37" spans="1:3" x14ac:dyDescent="0.3">
      <c r="A37" s="288" t="s">
        <v>477</v>
      </c>
      <c r="B37" s="288"/>
      <c r="C37" s="288"/>
    </row>
    <row r="38" spans="1:3" x14ac:dyDescent="0.3">
      <c r="A38" s="15" t="s">
        <v>389</v>
      </c>
      <c r="B38" s="128" t="s">
        <v>457</v>
      </c>
      <c r="C38" s="128" t="s">
        <v>458</v>
      </c>
    </row>
    <row r="39" spans="1:3" x14ac:dyDescent="0.3">
      <c r="A39" s="132" t="s">
        <v>478</v>
      </c>
      <c r="B39" s="111" t="s">
        <v>430</v>
      </c>
      <c r="C39" s="12"/>
    </row>
    <row r="40" spans="1:3" x14ac:dyDescent="0.3">
      <c r="A40" s="132" t="s">
        <v>479</v>
      </c>
      <c r="B40" s="111" t="s">
        <v>430</v>
      </c>
      <c r="C40" s="12"/>
    </row>
    <row r="41" spans="1:3" x14ac:dyDescent="0.3">
      <c r="A41" s="132" t="s">
        <v>480</v>
      </c>
      <c r="B41" s="111" t="s">
        <v>430</v>
      </c>
      <c r="C41" t="s">
        <v>1164</v>
      </c>
    </row>
    <row r="42" spans="1:3" x14ac:dyDescent="0.3">
      <c r="A42" s="132" t="s">
        <v>481</v>
      </c>
      <c r="B42" s="111" t="s">
        <v>430</v>
      </c>
      <c r="C42" t="s">
        <v>1164</v>
      </c>
    </row>
    <row r="43" spans="1:3" x14ac:dyDescent="0.3">
      <c r="A43" s="76" t="s">
        <v>482</v>
      </c>
      <c r="B43" s="92" t="str">
        <f>IF(OR(B39="Not applicable", B40="Not applicable", B41="Not applicable", B42="Not applicable"), "NOT APPLICABLE",
 IF(AND(B39="Yes", B40="Yes", B41="Yes", B42="Yes"), "YES",
  IF(AND(B39="Yes", B42="Yes"), "PARTIALLY",
   "NO")))</f>
        <v>YES</v>
      </c>
      <c r="C43" s="92"/>
    </row>
    <row r="44" spans="1:3" ht="15.6" customHeight="1" x14ac:dyDescent="0.3">
      <c r="A44" s="289" t="s">
        <v>395</v>
      </c>
      <c r="B44" s="128" t="s">
        <v>457</v>
      </c>
      <c r="C44" s="128" t="s">
        <v>458</v>
      </c>
    </row>
    <row r="45" spans="1:3" x14ac:dyDescent="0.3">
      <c r="A45" s="294"/>
      <c r="B45" s="54" t="s">
        <v>430</v>
      </c>
      <c r="C45" s="12" t="s">
        <v>1165</v>
      </c>
    </row>
    <row r="46" spans="1:3" x14ac:dyDescent="0.3">
      <c r="A46" s="134" t="s">
        <v>483</v>
      </c>
      <c r="B46" s="34" t="str">
        <f>IF(AND(B45="Yes"), "YES",
 IF(AND(B45="Can't tell"), "CAN'T TELL",
 "NO"))</f>
        <v>YES</v>
      </c>
      <c r="C46" s="14"/>
    </row>
    <row r="47" spans="1:3" x14ac:dyDescent="0.3">
      <c r="A47" s="173" t="s">
        <v>398</v>
      </c>
      <c r="B47" s="31" t="s">
        <v>457</v>
      </c>
      <c r="C47" s="31" t="s">
        <v>458</v>
      </c>
    </row>
    <row r="48" spans="1:3" ht="26.4" x14ac:dyDescent="0.3">
      <c r="A48" s="171" t="s">
        <v>484</v>
      </c>
      <c r="B48" s="54" t="s">
        <v>430</v>
      </c>
      <c r="C48" s="12" t="s">
        <v>1166</v>
      </c>
    </row>
    <row r="49" spans="1:3" ht="26.4" x14ac:dyDescent="0.3">
      <c r="A49" s="172" t="s">
        <v>485</v>
      </c>
      <c r="B49" s="12" t="s">
        <v>430</v>
      </c>
      <c r="C49" s="12" t="s">
        <v>1167</v>
      </c>
    </row>
    <row r="50" spans="1:3" x14ac:dyDescent="0.3">
      <c r="A50" s="172" t="s">
        <v>486</v>
      </c>
      <c r="B50" s="12" t="s">
        <v>430</v>
      </c>
      <c r="C50" s="12" t="s">
        <v>1168</v>
      </c>
    </row>
    <row r="51" spans="1:3" x14ac:dyDescent="0.3">
      <c r="A51" s="134" t="s">
        <v>487</v>
      </c>
      <c r="B51" s="34" t="str">
        <f>IF(AND(B48="Not applicable", B49="Not applicable", B50="Not applicable"),
   "NOT APPLICABLE",
   IF(AND(B48="Yes", B49="Yes", OR(B50="Yes", B50="Not applicable")),
      "YES",
      IF(B48="Yes",
         "PARTIALLY",
         "NO")))</f>
        <v>YES</v>
      </c>
      <c r="C51" s="14"/>
    </row>
    <row r="52" spans="1:3" ht="34.200000000000003" customHeight="1" x14ac:dyDescent="0.3">
      <c r="A52" s="26" t="s">
        <v>403</v>
      </c>
      <c r="B52" s="164"/>
      <c r="C52" s="164"/>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t="s">
        <v>430</v>
      </c>
      <c r="C58" t="s">
        <v>1169</v>
      </c>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x14ac:dyDescent="0.3">
      <c r="A65" s="147" t="s">
        <v>924</v>
      </c>
      <c r="B65" s="12"/>
      <c r="C65" s="12"/>
    </row>
    <row r="66" spans="1:3" ht="61.5" customHeight="1" x14ac:dyDescent="0.3">
      <c r="A66" s="36" t="s">
        <v>500</v>
      </c>
      <c r="B66" s="34" t="str">
        <f>IF(B64="Yes",
    "Not applicable",
    IF(B65="Yes",
        "Not appropriate table, graph or meta-analysis",
        "Appropriate table, graph or meta-analysis"))</f>
        <v>Appropriate table, graph or meta-analysis</v>
      </c>
      <c r="C66" s="14"/>
    </row>
    <row r="67" spans="1:3" x14ac:dyDescent="0.3">
      <c r="A67" s="80" t="s">
        <v>501</v>
      </c>
      <c r="B67" s="31" t="s">
        <v>457</v>
      </c>
      <c r="C67" s="31" t="s">
        <v>458</v>
      </c>
    </row>
    <row r="68" spans="1:3" x14ac:dyDescent="0.3">
      <c r="A68" s="28" t="s">
        <v>502</v>
      </c>
      <c r="B68" s="12"/>
      <c r="C68" s="12"/>
    </row>
    <row r="69" spans="1:3" x14ac:dyDescent="0.3">
      <c r="A69" s="28" t="s">
        <v>503</v>
      </c>
      <c r="B69" s="12"/>
      <c r="C69" s="12"/>
    </row>
    <row r="70" spans="1:3" x14ac:dyDescent="0.3">
      <c r="A70" s="28" t="s">
        <v>504</v>
      </c>
      <c r="B70" s="12" t="s">
        <v>430</v>
      </c>
      <c r="C70" t="s">
        <v>1170</v>
      </c>
    </row>
    <row r="71" spans="1:3" x14ac:dyDescent="0.3">
      <c r="A71" s="28" t="s">
        <v>505</v>
      </c>
      <c r="B71" s="12"/>
      <c r="C71" s="12"/>
    </row>
    <row r="72" spans="1:3" x14ac:dyDescent="0.3">
      <c r="A72" s="28" t="s">
        <v>506</v>
      </c>
      <c r="B72" s="12"/>
      <c r="C72" s="12"/>
    </row>
    <row r="73" spans="1:3" x14ac:dyDescent="0.3">
      <c r="A73" s="28" t="s">
        <v>499</v>
      </c>
      <c r="B73" s="12"/>
      <c r="C73" s="12"/>
    </row>
    <row r="74" spans="1:3" x14ac:dyDescent="0.3">
      <c r="A74" s="28" t="s">
        <v>925</v>
      </c>
      <c r="B74" s="12"/>
      <c r="C74" s="12"/>
    </row>
    <row r="75" spans="1:3" x14ac:dyDescent="0.3">
      <c r="A75" s="36" t="s">
        <v>508</v>
      </c>
      <c r="B75" s="34" t="str">
        <f>IF(B73="Yes",
   "Not applicable",
   IF(B74="Yes",
      "Inappropriate weights",
      IF(OR(B68="Yes",B69="Yes", B70="Yes", B71="Yes"),
         "Appropriate weights",
         "Can't tell")))</f>
        <v>Appropriate weights</v>
      </c>
      <c r="C75" s="14"/>
    </row>
    <row r="76" spans="1:3" x14ac:dyDescent="0.3">
      <c r="A76" s="80" t="s">
        <v>509</v>
      </c>
      <c r="B76" s="31" t="s">
        <v>457</v>
      </c>
      <c r="C76" s="31" t="s">
        <v>458</v>
      </c>
    </row>
    <row r="77" spans="1:3" x14ac:dyDescent="0.3">
      <c r="A77" s="28" t="s">
        <v>510</v>
      </c>
      <c r="B77" s="12"/>
      <c r="C77" s="12"/>
    </row>
    <row r="78" spans="1:3" x14ac:dyDescent="0.3">
      <c r="A78" s="28" t="s">
        <v>511</v>
      </c>
      <c r="B78" s="12"/>
      <c r="C78" s="12"/>
    </row>
    <row r="79" spans="1:3" x14ac:dyDescent="0.3">
      <c r="A79" s="28" t="s">
        <v>512</v>
      </c>
      <c r="B79" s="12"/>
      <c r="C79" s="12"/>
    </row>
    <row r="80" spans="1:3" x14ac:dyDescent="0.3">
      <c r="A80" s="28" t="s">
        <v>513</v>
      </c>
      <c r="B80" s="111" t="s">
        <v>430</v>
      </c>
      <c r="C80" t="s">
        <v>1171</v>
      </c>
    </row>
    <row r="81" spans="1:3" x14ac:dyDescent="0.3">
      <c r="A81" s="43" t="s">
        <v>514</v>
      </c>
      <c r="B81" s="14" t="str">
        <f>IF(OR(B80="Not applicable",B80="YES"),
   "Not applicable",
   IF(B77="Yes",
      "Unit of analysis errors addressed",
      IF(OR(B78="Yes", B79="Yes"),
         "Unit of analysis errors not addressed",
         "Can't tell")))</f>
        <v>Not applicable</v>
      </c>
      <c r="C81" s="167" t="s">
        <v>1106</v>
      </c>
    </row>
    <row r="82" spans="1:3" x14ac:dyDescent="0.3">
      <c r="A82" s="42" t="s">
        <v>515</v>
      </c>
      <c r="B82" s="14" t="str">
        <f>IF(OR(B66="Not applicable", B75="Not applicable"),
   "NOT APPLICABLE",
   IF(OR(B66="Not appropriate table, graph or meta-analysis", B75="Inappropriate weights"),
      "NO",
      IF(AND(B66="Appropriate table, graph or meta-analysis", B75="Appropriate weights", OR(B81="Unit of analysis errors addressed",B81="Not applicable")),
         "YES",
         IF(AND(B66="Appropriate table, graph or meta-analysis", B75="Appropriate weights", OR(B81="Unit of analysis errors not addressed", B81="Can't tell")),
            "PARTIALLY",
            "CAN'T TELL"))))</f>
        <v>YES</v>
      </c>
      <c r="C82" s="14"/>
    </row>
    <row r="83" spans="1:3" x14ac:dyDescent="0.3">
      <c r="A83" s="15" t="s">
        <v>408</v>
      </c>
      <c r="B83" s="21" t="s">
        <v>457</v>
      </c>
      <c r="C83" s="21" t="s">
        <v>458</v>
      </c>
    </row>
    <row r="84" spans="1:3" ht="26.4" x14ac:dyDescent="0.3">
      <c r="A84" s="78" t="s">
        <v>516</v>
      </c>
      <c r="B84" s="12" t="s">
        <v>430</v>
      </c>
      <c r="C84" t="s">
        <v>1172</v>
      </c>
    </row>
    <row r="85" spans="1:3" x14ac:dyDescent="0.3">
      <c r="A85" s="78" t="s">
        <v>517</v>
      </c>
      <c r="B85" s="12" t="s">
        <v>430</v>
      </c>
      <c r="C85" t="s">
        <v>1173</v>
      </c>
    </row>
    <row r="86" spans="1:3" x14ac:dyDescent="0.3">
      <c r="A86" s="81" t="s">
        <v>518</v>
      </c>
      <c r="B86" s="14" t="str">
        <f>IF(OR(B84="Not applicable", B85="Not applicable"),
   "NOT APPLICABLE",
   IF(AND(B84="Yes", B85="Yes"),
      "YES",
      IF(OR(B84="Yes", B85="Yes", B84="Partially", B85="Partially"),
         "PARTIALLY",
         "NO")))</f>
        <v>YES</v>
      </c>
      <c r="C86" s="14"/>
    </row>
    <row r="87" spans="1:3" x14ac:dyDescent="0.3">
      <c r="A87" s="29" t="s">
        <v>412</v>
      </c>
      <c r="B87" s="21" t="s">
        <v>457</v>
      </c>
      <c r="C87" s="21" t="s">
        <v>458</v>
      </c>
    </row>
    <row r="88" spans="1:3" x14ac:dyDescent="0.3">
      <c r="A88" s="74" t="s">
        <v>519</v>
      </c>
      <c r="B88" s="12" t="s">
        <v>430</v>
      </c>
      <c r="C88" s="12"/>
    </row>
    <row r="89" spans="1:3" x14ac:dyDescent="0.3">
      <c r="A89" s="74" t="s">
        <v>520</v>
      </c>
      <c r="B89" s="12" t="s">
        <v>430</v>
      </c>
      <c r="C89" s="12"/>
    </row>
    <row r="90" spans="1:3" x14ac:dyDescent="0.3">
      <c r="A90" s="28" t="s">
        <v>521</v>
      </c>
      <c r="B90" s="12"/>
      <c r="C90" s="12"/>
    </row>
    <row r="91" spans="1:3" x14ac:dyDescent="0.3">
      <c r="A91" s="28" t="s">
        <v>522</v>
      </c>
      <c r="B91" s="12"/>
      <c r="C91" s="12"/>
    </row>
    <row r="92" spans="1:3" x14ac:dyDescent="0.3">
      <c r="A92" s="28" t="s">
        <v>523</v>
      </c>
      <c r="B92" s="12"/>
      <c r="C92" s="12"/>
    </row>
    <row r="93" spans="1:3" x14ac:dyDescent="0.3">
      <c r="A93" s="28" t="s">
        <v>495</v>
      </c>
      <c r="B93" s="12" t="s">
        <v>430</v>
      </c>
      <c r="C93" t="s">
        <v>1174</v>
      </c>
    </row>
    <row r="94" spans="1:3" x14ac:dyDescent="0.3">
      <c r="A94" s="28" t="s">
        <v>524</v>
      </c>
      <c r="B94" s="12"/>
      <c r="C94" s="12"/>
    </row>
    <row r="95" spans="1:3" x14ac:dyDescent="0.3">
      <c r="A95" s="45" t="s">
        <v>525</v>
      </c>
      <c r="B95" s="14" t="str">
        <f>IF(OR(B88="Not applicable", B89="Not applicable"),
   "NOT APPLICABLE",
   IF(AND(B88="Yes", B89="Yes"),
      "YES",
      IF(AND(B88="Yes", B89&lt;&gt;"Yes"),
         "PARTIALLY",
         "NO")))</f>
        <v>YES</v>
      </c>
      <c r="C95" s="14"/>
    </row>
    <row r="96" spans="1:3" x14ac:dyDescent="0.3">
      <c r="A96" s="15" t="s">
        <v>415</v>
      </c>
      <c r="B96" s="21" t="s">
        <v>457</v>
      </c>
      <c r="C96" s="21" t="s">
        <v>458</v>
      </c>
    </row>
    <row r="97" spans="1:3" ht="115.5" customHeight="1" x14ac:dyDescent="0.3">
      <c r="A97" s="30" t="s">
        <v>526</v>
      </c>
      <c r="B97" s="46" t="str">
        <f>IF(AND(B43="YES", B46="YES", B51="YES", B82="YES", B86="YES", B95="YES"),
   "High confidence",
   IF(OR(B43="NO", B51="NO", B82="NO", B86="NO"),
      "Low confidence",
      "Medium confidence"))</f>
        <v>High confidence</v>
      </c>
      <c r="C97" s="51"/>
    </row>
    <row r="98" spans="1:3" x14ac:dyDescent="0.3">
      <c r="A98" s="288" t="s">
        <v>527</v>
      </c>
      <c r="B98" s="288"/>
      <c r="C98" s="288"/>
    </row>
    <row r="99" spans="1:3" x14ac:dyDescent="0.3">
      <c r="A99" s="85" t="s">
        <v>586</v>
      </c>
      <c r="B99" s="32" t="s">
        <v>457</v>
      </c>
      <c r="C99" s="32" t="s">
        <v>458</v>
      </c>
    </row>
    <row r="100" spans="1:3" x14ac:dyDescent="0.3">
      <c r="A100" s="15" t="s">
        <v>418</v>
      </c>
      <c r="B100" s="83"/>
      <c r="C100" s="125"/>
    </row>
    <row r="101" spans="1:3" x14ac:dyDescent="0.3">
      <c r="A101" s="15" t="s">
        <v>419</v>
      </c>
      <c r="B101" s="146"/>
      <c r="C101" s="125"/>
    </row>
    <row r="102" spans="1:3" ht="15.6" customHeight="1" x14ac:dyDescent="0.3">
      <c r="A102" s="85" t="s">
        <v>421</v>
      </c>
      <c r="B102" s="32" t="s">
        <v>457</v>
      </c>
      <c r="C102" s="32" t="s">
        <v>458</v>
      </c>
    </row>
    <row r="103" spans="1:3" ht="31.2" x14ac:dyDescent="0.3">
      <c r="A103" s="82" t="s">
        <v>566</v>
      </c>
      <c r="B103" s="56" t="s">
        <v>443</v>
      </c>
      <c r="C103" s="56"/>
    </row>
    <row r="104" spans="1:3" ht="213.75" customHeight="1" x14ac:dyDescent="0.3">
      <c r="A104" s="290" t="s">
        <v>529</v>
      </c>
      <c r="B104" s="291"/>
      <c r="C104" s="292"/>
    </row>
  </sheetData>
  <mergeCells count="5">
    <mergeCell ref="A4:C4"/>
    <mergeCell ref="A37:C37"/>
    <mergeCell ref="A44:A45"/>
    <mergeCell ref="A98:C98"/>
    <mergeCell ref="A104:C104"/>
  </mergeCells>
  <dataValidations count="1">
    <dataValidation allowBlank="1" showInputMessage="1" showErrorMessage="1" sqref="B36 B34 B43 B75 B81:B82 B86 B95 B97 B29" xr:uid="{42A6C49A-0ED3-47A0-9B03-F36F2F88EE30}"/>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6751FAA9-ABDF-44EB-BC65-524B085F9754}">
          <x14:formula1>
            <xm:f>Codes!$E$2:$E$4</xm:f>
          </x14:formula1>
          <xm:sqref>B103</xm:sqref>
        </x14:dataValidation>
        <x14:dataValidation type="list" allowBlank="1" showInputMessage="1" showErrorMessage="1" xr:uid="{5C4C7653-3DBD-440D-BF97-C561ACEE6BED}">
          <x14:formula1>
            <xm:f>Codes!$C$2:$C$6</xm:f>
          </x14:formula1>
          <xm:sqref>B28</xm:sqref>
        </x14:dataValidation>
        <x14:dataValidation type="list" allowBlank="1" showInputMessage="1" showErrorMessage="1" xr:uid="{68F407F0-C7AC-4CE3-AFBF-225F67354352}">
          <x14:formula1>
            <xm:f>Codes!$C$2:$C$5</xm:f>
          </x14:formula1>
          <xm:sqref>B88:B94 B31:B33 B84:B85 B45 B48:B50 B54:B65 B68:B74 B77:B80 B41:B42</xm:sqref>
        </x14:dataValidation>
        <x14:dataValidation type="list" allowBlank="1" showInputMessage="1" showErrorMessage="1" xr:uid="{0DFB7564-7EC3-420F-AAA6-FA6AC6724CE4}">
          <x14:formula1>
            <xm:f>Codes!$A$2:$A$5</xm:f>
          </x14:formula1>
          <xm:sqref>B22 B14:B18 B7:B10 B26:B27 B39:B40</xm:sqref>
        </x14:dataValidation>
        <x14:dataValidation type="list" allowBlank="1" showInputMessage="1" showErrorMessage="1" xr:uid="{3815820F-523B-498E-8778-9BAF032F9AF1}">
          <x14:formula1>
            <xm:f>Codes!$F$2:$F$7</xm:f>
          </x14:formula1>
          <xm:sqref>B100</xm:sqref>
        </x14:dataValidation>
        <x14:dataValidation type="list" allowBlank="1" showInputMessage="1" showErrorMessage="1" xr:uid="{B29394D3-0814-46A5-B5A7-1CE1CF857E4F}">
          <x14:formula1>
            <xm:f>Codes!$G$2:$G$4</xm:f>
          </x14:formula1>
          <xm:sqref>B101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5F723-5D04-474A-90DE-B1AA457A1FD0}">
  <sheetPr>
    <tabColor theme="3"/>
  </sheetPr>
  <dimension ref="A1:C100"/>
  <sheetViews>
    <sheetView topLeftCell="A23" zoomScaleNormal="100" workbookViewId="0">
      <selection activeCell="I44" sqref="I44"/>
    </sheetView>
  </sheetViews>
  <sheetFormatPr defaultColWidth="11" defaultRowHeight="15.6" x14ac:dyDescent="0.3"/>
  <cols>
    <col min="1" max="1" width="116.69921875" customWidth="1"/>
    <col min="2" max="2" width="17.69921875" customWidth="1"/>
    <col min="3" max="3" width="53.09765625" bestFit="1" customWidth="1"/>
  </cols>
  <sheetData>
    <row r="1" spans="1:3" x14ac:dyDescent="0.3">
      <c r="A1" s="3" t="s">
        <v>6</v>
      </c>
      <c r="B1" s="58" t="s">
        <v>12</v>
      </c>
      <c r="C1" s="4"/>
    </row>
    <row r="2" spans="1:3" x14ac:dyDescent="0.3">
      <c r="A2" s="5" t="s">
        <v>452</v>
      </c>
      <c r="B2" s="47" t="s">
        <v>453</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11" t="s">
        <v>459</v>
      </c>
      <c r="B7" s="12" t="s">
        <v>430</v>
      </c>
      <c r="C7" s="12" t="s">
        <v>460</v>
      </c>
    </row>
    <row r="8" spans="1:3" x14ac:dyDescent="0.3">
      <c r="A8" s="13" t="s">
        <v>361</v>
      </c>
      <c r="B8" s="12" t="s">
        <v>441</v>
      </c>
      <c r="C8" s="12"/>
    </row>
    <row r="9" spans="1:3" x14ac:dyDescent="0.3">
      <c r="A9" s="13" t="s">
        <v>362</v>
      </c>
      <c r="B9" s="12" t="s">
        <v>430</v>
      </c>
      <c r="C9" s="12"/>
    </row>
    <row r="10" spans="1:3" x14ac:dyDescent="0.3">
      <c r="A10" s="13" t="s">
        <v>363</v>
      </c>
      <c r="B10" s="12" t="s">
        <v>430</v>
      </c>
      <c r="C10" s="12"/>
    </row>
    <row r="11" spans="1:3" x14ac:dyDescent="0.3">
      <c r="A11" s="36" t="s">
        <v>461</v>
      </c>
      <c r="B11" s="34" t="str">
        <f>IF(AND(B7="Yes", B8="Yes", B9="Yes", B10="Yes"), "YES",
 IF(AND(B7="No", B8="No", B9="No", B10="No"), "NO",
 "PARTIALLY"))</f>
        <v>PARTIALLY</v>
      </c>
      <c r="C11" s="14"/>
    </row>
    <row r="12" spans="1:3" x14ac:dyDescent="0.3">
      <c r="A12" s="15" t="s">
        <v>364</v>
      </c>
      <c r="B12" s="16"/>
      <c r="C12" s="16"/>
    </row>
    <row r="13" spans="1:3" x14ac:dyDescent="0.3">
      <c r="A13" s="17" t="s">
        <v>462</v>
      </c>
      <c r="B13" s="33" t="s">
        <v>457</v>
      </c>
      <c r="C13" s="33" t="s">
        <v>458</v>
      </c>
    </row>
    <row r="14" spans="1:3" x14ac:dyDescent="0.3">
      <c r="A14" s="18" t="s">
        <v>463</v>
      </c>
      <c r="B14" s="12" t="s">
        <v>441</v>
      </c>
      <c r="C14" s="12"/>
    </row>
    <row r="15" spans="1:3" x14ac:dyDescent="0.3">
      <c r="A15" s="18" t="s">
        <v>464</v>
      </c>
      <c r="B15" s="12" t="s">
        <v>430</v>
      </c>
      <c r="C15" s="12"/>
    </row>
    <row r="16" spans="1:3" ht="39.6" x14ac:dyDescent="0.3">
      <c r="A16" s="19" t="s">
        <v>465</v>
      </c>
      <c r="B16" s="12" t="s">
        <v>430</v>
      </c>
      <c r="C16" s="12"/>
    </row>
    <row r="17" spans="1:3" x14ac:dyDescent="0.3">
      <c r="A17" s="18" t="s">
        <v>466</v>
      </c>
      <c r="B17" s="12" t="s">
        <v>430</v>
      </c>
      <c r="C17" s="12"/>
    </row>
    <row r="18" spans="1:3" x14ac:dyDescent="0.3">
      <c r="A18" s="18" t="s">
        <v>467</v>
      </c>
      <c r="B18" s="12" t="s">
        <v>430</v>
      </c>
      <c r="C18" s="12"/>
    </row>
    <row r="19" spans="1:3" x14ac:dyDescent="0.3">
      <c r="A19" s="36" t="s">
        <v>468</v>
      </c>
      <c r="B19" s="34" t="str">
        <f>IF(AND(B14="Yes", B15="Yes", B16="Yes", B17="Yes", B18="Yes"), "YES",
 IF(AND(B16="Yes", B17="Yes"), "PARTIALLY",
 "NO"))</f>
        <v>PARTIALLY</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s="12"/>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t="s">
        <v>457</v>
      </c>
      <c r="C25" s="33" t="s">
        <v>458</v>
      </c>
    </row>
    <row r="26" spans="1:3" x14ac:dyDescent="0.3">
      <c r="A26" s="11" t="s">
        <v>471</v>
      </c>
      <c r="B26" s="12" t="s">
        <v>436</v>
      </c>
      <c r="C26" s="12"/>
    </row>
    <row r="27" spans="1:3" x14ac:dyDescent="0.3">
      <c r="A27" s="13" t="s">
        <v>377</v>
      </c>
      <c r="B27" s="12" t="s">
        <v>430</v>
      </c>
      <c r="C27" s="12"/>
    </row>
    <row r="28" spans="1:3" x14ac:dyDescent="0.3">
      <c r="A28" s="13" t="s">
        <v>378</v>
      </c>
      <c r="B28" s="12" t="s">
        <v>441</v>
      </c>
      <c r="C28" s="12"/>
    </row>
    <row r="29" spans="1:3" x14ac:dyDescent="0.3">
      <c r="A29" s="36" t="s">
        <v>472</v>
      </c>
      <c r="B29" s="14" t="str">
        <f>IF(
    AND(TRIM(B26)="Yes", TRIM(B27)="Yes"),
    IF(
        OR(
            TRIM(B28)="Yes",
            TRIM(B28)="Not Applicable"
        ),
        "YES",
        IF(TRIM(B28)="", "PARTIALLY", "NO")
    ),
    IF(
        OR(
            AND(TRIM(B26)="Yes", TRIM(B27)="Partially"),
            AND(TRIM(B26)="Partially", TRIM(B27)="Yes")
        ),
        "PARTIALLY",
        "NO"
    )
)</f>
        <v>NO</v>
      </c>
      <c r="C29" s="14"/>
    </row>
    <row r="30" spans="1:3" x14ac:dyDescent="0.3">
      <c r="A30" s="15" t="s">
        <v>379</v>
      </c>
      <c r="B30" s="21" t="s">
        <v>457</v>
      </c>
      <c r="C30" s="21" t="s">
        <v>458</v>
      </c>
    </row>
    <row r="31" spans="1:3" x14ac:dyDescent="0.3">
      <c r="A31" s="37" t="s">
        <v>473</v>
      </c>
      <c r="B31" s="12" t="s">
        <v>441</v>
      </c>
      <c r="C31" s="12"/>
    </row>
    <row r="32" spans="1:3" x14ac:dyDescent="0.3">
      <c r="A32" s="38" t="s">
        <v>382</v>
      </c>
      <c r="B32" s="12" t="s">
        <v>441</v>
      </c>
      <c r="C32" s="12"/>
    </row>
    <row r="33" spans="1:3" ht="39.6" x14ac:dyDescent="0.3">
      <c r="A33" s="22" t="s">
        <v>474</v>
      </c>
      <c r="B33" s="12" t="s">
        <v>441</v>
      </c>
      <c r="C33" s="12"/>
    </row>
    <row r="34" spans="1:3" x14ac:dyDescent="0.3">
      <c r="A34" s="36" t="s">
        <v>475</v>
      </c>
      <c r="B34" s="14" t="str">
        <f>IF(AND(B31="Yes", B32="Yes", B33="Yes"), "YES",
 IF(AND(B31="Yes", B33="Yes"), "PARTIALLY",
 "NO"))</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11" t="s">
        <v>478</v>
      </c>
      <c r="B39" s="12" t="s">
        <v>430</v>
      </c>
      <c r="C39" s="12"/>
    </row>
    <row r="40" spans="1:3" x14ac:dyDescent="0.3">
      <c r="A40" s="11" t="s">
        <v>479</v>
      </c>
      <c r="B40" s="12" t="s">
        <v>441</v>
      </c>
      <c r="C40" s="12"/>
    </row>
    <row r="41" spans="1:3" x14ac:dyDescent="0.3">
      <c r="A41" s="11" t="s">
        <v>480</v>
      </c>
      <c r="B41" s="12" t="s">
        <v>430</v>
      </c>
      <c r="C41" s="12"/>
    </row>
    <row r="42" spans="1:3" x14ac:dyDescent="0.3">
      <c r="A42" s="11" t="s">
        <v>481</v>
      </c>
      <c r="B42" s="12" t="s">
        <v>430</v>
      </c>
      <c r="C42" s="12"/>
    </row>
    <row r="43" spans="1:3" x14ac:dyDescent="0.3">
      <c r="A43" s="35" t="s">
        <v>482</v>
      </c>
      <c r="B43" s="14" t="str">
        <f>IF(OR(B39="Not applicable", B40="Not applicable", B41="Not applicable", B42="Not applicable"), "NOT APPLICABLE",
 IF(AND(B39="Yes", B40="Yes", B41="Yes", B42="Yes"), "YES",
  IF(AND(B39="Yes", B42="Yes"), "PARTIALLY",
   "NO")))</f>
        <v>PARTIALLY</v>
      </c>
      <c r="C43" s="14"/>
    </row>
    <row r="44" spans="1:3" ht="15.6" customHeight="1" x14ac:dyDescent="0.3">
      <c r="A44" s="289" t="s">
        <v>395</v>
      </c>
      <c r="B44" s="21" t="s">
        <v>457</v>
      </c>
      <c r="C44" s="21" t="s">
        <v>458</v>
      </c>
    </row>
    <row r="45" spans="1:3" x14ac:dyDescent="0.3">
      <c r="A45" s="289"/>
      <c r="B45" s="39" t="s">
        <v>430</v>
      </c>
      <c r="C45" s="55"/>
    </row>
    <row r="46" spans="1:3" x14ac:dyDescent="0.3">
      <c r="A46" s="36" t="s">
        <v>483</v>
      </c>
      <c r="B46" s="34" t="str">
        <f>IF(AND(B45="Yes"), "YES",
 IF(AND(B45="Can't tell"), "CAN'T TELL",
 "NO"))</f>
        <v>YES</v>
      </c>
      <c r="C46" s="14"/>
    </row>
    <row r="47" spans="1:3" x14ac:dyDescent="0.3">
      <c r="A47" s="24" t="s">
        <v>398</v>
      </c>
      <c r="B47" s="31" t="s">
        <v>457</v>
      </c>
      <c r="C47" s="31" t="s">
        <v>458</v>
      </c>
    </row>
    <row r="48" spans="1:3" ht="26.4" x14ac:dyDescent="0.3">
      <c r="A48" s="40" t="s">
        <v>484</v>
      </c>
      <c r="B48" s="12" t="s">
        <v>430</v>
      </c>
      <c r="C48" s="12"/>
    </row>
    <row r="49" spans="1:3" ht="26.4" x14ac:dyDescent="0.3">
      <c r="A49" s="25" t="s">
        <v>485</v>
      </c>
      <c r="B49" s="12" t="s">
        <v>430</v>
      </c>
      <c r="C49" s="12"/>
    </row>
    <row r="50" spans="1:3" x14ac:dyDescent="0.3">
      <c r="A50" s="25" t="s">
        <v>486</v>
      </c>
      <c r="B50" s="12" t="s">
        <v>447</v>
      </c>
      <c r="C50" s="12"/>
    </row>
    <row r="51" spans="1:3" x14ac:dyDescent="0.3">
      <c r="A51" s="36" t="s">
        <v>487</v>
      </c>
      <c r="B51" s="34" t="str">
        <f>IF(AND(B48="Not applicable", B49="Not applicable", B50="Not applicable"),
   "NOT APPLICABLE",
   IF(AND(B48="Yes", B49="Yes", OR(B50="Yes", B50="Not applicable")),
      "YES",
      IF(B48="Yes",
         "PARTIALLY",
         "NO")))</f>
        <v>YES</v>
      </c>
      <c r="C51" s="14"/>
    </row>
    <row r="52" spans="1:3" ht="34.200000000000003" customHeight="1" x14ac:dyDescent="0.3">
      <c r="A52" s="26" t="s">
        <v>403</v>
      </c>
      <c r="B52" s="21"/>
      <c r="C52" s="21"/>
    </row>
    <row r="53" spans="1:3" x14ac:dyDescent="0.3">
      <c r="A53" t="s">
        <v>488</v>
      </c>
      <c r="B53" s="31" t="s">
        <v>457</v>
      </c>
      <c r="C53" s="31" t="s">
        <v>458</v>
      </c>
    </row>
    <row r="54" spans="1:3" x14ac:dyDescent="0.3">
      <c r="A54" s="28" t="s">
        <v>489</v>
      </c>
      <c r="B54" s="12"/>
      <c r="C54" s="12"/>
    </row>
    <row r="55" spans="1:3" x14ac:dyDescent="0.3">
      <c r="A55" s="28" t="s">
        <v>490</v>
      </c>
      <c r="B55" s="12" t="s">
        <v>430</v>
      </c>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27"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c r="C69" s="12"/>
    </row>
    <row r="70" spans="1:3" x14ac:dyDescent="0.3">
      <c r="A70" s="28" t="s">
        <v>505</v>
      </c>
      <c r="B70" s="12"/>
      <c r="C70" s="12"/>
    </row>
    <row r="71" spans="1:3" x14ac:dyDescent="0.3">
      <c r="A71" s="28" t="s">
        <v>506</v>
      </c>
      <c r="B71" s="12"/>
      <c r="C71" s="12"/>
    </row>
    <row r="72" spans="1:3" x14ac:dyDescent="0.3">
      <c r="A72" s="28" t="s">
        <v>507</v>
      </c>
      <c r="B72" s="12" t="s">
        <v>430</v>
      </c>
      <c r="C72" s="12"/>
    </row>
    <row r="73" spans="1:3" x14ac:dyDescent="0.3">
      <c r="A73" s="28" t="s">
        <v>499</v>
      </c>
      <c r="B73" s="12"/>
      <c r="C73" s="12"/>
    </row>
    <row r="74" spans="1:3" ht="31.2" x14ac:dyDescent="0.3">
      <c r="A74" s="36" t="s">
        <v>508</v>
      </c>
      <c r="B74" s="34" t="str">
        <f>IF(B73="Not applicable",
   "Not applicable",
   IF(OR(B68="Yes", B69="Yes", B70="Yes"),
      "Appropriate weights",
      IF(OR(B67="Yes", B71="Yes", B72="Yes"),
         "Inappropriate weights",
         "Can't tell")))</f>
        <v>Inappropriate weights</v>
      </c>
      <c r="C74" s="14"/>
    </row>
    <row r="75" spans="1:3" x14ac:dyDescent="0.3">
      <c r="A75" s="27"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t="s">
        <v>430</v>
      </c>
      <c r="C78" s="12"/>
    </row>
    <row r="79" spans="1:3" x14ac:dyDescent="0.3">
      <c r="A79" s="28" t="s">
        <v>513</v>
      </c>
      <c r="B79" s="12"/>
      <c r="C79" s="12"/>
    </row>
    <row r="80" spans="1:3" x14ac:dyDescent="0.3">
      <c r="A80" s="43" t="s">
        <v>514</v>
      </c>
      <c r="B80" s="14" t="str">
        <f>IF(OR(B79="Not applicable",B79="YES"),
   "Not applicable",
   IF(B76="Yes",
      "Unit of analysis errors addressed",
      IF(OR(B77="Yes", B78="Yes"),
         "Unit of analysis errors not addressed",
         "Can't tell")))</f>
        <v>Unit of analysis errors not addressed</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25" t="s">
        <v>516</v>
      </c>
      <c r="B83" s="12" t="s">
        <v>441</v>
      </c>
      <c r="C83" s="12"/>
    </row>
    <row r="84" spans="1:3" x14ac:dyDescent="0.3">
      <c r="A84" s="25" t="s">
        <v>517</v>
      </c>
      <c r="B84" s="12" t="s">
        <v>441</v>
      </c>
      <c r="C84" s="12"/>
    </row>
    <row r="85" spans="1:3" x14ac:dyDescent="0.3">
      <c r="A85" s="44"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11" t="s">
        <v>519</v>
      </c>
      <c r="B87" s="12" t="s">
        <v>430</v>
      </c>
      <c r="C87" s="12"/>
    </row>
    <row r="88" spans="1:3" x14ac:dyDescent="0.3">
      <c r="A88" s="11" t="s">
        <v>520</v>
      </c>
      <c r="B88" s="12" t="s">
        <v>441</v>
      </c>
      <c r="C88" s="12"/>
    </row>
    <row r="89" spans="1:3" x14ac:dyDescent="0.3">
      <c r="A89" s="28" t="s">
        <v>521</v>
      </c>
      <c r="B89" s="12" t="s">
        <v>430</v>
      </c>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PARTIALLY</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12"/>
    </row>
    <row r="97" spans="1:3" x14ac:dyDescent="0.3">
      <c r="A97" s="288" t="s">
        <v>527</v>
      </c>
      <c r="B97" s="288"/>
      <c r="C97" s="288"/>
    </row>
    <row r="98" spans="1:3" ht="15.6" customHeight="1" x14ac:dyDescent="0.3">
      <c r="A98" s="15" t="s">
        <v>421</v>
      </c>
      <c r="B98" s="32" t="s">
        <v>457</v>
      </c>
      <c r="C98" s="32" t="s">
        <v>458</v>
      </c>
    </row>
    <row r="99" spans="1:3" ht="46.8" x14ac:dyDescent="0.3">
      <c r="A99" s="53" t="s">
        <v>528</v>
      </c>
      <c r="B99" s="51" t="s">
        <v>432</v>
      </c>
      <c r="C99" s="12"/>
    </row>
    <row r="100" spans="1:3" ht="213.75" customHeight="1" x14ac:dyDescent="0.3">
      <c r="A100" s="290" t="s">
        <v>529</v>
      </c>
      <c r="B100" s="291"/>
      <c r="C100" s="292"/>
    </row>
  </sheetData>
  <mergeCells count="5">
    <mergeCell ref="A4:C4"/>
    <mergeCell ref="A37:C37"/>
    <mergeCell ref="A44:A45"/>
    <mergeCell ref="A97:C97"/>
    <mergeCell ref="A100:C100"/>
  </mergeCells>
  <dataValidations count="1">
    <dataValidation allowBlank="1" showInputMessage="1" showErrorMessage="1" sqref="B43 B34 B36 B74 B29 B85 B94 B96 B80:B81" xr:uid="{FF11315D-4F8E-4CFA-9405-BCD8F15C797E}"/>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A10DE580-349A-4195-B43C-D914DB8DF21F}">
          <x14:formula1>
            <xm:f>Codes!$B$2:$B$5</xm:f>
          </x14:formula1>
          <xm:sqref>B22</xm:sqref>
        </x14:dataValidation>
        <x14:dataValidation type="list" allowBlank="1" showInputMessage="1" showErrorMessage="1" xr:uid="{4588C713-A8D4-487D-AA70-27536AB8AB5D}">
          <x14:formula1>
            <xm:f>Codes!$C$2:$C$5</xm:f>
          </x14:formula1>
          <xm:sqref>B83:B84 B31:B33 B39:B42 B45 B48:B50 B54:B64 B67:B73 B76:B79 B87:B93</xm:sqref>
        </x14:dataValidation>
        <x14:dataValidation type="list" allowBlank="1" showInputMessage="1" showErrorMessage="1" xr:uid="{DD1FE0D0-60B1-4D11-938B-02FD13686458}">
          <x14:formula1>
            <xm:f>Codes!$A$2:$A$5</xm:f>
          </x14:formula1>
          <xm:sqref>B7:B10 B26:B27 B14:B18</xm:sqref>
        </x14:dataValidation>
        <x14:dataValidation type="list" allowBlank="1" showInputMessage="1" showErrorMessage="1" xr:uid="{6C6A9F8F-44FF-43BD-8011-2EA30CBB5A0C}">
          <x14:formula1>
            <xm:f>Codes!$C$2:$C$6</xm:f>
          </x14:formula1>
          <xm:sqref>B28</xm:sqref>
        </x14:dataValidation>
        <x14:dataValidation type="list" allowBlank="1" showInputMessage="1" showErrorMessage="1" xr:uid="{3F391B1C-80F8-475F-8557-C12501DF9E59}">
          <x14:formula1>
            <xm:f>Codes!$E$2:$E$4</xm:f>
          </x14:formula1>
          <xm:sqref>B99</xm:sqref>
        </x14:dataValidation>
      </x14:dataValidation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E2E89-B81C-44D9-ADC3-338C1BF7A966}">
  <sheetPr>
    <tabColor rgb="FF92D050"/>
  </sheetPr>
  <dimension ref="A1:C104"/>
  <sheetViews>
    <sheetView topLeftCell="A50" zoomScale="90" zoomScaleNormal="90" workbookViewId="0">
      <selection activeCell="A58" sqref="A58"/>
    </sheetView>
  </sheetViews>
  <sheetFormatPr defaultColWidth="11" defaultRowHeight="15.6" x14ac:dyDescent="0.3"/>
  <cols>
    <col min="1" max="1" width="116.8984375" customWidth="1"/>
    <col min="2" max="2" width="27.59765625" customWidth="1"/>
    <col min="3" max="3" width="35.3984375" customWidth="1"/>
  </cols>
  <sheetData>
    <row r="1" spans="1:3" x14ac:dyDescent="0.3">
      <c r="A1" s="3" t="s">
        <v>6</v>
      </c>
      <c r="B1" s="47" t="str">
        <f>Contents!B53</f>
        <v>Police Stops to Reduce Crime: A Systematic Review and Meta-Analysis.</v>
      </c>
      <c r="C1" s="4"/>
    </row>
    <row r="2" spans="1:3" x14ac:dyDescent="0.3">
      <c r="A2" s="5" t="s">
        <v>531</v>
      </c>
      <c r="B2" s="47" t="str">
        <f>Contents!C53</f>
        <v>Petersen, K., Weisburd, D.L., Fay, S., Eggins, E., Green, Mazerolle, L. (2023).</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68" t="s">
        <v>456</v>
      </c>
      <c r="B6" s="33" t="s">
        <v>457</v>
      </c>
      <c r="C6" s="33" t="s">
        <v>458</v>
      </c>
    </row>
    <row r="7" spans="1:3" x14ac:dyDescent="0.3">
      <c r="A7" s="132" t="s">
        <v>459</v>
      </c>
      <c r="B7" s="12" t="s">
        <v>430</v>
      </c>
      <c r="C7" t="s">
        <v>1175</v>
      </c>
    </row>
    <row r="8" spans="1:3" x14ac:dyDescent="0.3">
      <c r="A8" s="133" t="s">
        <v>361</v>
      </c>
      <c r="B8" s="12" t="s">
        <v>430</v>
      </c>
      <c r="C8" s="12" t="s">
        <v>1176</v>
      </c>
    </row>
    <row r="9" spans="1:3" x14ac:dyDescent="0.3">
      <c r="A9" s="133" t="s">
        <v>362</v>
      </c>
      <c r="B9" s="12" t="s">
        <v>430</v>
      </c>
      <c r="C9" t="s">
        <v>1177</v>
      </c>
    </row>
    <row r="10" spans="1:3" x14ac:dyDescent="0.3">
      <c r="A10" s="133" t="s">
        <v>363</v>
      </c>
      <c r="B10" s="12" t="s">
        <v>430</v>
      </c>
      <c r="C10" s="12" t="s">
        <v>1178</v>
      </c>
    </row>
    <row r="11" spans="1:3" x14ac:dyDescent="0.3">
      <c r="A11" s="36" t="s">
        <v>461</v>
      </c>
      <c r="B11" s="158" t="str">
        <f>IF(AND(B7="Yes", B8="Yes", B9="Yes", B10="Yes"), "YES",
 IF(AND(B7="No", B8="No", B9="No", B10="No"), "NO",
 "PARTIALLY"))</f>
        <v>YES</v>
      </c>
      <c r="C11" s="92"/>
    </row>
    <row r="12" spans="1:3" x14ac:dyDescent="0.3">
      <c r="A12" s="15" t="s">
        <v>364</v>
      </c>
      <c r="B12" s="159"/>
      <c r="C12" s="16"/>
    </row>
    <row r="13" spans="1:3" x14ac:dyDescent="0.3">
      <c r="A13" s="17" t="s">
        <v>462</v>
      </c>
      <c r="B13" s="160" t="s">
        <v>457</v>
      </c>
      <c r="C13" s="90" t="s">
        <v>458</v>
      </c>
    </row>
    <row r="14" spans="1:3" ht="62.4" x14ac:dyDescent="0.3">
      <c r="A14" s="130" t="s">
        <v>463</v>
      </c>
      <c r="B14" s="111" t="s">
        <v>430</v>
      </c>
      <c r="C14" s="51" t="s">
        <v>1179</v>
      </c>
    </row>
    <row r="15" spans="1:3" x14ac:dyDescent="0.3">
      <c r="A15" s="130" t="s">
        <v>464</v>
      </c>
      <c r="B15" s="111" t="s">
        <v>430</v>
      </c>
      <c r="C15" s="12" t="s">
        <v>1180</v>
      </c>
    </row>
    <row r="16" spans="1:3" ht="39.6" x14ac:dyDescent="0.3">
      <c r="A16" s="131" t="s">
        <v>465</v>
      </c>
      <c r="B16" s="111" t="s">
        <v>430</v>
      </c>
      <c r="C16" s="12" t="s">
        <v>1181</v>
      </c>
    </row>
    <row r="17" spans="1:3" x14ac:dyDescent="0.3">
      <c r="A17" s="130" t="s">
        <v>466</v>
      </c>
      <c r="B17" s="111" t="s">
        <v>430</v>
      </c>
      <c r="C17" s="12" t="s">
        <v>1182</v>
      </c>
    </row>
    <row r="18" spans="1:3" x14ac:dyDescent="0.3">
      <c r="A18" s="130" t="s">
        <v>467</v>
      </c>
      <c r="B18" s="111" t="s">
        <v>430</v>
      </c>
      <c r="C18" s="12" t="s">
        <v>1183</v>
      </c>
    </row>
    <row r="19" spans="1:3" x14ac:dyDescent="0.3">
      <c r="A19" s="36" t="s">
        <v>468</v>
      </c>
      <c r="B19" s="158" t="str">
        <f>IF(AND(B14="Yes", B15="Yes", B16="Yes", B17="Yes", B18="Yes"), "YES",
 IF(AND(B16="Yes", B17="Yes"), "PARTIALLY",
 "NO"))</f>
        <v>YES</v>
      </c>
      <c r="C19" s="92"/>
    </row>
    <row r="20" spans="1:3" x14ac:dyDescent="0.3">
      <c r="A20" s="15" t="s">
        <v>371</v>
      </c>
      <c r="B20" s="159"/>
      <c r="C20" s="16"/>
    </row>
    <row r="21" spans="1:3" x14ac:dyDescent="0.3">
      <c r="A21" s="17" t="s">
        <v>469</v>
      </c>
      <c r="B21" s="161" t="s">
        <v>457</v>
      </c>
      <c r="C21" s="33" t="s">
        <v>458</v>
      </c>
    </row>
    <row r="22" spans="1:3" x14ac:dyDescent="0.3">
      <c r="A22" s="13" t="str">
        <f>A21</f>
        <v>Is the search period comprehensive enough that relevant literature is unlikely to be omitted?</v>
      </c>
      <c r="B22" s="152" t="s">
        <v>430</v>
      </c>
      <c r="C22" s="111" t="s">
        <v>1161</v>
      </c>
    </row>
    <row r="23" spans="1:3" x14ac:dyDescent="0.3">
      <c r="A23" s="36" t="s">
        <v>470</v>
      </c>
      <c r="B23" s="162" t="str">
        <f>IF(AND(B22="Yes"), "YES",
 IF(AND(B22="Can't tell"), "CAN'T TELL",
 "NO"))</f>
        <v>YES</v>
      </c>
      <c r="C23" s="14"/>
    </row>
    <row r="24" spans="1:3" x14ac:dyDescent="0.3">
      <c r="A24" s="15" t="s">
        <v>374</v>
      </c>
      <c r="B24" s="159"/>
      <c r="C24" s="16"/>
    </row>
    <row r="25" spans="1:3" x14ac:dyDescent="0.3">
      <c r="A25" s="20" t="s">
        <v>456</v>
      </c>
      <c r="B25" s="90"/>
      <c r="C25" s="163"/>
    </row>
    <row r="26" spans="1:3" x14ac:dyDescent="0.3">
      <c r="A26" s="132" t="s">
        <v>471</v>
      </c>
      <c r="B26" s="111" t="s">
        <v>430</v>
      </c>
      <c r="C26" s="12" t="s">
        <v>1184</v>
      </c>
    </row>
    <row r="27" spans="1:3" x14ac:dyDescent="0.3">
      <c r="A27" s="133" t="s">
        <v>377</v>
      </c>
      <c r="B27" s="111" t="s">
        <v>430</v>
      </c>
      <c r="C27" s="157" t="s">
        <v>1093</v>
      </c>
    </row>
    <row r="28" spans="1:3" x14ac:dyDescent="0.3">
      <c r="A28" s="133" t="s">
        <v>378</v>
      </c>
      <c r="B28" s="169" t="s">
        <v>447</v>
      </c>
      <c r="C28" s="124"/>
    </row>
    <row r="29" spans="1:3" x14ac:dyDescent="0.3">
      <c r="A29" s="134" t="s">
        <v>472</v>
      </c>
      <c r="B29" s="154" t="str">
        <f>IF(
    AND(TRIM(B26)="Yes", TRIM(B27)="Yes"),
    IF(
        OR(
            TRIM(B28)="Yes",
            TRIM(B28)="Not Applicable"
        ),
        "YES",
        IF(TRIM(B28)="", "PARTIALLY", "NO")
    ),
    IF(
        OR(
            AND(TRIM(B26)="Yes", TRIM(B27)="Partially"),
            AND(TRIM(B26)="Partially", TRIM(B27)="Yes")
        ),
        "PARTIALLY",
        "NO"
    )
)</f>
        <v>YES</v>
      </c>
      <c r="C29" s="154"/>
    </row>
    <row r="30" spans="1:3" x14ac:dyDescent="0.3">
      <c r="A30" s="15" t="s">
        <v>379</v>
      </c>
      <c r="B30" s="164" t="s">
        <v>457</v>
      </c>
      <c r="C30" s="164" t="s">
        <v>458</v>
      </c>
    </row>
    <row r="31" spans="1:3" x14ac:dyDescent="0.3">
      <c r="A31" s="75" t="s">
        <v>473</v>
      </c>
      <c r="B31" s="111" t="s">
        <v>430</v>
      </c>
      <c r="C31" t="s">
        <v>1185</v>
      </c>
    </row>
    <row r="32" spans="1:3" x14ac:dyDescent="0.3">
      <c r="A32" s="38" t="s">
        <v>382</v>
      </c>
      <c r="B32" s="111" t="s">
        <v>430</v>
      </c>
      <c r="C32" t="s">
        <v>1186</v>
      </c>
    </row>
    <row r="33" spans="1:3" ht="39.6" x14ac:dyDescent="0.3">
      <c r="A33" s="22" t="s">
        <v>474</v>
      </c>
      <c r="B33" s="111" t="s">
        <v>430</v>
      </c>
      <c r="C33" t="s">
        <v>1185</v>
      </c>
    </row>
    <row r="34" spans="1:3" x14ac:dyDescent="0.3">
      <c r="A34" s="36" t="s">
        <v>475</v>
      </c>
      <c r="B34" s="14" t="str">
        <f>IF(AND(TRIM(B31)="Yes", TRIM(B32)="Yes", TRIM(B33)="Yes"),
    "YES",
    IF(OR(
        AND(TRIM(B31)="Yes", TRIM(B32)="Yes", TRIM(B33)="Partially"),
        AND(TRIM(B31)="Yes", TRIM(B33)="Yes")
    ),
    "PARTIALLY",
    "NO")
)</f>
        <v>YES</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High confidence</v>
      </c>
      <c r="C36" s="12"/>
    </row>
    <row r="37" spans="1:3" x14ac:dyDescent="0.3">
      <c r="A37" s="288" t="s">
        <v>477</v>
      </c>
      <c r="B37" s="288"/>
      <c r="C37" s="293"/>
    </row>
    <row r="38" spans="1:3" x14ac:dyDescent="0.3">
      <c r="A38" s="15" t="s">
        <v>389</v>
      </c>
      <c r="B38" s="170" t="s">
        <v>457</v>
      </c>
      <c r="C38" s="21" t="s">
        <v>458</v>
      </c>
    </row>
    <row r="39" spans="1:3" x14ac:dyDescent="0.3">
      <c r="A39" s="132" t="s">
        <v>478</v>
      </c>
      <c r="B39" s="152" t="s">
        <v>430</v>
      </c>
      <c r="C39" s="12" t="s">
        <v>1187</v>
      </c>
    </row>
    <row r="40" spans="1:3" x14ac:dyDescent="0.3">
      <c r="A40" s="132" t="s">
        <v>479</v>
      </c>
      <c r="B40" s="152" t="s">
        <v>430</v>
      </c>
      <c r="C40" s="12" t="s">
        <v>1188</v>
      </c>
    </row>
    <row r="41" spans="1:3" x14ac:dyDescent="0.3">
      <c r="A41" s="132" t="s">
        <v>480</v>
      </c>
      <c r="B41" s="152" t="s">
        <v>430</v>
      </c>
      <c r="C41" s="12" t="s">
        <v>1189</v>
      </c>
    </row>
    <row r="42" spans="1:3" x14ac:dyDescent="0.3">
      <c r="A42" s="132" t="s">
        <v>481</v>
      </c>
      <c r="B42" s="152" t="s">
        <v>430</v>
      </c>
      <c r="C42" s="12" t="s">
        <v>1190</v>
      </c>
    </row>
    <row r="43" spans="1:3" x14ac:dyDescent="0.3">
      <c r="A43" s="76" t="s">
        <v>482</v>
      </c>
      <c r="B43" s="92" t="str">
        <f>IF(OR(B39="Not applicable", B40="Not applicable", B41="Not applicable", B42="Not applicable"), "NOT APPLICABLE",
 IF(AND(B39="Yes", B40="Yes", B41="Yes", B42="Yes"), "YES",
  IF(AND(B39="Yes", B42="Yes"), "PARTIALLY",
   "NO")))</f>
        <v>YES</v>
      </c>
      <c r="C43" s="92"/>
    </row>
    <row r="44" spans="1:3" ht="15.6" customHeight="1" x14ac:dyDescent="0.3">
      <c r="A44" s="289" t="s">
        <v>395</v>
      </c>
      <c r="B44" s="21" t="s">
        <v>457</v>
      </c>
      <c r="C44" s="21" t="s">
        <v>458</v>
      </c>
    </row>
    <row r="45" spans="1:3" x14ac:dyDescent="0.3">
      <c r="A45" s="289"/>
      <c r="B45" s="54" t="s">
        <v>430</v>
      </c>
      <c r="C45" s="54" t="s">
        <v>1191</v>
      </c>
    </row>
    <row r="46" spans="1:3" x14ac:dyDescent="0.3">
      <c r="A46" s="36" t="s">
        <v>483</v>
      </c>
      <c r="B46" s="34" t="str">
        <f>IF(AND(B45="Yes"), "YES",
 IF(AND(B45="Can't tell"), "CAN'T TELL",
 "NO"))</f>
        <v>YES</v>
      </c>
      <c r="C46" s="14"/>
    </row>
    <row r="47" spans="1:3" x14ac:dyDescent="0.3">
      <c r="A47" s="24" t="s">
        <v>398</v>
      </c>
      <c r="B47" s="166" t="s">
        <v>457</v>
      </c>
      <c r="C47" s="166" t="s">
        <v>458</v>
      </c>
    </row>
    <row r="48" spans="1:3" ht="26.4" x14ac:dyDescent="0.3">
      <c r="A48" s="171" t="s">
        <v>484</v>
      </c>
      <c r="B48" s="54" t="s">
        <v>430</v>
      </c>
      <c r="C48" s="12" t="s">
        <v>1192</v>
      </c>
    </row>
    <row r="49" spans="1:3" ht="26.4" x14ac:dyDescent="0.3">
      <c r="A49" s="172" t="s">
        <v>485</v>
      </c>
      <c r="B49" s="12" t="s">
        <v>430</v>
      </c>
      <c r="C49" s="12" t="s">
        <v>1193</v>
      </c>
    </row>
    <row r="50" spans="1:3" ht="62.4" x14ac:dyDescent="0.3">
      <c r="A50" s="172" t="s">
        <v>486</v>
      </c>
      <c r="B50" s="12" t="s">
        <v>430</v>
      </c>
      <c r="C50" s="51" t="s">
        <v>1194</v>
      </c>
    </row>
    <row r="51" spans="1:3" x14ac:dyDescent="0.3">
      <c r="A51" s="36" t="s">
        <v>487</v>
      </c>
      <c r="B51" s="127" t="str">
        <f>IF(AND(B48="Not applicable", B49="Not applicable", B50="Not applicable"),
   "NOT APPLICABLE",
   IF(AND(B48="Yes", B49="Yes", OR(B50="Yes", B50="Not applicable")),
      "YES",
      IF(B48="Yes",
         "PARTIALLY",
         "NO")))</f>
        <v>YES</v>
      </c>
      <c r="C51" s="92"/>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t="s">
        <v>430</v>
      </c>
      <c r="C58" t="s">
        <v>1195</v>
      </c>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x14ac:dyDescent="0.3">
      <c r="A65" s="147" t="s">
        <v>924</v>
      </c>
      <c r="B65" s="12"/>
      <c r="C65" s="12"/>
    </row>
    <row r="66" spans="1:3" ht="61.5" customHeight="1" x14ac:dyDescent="0.3">
      <c r="A66" s="36" t="s">
        <v>500</v>
      </c>
      <c r="B66" s="34" t="str">
        <f>IF(B64="Yes",
    "Not applicable",
    IF(B65="Yes",
        "Not appropriate table, graph or meta-analysis",
        "Appropriate table, graph or meta-analysis"))</f>
        <v>Appropriate table, graph or meta-analysis</v>
      </c>
      <c r="C66" s="14"/>
    </row>
    <row r="67" spans="1:3" x14ac:dyDescent="0.3">
      <c r="A67" s="80" t="s">
        <v>501</v>
      </c>
      <c r="B67" s="31" t="s">
        <v>457</v>
      </c>
      <c r="C67" s="31" t="s">
        <v>458</v>
      </c>
    </row>
    <row r="68" spans="1:3" x14ac:dyDescent="0.3">
      <c r="A68" s="28" t="s">
        <v>502</v>
      </c>
      <c r="B68" s="12"/>
      <c r="C68" s="12"/>
    </row>
    <row r="69" spans="1:3" x14ac:dyDescent="0.3">
      <c r="A69" s="28" t="s">
        <v>503</v>
      </c>
      <c r="B69" s="12"/>
      <c r="C69" s="12"/>
    </row>
    <row r="70" spans="1:3" x14ac:dyDescent="0.3">
      <c r="A70" s="28" t="s">
        <v>504</v>
      </c>
      <c r="B70" s="12" t="s">
        <v>430</v>
      </c>
      <c r="C70" t="s">
        <v>1196</v>
      </c>
    </row>
    <row r="71" spans="1:3" x14ac:dyDescent="0.3">
      <c r="A71" s="28" t="s">
        <v>505</v>
      </c>
      <c r="B71" s="12"/>
      <c r="C71" s="12"/>
    </row>
    <row r="72" spans="1:3" x14ac:dyDescent="0.3">
      <c r="A72" s="28" t="s">
        <v>506</v>
      </c>
      <c r="B72" s="12"/>
      <c r="C72" s="12"/>
    </row>
    <row r="73" spans="1:3" x14ac:dyDescent="0.3">
      <c r="A73" s="28" t="s">
        <v>499</v>
      </c>
      <c r="B73" s="12"/>
      <c r="C73" s="12"/>
    </row>
    <row r="74" spans="1:3" x14ac:dyDescent="0.3">
      <c r="A74" s="28" t="s">
        <v>925</v>
      </c>
      <c r="B74" s="12"/>
      <c r="C74" s="12"/>
    </row>
    <row r="75" spans="1:3" x14ac:dyDescent="0.3">
      <c r="A75" s="36" t="s">
        <v>508</v>
      </c>
      <c r="B75" s="34" t="str">
        <f>IF(B73="Yes",
   "Not applicable",
   IF(B74="Yes",
      "Inappropriate weights",
      IF(OR(B68="Yes",B69="Yes", B70="Yes", B71="Yes"),
         "Appropriate weights",
         "Can't tell")))</f>
        <v>Appropriate weights</v>
      </c>
      <c r="C75" s="14"/>
    </row>
    <row r="76" spans="1:3" x14ac:dyDescent="0.3">
      <c r="A76" s="80" t="s">
        <v>509</v>
      </c>
      <c r="B76" s="31" t="s">
        <v>457</v>
      </c>
      <c r="C76" s="31" t="s">
        <v>458</v>
      </c>
    </row>
    <row r="77" spans="1:3" x14ac:dyDescent="0.3">
      <c r="A77" s="28" t="s">
        <v>510</v>
      </c>
      <c r="B77" s="12" t="s">
        <v>430</v>
      </c>
      <c r="C77" t="s">
        <v>1197</v>
      </c>
    </row>
    <row r="78" spans="1:3" x14ac:dyDescent="0.3">
      <c r="A78" s="28" t="s">
        <v>511</v>
      </c>
      <c r="B78" s="12"/>
    </row>
    <row r="79" spans="1:3" x14ac:dyDescent="0.3">
      <c r="A79" s="28" t="s">
        <v>512</v>
      </c>
      <c r="B79" s="12"/>
      <c r="C79" s="12"/>
    </row>
    <row r="80" spans="1:3" x14ac:dyDescent="0.3">
      <c r="A80" s="28" t="s">
        <v>513</v>
      </c>
      <c r="B80" s="111"/>
      <c r="C80" s="111"/>
    </row>
    <row r="81" spans="1:3" x14ac:dyDescent="0.3">
      <c r="A81" s="43" t="s">
        <v>514</v>
      </c>
      <c r="B81" s="14" t="str">
        <f>IF(OR(B80="Not applicable",B80="YES"),
   "Not applicable",
   IF(B77="Yes",
      "Unit of analysis errors addressed",
      IF(OR(B78="Yes", B79="Yes"),
         "Unit of analysis errors not addressed",
         "Can't tell")))</f>
        <v>Unit of analysis errors addressed</v>
      </c>
      <c r="C81" s="167"/>
    </row>
    <row r="82" spans="1:3" x14ac:dyDescent="0.3">
      <c r="A82" s="42" t="s">
        <v>515</v>
      </c>
      <c r="B82" s="14" t="str">
        <f>IF(OR(B66="Not applicable", B75="Not applicable"),
   "NOT APPLICABLE",
   IF(OR(B66="Not appropriate table, graph or meta-analysis", B75="Inappropriate weights"),
      "NO",
      IF(AND(B66="Appropriate table, graph or meta-analysis", B75="Appropriate weights", OR(B81="Unit of analysis errors addressed",B81="Not applicable")),
         "YES",
         IF(AND(B66="Appropriate table, graph or meta-analysis", B75="Appropriate weights", OR(B81="Unit of analysis errors not addressed", B81="Can't tell")),
            "PARTIALLY",
            "CAN'T TELL"))))</f>
        <v>YES</v>
      </c>
      <c r="C82" s="14"/>
    </row>
    <row r="83" spans="1:3" x14ac:dyDescent="0.3">
      <c r="A83" s="15" t="s">
        <v>408</v>
      </c>
      <c r="B83" s="21" t="s">
        <v>457</v>
      </c>
      <c r="C83" s="21" t="s">
        <v>458</v>
      </c>
    </row>
    <row r="84" spans="1:3" ht="78" x14ac:dyDescent="0.3">
      <c r="A84" s="78" t="s">
        <v>516</v>
      </c>
      <c r="B84" s="12" t="s">
        <v>430</v>
      </c>
      <c r="C84" s="51" t="s">
        <v>1198</v>
      </c>
    </row>
    <row r="85" spans="1:3" x14ac:dyDescent="0.3">
      <c r="A85" s="78" t="s">
        <v>517</v>
      </c>
      <c r="B85" s="12" t="s">
        <v>430</v>
      </c>
      <c r="C85" t="s">
        <v>1199</v>
      </c>
    </row>
    <row r="86" spans="1:3" x14ac:dyDescent="0.3">
      <c r="A86" s="81" t="s">
        <v>518</v>
      </c>
      <c r="B86" s="14" t="str">
        <f>IF(OR(B84="Not applicable", B85="Not applicable"),
   "NOT APPLICABLE",
   IF(AND(B84="Yes", B85="Yes"),
      "YES",
      IF(OR(B84="Yes", B85="Yes", B84="Partially", B85="Partially"),
         "PARTIALLY",
         "NO")))</f>
        <v>YES</v>
      </c>
      <c r="C86" s="14"/>
    </row>
    <row r="87" spans="1:3" x14ac:dyDescent="0.3">
      <c r="A87" s="29" t="s">
        <v>412</v>
      </c>
      <c r="B87" s="21" t="s">
        <v>457</v>
      </c>
      <c r="C87" s="21" t="s">
        <v>458</v>
      </c>
    </row>
    <row r="88" spans="1:3" x14ac:dyDescent="0.3">
      <c r="A88" s="74" t="s">
        <v>519</v>
      </c>
      <c r="B88" s="12" t="s">
        <v>430</v>
      </c>
      <c r="C88" t="s">
        <v>1200</v>
      </c>
    </row>
    <row r="89" spans="1:3" x14ac:dyDescent="0.3">
      <c r="A89" s="74" t="s">
        <v>520</v>
      </c>
      <c r="B89" s="12" t="s">
        <v>430</v>
      </c>
      <c r="C89" s="12"/>
    </row>
    <row r="90" spans="1:3" x14ac:dyDescent="0.3">
      <c r="A90" s="28" t="s">
        <v>521</v>
      </c>
      <c r="B90" s="12"/>
      <c r="C90" s="12"/>
    </row>
    <row r="91" spans="1:3" x14ac:dyDescent="0.3">
      <c r="A91" s="28" t="s">
        <v>522</v>
      </c>
      <c r="B91" s="12"/>
      <c r="C91" s="12"/>
    </row>
    <row r="92" spans="1:3" x14ac:dyDescent="0.3">
      <c r="A92" s="28" t="s">
        <v>523</v>
      </c>
      <c r="B92" s="12"/>
      <c r="C92" s="12"/>
    </row>
    <row r="93" spans="1:3" x14ac:dyDescent="0.3">
      <c r="A93" s="28" t="s">
        <v>495</v>
      </c>
      <c r="B93" s="12" t="s">
        <v>430</v>
      </c>
      <c r="C93" t="s">
        <v>1201</v>
      </c>
    </row>
    <row r="94" spans="1:3" x14ac:dyDescent="0.3">
      <c r="A94" s="28" t="s">
        <v>524</v>
      </c>
      <c r="B94" s="12"/>
      <c r="C94" s="12"/>
    </row>
    <row r="95" spans="1:3" x14ac:dyDescent="0.3">
      <c r="A95" s="45" t="s">
        <v>525</v>
      </c>
      <c r="B95" s="14" t="str">
        <f>IF(OR(B88="Not applicable", B89="Not applicable"),
   "NOT APPLICABLE",
   IF(AND(B88="Yes", B89="Yes"),
      "YES",
      IF(AND(B88="Yes", B89&lt;&gt;"Yes"),
         "PARTIALLY",
         "NO")))</f>
        <v>YES</v>
      </c>
      <c r="C95" s="14"/>
    </row>
    <row r="96" spans="1:3" x14ac:dyDescent="0.3">
      <c r="A96" s="15" t="s">
        <v>415</v>
      </c>
      <c r="B96" s="21" t="s">
        <v>457</v>
      </c>
      <c r="C96" s="21" t="s">
        <v>458</v>
      </c>
    </row>
    <row r="97" spans="1:3" ht="115.5" customHeight="1" x14ac:dyDescent="0.3">
      <c r="A97" s="30" t="s">
        <v>526</v>
      </c>
      <c r="B97" s="46" t="str">
        <f>IF(AND(B43="YES", B46="YES", B51="YES", B82="YES", B86="YES", B95="YES"),
   "High confidence",
   IF(OR(B43="NO", B51="NO", B82="NO", B86="NO"),
      "Low confidence",
      "Medium confidence"))</f>
        <v>High confidence</v>
      </c>
      <c r="C97" s="51"/>
    </row>
    <row r="98" spans="1:3" x14ac:dyDescent="0.3">
      <c r="A98" s="288" t="s">
        <v>527</v>
      </c>
      <c r="B98" s="288"/>
      <c r="C98" s="288"/>
    </row>
    <row r="99" spans="1:3" x14ac:dyDescent="0.3">
      <c r="A99" s="85" t="s">
        <v>586</v>
      </c>
      <c r="B99" s="32" t="s">
        <v>457</v>
      </c>
      <c r="C99" s="32" t="s">
        <v>458</v>
      </c>
    </row>
    <row r="100" spans="1:3" x14ac:dyDescent="0.3">
      <c r="A100" s="15" t="s">
        <v>418</v>
      </c>
      <c r="B100" s="83"/>
      <c r="C100" s="125"/>
    </row>
    <row r="101" spans="1:3" x14ac:dyDescent="0.3">
      <c r="A101" s="15" t="s">
        <v>419</v>
      </c>
      <c r="B101" s="146"/>
      <c r="C101" s="125"/>
    </row>
    <row r="102" spans="1:3" ht="15.6" customHeight="1" x14ac:dyDescent="0.3">
      <c r="A102" s="85" t="s">
        <v>421</v>
      </c>
      <c r="B102" s="32" t="s">
        <v>457</v>
      </c>
      <c r="C102" s="32" t="s">
        <v>458</v>
      </c>
    </row>
    <row r="103" spans="1:3" ht="31.2" x14ac:dyDescent="0.3">
      <c r="A103" s="82" t="s">
        <v>566</v>
      </c>
      <c r="B103" s="56" t="s">
        <v>443</v>
      </c>
      <c r="C103" s="56"/>
    </row>
    <row r="104" spans="1:3" ht="213.75" customHeight="1" x14ac:dyDescent="0.3">
      <c r="A104" s="290" t="s">
        <v>529</v>
      </c>
      <c r="B104" s="291"/>
      <c r="C104" s="292"/>
    </row>
  </sheetData>
  <mergeCells count="5">
    <mergeCell ref="A4:C4"/>
    <mergeCell ref="A37:C37"/>
    <mergeCell ref="A44:A45"/>
    <mergeCell ref="A98:C98"/>
    <mergeCell ref="A104:C104"/>
  </mergeCells>
  <dataValidations count="1">
    <dataValidation allowBlank="1" showInputMessage="1" showErrorMessage="1" sqref="B36 B34 B43 B75 B81:B82 B86 B95 B97 B29" xr:uid="{89375671-C60E-4875-87B8-4C15CB237E69}"/>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5D3AF244-499E-4EB5-A1A2-81A61AC51B9A}">
          <x14:formula1>
            <xm:f>Codes!$G$2:$G$4</xm:f>
          </x14:formula1>
          <xm:sqref>B101</xm:sqref>
        </x14:dataValidation>
        <x14:dataValidation type="list" allowBlank="1" showInputMessage="1" showErrorMessage="1" xr:uid="{2C91DA3D-FFC3-4C5D-AE78-9BABFE58DFBE}">
          <x14:formula1>
            <xm:f>Codes!$F$2:$F$7</xm:f>
          </x14:formula1>
          <xm:sqref>B100</xm:sqref>
        </x14:dataValidation>
        <x14:dataValidation type="list" allowBlank="1" showInputMessage="1" showErrorMessage="1" xr:uid="{C840DA61-2624-4FE9-B9DA-E60477D900EA}">
          <x14:formula1>
            <xm:f>Codes!$A$2:$A$5</xm:f>
          </x14:formula1>
          <xm:sqref>B22 B14:B18 B7:B10 B26:B27 B39:B40</xm:sqref>
        </x14:dataValidation>
        <x14:dataValidation type="list" allowBlank="1" showInputMessage="1" showErrorMessage="1" xr:uid="{279B9EA2-8C14-4448-8A13-96F1DB76BB79}">
          <x14:formula1>
            <xm:f>Codes!$C$2:$C$5</xm:f>
          </x14:formula1>
          <xm:sqref>B88:B94 B31:B33 B84:B85 B45 B48:B50 B54:B65 B68:B74 B77:B80 B41:B42</xm:sqref>
        </x14:dataValidation>
        <x14:dataValidation type="list" allowBlank="1" showInputMessage="1" showErrorMessage="1" xr:uid="{AEAA61BF-68EA-4BCD-B850-0F115A1EC37F}">
          <x14:formula1>
            <xm:f>Codes!$C$2:$C$6</xm:f>
          </x14:formula1>
          <xm:sqref>B28</xm:sqref>
        </x14:dataValidation>
        <x14:dataValidation type="list" allowBlank="1" showInputMessage="1" showErrorMessage="1" xr:uid="{9596F3CB-9DE1-4433-9FAB-9E09BA34522E}">
          <x14:formula1>
            <xm:f>Codes!$E$2:$E$4</xm:f>
          </x14:formula1>
          <xm:sqref>B103</xm:sqref>
        </x14:dataValidation>
      </x14:dataValidations>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1E5B3-3E88-431B-A5A9-07A09491B9DB}">
  <sheetPr>
    <tabColor rgb="FF92D050"/>
  </sheetPr>
  <dimension ref="A1:C104"/>
  <sheetViews>
    <sheetView zoomScale="90" zoomScaleNormal="90" workbookViewId="0">
      <selection activeCell="C8" sqref="C8"/>
    </sheetView>
  </sheetViews>
  <sheetFormatPr defaultColWidth="11" defaultRowHeight="15.6" x14ac:dyDescent="0.3"/>
  <cols>
    <col min="1" max="1" width="116.8984375" customWidth="1"/>
    <col min="2" max="2" width="27.59765625" customWidth="1"/>
    <col min="3" max="3" width="35.3984375" customWidth="1"/>
  </cols>
  <sheetData>
    <row r="1" spans="1:3" x14ac:dyDescent="0.3">
      <c r="A1" s="3" t="s">
        <v>6</v>
      </c>
      <c r="B1" s="47" t="str">
        <f>Contents!B55</f>
        <v>The effects of hot spots policing on violence: A systematic review and meta-analysis</v>
      </c>
      <c r="C1" s="4"/>
    </row>
    <row r="2" spans="1:3" x14ac:dyDescent="0.3">
      <c r="A2" s="5" t="s">
        <v>531</v>
      </c>
      <c r="B2" s="47" t="str">
        <f>Contents!C55</f>
        <v xml:space="preserve">Turchan, B., Braga, A. (2024). </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68" t="s">
        <v>456</v>
      </c>
      <c r="B6" s="33" t="s">
        <v>457</v>
      </c>
      <c r="C6" s="33" t="s">
        <v>458</v>
      </c>
    </row>
    <row r="7" spans="1:3" x14ac:dyDescent="0.3">
      <c r="A7" s="132" t="s">
        <v>459</v>
      </c>
      <c r="B7" s="12" t="s">
        <v>430</v>
      </c>
      <c r="C7" t="s">
        <v>1202</v>
      </c>
    </row>
    <row r="8" spans="1:3" x14ac:dyDescent="0.3">
      <c r="A8" s="133" t="s">
        <v>361</v>
      </c>
      <c r="B8" s="12" t="s">
        <v>430</v>
      </c>
      <c r="C8" t="s">
        <v>1203</v>
      </c>
    </row>
    <row r="9" spans="1:3" x14ac:dyDescent="0.3">
      <c r="A9" s="133" t="s">
        <v>362</v>
      </c>
      <c r="B9" s="12" t="s">
        <v>430</v>
      </c>
      <c r="C9" t="s">
        <v>1204</v>
      </c>
    </row>
    <row r="10" spans="1:3" x14ac:dyDescent="0.3">
      <c r="A10" s="133" t="s">
        <v>363</v>
      </c>
      <c r="B10" s="12" t="s">
        <v>430</v>
      </c>
      <c r="C10" t="s">
        <v>1205</v>
      </c>
    </row>
    <row r="11" spans="1:3" x14ac:dyDescent="0.3">
      <c r="A11" s="36" t="s">
        <v>461</v>
      </c>
      <c r="B11" s="158" t="str">
        <f>IF(AND(B7="Yes", B8="Yes", B9="Yes", B10="Yes"), "YES",
 IF(AND(B7="No", B8="No", B9="No", B10="No"), "NO",
 "PARTIALLY"))</f>
        <v>YES</v>
      </c>
      <c r="C11" s="92"/>
    </row>
    <row r="12" spans="1:3" x14ac:dyDescent="0.3">
      <c r="A12" s="15" t="s">
        <v>364</v>
      </c>
      <c r="B12" s="159"/>
      <c r="C12" s="16"/>
    </row>
    <row r="13" spans="1:3" x14ac:dyDescent="0.3">
      <c r="A13" s="17" t="s">
        <v>462</v>
      </c>
      <c r="B13" s="160" t="s">
        <v>457</v>
      </c>
      <c r="C13" s="90" t="s">
        <v>458</v>
      </c>
    </row>
    <row r="14" spans="1:3" x14ac:dyDescent="0.3">
      <c r="A14" s="130" t="s">
        <v>463</v>
      </c>
      <c r="B14" s="152" t="s">
        <v>430</v>
      </c>
      <c r="C14" s="51"/>
    </row>
    <row r="15" spans="1:3" x14ac:dyDescent="0.3">
      <c r="A15" s="130" t="s">
        <v>464</v>
      </c>
      <c r="B15" s="152" t="s">
        <v>430</v>
      </c>
      <c r="C15" s="12" t="s">
        <v>1206</v>
      </c>
    </row>
    <row r="16" spans="1:3" ht="39.6" x14ac:dyDescent="0.3">
      <c r="A16" s="131" t="s">
        <v>465</v>
      </c>
      <c r="B16" s="152" t="s">
        <v>430</v>
      </c>
      <c r="C16" s="174" t="s">
        <v>1207</v>
      </c>
    </row>
    <row r="17" spans="1:3" x14ac:dyDescent="0.3">
      <c r="A17" s="130" t="s">
        <v>466</v>
      </c>
      <c r="B17" s="152" t="s">
        <v>435</v>
      </c>
      <c r="C17" s="12" t="s">
        <v>1208</v>
      </c>
    </row>
    <row r="18" spans="1:3" x14ac:dyDescent="0.3">
      <c r="A18" s="130" t="s">
        <v>467</v>
      </c>
      <c r="B18" s="152" t="s">
        <v>430</v>
      </c>
      <c r="C18" s="12">
        <v>146</v>
      </c>
    </row>
    <row r="19" spans="1:3" x14ac:dyDescent="0.3">
      <c r="A19" s="36" t="s">
        <v>468</v>
      </c>
      <c r="B19" s="158" t="str">
        <f>IF(AND(B14="Yes", B15="Yes", B16="Yes", B17="Yes", B18="Yes"), "YES",
 IF(AND(B16="Yes", B17="Yes"), "PARTIALLY",
 "NO"))</f>
        <v>NO</v>
      </c>
      <c r="C19" s="92"/>
    </row>
    <row r="20" spans="1:3" x14ac:dyDescent="0.3">
      <c r="A20" s="15" t="s">
        <v>371</v>
      </c>
      <c r="B20" s="159"/>
      <c r="C20" s="16"/>
    </row>
    <row r="21" spans="1:3" x14ac:dyDescent="0.3">
      <c r="A21" s="17" t="s">
        <v>469</v>
      </c>
      <c r="B21" s="161" t="s">
        <v>457</v>
      </c>
      <c r="C21" s="33" t="s">
        <v>458</v>
      </c>
    </row>
    <row r="22" spans="1:3" x14ac:dyDescent="0.3">
      <c r="A22" s="13" t="str">
        <f>A21</f>
        <v>Is the search period comprehensive enough that relevant literature is unlikely to be omitted?</v>
      </c>
      <c r="B22" s="152"/>
      <c r="C22" s="111"/>
    </row>
    <row r="23" spans="1:3" x14ac:dyDescent="0.3">
      <c r="A23" s="36" t="s">
        <v>470</v>
      </c>
      <c r="B23" s="162" t="str">
        <f>IF(AND(B22="Yes"), "YES",
 IF(AND(B22="Can't tell"), "CAN'T TELL",
 "NO"))</f>
        <v>NO</v>
      </c>
      <c r="C23" s="14"/>
    </row>
    <row r="24" spans="1:3" x14ac:dyDescent="0.3">
      <c r="A24" s="15" t="s">
        <v>374</v>
      </c>
      <c r="B24" s="159"/>
      <c r="C24" s="16"/>
    </row>
    <row r="25" spans="1:3" x14ac:dyDescent="0.3">
      <c r="A25" s="20" t="s">
        <v>456</v>
      </c>
      <c r="B25" s="90"/>
      <c r="C25" s="163"/>
    </row>
    <row r="26" spans="1:3" x14ac:dyDescent="0.3">
      <c r="A26" s="132" t="s">
        <v>471</v>
      </c>
      <c r="B26" s="111"/>
      <c r="C26" s="12"/>
    </row>
    <row r="27" spans="1:3" x14ac:dyDescent="0.3">
      <c r="A27" s="133" t="s">
        <v>377</v>
      </c>
      <c r="B27" s="111"/>
      <c r="C27" s="157"/>
    </row>
    <row r="28" spans="1:3" x14ac:dyDescent="0.3">
      <c r="A28" s="133" t="s">
        <v>378</v>
      </c>
      <c r="B28" s="169"/>
      <c r="C28" s="124"/>
    </row>
    <row r="29" spans="1:3" x14ac:dyDescent="0.3">
      <c r="A29" s="134" t="s">
        <v>472</v>
      </c>
      <c r="B29" s="154" t="str">
        <f>IF(
    AND(TRIM(B26)="Yes", TRIM(B27)="Yes"),
    IF(
        OR(
            TRIM(B28)="Yes",
            TRIM(B28)="Not Applicable"
        ),
        "YES",
        IF(TRIM(B28)="", "PARTIALLY", "NO")
    ),
    IF(
        OR(
            AND(TRIM(B26)="Yes", TRIM(B27)="Partially"),
            AND(TRIM(B26)="Partially", TRIM(B27)="Yes")
        ),
        "PARTIALLY",
        "NO"
    )
)</f>
        <v>NO</v>
      </c>
      <c r="C29" s="154"/>
    </row>
    <row r="30" spans="1:3" x14ac:dyDescent="0.3">
      <c r="A30" s="15" t="s">
        <v>379</v>
      </c>
      <c r="B30" s="164" t="s">
        <v>457</v>
      </c>
      <c r="C30" s="164" t="s">
        <v>458</v>
      </c>
    </row>
    <row r="31" spans="1:3" x14ac:dyDescent="0.3">
      <c r="A31" s="75" t="s">
        <v>473</v>
      </c>
      <c r="B31" s="111"/>
    </row>
    <row r="32" spans="1:3" x14ac:dyDescent="0.3">
      <c r="A32" s="38" t="s">
        <v>382</v>
      </c>
      <c r="B32" s="111"/>
    </row>
    <row r="33" spans="1:3" ht="39.6" x14ac:dyDescent="0.3">
      <c r="A33" s="22" t="s">
        <v>474</v>
      </c>
      <c r="B33" s="111"/>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93"/>
    </row>
    <row r="38" spans="1:3" x14ac:dyDescent="0.3">
      <c r="A38" s="15" t="s">
        <v>389</v>
      </c>
      <c r="B38" s="170" t="s">
        <v>457</v>
      </c>
      <c r="C38" s="21" t="s">
        <v>458</v>
      </c>
    </row>
    <row r="39" spans="1:3" x14ac:dyDescent="0.3">
      <c r="A39" s="132" t="s">
        <v>478</v>
      </c>
      <c r="B39" s="152" t="s">
        <v>430</v>
      </c>
      <c r="C39" s="12" t="s">
        <v>1187</v>
      </c>
    </row>
    <row r="40" spans="1:3" x14ac:dyDescent="0.3">
      <c r="A40" s="132" t="s">
        <v>479</v>
      </c>
      <c r="B40" s="152"/>
      <c r="C40" s="12"/>
    </row>
    <row r="41" spans="1:3" x14ac:dyDescent="0.3">
      <c r="A41" s="132" t="s">
        <v>480</v>
      </c>
      <c r="B41" s="152"/>
      <c r="C41" s="12"/>
    </row>
    <row r="42" spans="1:3" x14ac:dyDescent="0.3">
      <c r="A42" s="132" t="s">
        <v>481</v>
      </c>
      <c r="B42" s="152"/>
      <c r="C42" s="12"/>
    </row>
    <row r="43" spans="1:3" x14ac:dyDescent="0.3">
      <c r="A43" s="76" t="s">
        <v>482</v>
      </c>
      <c r="B43" s="92" t="str">
        <f>IF(OR(B39="Not applicable", B40="Not applicable", B41="Not applicable", B42="Not applicable"), "NOT APPLICABLE",
 IF(AND(B39="Yes", B40="Yes", B41="Yes", B42="Yes"), "YES",
  IF(AND(B39="Yes", B42="Yes"), "PARTIALLY",
   "NO")))</f>
        <v>NO</v>
      </c>
      <c r="C43" s="92"/>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166" t="s">
        <v>457</v>
      </c>
      <c r="C47" s="166" t="s">
        <v>458</v>
      </c>
    </row>
    <row r="48" spans="1:3" ht="26.4" x14ac:dyDescent="0.3">
      <c r="A48" s="171" t="s">
        <v>484</v>
      </c>
      <c r="B48" s="54"/>
      <c r="C48" s="12"/>
    </row>
    <row r="49" spans="1:3" ht="26.4" x14ac:dyDescent="0.3">
      <c r="A49" s="172" t="s">
        <v>485</v>
      </c>
      <c r="B49" s="12"/>
      <c r="C49" s="12"/>
    </row>
    <row r="50" spans="1:3" x14ac:dyDescent="0.3">
      <c r="A50" s="172" t="s">
        <v>486</v>
      </c>
      <c r="B50" s="12"/>
      <c r="C50" s="51"/>
    </row>
    <row r="51" spans="1:3" x14ac:dyDescent="0.3">
      <c r="A51" s="36" t="s">
        <v>487</v>
      </c>
      <c r="B51" s="127" t="str">
        <f>IF(AND(B48="Not applicable", B49="Not applicable", B50="Not applicable"),
   "NOT APPLICABLE",
   IF(AND(B48="Yes", B49="Yes", OR(B50="Yes", B50="Not applicable")),
      "YES",
      IF(B48="Yes",
         "PARTIALLY",
         "NO")))</f>
        <v>NO</v>
      </c>
      <c r="C51" s="92"/>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x14ac:dyDescent="0.3">
      <c r="A65" s="147" t="s">
        <v>924</v>
      </c>
      <c r="B65" s="12"/>
      <c r="C65" s="12"/>
    </row>
    <row r="66" spans="1:3" ht="61.5" customHeight="1" x14ac:dyDescent="0.3">
      <c r="A66" s="36" t="s">
        <v>500</v>
      </c>
      <c r="B66" s="34" t="str">
        <f>IF(B64="Yes",
    "Not applicable",
    IF(B65="Yes",
        "Not appropriate table, graph or meta-analysis",
        "Appropriate table, graph or meta-analysis"))</f>
        <v>Appropriate table, graph or meta-analysis</v>
      </c>
      <c r="C66" s="14"/>
    </row>
    <row r="67" spans="1:3" x14ac:dyDescent="0.3">
      <c r="A67" s="80" t="s">
        <v>501</v>
      </c>
      <c r="B67" s="31" t="s">
        <v>457</v>
      </c>
      <c r="C67" s="31" t="s">
        <v>458</v>
      </c>
    </row>
    <row r="68" spans="1:3" x14ac:dyDescent="0.3">
      <c r="A68" s="28" t="s">
        <v>502</v>
      </c>
      <c r="B68" s="12"/>
      <c r="C68" s="12"/>
    </row>
    <row r="69" spans="1:3" x14ac:dyDescent="0.3">
      <c r="A69" s="28" t="s">
        <v>503</v>
      </c>
      <c r="B69" s="12"/>
      <c r="C69" s="12"/>
    </row>
    <row r="70" spans="1:3" x14ac:dyDescent="0.3">
      <c r="A70" s="28" t="s">
        <v>504</v>
      </c>
      <c r="B70" s="12"/>
    </row>
    <row r="71" spans="1:3" x14ac:dyDescent="0.3">
      <c r="A71" s="28" t="s">
        <v>505</v>
      </c>
      <c r="B71" s="12"/>
      <c r="C71" s="12"/>
    </row>
    <row r="72" spans="1:3" x14ac:dyDescent="0.3">
      <c r="A72" s="28" t="s">
        <v>506</v>
      </c>
      <c r="B72" s="12"/>
      <c r="C72" s="12"/>
    </row>
    <row r="73" spans="1:3" x14ac:dyDescent="0.3">
      <c r="A73" s="28" t="s">
        <v>499</v>
      </c>
      <c r="B73" s="12"/>
      <c r="C73" s="12"/>
    </row>
    <row r="74" spans="1:3" x14ac:dyDescent="0.3">
      <c r="A74" s="28" t="s">
        <v>925</v>
      </c>
      <c r="B74" s="12"/>
      <c r="C74" s="12"/>
    </row>
    <row r="75" spans="1:3" x14ac:dyDescent="0.3">
      <c r="A75" s="36" t="s">
        <v>508</v>
      </c>
      <c r="B75" s="34" t="str">
        <f>IF(B73="Yes",
   "Not applicable",
   IF(B74="Yes",
      "Inappropriate weights",
      IF(OR(B68="Yes",B69="Yes", B70="Yes", B71="Yes"),
         "Appropriate weights",
         "Can't tell")))</f>
        <v>Can't tell</v>
      </c>
      <c r="C75" s="14"/>
    </row>
    <row r="76" spans="1:3" x14ac:dyDescent="0.3">
      <c r="A76" s="80" t="s">
        <v>509</v>
      </c>
      <c r="B76" s="31" t="s">
        <v>457</v>
      </c>
      <c r="C76" s="31" t="s">
        <v>458</v>
      </c>
    </row>
    <row r="77" spans="1:3" x14ac:dyDescent="0.3">
      <c r="A77" s="28" t="s">
        <v>510</v>
      </c>
      <c r="B77" s="12"/>
    </row>
    <row r="78" spans="1:3" x14ac:dyDescent="0.3">
      <c r="A78" s="28" t="s">
        <v>511</v>
      </c>
      <c r="B78" s="12"/>
    </row>
    <row r="79" spans="1:3" x14ac:dyDescent="0.3">
      <c r="A79" s="28" t="s">
        <v>512</v>
      </c>
      <c r="B79" s="12"/>
      <c r="C79" s="12"/>
    </row>
    <row r="80" spans="1:3" x14ac:dyDescent="0.3">
      <c r="A80" s="28" t="s">
        <v>513</v>
      </c>
      <c r="B80" s="111"/>
      <c r="C80" s="111"/>
    </row>
    <row r="81" spans="1:3" x14ac:dyDescent="0.3">
      <c r="A81" s="43" t="s">
        <v>514</v>
      </c>
      <c r="B81" s="14" t="str">
        <f>IF(OR(B80="Not applicable",B80="YES"),
   "Not applicable",
   IF(B77="Yes",
      "Unit of analysis errors addressed",
      IF(OR(B78="Yes", B79="Yes"),
         "Unit of analysis errors not addressed",
         "Can't tell")))</f>
        <v>Can't tell</v>
      </c>
      <c r="C81" s="167"/>
    </row>
    <row r="82" spans="1:3" x14ac:dyDescent="0.3">
      <c r="A82" s="42" t="s">
        <v>515</v>
      </c>
      <c r="B82" s="14" t="str">
        <f>IF(OR(B66="Not applicable", B75="Not applicable"),
   "NOT APPLICABLE",
   IF(OR(B66="Not appropriate table, graph or meta-analysis", B75="Inappropriate weights"),
      "NO",
      IF(AND(B66="Appropriate table, graph or meta-analysis", B75="Appropriate weights", OR(B81="Unit of analysis errors addressed",B81="Not applicable")),
         "YES",
         IF(AND(B66="Appropriate table, graph or meta-analysis", B75="Appropriate weights", OR(B81="Unit of analysis errors not addressed", B81="Can't tell")),
            "PARTIALLY",
            "CAN'T TELL"))))</f>
        <v>CAN'T TELL</v>
      </c>
      <c r="C82" s="14"/>
    </row>
    <row r="83" spans="1:3" x14ac:dyDescent="0.3">
      <c r="A83" s="15" t="s">
        <v>408</v>
      </c>
      <c r="B83" s="21" t="s">
        <v>457</v>
      </c>
      <c r="C83" s="21" t="s">
        <v>458</v>
      </c>
    </row>
    <row r="84" spans="1:3" ht="26.4" x14ac:dyDescent="0.3">
      <c r="A84" s="78" t="s">
        <v>516</v>
      </c>
      <c r="B84" s="12"/>
      <c r="C84" s="51"/>
    </row>
    <row r="85" spans="1:3" x14ac:dyDescent="0.3">
      <c r="A85" s="78" t="s">
        <v>517</v>
      </c>
      <c r="B85" s="12"/>
    </row>
    <row r="86" spans="1:3" x14ac:dyDescent="0.3">
      <c r="A86" s="81" t="s">
        <v>518</v>
      </c>
      <c r="B86" s="14" t="str">
        <f>IF(OR(B84="Not applicable", B85="Not applicable"),
   "NOT APPLICABLE",
   IF(AND(B84="Yes", B85="Yes"),
      "YES",
      IF(OR(B84="Yes", B85="Yes", B84="Partially", B85="Partially"),
         "PARTIALLY",
         "NO")))</f>
        <v>NO</v>
      </c>
      <c r="C86" s="14"/>
    </row>
    <row r="87" spans="1:3" x14ac:dyDescent="0.3">
      <c r="A87" s="29" t="s">
        <v>412</v>
      </c>
      <c r="B87" s="21" t="s">
        <v>457</v>
      </c>
      <c r="C87" s="21" t="s">
        <v>458</v>
      </c>
    </row>
    <row r="88" spans="1:3" x14ac:dyDescent="0.3">
      <c r="A88" s="74" t="s">
        <v>519</v>
      </c>
      <c r="B88" s="12"/>
    </row>
    <row r="89" spans="1:3" x14ac:dyDescent="0.3">
      <c r="A89" s="74" t="s">
        <v>520</v>
      </c>
      <c r="B89" s="12"/>
      <c r="C89" s="12"/>
    </row>
    <row r="90" spans="1:3" x14ac:dyDescent="0.3">
      <c r="A90" s="28" t="s">
        <v>521</v>
      </c>
      <c r="B90" s="12"/>
      <c r="C90" s="12"/>
    </row>
    <row r="91" spans="1:3" x14ac:dyDescent="0.3">
      <c r="A91" s="28" t="s">
        <v>522</v>
      </c>
      <c r="B91" s="12"/>
      <c r="C91" s="12"/>
    </row>
    <row r="92" spans="1:3" x14ac:dyDescent="0.3">
      <c r="A92" s="28" t="s">
        <v>523</v>
      </c>
      <c r="B92" s="12"/>
      <c r="C92" s="12"/>
    </row>
    <row r="93" spans="1:3" x14ac:dyDescent="0.3">
      <c r="A93" s="28" t="s">
        <v>495</v>
      </c>
      <c r="B93" s="12"/>
    </row>
    <row r="94" spans="1:3" x14ac:dyDescent="0.3">
      <c r="A94" s="28" t="s">
        <v>524</v>
      </c>
      <c r="B94" s="12"/>
      <c r="C94" s="12"/>
    </row>
    <row r="95" spans="1:3" x14ac:dyDescent="0.3">
      <c r="A95" s="45" t="s">
        <v>525</v>
      </c>
      <c r="B95" s="14" t="str">
        <f>IF(OR(B88="Not applicable", B89="Not applicable"),
   "NOT APPLICABLE",
   IF(AND(B88="Yes", B89="Yes"),
      "YES",
      IF(AND(B88="Yes", B89&lt;&gt;"Yes"),
         "PARTIALLY",
         "NO")))</f>
        <v>NO</v>
      </c>
      <c r="C95" s="14"/>
    </row>
    <row r="96" spans="1:3" x14ac:dyDescent="0.3">
      <c r="A96" s="15" t="s">
        <v>415</v>
      </c>
      <c r="B96" s="21" t="s">
        <v>457</v>
      </c>
      <c r="C96" s="21" t="s">
        <v>458</v>
      </c>
    </row>
    <row r="97" spans="1:3" ht="115.5" customHeight="1" x14ac:dyDescent="0.3">
      <c r="A97" s="30" t="s">
        <v>526</v>
      </c>
      <c r="B97" s="46" t="str">
        <f>IF(AND(B43="YES", B46="YES", B51="YES", B82="YES", B86="YES", B95="YES"),
   "High confidence",
   IF(OR(B43="NO", B51="NO", B82="NO", B86="NO"),
      "Low confidence",
      "Medium confidence"))</f>
        <v>Low confidence</v>
      </c>
      <c r="C97" s="51"/>
    </row>
    <row r="98" spans="1:3" x14ac:dyDescent="0.3">
      <c r="A98" s="288" t="s">
        <v>527</v>
      </c>
      <c r="B98" s="288"/>
      <c r="C98" s="288"/>
    </row>
    <row r="99" spans="1:3" x14ac:dyDescent="0.3">
      <c r="A99" s="85" t="s">
        <v>586</v>
      </c>
      <c r="B99" s="32" t="s">
        <v>457</v>
      </c>
      <c r="C99" s="32" t="s">
        <v>458</v>
      </c>
    </row>
    <row r="100" spans="1:3" x14ac:dyDescent="0.3">
      <c r="A100" s="15" t="s">
        <v>418</v>
      </c>
      <c r="B100" s="83"/>
      <c r="C100" s="125"/>
    </row>
    <row r="101" spans="1:3" x14ac:dyDescent="0.3">
      <c r="A101" s="15" t="s">
        <v>419</v>
      </c>
      <c r="B101" s="146"/>
      <c r="C101" s="125"/>
    </row>
    <row r="102" spans="1:3" ht="15.6" customHeight="1" x14ac:dyDescent="0.3">
      <c r="A102" s="85" t="s">
        <v>421</v>
      </c>
      <c r="B102" s="32" t="s">
        <v>457</v>
      </c>
      <c r="C102" s="32" t="s">
        <v>458</v>
      </c>
    </row>
    <row r="103" spans="1:3" ht="31.2" x14ac:dyDescent="0.3">
      <c r="A103" s="82" t="s">
        <v>566</v>
      </c>
      <c r="B103" s="56" t="s">
        <v>432</v>
      </c>
      <c r="C103" s="56"/>
    </row>
    <row r="104" spans="1:3" ht="213.75" customHeight="1" x14ac:dyDescent="0.3">
      <c r="A104" s="290" t="s">
        <v>529</v>
      </c>
      <c r="B104" s="291"/>
      <c r="C104" s="292"/>
    </row>
  </sheetData>
  <mergeCells count="5">
    <mergeCell ref="A4:C4"/>
    <mergeCell ref="A37:C37"/>
    <mergeCell ref="A44:A45"/>
    <mergeCell ref="A98:C98"/>
    <mergeCell ref="A104:C104"/>
  </mergeCells>
  <dataValidations count="1">
    <dataValidation allowBlank="1" showInputMessage="1" showErrorMessage="1" sqref="B36 B34 B43 B75 B81:B82 B86 B95 B97 B29" xr:uid="{BB433904-D212-4006-BB9A-AB004EBEEFA0}"/>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667B1E28-C4D0-4A5C-85CD-EDCE7AE1757E}">
          <x14:formula1>
            <xm:f>Codes!$E$2:$E$4</xm:f>
          </x14:formula1>
          <xm:sqref>B103</xm:sqref>
        </x14:dataValidation>
        <x14:dataValidation type="list" allowBlank="1" showInputMessage="1" showErrorMessage="1" xr:uid="{80D9090A-1CAD-4676-AB4C-FFDA176AEC88}">
          <x14:formula1>
            <xm:f>Codes!$C$2:$C$6</xm:f>
          </x14:formula1>
          <xm:sqref>B28</xm:sqref>
        </x14:dataValidation>
        <x14:dataValidation type="list" allowBlank="1" showInputMessage="1" showErrorMessage="1" xr:uid="{DC9DE89D-EEEA-4D70-8501-1F354C00059C}">
          <x14:formula1>
            <xm:f>Codes!$C$2:$C$5</xm:f>
          </x14:formula1>
          <xm:sqref>B88:B94 B31:B33 B84:B85 B45 B48:B50 B54:B65 B68:B74 B77:B80 B41:B42</xm:sqref>
        </x14:dataValidation>
        <x14:dataValidation type="list" allowBlank="1" showInputMessage="1" showErrorMessage="1" xr:uid="{180AA3EF-07E7-403A-BB4C-117A83E80909}">
          <x14:formula1>
            <xm:f>Codes!$A$2:$A$5</xm:f>
          </x14:formula1>
          <xm:sqref>B22 B14:B18 B7:B10 B26:B27 B39:B40</xm:sqref>
        </x14:dataValidation>
        <x14:dataValidation type="list" allowBlank="1" showInputMessage="1" showErrorMessage="1" xr:uid="{E8EB1D3F-83C1-46E9-9A3C-D9DED583F741}">
          <x14:formula1>
            <xm:f>Codes!$F$2:$F$7</xm:f>
          </x14:formula1>
          <xm:sqref>B100</xm:sqref>
        </x14:dataValidation>
        <x14:dataValidation type="list" allowBlank="1" showInputMessage="1" showErrorMessage="1" xr:uid="{C04FAEAB-D720-4778-9534-BCB92C5BDD3D}">
          <x14:formula1>
            <xm:f>Codes!$G$2:$G$4</xm:f>
          </x14:formula1>
          <xm:sqref>B101</xm:sqref>
        </x14:dataValidation>
      </x14:dataValidations>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82197-77DF-4721-9B1C-C7E1884AA1E7}">
  <sheetPr>
    <tabColor rgb="FF92D050"/>
  </sheetPr>
  <dimension ref="A1:C104"/>
  <sheetViews>
    <sheetView topLeftCell="A12" zoomScale="90" zoomScaleNormal="90" workbookViewId="0">
      <selection activeCell="C17" sqref="C17"/>
    </sheetView>
  </sheetViews>
  <sheetFormatPr defaultColWidth="11" defaultRowHeight="15.6" x14ac:dyDescent="0.3"/>
  <cols>
    <col min="1" max="1" width="116.8984375" customWidth="1"/>
    <col min="2" max="2" width="27.59765625" customWidth="1"/>
    <col min="3" max="3" width="35.3984375" customWidth="1"/>
  </cols>
  <sheetData>
    <row r="1" spans="1:3" x14ac:dyDescent="0.3">
      <c r="A1" s="3" t="s">
        <v>6</v>
      </c>
      <c r="B1" s="47" t="str">
        <f>Contents!B54</f>
        <v>Police crackdowns: initial and residual deterrence.</v>
      </c>
      <c r="C1" s="4"/>
    </row>
    <row r="2" spans="1:3" x14ac:dyDescent="0.3">
      <c r="A2" s="5" t="s">
        <v>531</v>
      </c>
      <c r="B2" s="47" t="str">
        <f>Contents!C54</f>
        <v>Sherman, L. W. (1990).</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68" t="s">
        <v>456</v>
      </c>
      <c r="B6" s="90" t="s">
        <v>457</v>
      </c>
      <c r="C6" s="90" t="s">
        <v>458</v>
      </c>
    </row>
    <row r="7" spans="1:3" x14ac:dyDescent="0.3">
      <c r="A7" s="132" t="s">
        <v>459</v>
      </c>
      <c r="B7" s="12" t="s">
        <v>430</v>
      </c>
      <c r="C7" s="12" t="s">
        <v>1209</v>
      </c>
    </row>
    <row r="8" spans="1:3" x14ac:dyDescent="0.3">
      <c r="A8" s="133" t="s">
        <v>361</v>
      </c>
      <c r="B8" s="12" t="s">
        <v>430</v>
      </c>
      <c r="C8" s="12" t="s">
        <v>1210</v>
      </c>
    </row>
    <row r="9" spans="1:3" x14ac:dyDescent="0.3">
      <c r="A9" s="133" t="s">
        <v>362</v>
      </c>
      <c r="B9" s="12" t="s">
        <v>430</v>
      </c>
      <c r="C9" s="12" t="s">
        <v>1211</v>
      </c>
    </row>
    <row r="10" spans="1:3" x14ac:dyDescent="0.3">
      <c r="A10" s="133" t="s">
        <v>363</v>
      </c>
      <c r="B10" s="12" t="s">
        <v>435</v>
      </c>
      <c r="C10" s="12" t="s">
        <v>1212</v>
      </c>
    </row>
    <row r="11" spans="1:3" x14ac:dyDescent="0.3">
      <c r="A11" s="36" t="s">
        <v>461</v>
      </c>
      <c r="B11" s="158" t="str">
        <f>IF(AND(B7="Yes", B8="Yes", B9="Yes", B10="Yes"), "YES",
 IF(AND(B7="No", B8="No", B9="No", B10="No"), "NO",
 "PARTIALLY"))</f>
        <v>PARTIALLY</v>
      </c>
      <c r="C11" s="92"/>
    </row>
    <row r="12" spans="1:3" x14ac:dyDescent="0.3">
      <c r="A12" s="15" t="s">
        <v>364</v>
      </c>
      <c r="B12" s="159"/>
      <c r="C12" s="16"/>
    </row>
    <row r="13" spans="1:3" x14ac:dyDescent="0.3">
      <c r="A13" s="17" t="s">
        <v>462</v>
      </c>
      <c r="B13" s="160" t="s">
        <v>457</v>
      </c>
      <c r="C13" s="90" t="s">
        <v>458</v>
      </c>
    </row>
    <row r="14" spans="1:3" x14ac:dyDescent="0.3">
      <c r="A14" s="130" t="s">
        <v>463</v>
      </c>
      <c r="B14" s="111" t="s">
        <v>441</v>
      </c>
      <c r="C14" s="51"/>
    </row>
    <row r="15" spans="1:3" x14ac:dyDescent="0.3">
      <c r="A15" s="130" t="s">
        <v>464</v>
      </c>
      <c r="B15" s="111" t="s">
        <v>435</v>
      </c>
      <c r="C15" s="12" t="s">
        <v>1213</v>
      </c>
    </row>
    <row r="16" spans="1:3" ht="39.6" x14ac:dyDescent="0.3">
      <c r="A16" s="131" t="s">
        <v>465</v>
      </c>
      <c r="B16" s="111" t="s">
        <v>435</v>
      </c>
      <c r="C16" s="12" t="s">
        <v>1214</v>
      </c>
    </row>
    <row r="17" spans="1:3" x14ac:dyDescent="0.3">
      <c r="A17" s="130" t="s">
        <v>466</v>
      </c>
      <c r="B17" s="111" t="s">
        <v>441</v>
      </c>
      <c r="C17" s="12"/>
    </row>
    <row r="18" spans="1:3" x14ac:dyDescent="0.3">
      <c r="A18" s="130" t="s">
        <v>467</v>
      </c>
      <c r="B18" s="111" t="s">
        <v>430</v>
      </c>
      <c r="C18" s="12"/>
    </row>
    <row r="19" spans="1:3" x14ac:dyDescent="0.3">
      <c r="A19" s="36" t="s">
        <v>468</v>
      </c>
      <c r="B19" s="158" t="str">
        <f>IF(AND(B14="Yes", B15="Yes", B16="Yes", B17="Yes", B18="Yes"), "YES",
 IF(AND(B16="Yes", B17="Yes"), "PARTIALLY",
 "NO"))</f>
        <v>NO</v>
      </c>
      <c r="C19" s="92"/>
    </row>
    <row r="20" spans="1:3" x14ac:dyDescent="0.3">
      <c r="A20" s="15" t="s">
        <v>371</v>
      </c>
      <c r="B20" s="159"/>
      <c r="C20" s="16"/>
    </row>
    <row r="21" spans="1:3" x14ac:dyDescent="0.3">
      <c r="A21" s="17" t="s">
        <v>469</v>
      </c>
      <c r="B21" s="161" t="s">
        <v>457</v>
      </c>
      <c r="C21" s="33" t="s">
        <v>458</v>
      </c>
    </row>
    <row r="22" spans="1:3" x14ac:dyDescent="0.3">
      <c r="A22" s="13" t="str">
        <f>A21</f>
        <v>Is the search period comprehensive enough that relevant literature is unlikely to be omitted?</v>
      </c>
      <c r="B22" s="152"/>
      <c r="C22" s="111"/>
    </row>
    <row r="23" spans="1:3" x14ac:dyDescent="0.3">
      <c r="A23" s="36" t="s">
        <v>470</v>
      </c>
      <c r="B23" s="162" t="str">
        <f>IF(AND(B22="Yes"), "YES",
 IF(AND(B22="Can't tell"), "CAN'T TELL",
 "NO"))</f>
        <v>NO</v>
      </c>
      <c r="C23" s="14"/>
    </row>
    <row r="24" spans="1:3" x14ac:dyDescent="0.3">
      <c r="A24" s="15" t="s">
        <v>374</v>
      </c>
      <c r="B24" s="159"/>
      <c r="C24" s="16"/>
    </row>
    <row r="25" spans="1:3" x14ac:dyDescent="0.3">
      <c r="A25" s="20" t="s">
        <v>456</v>
      </c>
      <c r="B25" s="90"/>
      <c r="C25" s="163"/>
    </row>
    <row r="26" spans="1:3" x14ac:dyDescent="0.3">
      <c r="A26" s="132" t="s">
        <v>471</v>
      </c>
      <c r="B26" s="111"/>
      <c r="C26" s="12"/>
    </row>
    <row r="27" spans="1:3" x14ac:dyDescent="0.3">
      <c r="A27" s="133" t="s">
        <v>377</v>
      </c>
      <c r="B27" s="111"/>
      <c r="C27" s="157"/>
    </row>
    <row r="28" spans="1:3" x14ac:dyDescent="0.3">
      <c r="A28" s="133" t="s">
        <v>378</v>
      </c>
      <c r="B28" s="169"/>
      <c r="C28" s="124"/>
    </row>
    <row r="29" spans="1:3" x14ac:dyDescent="0.3">
      <c r="A29" s="134" t="s">
        <v>472</v>
      </c>
      <c r="B29" s="154" t="str">
        <f>IF(
    AND(TRIM(B26)="Yes", TRIM(B27)="Yes"),
    IF(
        OR(
            TRIM(B28)="Yes",
            TRIM(B28)="Not Applicable"
        ),
        "YES",
        IF(TRIM(B28)="", "PARTIALLY", "NO")
    ),
    IF(
        OR(
            AND(TRIM(B26)="Yes", TRIM(B27)="Partially"),
            AND(TRIM(B26)="Partially", TRIM(B27)="Yes")
        ),
        "PARTIALLY",
        "NO"
    )
)</f>
        <v>NO</v>
      </c>
      <c r="C29" s="154"/>
    </row>
    <row r="30" spans="1:3" x14ac:dyDescent="0.3">
      <c r="A30" s="15" t="s">
        <v>379</v>
      </c>
      <c r="B30" s="164" t="s">
        <v>457</v>
      </c>
      <c r="C30" s="164" t="s">
        <v>458</v>
      </c>
    </row>
    <row r="31" spans="1:3" x14ac:dyDescent="0.3">
      <c r="A31" s="75" t="s">
        <v>473</v>
      </c>
      <c r="B31" s="111"/>
    </row>
    <row r="32" spans="1:3" x14ac:dyDescent="0.3">
      <c r="A32" s="38" t="s">
        <v>382</v>
      </c>
      <c r="B32" s="111"/>
    </row>
    <row r="33" spans="1:3" ht="39.6" x14ac:dyDescent="0.3">
      <c r="A33" s="22" t="s">
        <v>474</v>
      </c>
      <c r="B33" s="111"/>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93"/>
    </row>
    <row r="38" spans="1:3" x14ac:dyDescent="0.3">
      <c r="A38" s="15" t="s">
        <v>389</v>
      </c>
      <c r="B38" s="170" t="s">
        <v>457</v>
      </c>
      <c r="C38" s="21" t="s">
        <v>458</v>
      </c>
    </row>
    <row r="39" spans="1:3" x14ac:dyDescent="0.3">
      <c r="A39" s="132" t="s">
        <v>478</v>
      </c>
      <c r="B39" s="152" t="s">
        <v>430</v>
      </c>
      <c r="C39" s="12" t="s">
        <v>1187</v>
      </c>
    </row>
    <row r="40" spans="1:3" x14ac:dyDescent="0.3">
      <c r="A40" s="132" t="s">
        <v>479</v>
      </c>
      <c r="B40" s="152"/>
      <c r="C40" s="12"/>
    </row>
    <row r="41" spans="1:3" x14ac:dyDescent="0.3">
      <c r="A41" s="132" t="s">
        <v>480</v>
      </c>
      <c r="B41" s="152"/>
      <c r="C41" s="12"/>
    </row>
    <row r="42" spans="1:3" x14ac:dyDescent="0.3">
      <c r="A42" s="132" t="s">
        <v>481</v>
      </c>
      <c r="B42" s="152"/>
      <c r="C42" s="12"/>
    </row>
    <row r="43" spans="1:3" x14ac:dyDescent="0.3">
      <c r="A43" s="76" t="s">
        <v>482</v>
      </c>
      <c r="B43" s="92" t="str">
        <f>IF(OR(B39="Not applicable", B40="Not applicable", B41="Not applicable", B42="Not applicable"), "NOT APPLICABLE",
 IF(AND(B39="Yes", B40="Yes", B41="Yes", B42="Yes"), "YES",
  IF(AND(B39="Yes", B42="Yes"), "PARTIALLY",
   "NO")))</f>
        <v>NO</v>
      </c>
      <c r="C43" s="92"/>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166" t="s">
        <v>457</v>
      </c>
      <c r="C47" s="166" t="s">
        <v>458</v>
      </c>
    </row>
    <row r="48" spans="1:3" ht="26.4" x14ac:dyDescent="0.3">
      <c r="A48" s="171" t="s">
        <v>484</v>
      </c>
      <c r="B48" s="54"/>
      <c r="C48" s="12"/>
    </row>
    <row r="49" spans="1:3" ht="26.4" x14ac:dyDescent="0.3">
      <c r="A49" s="172" t="s">
        <v>485</v>
      </c>
      <c r="B49" s="12"/>
      <c r="C49" s="12"/>
    </row>
    <row r="50" spans="1:3" x14ac:dyDescent="0.3">
      <c r="A50" s="172" t="s">
        <v>486</v>
      </c>
      <c r="B50" s="12"/>
      <c r="C50" s="51"/>
    </row>
    <row r="51" spans="1:3" x14ac:dyDescent="0.3">
      <c r="A51" s="36" t="s">
        <v>487</v>
      </c>
      <c r="B51" s="127" t="str">
        <f>IF(AND(B48="Not applicable", B49="Not applicable", B50="Not applicable"),
   "NOT APPLICABLE",
   IF(AND(B48="Yes", B49="Yes", OR(B50="Yes", B50="Not applicable")),
      "YES",
      IF(B48="Yes",
         "PARTIALLY",
         "NO")))</f>
        <v>NO</v>
      </c>
      <c r="C51" s="92"/>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x14ac:dyDescent="0.3">
      <c r="A65" s="147" t="s">
        <v>924</v>
      </c>
      <c r="B65" s="12"/>
      <c r="C65" s="12"/>
    </row>
    <row r="66" spans="1:3" ht="61.5" customHeight="1" x14ac:dyDescent="0.3">
      <c r="A66" s="36" t="s">
        <v>500</v>
      </c>
      <c r="B66" s="34" t="str">
        <f>IF(B64="Yes",
    "Not applicable",
    IF(B65="Yes",
        "Not appropriate table, graph or meta-analysis",
        "Appropriate table, graph or meta-analysis"))</f>
        <v>Appropriate table, graph or meta-analysis</v>
      </c>
      <c r="C66" s="14"/>
    </row>
    <row r="67" spans="1:3" x14ac:dyDescent="0.3">
      <c r="A67" s="80" t="s">
        <v>501</v>
      </c>
      <c r="B67" s="31" t="s">
        <v>457</v>
      </c>
      <c r="C67" s="31" t="s">
        <v>458</v>
      </c>
    </row>
    <row r="68" spans="1:3" x14ac:dyDescent="0.3">
      <c r="A68" s="28" t="s">
        <v>502</v>
      </c>
      <c r="B68" s="12"/>
      <c r="C68" s="12"/>
    </row>
    <row r="69" spans="1:3" x14ac:dyDescent="0.3">
      <c r="A69" s="28" t="s">
        <v>503</v>
      </c>
      <c r="B69" s="12"/>
      <c r="C69" s="12"/>
    </row>
    <row r="70" spans="1:3" x14ac:dyDescent="0.3">
      <c r="A70" s="28" t="s">
        <v>504</v>
      </c>
      <c r="B70" s="12"/>
    </row>
    <row r="71" spans="1:3" x14ac:dyDescent="0.3">
      <c r="A71" s="28" t="s">
        <v>505</v>
      </c>
      <c r="B71" s="12"/>
      <c r="C71" s="12"/>
    </row>
    <row r="72" spans="1:3" x14ac:dyDescent="0.3">
      <c r="A72" s="28" t="s">
        <v>506</v>
      </c>
      <c r="B72" s="12"/>
      <c r="C72" s="12"/>
    </row>
    <row r="73" spans="1:3" x14ac:dyDescent="0.3">
      <c r="A73" s="28" t="s">
        <v>499</v>
      </c>
      <c r="B73" s="12"/>
      <c r="C73" s="12"/>
    </row>
    <row r="74" spans="1:3" x14ac:dyDescent="0.3">
      <c r="A74" s="28" t="s">
        <v>925</v>
      </c>
      <c r="B74" s="12"/>
      <c r="C74" s="12"/>
    </row>
    <row r="75" spans="1:3" x14ac:dyDescent="0.3">
      <c r="A75" s="36" t="s">
        <v>508</v>
      </c>
      <c r="B75" s="34" t="str">
        <f>IF(B73="Yes",
   "Not applicable",
   IF(B74="Yes",
      "Inappropriate weights",
      IF(OR(B68="Yes",B69="Yes", B70="Yes", B71="Yes"),
         "Appropriate weights",
         "Can't tell")))</f>
        <v>Can't tell</v>
      </c>
      <c r="C75" s="14"/>
    </row>
    <row r="76" spans="1:3" x14ac:dyDescent="0.3">
      <c r="A76" s="80" t="s">
        <v>509</v>
      </c>
      <c r="B76" s="31" t="s">
        <v>457</v>
      </c>
      <c r="C76" s="31" t="s">
        <v>458</v>
      </c>
    </row>
    <row r="77" spans="1:3" x14ac:dyDescent="0.3">
      <c r="A77" s="28" t="s">
        <v>510</v>
      </c>
      <c r="B77" s="12"/>
    </row>
    <row r="78" spans="1:3" x14ac:dyDescent="0.3">
      <c r="A78" s="28" t="s">
        <v>511</v>
      </c>
      <c r="B78" s="12"/>
    </row>
    <row r="79" spans="1:3" x14ac:dyDescent="0.3">
      <c r="A79" s="28" t="s">
        <v>512</v>
      </c>
      <c r="B79" s="12"/>
      <c r="C79" s="12"/>
    </row>
    <row r="80" spans="1:3" x14ac:dyDescent="0.3">
      <c r="A80" s="28" t="s">
        <v>513</v>
      </c>
      <c r="B80" s="111"/>
      <c r="C80" s="111"/>
    </row>
    <row r="81" spans="1:3" x14ac:dyDescent="0.3">
      <c r="A81" s="43" t="s">
        <v>514</v>
      </c>
      <c r="B81" s="14" t="str">
        <f>IF(OR(B80="Not applicable",B80="YES"),
   "Not applicable",
   IF(B77="Yes",
      "Unit of analysis errors addressed",
      IF(OR(B78="Yes", B79="Yes"),
         "Unit of analysis errors not addressed",
         "Can't tell")))</f>
        <v>Can't tell</v>
      </c>
      <c r="C81" s="167"/>
    </row>
    <row r="82" spans="1:3" x14ac:dyDescent="0.3">
      <c r="A82" s="42" t="s">
        <v>515</v>
      </c>
      <c r="B82" s="14" t="str">
        <f>IF(OR(B66="Not applicable", B75="Not applicable"),
   "NOT APPLICABLE",
   IF(OR(B66="Not appropriate table, graph or meta-analysis", B75="Inappropriate weights"),
      "NO",
      IF(AND(B66="Appropriate table, graph or meta-analysis", B75="Appropriate weights", OR(B81="Unit of analysis errors addressed",B81="Not applicable")),
         "YES",
         IF(AND(B66="Appropriate table, graph or meta-analysis", B75="Appropriate weights", OR(B81="Unit of analysis errors not addressed", B81="Can't tell")),
            "PARTIALLY",
            "CAN'T TELL"))))</f>
        <v>CAN'T TELL</v>
      </c>
      <c r="C82" s="14"/>
    </row>
    <row r="83" spans="1:3" x14ac:dyDescent="0.3">
      <c r="A83" s="15" t="s">
        <v>408</v>
      </c>
      <c r="B83" s="21" t="s">
        <v>457</v>
      </c>
      <c r="C83" s="21" t="s">
        <v>458</v>
      </c>
    </row>
    <row r="84" spans="1:3" ht="26.4" x14ac:dyDescent="0.3">
      <c r="A84" s="78" t="s">
        <v>516</v>
      </c>
      <c r="B84" s="12"/>
      <c r="C84" s="51"/>
    </row>
    <row r="85" spans="1:3" x14ac:dyDescent="0.3">
      <c r="A85" s="78" t="s">
        <v>517</v>
      </c>
      <c r="B85" s="12"/>
    </row>
    <row r="86" spans="1:3" x14ac:dyDescent="0.3">
      <c r="A86" s="81" t="s">
        <v>518</v>
      </c>
      <c r="B86" s="14" t="str">
        <f>IF(OR(B84="Not applicable", B85="Not applicable"),
   "NOT APPLICABLE",
   IF(AND(B84="Yes", B85="Yes"),
      "YES",
      IF(OR(B84="Yes", B85="Yes", B84="Partially", B85="Partially"),
         "PARTIALLY",
         "NO")))</f>
        <v>NO</v>
      </c>
      <c r="C86" s="14"/>
    </row>
    <row r="87" spans="1:3" x14ac:dyDescent="0.3">
      <c r="A87" s="29" t="s">
        <v>412</v>
      </c>
      <c r="B87" s="21" t="s">
        <v>457</v>
      </c>
      <c r="C87" s="21" t="s">
        <v>458</v>
      </c>
    </row>
    <row r="88" spans="1:3" x14ac:dyDescent="0.3">
      <c r="A88" s="74" t="s">
        <v>519</v>
      </c>
      <c r="B88" s="12"/>
    </row>
    <row r="89" spans="1:3" x14ac:dyDescent="0.3">
      <c r="A89" s="74" t="s">
        <v>520</v>
      </c>
      <c r="B89" s="12"/>
      <c r="C89" s="12"/>
    </row>
    <row r="90" spans="1:3" x14ac:dyDescent="0.3">
      <c r="A90" s="28" t="s">
        <v>521</v>
      </c>
      <c r="B90" s="12"/>
      <c r="C90" s="12"/>
    </row>
    <row r="91" spans="1:3" x14ac:dyDescent="0.3">
      <c r="A91" s="28" t="s">
        <v>522</v>
      </c>
      <c r="B91" s="12"/>
      <c r="C91" s="12"/>
    </row>
    <row r="92" spans="1:3" x14ac:dyDescent="0.3">
      <c r="A92" s="28" t="s">
        <v>523</v>
      </c>
      <c r="B92" s="12"/>
      <c r="C92" s="12"/>
    </row>
    <row r="93" spans="1:3" x14ac:dyDescent="0.3">
      <c r="A93" s="28" t="s">
        <v>495</v>
      </c>
      <c r="B93" s="12"/>
    </row>
    <row r="94" spans="1:3" x14ac:dyDescent="0.3">
      <c r="A94" s="28" t="s">
        <v>524</v>
      </c>
      <c r="B94" s="12"/>
      <c r="C94" s="12"/>
    </row>
    <row r="95" spans="1:3" x14ac:dyDescent="0.3">
      <c r="A95" s="45" t="s">
        <v>525</v>
      </c>
      <c r="B95" s="14" t="str">
        <f>IF(OR(B88="Not applicable", B89="Not applicable"),
   "NOT APPLICABLE",
   IF(AND(B88="Yes", B89="Yes"),
      "YES",
      IF(AND(B88="Yes", B89&lt;&gt;"Yes"),
         "PARTIALLY",
         "NO")))</f>
        <v>NO</v>
      </c>
      <c r="C95" s="14"/>
    </row>
    <row r="96" spans="1:3" x14ac:dyDescent="0.3">
      <c r="A96" s="15" t="s">
        <v>415</v>
      </c>
      <c r="B96" s="21" t="s">
        <v>457</v>
      </c>
      <c r="C96" s="21" t="s">
        <v>458</v>
      </c>
    </row>
    <row r="97" spans="1:3" ht="115.5" customHeight="1" x14ac:dyDescent="0.3">
      <c r="A97" s="30" t="s">
        <v>526</v>
      </c>
      <c r="B97" s="46" t="str">
        <f>IF(AND(B43="YES", B46="YES", B51="YES", B82="YES", B86="YES", B95="YES"),
   "High confidence",
   IF(OR(B43="NO", B51="NO", B82="NO", B86="NO"),
      "Low confidence",
      "Medium confidence"))</f>
        <v>Low confidence</v>
      </c>
      <c r="C97" s="51"/>
    </row>
    <row r="98" spans="1:3" x14ac:dyDescent="0.3">
      <c r="A98" s="288" t="s">
        <v>527</v>
      </c>
      <c r="B98" s="288"/>
      <c r="C98" s="288"/>
    </row>
    <row r="99" spans="1:3" x14ac:dyDescent="0.3">
      <c r="A99" s="85" t="s">
        <v>586</v>
      </c>
      <c r="B99" s="32" t="s">
        <v>457</v>
      </c>
      <c r="C99" s="32" t="s">
        <v>458</v>
      </c>
    </row>
    <row r="100" spans="1:3" x14ac:dyDescent="0.3">
      <c r="A100" s="15" t="s">
        <v>418</v>
      </c>
      <c r="B100" s="83"/>
      <c r="C100" s="125"/>
    </row>
    <row r="101" spans="1:3" x14ac:dyDescent="0.3">
      <c r="A101" s="15" t="s">
        <v>419</v>
      </c>
      <c r="B101" s="146"/>
      <c r="C101" s="125"/>
    </row>
    <row r="102" spans="1:3" ht="15.6" customHeight="1" x14ac:dyDescent="0.3">
      <c r="A102" s="85" t="s">
        <v>421</v>
      </c>
      <c r="B102" s="32" t="s">
        <v>457</v>
      </c>
      <c r="C102" s="32" t="s">
        <v>458</v>
      </c>
    </row>
    <row r="103" spans="1:3" ht="31.2" x14ac:dyDescent="0.3">
      <c r="A103" s="82" t="s">
        <v>566</v>
      </c>
      <c r="B103" s="56" t="s">
        <v>432</v>
      </c>
      <c r="C103" s="56"/>
    </row>
    <row r="104" spans="1:3" ht="213.75" customHeight="1" x14ac:dyDescent="0.3">
      <c r="A104" s="290" t="s">
        <v>529</v>
      </c>
      <c r="B104" s="291"/>
      <c r="C104" s="292"/>
    </row>
  </sheetData>
  <mergeCells count="5">
    <mergeCell ref="A4:C4"/>
    <mergeCell ref="A37:C37"/>
    <mergeCell ref="A44:A45"/>
    <mergeCell ref="A98:C98"/>
    <mergeCell ref="A104:C104"/>
  </mergeCells>
  <dataValidations count="1">
    <dataValidation allowBlank="1" showInputMessage="1" showErrorMessage="1" sqref="B36 B34 B43 B75 B81:B82 B86 B95 B97 B29" xr:uid="{375EAEEC-B805-4A61-A5CE-EA0AC1DFC847}"/>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C62DBF43-F507-481E-9883-087BEE7FD879}">
          <x14:formula1>
            <xm:f>Codes!$G$2:$G$4</xm:f>
          </x14:formula1>
          <xm:sqref>B101</xm:sqref>
        </x14:dataValidation>
        <x14:dataValidation type="list" allowBlank="1" showInputMessage="1" showErrorMessage="1" xr:uid="{2376CA7E-8A23-4712-9972-B3C38051E8DE}">
          <x14:formula1>
            <xm:f>Codes!$F$2:$F$7</xm:f>
          </x14:formula1>
          <xm:sqref>B100</xm:sqref>
        </x14:dataValidation>
        <x14:dataValidation type="list" allowBlank="1" showInputMessage="1" showErrorMessage="1" xr:uid="{5AFF1D90-CA51-4C2E-9BD4-2E99537D3C47}">
          <x14:formula1>
            <xm:f>Codes!$A$2:$A$5</xm:f>
          </x14:formula1>
          <xm:sqref>B22 B14:B18 B7:B10 B26:B27 B39:B40</xm:sqref>
        </x14:dataValidation>
        <x14:dataValidation type="list" allowBlank="1" showInputMessage="1" showErrorMessage="1" xr:uid="{14C0D461-278F-4716-A2E7-E6E0B462F385}">
          <x14:formula1>
            <xm:f>Codes!$C$2:$C$5</xm:f>
          </x14:formula1>
          <xm:sqref>B88:B94 B31:B33 B84:B85 B45 B48:B50 B54:B65 B68:B74 B77:B80 B41:B42</xm:sqref>
        </x14:dataValidation>
        <x14:dataValidation type="list" allowBlank="1" showInputMessage="1" showErrorMessage="1" xr:uid="{EFD2142D-26E6-40D8-BC9F-AE90135B7B04}">
          <x14:formula1>
            <xm:f>Codes!$C$2:$C$6</xm:f>
          </x14:formula1>
          <xm:sqref>B28</xm:sqref>
        </x14:dataValidation>
        <x14:dataValidation type="list" allowBlank="1" showInputMessage="1" showErrorMessage="1" xr:uid="{29BF01A0-E356-4CA9-AA6C-C89890A83C5B}">
          <x14:formula1>
            <xm:f>Codes!$E$2:$E$4</xm:f>
          </x14:formula1>
          <xm:sqref>B103</xm:sqref>
        </x14:dataValidation>
      </x14:dataValidations>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30C9A-A526-4ECB-A6BD-564D819E404A}">
  <sheetPr>
    <tabColor rgb="FF92D050"/>
  </sheetPr>
  <dimension ref="A1:C104"/>
  <sheetViews>
    <sheetView zoomScale="90" zoomScaleNormal="90" workbookViewId="0">
      <selection activeCell="B1" sqref="B1"/>
    </sheetView>
  </sheetViews>
  <sheetFormatPr defaultColWidth="11" defaultRowHeight="15.6" x14ac:dyDescent="0.3"/>
  <cols>
    <col min="1" max="1" width="116.8984375" customWidth="1"/>
    <col min="2" max="2" width="27.59765625" customWidth="1"/>
    <col min="3" max="3" width="35.3984375" customWidth="1"/>
  </cols>
  <sheetData>
    <row r="1" spans="1:3" x14ac:dyDescent="0.3">
      <c r="A1" s="3" t="s">
        <v>6</v>
      </c>
      <c r="B1" s="47" t="str">
        <f>Contents!B56</f>
        <v>The impact of drug-related law enforcement activity on serious violence and homicide: A systematic review. Rand Europe</v>
      </c>
      <c r="C1" s="4"/>
    </row>
    <row r="2" spans="1:3" x14ac:dyDescent="0.3">
      <c r="A2" s="5" t="s">
        <v>531</v>
      </c>
      <c r="B2" s="47" t="str">
        <f>Contents!C56</f>
        <v xml:space="preserve">Wadsworth,E., Pardal, M., Strang, L., Atuesta, L., Oades, F., Hutton, E., Sevigny, E., Lawson, E,. (2025). </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68" t="s">
        <v>456</v>
      </c>
      <c r="B6" s="90" t="s">
        <v>457</v>
      </c>
      <c r="C6" s="90" t="s">
        <v>458</v>
      </c>
    </row>
    <row r="7" spans="1:3" x14ac:dyDescent="0.3">
      <c r="A7" s="132" t="s">
        <v>459</v>
      </c>
      <c r="B7" s="12" t="s">
        <v>430</v>
      </c>
      <c r="C7" t="s">
        <v>1215</v>
      </c>
    </row>
    <row r="8" spans="1:3" x14ac:dyDescent="0.3">
      <c r="A8" s="133" t="s">
        <v>361</v>
      </c>
      <c r="B8" s="12" t="s">
        <v>430</v>
      </c>
      <c r="C8" t="s">
        <v>1216</v>
      </c>
    </row>
    <row r="9" spans="1:3" x14ac:dyDescent="0.3">
      <c r="A9" s="133" t="s">
        <v>362</v>
      </c>
      <c r="B9" s="12" t="s">
        <v>430</v>
      </c>
      <c r="C9" s="12" t="s">
        <v>1217</v>
      </c>
    </row>
    <row r="10" spans="1:3" x14ac:dyDescent="0.3">
      <c r="A10" s="133" t="s">
        <v>363</v>
      </c>
      <c r="B10" s="12" t="s">
        <v>430</v>
      </c>
      <c r="C10" s="12" t="s">
        <v>1218</v>
      </c>
    </row>
    <row r="11" spans="1:3" x14ac:dyDescent="0.3">
      <c r="A11" s="36" t="s">
        <v>461</v>
      </c>
      <c r="B11" s="158" t="str">
        <f>IF(AND(B7="Yes", B8="Yes", B9="Yes", B10="Yes"), "YES",
 IF(AND(B7="No", B8="No", B9="No", B10="No"), "NO",
 "PARTIALLY"))</f>
        <v>YES</v>
      </c>
      <c r="C11" s="92"/>
    </row>
    <row r="12" spans="1:3" x14ac:dyDescent="0.3">
      <c r="A12" s="15" t="s">
        <v>364</v>
      </c>
      <c r="B12" s="159"/>
      <c r="C12" s="16"/>
    </row>
    <row r="13" spans="1:3" x14ac:dyDescent="0.3">
      <c r="A13" s="17" t="s">
        <v>462</v>
      </c>
      <c r="B13" s="160" t="s">
        <v>457</v>
      </c>
      <c r="C13" s="90" t="s">
        <v>458</v>
      </c>
    </row>
    <row r="14" spans="1:3" x14ac:dyDescent="0.3">
      <c r="A14" s="130" t="s">
        <v>463</v>
      </c>
      <c r="B14" s="152" t="s">
        <v>441</v>
      </c>
      <c r="C14" s="12" t="s">
        <v>1219</v>
      </c>
    </row>
    <row r="15" spans="1:3" x14ac:dyDescent="0.3">
      <c r="A15" s="130" t="s">
        <v>464</v>
      </c>
      <c r="B15" s="152" t="s">
        <v>430</v>
      </c>
      <c r="C15" s="12" t="s">
        <v>1220</v>
      </c>
    </row>
    <row r="16" spans="1:3" ht="39.6" x14ac:dyDescent="0.3">
      <c r="A16" s="131" t="s">
        <v>465</v>
      </c>
      <c r="B16" s="152" t="s">
        <v>430</v>
      </c>
      <c r="C16" s="12" t="s">
        <v>1221</v>
      </c>
    </row>
    <row r="17" spans="1:3" x14ac:dyDescent="0.3">
      <c r="A17" s="130" t="s">
        <v>466</v>
      </c>
      <c r="B17" s="152" t="s">
        <v>441</v>
      </c>
      <c r="C17" s="12"/>
    </row>
    <row r="18" spans="1:3" x14ac:dyDescent="0.3">
      <c r="A18" s="130" t="s">
        <v>467</v>
      </c>
      <c r="B18" s="152" t="s">
        <v>430</v>
      </c>
      <c r="C18" s="12" t="s">
        <v>1222</v>
      </c>
    </row>
    <row r="19" spans="1:3" x14ac:dyDescent="0.3">
      <c r="A19" s="36" t="s">
        <v>468</v>
      </c>
      <c r="B19" s="177" t="str">
        <f>IF(AND(B14="Yes", B15="Yes", B16="Yes", B17="Yes", B18="Yes"), "YES",
 IF(AND(B16="Yes", B17="Yes"), "PARTIALLY",
 "NO"))</f>
        <v>NO</v>
      </c>
      <c r="C19" s="87" t="s">
        <v>592</v>
      </c>
    </row>
    <row r="20" spans="1:3" x14ac:dyDescent="0.3">
      <c r="A20" s="15" t="s">
        <v>371</v>
      </c>
      <c r="B20" s="159"/>
      <c r="C20" s="16"/>
    </row>
    <row r="21" spans="1:3" x14ac:dyDescent="0.3">
      <c r="A21" s="17" t="s">
        <v>469</v>
      </c>
      <c r="B21" s="161" t="s">
        <v>457</v>
      </c>
      <c r="C21" s="33" t="s">
        <v>458</v>
      </c>
    </row>
    <row r="22" spans="1:3" x14ac:dyDescent="0.3">
      <c r="A22" s="13" t="str">
        <f>A21</f>
        <v>Is the search period comprehensive enough that relevant literature is unlikely to be omitted?</v>
      </c>
      <c r="B22" s="152" t="s">
        <v>441</v>
      </c>
      <c r="C22" s="111"/>
    </row>
    <row r="23" spans="1:3" x14ac:dyDescent="0.3">
      <c r="A23" s="36" t="s">
        <v>470</v>
      </c>
      <c r="B23" s="162" t="str">
        <f>IF(AND(B22="Yes"), "YES",
 IF(AND(B22="Can't tell"), "CAN'T TELL",
 "NO"))</f>
        <v>NO</v>
      </c>
      <c r="C23" s="14"/>
    </row>
    <row r="24" spans="1:3" x14ac:dyDescent="0.3">
      <c r="A24" s="15" t="s">
        <v>374</v>
      </c>
      <c r="B24" s="159"/>
      <c r="C24" s="16"/>
    </row>
    <row r="25" spans="1:3" x14ac:dyDescent="0.3">
      <c r="A25" s="20" t="s">
        <v>456</v>
      </c>
      <c r="B25" s="160"/>
      <c r="C25" s="33"/>
    </row>
    <row r="26" spans="1:3" x14ac:dyDescent="0.3">
      <c r="A26" s="132" t="s">
        <v>471</v>
      </c>
      <c r="B26" s="152" t="s">
        <v>441</v>
      </c>
      <c r="C26" s="12"/>
    </row>
    <row r="27" spans="1:3" x14ac:dyDescent="0.3">
      <c r="A27" s="133" t="s">
        <v>377</v>
      </c>
      <c r="B27" s="152"/>
      <c r="C27" s="157"/>
    </row>
    <row r="28" spans="1:3" x14ac:dyDescent="0.3">
      <c r="A28" s="133" t="s">
        <v>378</v>
      </c>
      <c r="B28" s="153"/>
      <c r="C28" s="12"/>
    </row>
    <row r="29" spans="1:3" x14ac:dyDescent="0.3">
      <c r="A29" s="134" t="s">
        <v>472</v>
      </c>
      <c r="B29" s="175" t="str">
        <f>IF(
    AND(TRIM(B26)="Yes", TRIM(B27)="Yes"),
    IF(
        OR(
            TRIM(B28)="Yes",
            TRIM(B28)="Not Applicable"
        ),
        "YES",
        IF(TRIM(B28)="", "PARTIALLY", "NO")
    ),
    IF(
        OR(
            AND(TRIM(B26)="Yes", TRIM(B27)="Partially"),
            AND(TRIM(B26)="Partially", TRIM(B27)="Yes")
        ),
        "PARTIALLY",
        "NO"
    )
)</f>
        <v>NO</v>
      </c>
      <c r="C29" s="154"/>
    </row>
    <row r="30" spans="1:3" x14ac:dyDescent="0.3">
      <c r="A30" s="15" t="s">
        <v>379</v>
      </c>
      <c r="B30" s="176" t="s">
        <v>457</v>
      </c>
      <c r="C30" s="21" t="s">
        <v>458</v>
      </c>
    </row>
    <row r="31" spans="1:3" x14ac:dyDescent="0.3">
      <c r="A31" s="75" t="s">
        <v>473</v>
      </c>
      <c r="B31" s="152"/>
      <c r="C31" s="12"/>
    </row>
    <row r="32" spans="1:3" x14ac:dyDescent="0.3">
      <c r="A32" s="38" t="s">
        <v>382</v>
      </c>
      <c r="B32" s="152"/>
      <c r="C32" s="12"/>
    </row>
    <row r="33" spans="1:3" ht="39.6" x14ac:dyDescent="0.3">
      <c r="A33" s="22" t="s">
        <v>474</v>
      </c>
      <c r="B33" s="152"/>
      <c r="C33" s="12"/>
    </row>
    <row r="34" spans="1:3" x14ac:dyDescent="0.3">
      <c r="A34" s="36" t="s">
        <v>475</v>
      </c>
      <c r="B34" s="14" t="str">
        <f>IF(AND(TRIM(B31)="Yes", TRIM(B32)="Yes", TRIM(B33)="Yes"),
    "YES",
    IF(OR(
        AND(TRIM(B31)="Yes", TRIM(B32)="Yes", TRIM(B33)="Partially"),
        AND(TRIM(B31)="Yes", TRIM(B33)="Yes")
    ),
    "PARTIALLY",
    "NO")
)</f>
        <v>NO</v>
      </c>
      <c r="C34" s="92"/>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93"/>
    </row>
    <row r="38" spans="1:3" x14ac:dyDescent="0.3">
      <c r="A38" s="15" t="s">
        <v>389</v>
      </c>
      <c r="B38" s="170" t="s">
        <v>457</v>
      </c>
      <c r="C38" s="21" t="s">
        <v>458</v>
      </c>
    </row>
    <row r="39" spans="1:3" x14ac:dyDescent="0.3">
      <c r="A39" s="132" t="s">
        <v>478</v>
      </c>
      <c r="B39" s="152" t="s">
        <v>430</v>
      </c>
      <c r="C39" s="12" t="s">
        <v>1187</v>
      </c>
    </row>
    <row r="40" spans="1:3" x14ac:dyDescent="0.3">
      <c r="A40" s="132" t="s">
        <v>479</v>
      </c>
      <c r="B40" s="152"/>
      <c r="C40" s="12"/>
    </row>
    <row r="41" spans="1:3" x14ac:dyDescent="0.3">
      <c r="A41" s="132" t="s">
        <v>480</v>
      </c>
      <c r="B41" s="152"/>
      <c r="C41" s="12"/>
    </row>
    <row r="42" spans="1:3" x14ac:dyDescent="0.3">
      <c r="A42" s="132" t="s">
        <v>481</v>
      </c>
      <c r="B42" s="152"/>
      <c r="C42" s="12"/>
    </row>
    <row r="43" spans="1:3" x14ac:dyDescent="0.3">
      <c r="A43" s="76" t="s">
        <v>482</v>
      </c>
      <c r="B43" s="92" t="str">
        <f>IF(OR(B39="Not applicable", B40="Not applicable", B41="Not applicable", B42="Not applicable"), "NOT APPLICABLE",
 IF(AND(B39="Yes", B40="Yes", B41="Yes", B42="Yes"), "YES",
  IF(AND(B39="Yes", B42="Yes"), "PARTIALLY",
   "NO")))</f>
        <v>NO</v>
      </c>
      <c r="C43" s="92"/>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166" t="s">
        <v>457</v>
      </c>
      <c r="C47" s="166" t="s">
        <v>458</v>
      </c>
    </row>
    <row r="48" spans="1:3" ht="26.4" x14ac:dyDescent="0.3">
      <c r="A48" s="171" t="s">
        <v>484</v>
      </c>
      <c r="B48" s="54"/>
      <c r="C48" s="12"/>
    </row>
    <row r="49" spans="1:3" ht="26.4" x14ac:dyDescent="0.3">
      <c r="A49" s="172" t="s">
        <v>485</v>
      </c>
      <c r="B49" s="12"/>
      <c r="C49" s="12"/>
    </row>
    <row r="50" spans="1:3" x14ac:dyDescent="0.3">
      <c r="A50" s="172" t="s">
        <v>486</v>
      </c>
      <c r="B50" s="12"/>
      <c r="C50" s="51"/>
    </row>
    <row r="51" spans="1:3" x14ac:dyDescent="0.3">
      <c r="A51" s="36" t="s">
        <v>487</v>
      </c>
      <c r="B51" s="127" t="str">
        <f>IF(AND(B48="Not applicable", B49="Not applicable", B50="Not applicable"),
   "NOT APPLICABLE",
   IF(AND(B48="Yes", B49="Yes", OR(B50="Yes", B50="Not applicable")),
      "YES",
      IF(B48="Yes",
         "PARTIALLY",
         "NO")))</f>
        <v>NO</v>
      </c>
      <c r="C51" s="92"/>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x14ac:dyDescent="0.3">
      <c r="A65" s="147" t="s">
        <v>924</v>
      </c>
      <c r="B65" s="12"/>
      <c r="C65" s="12"/>
    </row>
    <row r="66" spans="1:3" ht="61.5" customHeight="1" x14ac:dyDescent="0.3">
      <c r="A66" s="36" t="s">
        <v>500</v>
      </c>
      <c r="B66" s="34" t="str">
        <f>IF(B64="Yes",
    "Not applicable",
    IF(B65="Yes",
        "Not appropriate table, graph or meta-analysis",
        "Appropriate table, graph or meta-analysis"))</f>
        <v>Appropriate table, graph or meta-analysis</v>
      </c>
      <c r="C66" s="14"/>
    </row>
    <row r="67" spans="1:3" x14ac:dyDescent="0.3">
      <c r="A67" s="80" t="s">
        <v>501</v>
      </c>
      <c r="B67" s="31" t="s">
        <v>457</v>
      </c>
      <c r="C67" s="31" t="s">
        <v>458</v>
      </c>
    </row>
    <row r="68" spans="1:3" x14ac:dyDescent="0.3">
      <c r="A68" s="28" t="s">
        <v>502</v>
      </c>
      <c r="B68" s="12"/>
      <c r="C68" s="12"/>
    </row>
    <row r="69" spans="1:3" x14ac:dyDescent="0.3">
      <c r="A69" s="28" t="s">
        <v>503</v>
      </c>
      <c r="B69" s="12"/>
      <c r="C69" s="12"/>
    </row>
    <row r="70" spans="1:3" x14ac:dyDescent="0.3">
      <c r="A70" s="28" t="s">
        <v>504</v>
      </c>
      <c r="B70" s="12"/>
    </row>
    <row r="71" spans="1:3" x14ac:dyDescent="0.3">
      <c r="A71" s="28" t="s">
        <v>505</v>
      </c>
      <c r="B71" s="12"/>
      <c r="C71" s="12"/>
    </row>
    <row r="72" spans="1:3" x14ac:dyDescent="0.3">
      <c r="A72" s="28" t="s">
        <v>506</v>
      </c>
      <c r="B72" s="12"/>
      <c r="C72" s="12"/>
    </row>
    <row r="73" spans="1:3" x14ac:dyDescent="0.3">
      <c r="A73" s="28" t="s">
        <v>499</v>
      </c>
      <c r="B73" s="12"/>
      <c r="C73" s="12"/>
    </row>
    <row r="74" spans="1:3" x14ac:dyDescent="0.3">
      <c r="A74" s="28" t="s">
        <v>925</v>
      </c>
      <c r="B74" s="12"/>
      <c r="C74" s="12"/>
    </row>
    <row r="75" spans="1:3" x14ac:dyDescent="0.3">
      <c r="A75" s="36" t="s">
        <v>508</v>
      </c>
      <c r="B75" s="34" t="str">
        <f>IF(B73="Yes",
   "Not applicable",
   IF(B74="Yes",
      "Inappropriate weights",
      IF(OR(B68="Yes",B69="Yes", B70="Yes", B71="Yes"),
         "Appropriate weights",
         "Can't tell")))</f>
        <v>Can't tell</v>
      </c>
      <c r="C75" s="14"/>
    </row>
    <row r="76" spans="1:3" x14ac:dyDescent="0.3">
      <c r="A76" s="80" t="s">
        <v>509</v>
      </c>
      <c r="B76" s="31" t="s">
        <v>457</v>
      </c>
      <c r="C76" s="31" t="s">
        <v>458</v>
      </c>
    </row>
    <row r="77" spans="1:3" x14ac:dyDescent="0.3">
      <c r="A77" s="28" t="s">
        <v>510</v>
      </c>
      <c r="B77" s="12"/>
    </row>
    <row r="78" spans="1:3" x14ac:dyDescent="0.3">
      <c r="A78" s="28" t="s">
        <v>511</v>
      </c>
      <c r="B78" s="12"/>
    </row>
    <row r="79" spans="1:3" x14ac:dyDescent="0.3">
      <c r="A79" s="28" t="s">
        <v>512</v>
      </c>
      <c r="B79" s="12"/>
      <c r="C79" s="12"/>
    </row>
    <row r="80" spans="1:3" x14ac:dyDescent="0.3">
      <c r="A80" s="28" t="s">
        <v>513</v>
      </c>
      <c r="B80" s="111"/>
      <c r="C80" s="111"/>
    </row>
    <row r="81" spans="1:3" x14ac:dyDescent="0.3">
      <c r="A81" s="43" t="s">
        <v>514</v>
      </c>
      <c r="B81" s="14" t="str">
        <f>IF(OR(B80="Not applicable",B80="YES"),
   "Not applicable",
   IF(B77="Yes",
      "Unit of analysis errors addressed",
      IF(OR(B78="Yes", B79="Yes"),
         "Unit of analysis errors not addressed",
         "Can't tell")))</f>
        <v>Can't tell</v>
      </c>
      <c r="C81" s="167"/>
    </row>
    <row r="82" spans="1:3" x14ac:dyDescent="0.3">
      <c r="A82" s="42" t="s">
        <v>515</v>
      </c>
      <c r="B82" s="14" t="str">
        <f>IF(OR(B66="Not applicable", B75="Not applicable"),
   "NOT APPLICABLE",
   IF(OR(B66="Not appropriate table, graph or meta-analysis", B75="Inappropriate weights"),
      "NO",
      IF(AND(B66="Appropriate table, graph or meta-analysis", B75="Appropriate weights", OR(B81="Unit of analysis errors addressed",B81="Not applicable")),
         "YES",
         IF(AND(B66="Appropriate table, graph or meta-analysis", B75="Appropriate weights", OR(B81="Unit of analysis errors not addressed", B81="Can't tell")),
            "PARTIALLY",
            "CAN'T TELL"))))</f>
        <v>CAN'T TELL</v>
      </c>
      <c r="C82" s="14"/>
    </row>
    <row r="83" spans="1:3" x14ac:dyDescent="0.3">
      <c r="A83" s="15" t="s">
        <v>408</v>
      </c>
      <c r="B83" s="21" t="s">
        <v>457</v>
      </c>
      <c r="C83" s="21" t="s">
        <v>458</v>
      </c>
    </row>
    <row r="84" spans="1:3" ht="26.4" x14ac:dyDescent="0.3">
      <c r="A84" s="78" t="s">
        <v>516</v>
      </c>
      <c r="B84" s="12"/>
      <c r="C84" s="51"/>
    </row>
    <row r="85" spans="1:3" x14ac:dyDescent="0.3">
      <c r="A85" s="78" t="s">
        <v>517</v>
      </c>
      <c r="B85" s="12"/>
    </row>
    <row r="86" spans="1:3" x14ac:dyDescent="0.3">
      <c r="A86" s="81" t="s">
        <v>518</v>
      </c>
      <c r="B86" s="14" t="str">
        <f>IF(OR(B84="Not applicable", B85="Not applicable"),
   "NOT APPLICABLE",
   IF(AND(B84="Yes", B85="Yes"),
      "YES",
      IF(OR(B84="Yes", B85="Yes", B84="Partially", B85="Partially"),
         "PARTIALLY",
         "NO")))</f>
        <v>NO</v>
      </c>
      <c r="C86" s="14"/>
    </row>
    <row r="87" spans="1:3" x14ac:dyDescent="0.3">
      <c r="A87" s="29" t="s">
        <v>412</v>
      </c>
      <c r="B87" s="21" t="s">
        <v>457</v>
      </c>
      <c r="C87" s="21" t="s">
        <v>458</v>
      </c>
    </row>
    <row r="88" spans="1:3" x14ac:dyDescent="0.3">
      <c r="A88" s="74" t="s">
        <v>519</v>
      </c>
      <c r="B88" s="12"/>
    </row>
    <row r="89" spans="1:3" x14ac:dyDescent="0.3">
      <c r="A89" s="74" t="s">
        <v>520</v>
      </c>
      <c r="B89" s="12"/>
      <c r="C89" s="12"/>
    </row>
    <row r="90" spans="1:3" x14ac:dyDescent="0.3">
      <c r="A90" s="28" t="s">
        <v>521</v>
      </c>
      <c r="B90" s="12"/>
      <c r="C90" s="12"/>
    </row>
    <row r="91" spans="1:3" x14ac:dyDescent="0.3">
      <c r="A91" s="28" t="s">
        <v>522</v>
      </c>
      <c r="B91" s="12"/>
      <c r="C91" s="12"/>
    </row>
    <row r="92" spans="1:3" x14ac:dyDescent="0.3">
      <c r="A92" s="28" t="s">
        <v>523</v>
      </c>
      <c r="B92" s="12"/>
      <c r="C92" s="12"/>
    </row>
    <row r="93" spans="1:3" x14ac:dyDescent="0.3">
      <c r="A93" s="28" t="s">
        <v>495</v>
      </c>
      <c r="B93" s="12"/>
    </row>
    <row r="94" spans="1:3" x14ac:dyDescent="0.3">
      <c r="A94" s="28" t="s">
        <v>524</v>
      </c>
      <c r="B94" s="12"/>
      <c r="C94" s="12"/>
    </row>
    <row r="95" spans="1:3" x14ac:dyDescent="0.3">
      <c r="A95" s="45" t="s">
        <v>525</v>
      </c>
      <c r="B95" s="14" t="str">
        <f>IF(OR(B88="Not applicable", B89="Not applicable"),
   "NOT APPLICABLE",
   IF(AND(B88="Yes", B89="Yes"),
      "YES",
      IF(AND(B88="Yes", B89&lt;&gt;"Yes"),
         "PARTIALLY",
         "NO")))</f>
        <v>NO</v>
      </c>
      <c r="C95" s="14"/>
    </row>
    <row r="96" spans="1:3" x14ac:dyDescent="0.3">
      <c r="A96" s="15" t="s">
        <v>415</v>
      </c>
      <c r="B96" s="21" t="s">
        <v>457</v>
      </c>
      <c r="C96" s="21" t="s">
        <v>458</v>
      </c>
    </row>
    <row r="97" spans="1:3" ht="115.5" customHeight="1" x14ac:dyDescent="0.3">
      <c r="A97" s="30" t="s">
        <v>526</v>
      </c>
      <c r="B97" s="46" t="str">
        <f>IF(AND(B43="YES", B46="YES", B51="YES", B82="YES", B86="YES", B95="YES"),
   "High confidence",
   IF(OR(B43="NO", B51="NO", B82="NO", B86="NO"),
      "Low confidence",
      "Medium confidence"))</f>
        <v>Low confidence</v>
      </c>
      <c r="C97" s="51"/>
    </row>
    <row r="98" spans="1:3" x14ac:dyDescent="0.3">
      <c r="A98" s="288" t="s">
        <v>527</v>
      </c>
      <c r="B98" s="288"/>
      <c r="C98" s="288"/>
    </row>
    <row r="99" spans="1:3" x14ac:dyDescent="0.3">
      <c r="A99" s="85" t="s">
        <v>586</v>
      </c>
      <c r="B99" s="32" t="s">
        <v>457</v>
      </c>
      <c r="C99" s="32" t="s">
        <v>458</v>
      </c>
    </row>
    <row r="100" spans="1:3" x14ac:dyDescent="0.3">
      <c r="A100" s="15" t="s">
        <v>418</v>
      </c>
      <c r="B100" s="83"/>
      <c r="C100" s="125"/>
    </row>
    <row r="101" spans="1:3" x14ac:dyDescent="0.3">
      <c r="A101" s="15" t="s">
        <v>419</v>
      </c>
      <c r="B101" s="146"/>
      <c r="C101" s="125"/>
    </row>
    <row r="102" spans="1:3" ht="15.6" customHeight="1" x14ac:dyDescent="0.3">
      <c r="A102" s="85" t="s">
        <v>421</v>
      </c>
      <c r="B102" s="32" t="s">
        <v>457</v>
      </c>
      <c r="C102" s="32" t="s">
        <v>458</v>
      </c>
    </row>
    <row r="103" spans="1:3" ht="31.2" x14ac:dyDescent="0.3">
      <c r="A103" s="82" t="s">
        <v>566</v>
      </c>
      <c r="B103" s="56" t="s">
        <v>432</v>
      </c>
      <c r="C103" s="56"/>
    </row>
    <row r="104" spans="1:3" ht="213.75" customHeight="1" x14ac:dyDescent="0.3">
      <c r="A104" s="290" t="s">
        <v>529</v>
      </c>
      <c r="B104" s="291"/>
      <c r="C104" s="292"/>
    </row>
  </sheetData>
  <mergeCells count="5">
    <mergeCell ref="A4:C4"/>
    <mergeCell ref="A37:C37"/>
    <mergeCell ref="A44:A45"/>
    <mergeCell ref="A98:C98"/>
    <mergeCell ref="A104:C104"/>
  </mergeCells>
  <dataValidations count="1">
    <dataValidation allowBlank="1" showInputMessage="1" showErrorMessage="1" sqref="B36 B34 B43 B75 B81:B82 B86 B95 B97 B29" xr:uid="{63644426-0197-4EA8-8471-CB940031DB38}"/>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8FE903A0-140A-4591-9E62-7512CD5E2F50}">
          <x14:formula1>
            <xm:f>Codes!$E$2:$E$4</xm:f>
          </x14:formula1>
          <xm:sqref>B103</xm:sqref>
        </x14:dataValidation>
        <x14:dataValidation type="list" allowBlank="1" showInputMessage="1" showErrorMessage="1" xr:uid="{62F607C4-B755-4FD0-816E-B94E99C664F9}">
          <x14:formula1>
            <xm:f>Codes!$C$2:$C$6</xm:f>
          </x14:formula1>
          <xm:sqref>B28</xm:sqref>
        </x14:dataValidation>
        <x14:dataValidation type="list" allowBlank="1" showInputMessage="1" showErrorMessage="1" xr:uid="{5E26071C-6E47-4750-ADA8-4210D577F25C}">
          <x14:formula1>
            <xm:f>Codes!$C$2:$C$5</xm:f>
          </x14:formula1>
          <xm:sqref>B88:B94 B31:B33 B84:B85 B45 B48:B50 B54:B65 B68:B74 B77:B80 B41:B42</xm:sqref>
        </x14:dataValidation>
        <x14:dataValidation type="list" allowBlank="1" showInputMessage="1" showErrorMessage="1" xr:uid="{D33E926A-97B5-41CD-8549-4377C90783D5}">
          <x14:formula1>
            <xm:f>Codes!$A$2:$A$5</xm:f>
          </x14:formula1>
          <xm:sqref>B22 B14:B18 B7:B10 B26:B27 B39:B40</xm:sqref>
        </x14:dataValidation>
        <x14:dataValidation type="list" allowBlank="1" showInputMessage="1" showErrorMessage="1" xr:uid="{14BE2DEA-52BE-4762-87BF-1E67BB7C01FA}">
          <x14:formula1>
            <xm:f>Codes!$F$2:$F$7</xm:f>
          </x14:formula1>
          <xm:sqref>B100</xm:sqref>
        </x14:dataValidation>
        <x14:dataValidation type="list" allowBlank="1" showInputMessage="1" showErrorMessage="1" xr:uid="{89121DA9-3C25-49DA-9D26-0BCF9454ED14}">
          <x14:formula1>
            <xm:f>Codes!$G$2:$G$4</xm:f>
          </x14:formula1>
          <xm:sqref>B101</xm:sqref>
        </x14:dataValidation>
      </x14:dataValidations>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B9BB6-93F3-46A9-A7ED-A410F4701C05}">
  <sheetPr>
    <tabColor rgb="FF92D050"/>
  </sheetPr>
  <dimension ref="A1:C104"/>
  <sheetViews>
    <sheetView zoomScale="90" zoomScaleNormal="90" workbookViewId="0">
      <selection activeCell="B1" sqref="B1"/>
    </sheetView>
  </sheetViews>
  <sheetFormatPr defaultColWidth="11" defaultRowHeight="15.6" x14ac:dyDescent="0.3"/>
  <cols>
    <col min="1" max="1" width="116.8984375" customWidth="1"/>
    <col min="2" max="2" width="27.59765625" customWidth="1"/>
    <col min="3" max="3" width="70.59765625" customWidth="1"/>
  </cols>
  <sheetData>
    <row r="1" spans="1:3" x14ac:dyDescent="0.3">
      <c r="A1" s="3" t="s">
        <v>6</v>
      </c>
      <c r="B1" s="47" t="str">
        <f>Contents!B58</f>
        <v>Can increasing preventive patrol in large geographic areas reduce crime?: A systematic review and meta‐analysis. Criminology &amp; Public Policy.</v>
      </c>
      <c r="C1" s="4"/>
    </row>
    <row r="2" spans="1:3" x14ac:dyDescent="0.3">
      <c r="A2" s="5" t="s">
        <v>531</v>
      </c>
      <c r="B2" s="47" t="str">
        <f>Contents!C58</f>
        <v>Weisburd, Petersen, Telep, Fay (2024)</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68" t="s">
        <v>456</v>
      </c>
      <c r="B6" s="160" t="s">
        <v>457</v>
      </c>
      <c r="C6" s="33" t="s">
        <v>458</v>
      </c>
    </row>
    <row r="7" spans="1:3" x14ac:dyDescent="0.3">
      <c r="A7" s="132" t="s">
        <v>459</v>
      </c>
      <c r="B7" s="12" t="s">
        <v>430</v>
      </c>
      <c r="C7" s="12" t="s">
        <v>1223</v>
      </c>
    </row>
    <row r="8" spans="1:3" x14ac:dyDescent="0.3">
      <c r="A8" s="133" t="s">
        <v>361</v>
      </c>
      <c r="B8" s="12" t="s">
        <v>430</v>
      </c>
      <c r="C8" s="12" t="s">
        <v>1224</v>
      </c>
    </row>
    <row r="9" spans="1:3" x14ac:dyDescent="0.3">
      <c r="A9" s="133" t="s">
        <v>362</v>
      </c>
      <c r="B9" s="12" t="s">
        <v>430</v>
      </c>
      <c r="C9" s="12" t="s">
        <v>1225</v>
      </c>
    </row>
    <row r="10" spans="1:3" x14ac:dyDescent="0.3">
      <c r="A10" s="133" t="s">
        <v>363</v>
      </c>
      <c r="B10" s="12" t="s">
        <v>430</v>
      </c>
      <c r="C10" s="12" t="s">
        <v>1226</v>
      </c>
    </row>
    <row r="11" spans="1:3" x14ac:dyDescent="0.3">
      <c r="A11" s="36" t="s">
        <v>461</v>
      </c>
      <c r="B11" s="158" t="str">
        <f>IF(AND(B7="Yes", B8="Yes", B9="Yes", B10="Yes"), "YES",
 IF(AND(B7="No", B8="No", B9="No", B10="No"), "NO",
 "PARTIALLY"))</f>
        <v>YES</v>
      </c>
      <c r="C11" s="14"/>
    </row>
    <row r="12" spans="1:3" x14ac:dyDescent="0.3">
      <c r="A12" s="15" t="s">
        <v>364</v>
      </c>
      <c r="B12" s="159"/>
      <c r="C12" s="16"/>
    </row>
    <row r="13" spans="1:3" x14ac:dyDescent="0.3">
      <c r="A13" s="17" t="s">
        <v>462</v>
      </c>
      <c r="B13" s="160" t="s">
        <v>457</v>
      </c>
      <c r="C13" s="90" t="s">
        <v>458</v>
      </c>
    </row>
    <row r="14" spans="1:3" x14ac:dyDescent="0.3">
      <c r="A14" s="130" t="s">
        <v>463</v>
      </c>
      <c r="B14" s="111" t="s">
        <v>430</v>
      </c>
      <c r="C14" s="12"/>
    </row>
    <row r="15" spans="1:3" x14ac:dyDescent="0.3">
      <c r="A15" s="130" t="s">
        <v>464</v>
      </c>
      <c r="B15" s="111" t="s">
        <v>430</v>
      </c>
      <c r="C15" s="12" t="s">
        <v>1227</v>
      </c>
    </row>
    <row r="16" spans="1:3" ht="39.6" x14ac:dyDescent="0.3">
      <c r="A16" s="131" t="s">
        <v>465</v>
      </c>
      <c r="B16" s="111" t="s">
        <v>430</v>
      </c>
      <c r="C16" s="12" t="s">
        <v>1228</v>
      </c>
    </row>
    <row r="17" spans="1:3" x14ac:dyDescent="0.3">
      <c r="A17" s="130" t="s">
        <v>466</v>
      </c>
      <c r="B17" s="111" t="s">
        <v>430</v>
      </c>
      <c r="C17" s="12" t="s">
        <v>1229</v>
      </c>
    </row>
    <row r="18" spans="1:3" x14ac:dyDescent="0.3">
      <c r="A18" s="130" t="s">
        <v>467</v>
      </c>
      <c r="B18" s="111" t="s">
        <v>441</v>
      </c>
      <c r="C18" s="12"/>
    </row>
    <row r="19" spans="1:3" x14ac:dyDescent="0.3">
      <c r="A19" s="134" t="s">
        <v>468</v>
      </c>
      <c r="B19" s="34" t="str">
        <f>IF(AND(B14="Yes", B15="Yes", B16="Yes", B17="Yes", B18="Yes"), "YES",
 IF(AND(B16="Yes", B17="Yes"), "PARTIALLY",
 "NO"))</f>
        <v>PARTIALLY</v>
      </c>
      <c r="C19" s="14"/>
    </row>
    <row r="20" spans="1:3" x14ac:dyDescent="0.3">
      <c r="A20" s="135" t="s">
        <v>371</v>
      </c>
      <c r="B20" s="16"/>
      <c r="C20" s="16"/>
    </row>
    <row r="21" spans="1:3" x14ac:dyDescent="0.3">
      <c r="A21" s="136" t="s">
        <v>469</v>
      </c>
      <c r="B21" s="33" t="s">
        <v>457</v>
      </c>
      <c r="C21" s="33" t="s">
        <v>458</v>
      </c>
    </row>
    <row r="22" spans="1:3" x14ac:dyDescent="0.3">
      <c r="A22" s="133" t="str">
        <f>A21</f>
        <v>Is the search period comprehensive enough that relevant literature is unlikely to be omitted?</v>
      </c>
      <c r="B22" s="111" t="s">
        <v>441</v>
      </c>
      <c r="C22" s="12" t="s">
        <v>1230</v>
      </c>
    </row>
    <row r="23" spans="1:3" x14ac:dyDescent="0.3">
      <c r="A23" s="134" t="s">
        <v>470</v>
      </c>
      <c r="B23" s="34" t="str">
        <f>IF(AND(B22="Yes"), "YES",
 IF(AND(B22="Can't tell"), "CAN'T TELL",
 "NO"))</f>
        <v>NO</v>
      </c>
      <c r="C23" s="14"/>
    </row>
    <row r="24" spans="1:3" x14ac:dyDescent="0.3">
      <c r="A24" s="135" t="s">
        <v>374</v>
      </c>
      <c r="B24" s="16"/>
      <c r="C24" s="16"/>
    </row>
    <row r="25" spans="1:3" x14ac:dyDescent="0.3">
      <c r="A25" s="178" t="s">
        <v>456</v>
      </c>
      <c r="B25" s="33"/>
      <c r="C25" s="33"/>
    </row>
    <row r="26" spans="1:3" x14ac:dyDescent="0.3">
      <c r="A26" s="132" t="s">
        <v>471</v>
      </c>
      <c r="B26" s="111" t="s">
        <v>430</v>
      </c>
      <c r="C26" s="12" t="s">
        <v>1231</v>
      </c>
    </row>
    <row r="27" spans="1:3" x14ac:dyDescent="0.3">
      <c r="A27" s="133" t="s">
        <v>377</v>
      </c>
      <c r="B27" s="111" t="s">
        <v>430</v>
      </c>
      <c r="C27" s="12" t="s">
        <v>1232</v>
      </c>
    </row>
    <row r="28" spans="1:3" x14ac:dyDescent="0.3">
      <c r="A28" s="133" t="s">
        <v>378</v>
      </c>
      <c r="B28" s="111" t="s">
        <v>447</v>
      </c>
      <c r="C28" s="12"/>
    </row>
    <row r="29" spans="1:3" x14ac:dyDescent="0.3">
      <c r="A29" s="134" t="s">
        <v>472</v>
      </c>
      <c r="B29" s="154" t="str">
        <f>IF(
    AND(TRIM(B26)="Yes", TRIM(B27)="Yes"),
    IF(
        OR(
            TRIM(B28)="Yes",
            TRIM(B28)="Not Applicable"
        ),
        "YES",
        IF(TRIM(B28)="", "PARTIALLY", "NO")
    ),
    IF(
        OR(
            AND(TRIM(B26)="Yes", TRIM(B27)="Partially"),
            AND(TRIM(B26)="Partially", TRIM(B27)="Yes")
        ),
        "PARTIALLY",
        "NO"
    )
)</f>
        <v>YES</v>
      </c>
      <c r="C29" s="154"/>
    </row>
    <row r="30" spans="1:3" x14ac:dyDescent="0.3">
      <c r="A30" s="135" t="s">
        <v>379</v>
      </c>
      <c r="B30" s="21" t="s">
        <v>457</v>
      </c>
      <c r="C30" s="21" t="s">
        <v>458</v>
      </c>
    </row>
    <row r="31" spans="1:3" x14ac:dyDescent="0.3">
      <c r="A31" s="179" t="s">
        <v>473</v>
      </c>
      <c r="B31" s="111" t="s">
        <v>430</v>
      </c>
      <c r="C31" s="12" t="s">
        <v>1233</v>
      </c>
    </row>
    <row r="32" spans="1:3" x14ac:dyDescent="0.3">
      <c r="A32" s="180" t="s">
        <v>382</v>
      </c>
      <c r="B32" s="111" t="s">
        <v>430</v>
      </c>
      <c r="C32" s="12" t="s">
        <v>1234</v>
      </c>
    </row>
    <row r="33" spans="1:3" ht="39.6" x14ac:dyDescent="0.3">
      <c r="A33" s="181" t="s">
        <v>474</v>
      </c>
      <c r="B33" s="111" t="s">
        <v>430</v>
      </c>
      <c r="C33" s="12" t="s">
        <v>1235</v>
      </c>
    </row>
    <row r="34" spans="1:3" x14ac:dyDescent="0.3">
      <c r="A34" s="134" t="s">
        <v>475</v>
      </c>
      <c r="B34" s="14" t="str">
        <f>IF(AND(TRIM(B31)="Yes", TRIM(B32)="Yes", TRIM(B33)="Yes"),
    "YES",
    IF(OR(
        AND(TRIM(B31)="Yes", TRIM(B32)="Yes", TRIM(B33)="Partially"),
        AND(TRIM(B31)="Yes", TRIM(B33)="Yes")
    ),
    "PARTIALLY",
    "NO")
)</f>
        <v>YES</v>
      </c>
      <c r="C34" s="14"/>
    </row>
    <row r="35" spans="1:3" ht="16.2" customHeight="1" x14ac:dyDescent="0.3">
      <c r="A35" s="135" t="s">
        <v>384</v>
      </c>
      <c r="B35" s="21" t="s">
        <v>457</v>
      </c>
      <c r="C35" s="21" t="s">
        <v>458</v>
      </c>
    </row>
    <row r="36" spans="1:3" ht="87" customHeight="1" x14ac:dyDescent="0.3">
      <c r="A36" s="182" t="s">
        <v>476</v>
      </c>
      <c r="B36" s="46" t="str">
        <f>IF(AND(B11="Yes", B19="Yes", B23="Yes", B29="Yes", B34="Yes"),
   "High confidence",
   IF(OR(B11="No", B19="No", B29="No", B34="No"),
      "Low confidence",
      "Medium confidence"))</f>
        <v>Medium confidence</v>
      </c>
      <c r="C36" s="12"/>
    </row>
    <row r="37" spans="1:3" x14ac:dyDescent="0.3">
      <c r="A37" s="288" t="s">
        <v>477</v>
      </c>
      <c r="B37" s="295"/>
      <c r="C37" s="296"/>
    </row>
    <row r="38" spans="1:3" x14ac:dyDescent="0.3">
      <c r="A38" s="15" t="s">
        <v>389</v>
      </c>
      <c r="B38" s="170" t="s">
        <v>457</v>
      </c>
      <c r="C38" s="21" t="s">
        <v>458</v>
      </c>
    </row>
    <row r="39" spans="1:3" x14ac:dyDescent="0.3">
      <c r="A39" s="132" t="s">
        <v>478</v>
      </c>
      <c r="B39" s="152" t="s">
        <v>430</v>
      </c>
      <c r="C39" t="s">
        <v>1236</v>
      </c>
    </row>
    <row r="40" spans="1:3" x14ac:dyDescent="0.3">
      <c r="A40" s="132" t="s">
        <v>479</v>
      </c>
      <c r="B40" s="152" t="s">
        <v>430</v>
      </c>
      <c r="C40" s="12"/>
    </row>
    <row r="41" spans="1:3" x14ac:dyDescent="0.3">
      <c r="A41" s="132" t="s">
        <v>480</v>
      </c>
      <c r="B41" s="152" t="s">
        <v>430</v>
      </c>
      <c r="C41" t="s">
        <v>1237</v>
      </c>
    </row>
    <row r="42" spans="1:3" x14ac:dyDescent="0.3">
      <c r="A42" s="132" t="s">
        <v>481</v>
      </c>
      <c r="B42" s="152" t="s">
        <v>430</v>
      </c>
      <c r="C42" t="s">
        <v>1237</v>
      </c>
    </row>
    <row r="43" spans="1:3" x14ac:dyDescent="0.3">
      <c r="A43" s="76" t="s">
        <v>482</v>
      </c>
      <c r="B43" s="92" t="str">
        <f>IF(OR(B39="Not applicable", B40="Not applicable", B41="Not applicable", B42="Not applicable"), "NOT APPLICABLE",
 IF(AND(B39="Yes", B40="Yes", B41="Yes", B42="Yes"), "YES",
  IF(AND(B39="Yes", B42="Yes"), "PARTIALLY",
   "NO")))</f>
        <v>YES</v>
      </c>
      <c r="C43" s="92"/>
    </row>
    <row r="44" spans="1:3" ht="15.6" customHeight="1" x14ac:dyDescent="0.3">
      <c r="A44" s="289" t="s">
        <v>395</v>
      </c>
      <c r="B44" s="21" t="s">
        <v>457</v>
      </c>
      <c r="C44" s="21" t="s">
        <v>458</v>
      </c>
    </row>
    <row r="45" spans="1:3" x14ac:dyDescent="0.3">
      <c r="A45" s="289"/>
      <c r="B45" s="54" t="s">
        <v>430</v>
      </c>
      <c r="C45" s="54"/>
    </row>
    <row r="46" spans="1:3" x14ac:dyDescent="0.3">
      <c r="A46" s="36" t="s">
        <v>483</v>
      </c>
      <c r="B46" s="183" t="str">
        <f>IF(AND(B45="Yes"), "YES",
 IF(AND(B45="Can't tell"), "CAN'T TELL",
 "NO"))</f>
        <v>YES</v>
      </c>
      <c r="C46" s="184"/>
    </row>
    <row r="47" spans="1:3" x14ac:dyDescent="0.3">
      <c r="A47" s="173" t="s">
        <v>398</v>
      </c>
      <c r="B47" s="31" t="s">
        <v>457</v>
      </c>
      <c r="C47" s="31" t="s">
        <v>458</v>
      </c>
    </row>
    <row r="48" spans="1:3" ht="26.4" x14ac:dyDescent="0.3">
      <c r="A48" s="171" t="s">
        <v>484</v>
      </c>
      <c r="B48" s="54" t="s">
        <v>430</v>
      </c>
      <c r="C48" s="12" t="s">
        <v>1238</v>
      </c>
    </row>
    <row r="49" spans="1:3" ht="26.4" x14ac:dyDescent="0.3">
      <c r="A49" s="172" t="s">
        <v>485</v>
      </c>
      <c r="B49" s="12" t="s">
        <v>430</v>
      </c>
      <c r="C49" s="12" t="s">
        <v>1239</v>
      </c>
    </row>
    <row r="50" spans="1:3" x14ac:dyDescent="0.3">
      <c r="A50" s="172" t="s">
        <v>486</v>
      </c>
      <c r="B50" s="12" t="s">
        <v>430</v>
      </c>
      <c r="C50" s="12" t="s">
        <v>1240</v>
      </c>
    </row>
    <row r="51" spans="1:3" x14ac:dyDescent="0.3">
      <c r="A51" s="36" t="s">
        <v>487</v>
      </c>
      <c r="B51" s="127" t="str">
        <f>IF(AND(B48="Not applicable", B49="Not applicable", B50="Not applicable"),
   "NOT APPLICABLE",
   IF(AND(B48="Yes", B49="Yes", OR(B50="Yes", B50="Not applicable")),
      "YES",
      IF(B48="Yes",
         "PARTIALLY",
         "NO")))</f>
        <v>YES</v>
      </c>
      <c r="C51" s="92"/>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t="s">
        <v>430</v>
      </c>
      <c r="C58" t="s">
        <v>1241</v>
      </c>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x14ac:dyDescent="0.3">
      <c r="A65" s="147" t="s">
        <v>924</v>
      </c>
      <c r="B65" s="12"/>
      <c r="C65" s="12"/>
    </row>
    <row r="66" spans="1:3" ht="61.5" customHeight="1" x14ac:dyDescent="0.3">
      <c r="A66" s="36" t="s">
        <v>500</v>
      </c>
      <c r="B66" s="34" t="str">
        <f>IF(B64="Yes",
    "Not applicable",
    IF(B65="Yes",
        "Not appropriate table, graph or meta-analysis",
        "Appropriate table, graph or meta-analysis"))</f>
        <v>Appropriate table, graph or meta-analysis</v>
      </c>
      <c r="C66" s="14"/>
    </row>
    <row r="67" spans="1:3" x14ac:dyDescent="0.3">
      <c r="A67" s="80" t="s">
        <v>501</v>
      </c>
      <c r="B67" s="31" t="s">
        <v>457</v>
      </c>
      <c r="C67" s="31" t="s">
        <v>458</v>
      </c>
    </row>
    <row r="68" spans="1:3" x14ac:dyDescent="0.3">
      <c r="A68" s="28" t="s">
        <v>502</v>
      </c>
      <c r="B68" s="12"/>
      <c r="C68" s="12"/>
    </row>
    <row r="69" spans="1:3" x14ac:dyDescent="0.3">
      <c r="A69" s="28" t="s">
        <v>503</v>
      </c>
      <c r="B69" s="12"/>
      <c r="C69" s="12"/>
    </row>
    <row r="70" spans="1:3" x14ac:dyDescent="0.3">
      <c r="A70" s="28" t="s">
        <v>504</v>
      </c>
      <c r="B70" s="12" t="s">
        <v>430</v>
      </c>
      <c r="C70" t="s">
        <v>1242</v>
      </c>
    </row>
    <row r="71" spans="1:3" x14ac:dyDescent="0.3">
      <c r="A71" s="28" t="s">
        <v>505</v>
      </c>
      <c r="B71" s="12"/>
      <c r="C71" s="12"/>
    </row>
    <row r="72" spans="1:3" x14ac:dyDescent="0.3">
      <c r="A72" s="28" t="s">
        <v>506</v>
      </c>
      <c r="B72" s="12"/>
      <c r="C72" s="12"/>
    </row>
    <row r="73" spans="1:3" x14ac:dyDescent="0.3">
      <c r="A73" s="28" t="s">
        <v>499</v>
      </c>
      <c r="B73" s="12"/>
      <c r="C73" s="12"/>
    </row>
    <row r="74" spans="1:3" x14ac:dyDescent="0.3">
      <c r="A74" s="28" t="s">
        <v>925</v>
      </c>
      <c r="B74" s="12"/>
      <c r="C74" s="12"/>
    </row>
    <row r="75" spans="1:3" x14ac:dyDescent="0.3">
      <c r="A75" s="36" t="s">
        <v>508</v>
      </c>
      <c r="B75" s="34" t="str">
        <f>IF(B73="Yes",
   "Not applicable",
   IF(B74="Yes",
      "Inappropriate weights",
      IF(OR(B68="Yes",B69="Yes", B70="Yes", B71="Yes"),
         "Appropriate weights",
         "Can't tell")))</f>
        <v>Appropriate weights</v>
      </c>
      <c r="C75" s="14"/>
    </row>
    <row r="76" spans="1:3" x14ac:dyDescent="0.3">
      <c r="A76" s="80" t="s">
        <v>509</v>
      </c>
      <c r="B76" s="31" t="s">
        <v>457</v>
      </c>
      <c r="C76" s="31" t="s">
        <v>458</v>
      </c>
    </row>
    <row r="77" spans="1:3" x14ac:dyDescent="0.3">
      <c r="A77" s="28" t="s">
        <v>510</v>
      </c>
      <c r="B77" s="12"/>
    </row>
    <row r="78" spans="1:3" x14ac:dyDescent="0.3">
      <c r="A78" s="28" t="s">
        <v>511</v>
      </c>
      <c r="B78" s="12" t="s">
        <v>430</v>
      </c>
    </row>
    <row r="79" spans="1:3" x14ac:dyDescent="0.3">
      <c r="A79" s="28" t="s">
        <v>512</v>
      </c>
      <c r="B79" s="12"/>
      <c r="C79" s="12"/>
    </row>
    <row r="80" spans="1:3" x14ac:dyDescent="0.3">
      <c r="A80" s="28" t="s">
        <v>513</v>
      </c>
      <c r="B80" s="111"/>
      <c r="C80" s="111"/>
    </row>
    <row r="81" spans="1:3" x14ac:dyDescent="0.3">
      <c r="A81" s="43" t="s">
        <v>514</v>
      </c>
      <c r="B81" s="14" t="str">
        <f>IF(OR(B80="Not applicable",B80="YES"),
   "Not applicable",
   IF(B77="Yes",
      "Unit of analysis errors addressed",
      IF(OR(B78="Yes", B79="Yes"),
         "Unit of analysis errors not addressed",
         "Can't tell")))</f>
        <v>Unit of analysis errors not addressed</v>
      </c>
      <c r="C81" s="154"/>
    </row>
    <row r="82" spans="1:3" x14ac:dyDescent="0.3">
      <c r="A82" s="42" t="s">
        <v>515</v>
      </c>
      <c r="B82" s="14" t="str">
        <f>IF(OR(B66="Not applicable", B75="Not applicable"),
   "NOT APPLICABLE",
   IF(OR(B66="Not appropriate table, graph or meta-analysis", B75="Inappropriate weights"),
      "NO",
      IF(AND(B66="Appropriate table, graph or meta-analysis", B75="Appropriate weights", OR(B81="Unit of analysis errors addressed",B81="Not applicable")),
         "YES",
         IF(AND(B66="Appropriate table, graph or meta-analysis", B75="Appropriate weights", OR(B81="Unit of analysis errors not addressed", B81="Can't tell")),
            "PARTIALLY",
            "CAN'T TELL"))))</f>
        <v>PARTIALLY</v>
      </c>
      <c r="C82" s="14"/>
    </row>
    <row r="83" spans="1:3" x14ac:dyDescent="0.3">
      <c r="A83" s="15" t="s">
        <v>408</v>
      </c>
      <c r="B83" s="21" t="s">
        <v>457</v>
      </c>
      <c r="C83" s="21" t="s">
        <v>458</v>
      </c>
    </row>
    <row r="84" spans="1:3" ht="26.4" x14ac:dyDescent="0.3">
      <c r="A84" s="78" t="s">
        <v>516</v>
      </c>
      <c r="B84" s="12" t="s">
        <v>430</v>
      </c>
      <c r="C84" t="s">
        <v>1243</v>
      </c>
    </row>
    <row r="85" spans="1:3" x14ac:dyDescent="0.3">
      <c r="A85" s="78" t="s">
        <v>517</v>
      </c>
      <c r="B85" s="12" t="s">
        <v>441</v>
      </c>
    </row>
    <row r="86" spans="1:3" x14ac:dyDescent="0.3">
      <c r="A86" s="81" t="s">
        <v>518</v>
      </c>
      <c r="B86" s="14" t="str">
        <f>IF(OR(B84="Not applicable", B85="Not applicable"),
   "NOT APPLICABLE",
   IF(AND(B84="Yes", B85="Yes"),
      "YES",
      IF(OR(B84="Yes", B85="Yes", B84="Partially", B85="Partially"),
         "PARTIALLY",
         "NO")))</f>
        <v>PARTIALLY</v>
      </c>
      <c r="C86" s="14"/>
    </row>
    <row r="87" spans="1:3" x14ac:dyDescent="0.3">
      <c r="A87" s="29" t="s">
        <v>412</v>
      </c>
      <c r="B87" s="21" t="s">
        <v>457</v>
      </c>
      <c r="C87" s="21" t="s">
        <v>458</v>
      </c>
    </row>
    <row r="88" spans="1:3" x14ac:dyDescent="0.3">
      <c r="A88" s="74" t="s">
        <v>519</v>
      </c>
      <c r="B88" s="12" t="s">
        <v>430</v>
      </c>
      <c r="C88" t="s">
        <v>1244</v>
      </c>
    </row>
    <row r="89" spans="1:3" x14ac:dyDescent="0.3">
      <c r="A89" s="74" t="s">
        <v>520</v>
      </c>
      <c r="B89" s="12" t="s">
        <v>430</v>
      </c>
      <c r="C89" s="12"/>
    </row>
    <row r="90" spans="1:3" x14ac:dyDescent="0.3">
      <c r="A90" s="28" t="s">
        <v>521</v>
      </c>
      <c r="B90" s="12"/>
      <c r="C90" s="12"/>
    </row>
    <row r="91" spans="1:3" x14ac:dyDescent="0.3">
      <c r="A91" s="28" t="s">
        <v>522</v>
      </c>
      <c r="B91" s="12"/>
      <c r="C91" s="12"/>
    </row>
    <row r="92" spans="1:3" x14ac:dyDescent="0.3">
      <c r="A92" s="28" t="s">
        <v>523</v>
      </c>
      <c r="B92" s="12" t="s">
        <v>430</v>
      </c>
      <c r="C92" t="s">
        <v>1245</v>
      </c>
    </row>
    <row r="93" spans="1:3" x14ac:dyDescent="0.3">
      <c r="A93" s="28" t="s">
        <v>495</v>
      </c>
      <c r="B93" s="12"/>
    </row>
    <row r="94" spans="1:3" x14ac:dyDescent="0.3">
      <c r="A94" s="28" t="s">
        <v>524</v>
      </c>
      <c r="B94" s="12"/>
      <c r="C94" s="12"/>
    </row>
    <row r="95" spans="1:3" x14ac:dyDescent="0.3">
      <c r="A95" s="45" t="s">
        <v>525</v>
      </c>
      <c r="B95" s="14" t="str">
        <f>IF(OR(B88="Not applicable", B89="Not applicable"),
   "NOT APPLICABLE",
   IF(AND(B88="Yes", B89="Yes"),
      "YES",
      IF(AND(B88="Yes", B89&lt;&gt;"Yes"),
         "PARTIALLY",
         "NO")))</f>
        <v>YES</v>
      </c>
      <c r="C95" s="14"/>
    </row>
    <row r="96" spans="1:3" x14ac:dyDescent="0.3">
      <c r="A96" s="15" t="s">
        <v>415</v>
      </c>
      <c r="B96" s="21" t="s">
        <v>457</v>
      </c>
      <c r="C96" s="21" t="s">
        <v>458</v>
      </c>
    </row>
    <row r="97" spans="1:3" ht="115.5" customHeight="1" x14ac:dyDescent="0.3">
      <c r="A97" s="30" t="s">
        <v>526</v>
      </c>
      <c r="B97" s="46" t="str">
        <f>IF(AND(B43="YES", B46="YES", B51="YES", B82="YES", B86="YES", B95="YES"),
   "High confidence",
   IF(OR(B43="NO", B51="NO", B82="NO", B86="NO"),
      "Low confidence",
      "Medium confidence"))</f>
        <v>Medium confidence</v>
      </c>
      <c r="C97" s="51"/>
    </row>
    <row r="98" spans="1:3" x14ac:dyDescent="0.3">
      <c r="A98" s="288" t="s">
        <v>527</v>
      </c>
      <c r="B98" s="288"/>
      <c r="C98" s="288"/>
    </row>
    <row r="99" spans="1:3" x14ac:dyDescent="0.3">
      <c r="A99" s="85" t="s">
        <v>586</v>
      </c>
      <c r="B99" s="32" t="s">
        <v>457</v>
      </c>
      <c r="C99" s="32" t="s">
        <v>458</v>
      </c>
    </row>
    <row r="100" spans="1:3" x14ac:dyDescent="0.3">
      <c r="A100" s="15" t="s">
        <v>418</v>
      </c>
      <c r="B100" s="83"/>
      <c r="C100" s="125"/>
    </row>
    <row r="101" spans="1:3" x14ac:dyDescent="0.3">
      <c r="A101" s="15" t="s">
        <v>419</v>
      </c>
      <c r="B101" s="146"/>
      <c r="C101" s="125"/>
    </row>
    <row r="102" spans="1:3" ht="15.6" customHeight="1" x14ac:dyDescent="0.3">
      <c r="A102" s="85" t="s">
        <v>421</v>
      </c>
      <c r="B102" s="32" t="s">
        <v>457</v>
      </c>
      <c r="C102" s="32" t="s">
        <v>458</v>
      </c>
    </row>
    <row r="103" spans="1:3" ht="31.2" x14ac:dyDescent="0.3">
      <c r="A103" s="82" t="s">
        <v>566</v>
      </c>
      <c r="B103" s="56" t="s">
        <v>438</v>
      </c>
      <c r="C103" s="56"/>
    </row>
    <row r="104" spans="1:3" ht="213.75" customHeight="1" x14ac:dyDescent="0.3">
      <c r="A104" s="290" t="s">
        <v>529</v>
      </c>
      <c r="B104" s="291"/>
      <c r="C104" s="292"/>
    </row>
  </sheetData>
  <mergeCells count="5">
    <mergeCell ref="A4:C4"/>
    <mergeCell ref="A37:C37"/>
    <mergeCell ref="A44:A45"/>
    <mergeCell ref="A98:C98"/>
    <mergeCell ref="A104:C104"/>
  </mergeCells>
  <dataValidations count="1">
    <dataValidation allowBlank="1" showInputMessage="1" showErrorMessage="1" sqref="B36 B34 B43 B75 B81:B82 B86 B95 B97 B29" xr:uid="{2B0428B3-511C-4536-8C94-525B488C2563}"/>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96676AD7-8107-4B31-BF6D-83AB9FA9CF3D}">
          <x14:formula1>
            <xm:f>Codes!$E$2:$E$4</xm:f>
          </x14:formula1>
          <xm:sqref>B103</xm:sqref>
        </x14:dataValidation>
        <x14:dataValidation type="list" allowBlank="1" showInputMessage="1" showErrorMessage="1" xr:uid="{51A1C82D-495E-4E60-A5E8-06CD26F2F26D}">
          <x14:formula1>
            <xm:f>Codes!$C$2:$C$6</xm:f>
          </x14:formula1>
          <xm:sqref>B28</xm:sqref>
        </x14:dataValidation>
        <x14:dataValidation type="list" allowBlank="1" showInputMessage="1" showErrorMessage="1" xr:uid="{AE9E4D72-C043-45E9-92F7-87B189A64799}">
          <x14:formula1>
            <xm:f>Codes!$C$2:$C$5</xm:f>
          </x14:formula1>
          <xm:sqref>B88:B94 B31:B33 B84:B85 B45 B48:B50 B54:B65 B68:B74 B77:B80 B41:B42</xm:sqref>
        </x14:dataValidation>
        <x14:dataValidation type="list" allowBlank="1" showInputMessage="1" showErrorMessage="1" xr:uid="{FEC9DCFC-C127-4101-AC67-246C1A178110}">
          <x14:formula1>
            <xm:f>Codes!$A$2:$A$5</xm:f>
          </x14:formula1>
          <xm:sqref>B22 B14:B18 B7:B10 B26:B27 B39:B40</xm:sqref>
        </x14:dataValidation>
        <x14:dataValidation type="list" allowBlank="1" showInputMessage="1" showErrorMessage="1" xr:uid="{1916DBDB-D0A1-42D6-A9F6-096F83DB0A71}">
          <x14:formula1>
            <xm:f>Codes!$F$2:$F$7</xm:f>
          </x14:formula1>
          <xm:sqref>B100</xm:sqref>
        </x14:dataValidation>
        <x14:dataValidation type="list" allowBlank="1" showInputMessage="1" showErrorMessage="1" xr:uid="{0FC72E5C-1A88-43F8-B67A-70D22135D0B1}">
          <x14:formula1>
            <xm:f>Codes!$G$2:$G$4</xm:f>
          </x14:formula1>
          <xm:sqref>B101</xm:sqref>
        </x14:dataValidation>
      </x14:dataValidations>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2FE0C-E6E6-4EB5-937F-D1561E7BFEAF}">
  <sheetPr>
    <tabColor rgb="FF92D050"/>
  </sheetPr>
  <dimension ref="A1:C104"/>
  <sheetViews>
    <sheetView topLeftCell="B39" zoomScale="90" zoomScaleNormal="90" workbookViewId="0">
      <selection activeCell="B39" sqref="B39:C39"/>
    </sheetView>
  </sheetViews>
  <sheetFormatPr defaultColWidth="11" defaultRowHeight="15.6" x14ac:dyDescent="0.3"/>
  <cols>
    <col min="1" max="1" width="116.8984375" customWidth="1"/>
    <col min="2" max="2" width="27.59765625" customWidth="1"/>
    <col min="3" max="3" width="70.59765625" customWidth="1"/>
  </cols>
  <sheetData>
    <row r="1" spans="1:3" x14ac:dyDescent="0.3">
      <c r="A1" s="3" t="s">
        <v>6</v>
      </c>
      <c r="B1" s="47" t="str">
        <f>Contents!B57</f>
        <v>What can police do to reduce crime, disorder and fear? The Annals of the American Academy of Political and Social Science 593: 42–65</v>
      </c>
      <c r="C1" s="4"/>
    </row>
    <row r="2" spans="1:3" x14ac:dyDescent="0.3">
      <c r="A2" s="5" t="s">
        <v>531</v>
      </c>
      <c r="B2" s="47" t="str">
        <f>Contents!C57</f>
        <v>Weisburd, D. &amp; Eck, J.E. (2004).</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68" t="s">
        <v>456</v>
      </c>
      <c r="B6" s="160" t="s">
        <v>457</v>
      </c>
      <c r="C6" s="33" t="s">
        <v>458</v>
      </c>
    </row>
    <row r="7" spans="1:3" x14ac:dyDescent="0.3">
      <c r="A7" s="132" t="s">
        <v>459</v>
      </c>
      <c r="B7" s="89" t="s">
        <v>430</v>
      </c>
      <c r="C7" s="12" t="s">
        <v>1246</v>
      </c>
    </row>
    <row r="8" spans="1:3" x14ac:dyDescent="0.3">
      <c r="A8" s="133" t="s">
        <v>361</v>
      </c>
      <c r="B8" s="89" t="s">
        <v>430</v>
      </c>
      <c r="C8" s="12" t="s">
        <v>996</v>
      </c>
    </row>
    <row r="9" spans="1:3" x14ac:dyDescent="0.3">
      <c r="A9" s="133" t="s">
        <v>362</v>
      </c>
      <c r="B9" s="89" t="s">
        <v>430</v>
      </c>
      <c r="C9" s="12" t="s">
        <v>1247</v>
      </c>
    </row>
    <row r="10" spans="1:3" x14ac:dyDescent="0.3">
      <c r="A10" s="133" t="s">
        <v>363</v>
      </c>
      <c r="B10" s="89" t="s">
        <v>430</v>
      </c>
      <c r="C10" s="12" t="s">
        <v>1248</v>
      </c>
    </row>
    <row r="11" spans="1:3" x14ac:dyDescent="0.3">
      <c r="A11" s="36" t="s">
        <v>461</v>
      </c>
      <c r="B11" s="158" t="str">
        <f>IF(AND(B7="Yes", B8="Yes", B9="Yes", B10="Yes"), "YES",
 IF(AND(B7="No", B8="No", B9="No", B10="No"), "NO",
 "PARTIALLY"))</f>
        <v>YES</v>
      </c>
      <c r="C11" s="14"/>
    </row>
    <row r="12" spans="1:3" x14ac:dyDescent="0.3">
      <c r="A12" s="15" t="s">
        <v>364</v>
      </c>
      <c r="B12" s="159"/>
      <c r="C12" s="16"/>
    </row>
    <row r="13" spans="1:3" x14ac:dyDescent="0.3">
      <c r="A13" s="17" t="s">
        <v>462</v>
      </c>
      <c r="B13" s="160" t="s">
        <v>457</v>
      </c>
      <c r="C13" s="33" t="s">
        <v>458</v>
      </c>
    </row>
    <row r="14" spans="1:3" x14ac:dyDescent="0.3">
      <c r="A14" s="130" t="s">
        <v>463</v>
      </c>
      <c r="B14" s="152" t="s">
        <v>430</v>
      </c>
      <c r="C14" s="12"/>
    </row>
    <row r="15" spans="1:3" x14ac:dyDescent="0.3">
      <c r="A15" s="130" t="s">
        <v>464</v>
      </c>
      <c r="B15" s="152" t="s">
        <v>430</v>
      </c>
      <c r="C15" s="12"/>
    </row>
    <row r="16" spans="1:3" ht="39.6" x14ac:dyDescent="0.3">
      <c r="A16" s="131" t="s">
        <v>465</v>
      </c>
      <c r="B16" s="152" t="s">
        <v>441</v>
      </c>
      <c r="C16" s="12"/>
    </row>
    <row r="17" spans="1:3" x14ac:dyDescent="0.3">
      <c r="A17" s="130" t="s">
        <v>466</v>
      </c>
      <c r="B17" s="152" t="s">
        <v>441</v>
      </c>
      <c r="C17" s="124"/>
    </row>
    <row r="18" spans="1:3" x14ac:dyDescent="0.3">
      <c r="A18" s="130" t="s">
        <v>467</v>
      </c>
      <c r="B18" s="152" t="s">
        <v>441</v>
      </c>
      <c r="C18" s="12"/>
    </row>
    <row r="19" spans="1:3" x14ac:dyDescent="0.3">
      <c r="A19" s="36" t="s">
        <v>468</v>
      </c>
      <c r="B19" s="177" t="str">
        <f>IF(AND(B14="Yes", B15="Yes", B16="Yes", B17="Yes", B18="Yes"), "YES",
 IF(AND(B16="Yes", B17="Yes"), "PARTIALLY",
 "NO"))</f>
        <v>NO</v>
      </c>
      <c r="C19" s="87" t="s">
        <v>592</v>
      </c>
    </row>
    <row r="20" spans="1:3" x14ac:dyDescent="0.3">
      <c r="A20" s="15" t="s">
        <v>371</v>
      </c>
      <c r="B20" s="159"/>
      <c r="C20" s="16"/>
    </row>
    <row r="21" spans="1:3" x14ac:dyDescent="0.3">
      <c r="A21" s="17" t="s">
        <v>469</v>
      </c>
      <c r="B21" s="161" t="s">
        <v>457</v>
      </c>
      <c r="C21" s="33" t="s">
        <v>458</v>
      </c>
    </row>
    <row r="22" spans="1:3" x14ac:dyDescent="0.3">
      <c r="A22" s="13" t="str">
        <f>A21</f>
        <v>Is the search period comprehensive enough that relevant literature is unlikely to be omitted?</v>
      </c>
      <c r="B22" s="152"/>
      <c r="C22" s="111"/>
    </row>
    <row r="23" spans="1:3" x14ac:dyDescent="0.3">
      <c r="A23" s="36" t="s">
        <v>470</v>
      </c>
      <c r="B23" s="162" t="str">
        <f>IF(AND(B22="Yes"), "YES",
 IF(AND(B22="Can't tell"), "CAN'T TELL",
 "NO"))</f>
        <v>NO</v>
      </c>
      <c r="C23" s="14"/>
    </row>
    <row r="24" spans="1:3" x14ac:dyDescent="0.3">
      <c r="A24" s="15" t="s">
        <v>374</v>
      </c>
      <c r="B24" s="159"/>
      <c r="C24" s="16"/>
    </row>
    <row r="25" spans="1:3" x14ac:dyDescent="0.3">
      <c r="A25" s="20" t="s">
        <v>456</v>
      </c>
      <c r="B25" s="160"/>
      <c r="C25" s="33"/>
    </row>
    <row r="26" spans="1:3" x14ac:dyDescent="0.3">
      <c r="A26" s="132" t="s">
        <v>471</v>
      </c>
      <c r="B26" s="152"/>
      <c r="C26" s="12"/>
    </row>
    <row r="27" spans="1:3" x14ac:dyDescent="0.3">
      <c r="A27" s="133" t="s">
        <v>377</v>
      </c>
      <c r="B27" s="152"/>
      <c r="C27" s="157"/>
    </row>
    <row r="28" spans="1:3" x14ac:dyDescent="0.3">
      <c r="A28" s="133" t="s">
        <v>378</v>
      </c>
      <c r="B28" s="153"/>
      <c r="C28" s="12"/>
    </row>
    <row r="29" spans="1:3" x14ac:dyDescent="0.3">
      <c r="A29" s="134" t="s">
        <v>472</v>
      </c>
      <c r="B29" s="175" t="str">
        <f>IF(
    AND(TRIM(B26)="Yes", TRIM(B27)="Yes"),
    IF(
        OR(
            TRIM(B28)="Yes",
            TRIM(B28)="Not Applicable"
        ),
        "YES",
        IF(TRIM(B28)="", "PARTIALLY", "NO")
    ),
    IF(
        OR(
            AND(TRIM(B26)="Yes", TRIM(B27)="Partially"),
            AND(TRIM(B26)="Partially", TRIM(B27)="Yes")
        ),
        "PARTIALLY",
        "NO"
    )
)</f>
        <v>NO</v>
      </c>
      <c r="C29" s="154"/>
    </row>
    <row r="30" spans="1:3" x14ac:dyDescent="0.3">
      <c r="A30" s="15" t="s">
        <v>379</v>
      </c>
      <c r="B30" s="176" t="s">
        <v>457</v>
      </c>
      <c r="C30" s="21" t="s">
        <v>458</v>
      </c>
    </row>
    <row r="31" spans="1:3" x14ac:dyDescent="0.3">
      <c r="A31" s="75" t="s">
        <v>473</v>
      </c>
      <c r="B31" s="152"/>
      <c r="C31" s="12"/>
    </row>
    <row r="32" spans="1:3" x14ac:dyDescent="0.3">
      <c r="A32" s="38" t="s">
        <v>382</v>
      </c>
      <c r="B32" s="152"/>
      <c r="C32" s="12"/>
    </row>
    <row r="33" spans="1:3" ht="39.6" x14ac:dyDescent="0.3">
      <c r="A33" s="22" t="s">
        <v>474</v>
      </c>
      <c r="B33" s="152"/>
      <c r="C33" s="12"/>
    </row>
    <row r="34" spans="1:3" x14ac:dyDescent="0.3">
      <c r="A34" s="36" t="s">
        <v>475</v>
      </c>
      <c r="B34" s="14" t="str">
        <f>IF(AND(TRIM(B31)="Yes", TRIM(B32)="Yes", TRIM(B33)="Yes"),
    "YES",
    IF(OR(
        AND(TRIM(B31)="Yes", TRIM(B32)="Yes", TRIM(B33)="Partially"),
        AND(TRIM(B31)="Yes", TRIM(B33)="Yes")
    ),
    "PARTIALLY",
    "NO")
)</f>
        <v>NO</v>
      </c>
      <c r="C34" s="92"/>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93"/>
    </row>
    <row r="38" spans="1:3" x14ac:dyDescent="0.3">
      <c r="A38" s="15" t="s">
        <v>389</v>
      </c>
      <c r="B38" s="170" t="s">
        <v>457</v>
      </c>
      <c r="C38" s="21" t="s">
        <v>458</v>
      </c>
    </row>
    <row r="39" spans="1:3" x14ac:dyDescent="0.3">
      <c r="A39" s="132" t="s">
        <v>478</v>
      </c>
      <c r="B39" s="152" t="s">
        <v>430</v>
      </c>
      <c r="C39" s="12" t="s">
        <v>1187</v>
      </c>
    </row>
    <row r="40" spans="1:3" x14ac:dyDescent="0.3">
      <c r="A40" s="132" t="s">
        <v>479</v>
      </c>
      <c r="B40" s="152"/>
      <c r="C40" s="12"/>
    </row>
    <row r="41" spans="1:3" x14ac:dyDescent="0.3">
      <c r="A41" s="132" t="s">
        <v>480</v>
      </c>
      <c r="B41" s="152"/>
      <c r="C41" s="12"/>
    </row>
    <row r="42" spans="1:3" x14ac:dyDescent="0.3">
      <c r="A42" s="132" t="s">
        <v>481</v>
      </c>
      <c r="B42" s="152"/>
      <c r="C42" s="12"/>
    </row>
    <row r="43" spans="1:3" x14ac:dyDescent="0.3">
      <c r="A43" s="76" t="s">
        <v>482</v>
      </c>
      <c r="B43" s="92" t="str">
        <f>IF(OR(B39="Not applicable", B40="Not applicable", B41="Not applicable", B42="Not applicable"), "NOT APPLICABLE",
 IF(AND(B39="Yes", B40="Yes", B41="Yes", B42="Yes"), "YES",
  IF(AND(B39="Yes", B42="Yes"), "PARTIALLY",
   "NO")))</f>
        <v>NO</v>
      </c>
      <c r="C43" s="92"/>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166" t="s">
        <v>457</v>
      </c>
      <c r="C47" s="166" t="s">
        <v>458</v>
      </c>
    </row>
    <row r="48" spans="1:3" ht="26.4" x14ac:dyDescent="0.3">
      <c r="A48" s="171" t="s">
        <v>484</v>
      </c>
      <c r="B48" s="54"/>
      <c r="C48" s="12"/>
    </row>
    <row r="49" spans="1:3" ht="26.4" x14ac:dyDescent="0.3">
      <c r="A49" s="172" t="s">
        <v>485</v>
      </c>
      <c r="B49" s="12"/>
      <c r="C49" s="12"/>
    </row>
    <row r="50" spans="1:3" x14ac:dyDescent="0.3">
      <c r="A50" s="172" t="s">
        <v>486</v>
      </c>
      <c r="B50" s="12"/>
      <c r="C50" s="51"/>
    </row>
    <row r="51" spans="1:3" x14ac:dyDescent="0.3">
      <c r="A51" s="36" t="s">
        <v>487</v>
      </c>
      <c r="B51" s="127" t="str">
        <f>IF(AND(B48="Not applicable", B49="Not applicable", B50="Not applicable"),
   "NOT APPLICABLE",
   IF(AND(B48="Yes", B49="Yes", OR(B50="Yes", B50="Not applicable")),
      "YES",
      IF(B48="Yes",
         "PARTIALLY",
         "NO")))</f>
        <v>NO</v>
      </c>
      <c r="C51" s="92"/>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x14ac:dyDescent="0.3">
      <c r="A65" s="147" t="s">
        <v>924</v>
      </c>
      <c r="B65" s="12"/>
      <c r="C65" s="12"/>
    </row>
    <row r="66" spans="1:3" ht="61.5" customHeight="1" x14ac:dyDescent="0.3">
      <c r="A66" s="36" t="s">
        <v>500</v>
      </c>
      <c r="B66" s="34" t="str">
        <f>IF(B64="Yes",
    "Not applicable",
    IF(B65="Yes",
        "Not appropriate table, graph or meta-analysis",
        "Appropriate table, graph or meta-analysis"))</f>
        <v>Appropriate table, graph or meta-analysis</v>
      </c>
      <c r="C66" s="14"/>
    </row>
    <row r="67" spans="1:3" x14ac:dyDescent="0.3">
      <c r="A67" s="80" t="s">
        <v>501</v>
      </c>
      <c r="B67" s="31" t="s">
        <v>457</v>
      </c>
      <c r="C67" s="31" t="s">
        <v>458</v>
      </c>
    </row>
    <row r="68" spans="1:3" x14ac:dyDescent="0.3">
      <c r="A68" s="28" t="s">
        <v>502</v>
      </c>
      <c r="B68" s="12"/>
      <c r="C68" s="12"/>
    </row>
    <row r="69" spans="1:3" x14ac:dyDescent="0.3">
      <c r="A69" s="28" t="s">
        <v>503</v>
      </c>
      <c r="B69" s="12"/>
      <c r="C69" s="12"/>
    </row>
    <row r="70" spans="1:3" x14ac:dyDescent="0.3">
      <c r="A70" s="28" t="s">
        <v>504</v>
      </c>
      <c r="B70" s="12"/>
    </row>
    <row r="71" spans="1:3" x14ac:dyDescent="0.3">
      <c r="A71" s="28" t="s">
        <v>505</v>
      </c>
      <c r="B71" s="12"/>
      <c r="C71" s="12"/>
    </row>
    <row r="72" spans="1:3" x14ac:dyDescent="0.3">
      <c r="A72" s="28" t="s">
        <v>506</v>
      </c>
      <c r="B72" s="12"/>
      <c r="C72" s="12"/>
    </row>
    <row r="73" spans="1:3" x14ac:dyDescent="0.3">
      <c r="A73" s="28" t="s">
        <v>499</v>
      </c>
      <c r="B73" s="12"/>
      <c r="C73" s="12"/>
    </row>
    <row r="74" spans="1:3" x14ac:dyDescent="0.3">
      <c r="A74" s="28" t="s">
        <v>925</v>
      </c>
      <c r="B74" s="12"/>
      <c r="C74" s="12"/>
    </row>
    <row r="75" spans="1:3" x14ac:dyDescent="0.3">
      <c r="A75" s="36" t="s">
        <v>508</v>
      </c>
      <c r="B75" s="34" t="str">
        <f>IF(B73="Yes",
   "Not applicable",
   IF(B74="Yes",
      "Inappropriate weights",
      IF(OR(B68="Yes",B69="Yes", B70="Yes", B71="Yes"),
         "Appropriate weights",
         "Can't tell")))</f>
        <v>Can't tell</v>
      </c>
      <c r="C75" s="14"/>
    </row>
    <row r="76" spans="1:3" x14ac:dyDescent="0.3">
      <c r="A76" s="80" t="s">
        <v>509</v>
      </c>
      <c r="B76" s="31" t="s">
        <v>457</v>
      </c>
      <c r="C76" s="31" t="s">
        <v>458</v>
      </c>
    </row>
    <row r="77" spans="1:3" x14ac:dyDescent="0.3">
      <c r="A77" s="28" t="s">
        <v>510</v>
      </c>
      <c r="B77" s="12"/>
    </row>
    <row r="78" spans="1:3" x14ac:dyDescent="0.3">
      <c r="A78" s="28" t="s">
        <v>511</v>
      </c>
      <c r="B78" s="12"/>
    </row>
    <row r="79" spans="1:3" x14ac:dyDescent="0.3">
      <c r="A79" s="28" t="s">
        <v>512</v>
      </c>
      <c r="B79" s="12"/>
      <c r="C79" s="12"/>
    </row>
    <row r="80" spans="1:3" x14ac:dyDescent="0.3">
      <c r="A80" s="28" t="s">
        <v>513</v>
      </c>
      <c r="B80" s="111"/>
      <c r="C80" s="111"/>
    </row>
    <row r="81" spans="1:3" x14ac:dyDescent="0.3">
      <c r="A81" s="43" t="s">
        <v>514</v>
      </c>
      <c r="B81" s="14" t="str">
        <f>IF(OR(B80="Not applicable",B80="YES"),
   "Not applicable",
   IF(B77="Yes",
      "Unit of analysis errors addressed",
      IF(OR(B78="Yes", B79="Yes"),
         "Unit of analysis errors not addressed",
         "Can't tell")))</f>
        <v>Can't tell</v>
      </c>
      <c r="C81" s="167"/>
    </row>
    <row r="82" spans="1:3" x14ac:dyDescent="0.3">
      <c r="A82" s="42" t="s">
        <v>515</v>
      </c>
      <c r="B82" s="14" t="str">
        <f>IF(OR(B66="Not applicable", B75="Not applicable"),
   "NOT APPLICABLE",
   IF(OR(B66="Not appropriate table, graph or meta-analysis", B75="Inappropriate weights"),
      "NO",
      IF(AND(B66="Appropriate table, graph or meta-analysis", B75="Appropriate weights", OR(B81="Unit of analysis errors addressed",B81="Not applicable")),
         "YES",
         IF(AND(B66="Appropriate table, graph or meta-analysis", B75="Appropriate weights", OR(B81="Unit of analysis errors not addressed", B81="Can't tell")),
            "PARTIALLY",
            "CAN'T TELL"))))</f>
        <v>CAN'T TELL</v>
      </c>
      <c r="C82" s="14"/>
    </row>
    <row r="83" spans="1:3" x14ac:dyDescent="0.3">
      <c r="A83" s="15" t="s">
        <v>408</v>
      </c>
      <c r="B83" s="21" t="s">
        <v>457</v>
      </c>
      <c r="C83" s="21" t="s">
        <v>458</v>
      </c>
    </row>
    <row r="84" spans="1:3" ht="26.4" x14ac:dyDescent="0.3">
      <c r="A84" s="78" t="s">
        <v>516</v>
      </c>
      <c r="B84" s="12"/>
      <c r="C84" s="51"/>
    </row>
    <row r="85" spans="1:3" x14ac:dyDescent="0.3">
      <c r="A85" s="78" t="s">
        <v>517</v>
      </c>
      <c r="B85" s="12"/>
    </row>
    <row r="86" spans="1:3" x14ac:dyDescent="0.3">
      <c r="A86" s="81" t="s">
        <v>518</v>
      </c>
      <c r="B86" s="14" t="str">
        <f>IF(OR(B84="Not applicable", B85="Not applicable"),
   "NOT APPLICABLE",
   IF(AND(B84="Yes", B85="Yes"),
      "YES",
      IF(OR(B84="Yes", B85="Yes", B84="Partially", B85="Partially"),
         "PARTIALLY",
         "NO")))</f>
        <v>NO</v>
      </c>
      <c r="C86" s="14"/>
    </row>
    <row r="87" spans="1:3" x14ac:dyDescent="0.3">
      <c r="A87" s="29" t="s">
        <v>412</v>
      </c>
      <c r="B87" s="21" t="s">
        <v>457</v>
      </c>
      <c r="C87" s="21" t="s">
        <v>458</v>
      </c>
    </row>
    <row r="88" spans="1:3" x14ac:dyDescent="0.3">
      <c r="A88" s="74" t="s">
        <v>519</v>
      </c>
      <c r="B88" s="12"/>
    </row>
    <row r="89" spans="1:3" x14ac:dyDescent="0.3">
      <c r="A89" s="74" t="s">
        <v>520</v>
      </c>
      <c r="B89" s="12"/>
      <c r="C89" s="12"/>
    </row>
    <row r="90" spans="1:3" x14ac:dyDescent="0.3">
      <c r="A90" s="28" t="s">
        <v>521</v>
      </c>
      <c r="B90" s="12"/>
      <c r="C90" s="12"/>
    </row>
    <row r="91" spans="1:3" x14ac:dyDescent="0.3">
      <c r="A91" s="28" t="s">
        <v>522</v>
      </c>
      <c r="B91" s="12"/>
      <c r="C91" s="12"/>
    </row>
    <row r="92" spans="1:3" x14ac:dyDescent="0.3">
      <c r="A92" s="28" t="s">
        <v>523</v>
      </c>
      <c r="B92" s="12"/>
      <c r="C92" s="12"/>
    </row>
    <row r="93" spans="1:3" x14ac:dyDescent="0.3">
      <c r="A93" s="28" t="s">
        <v>495</v>
      </c>
      <c r="B93" s="12"/>
    </row>
    <row r="94" spans="1:3" x14ac:dyDescent="0.3">
      <c r="A94" s="28" t="s">
        <v>524</v>
      </c>
      <c r="B94" s="12"/>
      <c r="C94" s="12"/>
    </row>
    <row r="95" spans="1:3" x14ac:dyDescent="0.3">
      <c r="A95" s="45" t="s">
        <v>525</v>
      </c>
      <c r="B95" s="14" t="str">
        <f>IF(OR(B88="Not applicable", B89="Not applicable"),
   "NOT APPLICABLE",
   IF(AND(B88="Yes", B89="Yes"),
      "YES",
      IF(AND(B88="Yes", B89&lt;&gt;"Yes"),
         "PARTIALLY",
         "NO")))</f>
        <v>NO</v>
      </c>
      <c r="C95" s="14"/>
    </row>
    <row r="96" spans="1:3" x14ac:dyDescent="0.3">
      <c r="A96" s="15" t="s">
        <v>415</v>
      </c>
      <c r="B96" s="21" t="s">
        <v>457</v>
      </c>
      <c r="C96" s="21" t="s">
        <v>458</v>
      </c>
    </row>
    <row r="97" spans="1:3" ht="115.5" customHeight="1" x14ac:dyDescent="0.3">
      <c r="A97" s="30" t="s">
        <v>526</v>
      </c>
      <c r="B97" s="46" t="str">
        <f>IF(AND(B43="YES", B46="YES", B51="YES", B82="YES", B86="YES", B95="YES"),
   "High confidence",
   IF(OR(B43="NO", B51="NO", B82="NO", B86="NO"),
      "Low confidence",
      "Medium confidence"))</f>
        <v>Low confidence</v>
      </c>
      <c r="C97" s="51"/>
    </row>
    <row r="98" spans="1:3" x14ac:dyDescent="0.3">
      <c r="A98" s="288" t="s">
        <v>527</v>
      </c>
      <c r="B98" s="288"/>
      <c r="C98" s="288"/>
    </row>
    <row r="99" spans="1:3" x14ac:dyDescent="0.3">
      <c r="A99" s="85" t="s">
        <v>586</v>
      </c>
      <c r="B99" s="32" t="s">
        <v>457</v>
      </c>
      <c r="C99" s="32" t="s">
        <v>458</v>
      </c>
    </row>
    <row r="100" spans="1:3" x14ac:dyDescent="0.3">
      <c r="A100" s="15" t="s">
        <v>418</v>
      </c>
      <c r="B100" s="83"/>
      <c r="C100" s="125"/>
    </row>
    <row r="101" spans="1:3" x14ac:dyDescent="0.3">
      <c r="A101" s="15" t="s">
        <v>419</v>
      </c>
      <c r="B101" s="146"/>
      <c r="C101" s="125"/>
    </row>
    <row r="102" spans="1:3" ht="15.6" customHeight="1" x14ac:dyDescent="0.3">
      <c r="A102" s="85" t="s">
        <v>421</v>
      </c>
      <c r="B102" s="32" t="s">
        <v>457</v>
      </c>
      <c r="C102" s="32" t="s">
        <v>458</v>
      </c>
    </row>
    <row r="103" spans="1:3" ht="31.2" x14ac:dyDescent="0.3">
      <c r="A103" s="82" t="s">
        <v>566</v>
      </c>
      <c r="B103" s="56" t="s">
        <v>432</v>
      </c>
      <c r="C103" s="56"/>
    </row>
    <row r="104" spans="1:3" ht="213.75" customHeight="1" x14ac:dyDescent="0.3">
      <c r="A104" s="290" t="s">
        <v>529</v>
      </c>
      <c r="B104" s="291"/>
      <c r="C104" s="292"/>
    </row>
  </sheetData>
  <mergeCells count="5">
    <mergeCell ref="A4:C4"/>
    <mergeCell ref="A37:C37"/>
    <mergeCell ref="A44:A45"/>
    <mergeCell ref="A98:C98"/>
    <mergeCell ref="A104:C104"/>
  </mergeCells>
  <dataValidations count="1">
    <dataValidation allowBlank="1" showInputMessage="1" showErrorMessage="1" sqref="B36 B34 B43 B75 B81:B82 B86 B95 B97 B29" xr:uid="{91030842-218C-4B5E-8240-602B83E8C8A7}"/>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FC2C86EB-F9D3-4B91-9B21-D13CEE7BE326}">
          <x14:formula1>
            <xm:f>Codes!$G$2:$G$4</xm:f>
          </x14:formula1>
          <xm:sqref>B101</xm:sqref>
        </x14:dataValidation>
        <x14:dataValidation type="list" allowBlank="1" showInputMessage="1" showErrorMessage="1" xr:uid="{923BF163-05C8-416F-97EB-F2677FAC7F0F}">
          <x14:formula1>
            <xm:f>Codes!$F$2:$F$7</xm:f>
          </x14:formula1>
          <xm:sqref>B100</xm:sqref>
        </x14:dataValidation>
        <x14:dataValidation type="list" allowBlank="1" showInputMessage="1" showErrorMessage="1" xr:uid="{73C29BA3-D232-4316-8757-FEDADC6AA009}">
          <x14:formula1>
            <xm:f>Codes!$A$2:$A$5</xm:f>
          </x14:formula1>
          <xm:sqref>B22 B14:B18 B7:B10 B26:B27 B39:B40</xm:sqref>
        </x14:dataValidation>
        <x14:dataValidation type="list" allowBlank="1" showInputMessage="1" showErrorMessage="1" xr:uid="{682A2885-007D-4DD5-9645-B34C5F59F9F2}">
          <x14:formula1>
            <xm:f>Codes!$C$2:$C$5</xm:f>
          </x14:formula1>
          <xm:sqref>B88:B94 B31:B33 B84:B85 B45 B48:B50 B54:B65 B68:B74 B77:B80 B41:B42</xm:sqref>
        </x14:dataValidation>
        <x14:dataValidation type="list" allowBlank="1" showInputMessage="1" showErrorMessage="1" xr:uid="{FD200D08-E3B5-4CB2-962D-1929F5482BBC}">
          <x14:formula1>
            <xm:f>Codes!$C$2:$C$6</xm:f>
          </x14:formula1>
          <xm:sqref>B28</xm:sqref>
        </x14:dataValidation>
        <x14:dataValidation type="list" allowBlank="1" showInputMessage="1" showErrorMessage="1" xr:uid="{E066800D-C205-46AA-81C5-161E357E83FE}">
          <x14:formula1>
            <xm:f>Codes!$E$2:$E$4</xm:f>
          </x14:formula1>
          <xm:sqref>B103</xm:sqref>
        </x14:dataValidation>
      </x14:dataValidations>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970BF-D4E9-4CC0-950A-25674307B722}">
  <sheetPr>
    <tabColor rgb="FF92D050"/>
  </sheetPr>
  <dimension ref="A1:C104"/>
  <sheetViews>
    <sheetView topLeftCell="A10" zoomScale="90" zoomScaleNormal="90" workbookViewId="0">
      <selection activeCell="B39" sqref="B39:C39"/>
    </sheetView>
  </sheetViews>
  <sheetFormatPr defaultColWidth="11" defaultRowHeight="15.6" x14ac:dyDescent="0.3"/>
  <cols>
    <col min="1" max="1" width="116.8984375" customWidth="1"/>
    <col min="2" max="2" width="27.59765625" customWidth="1"/>
    <col min="3" max="3" width="70.59765625" customWidth="1"/>
  </cols>
  <sheetData>
    <row r="1" spans="1:3" x14ac:dyDescent="0.3">
      <c r="A1" s="3" t="s">
        <v>6</v>
      </c>
      <c r="B1" s="47" t="str">
        <f>Contents!B61</f>
        <v>Project D.A.R.E. outcome effectiveness revisited. American Journal of Public Health, 94(6), 1027-1029.</v>
      </c>
      <c r="C1" s="4"/>
    </row>
    <row r="2" spans="1:3" x14ac:dyDescent="0.3">
      <c r="A2" s="5" t="s">
        <v>531</v>
      </c>
      <c r="B2" s="47" t="str">
        <f>Contents!C61</f>
        <v>West, S. L. &amp; O'Neal, K. K. (2004).</v>
      </c>
      <c r="C2" s="6"/>
    </row>
    <row r="3" spans="1:3" x14ac:dyDescent="0.3">
      <c r="A3" s="5" t="s">
        <v>454</v>
      </c>
      <c r="B3" s="47" t="s">
        <v>14</v>
      </c>
      <c r="C3" s="6"/>
    </row>
    <row r="4" spans="1:3" x14ac:dyDescent="0.3">
      <c r="A4" s="285" t="s">
        <v>455</v>
      </c>
      <c r="B4" s="286"/>
      <c r="C4" s="287"/>
    </row>
    <row r="5" spans="1:3" x14ac:dyDescent="0.3">
      <c r="A5" s="8" t="s">
        <v>357</v>
      </c>
      <c r="B5" s="7"/>
      <c r="C5" s="9"/>
    </row>
    <row r="6" spans="1:3" x14ac:dyDescent="0.3">
      <c r="A6" s="168" t="s">
        <v>456</v>
      </c>
      <c r="B6" s="160" t="s">
        <v>457</v>
      </c>
      <c r="C6" s="33" t="s">
        <v>458</v>
      </c>
    </row>
    <row r="7" spans="1:3" x14ac:dyDescent="0.3">
      <c r="A7" s="132" t="s">
        <v>459</v>
      </c>
      <c r="B7" s="89" t="s">
        <v>430</v>
      </c>
      <c r="C7" t="s">
        <v>1249</v>
      </c>
    </row>
    <row r="8" spans="1:3" x14ac:dyDescent="0.3">
      <c r="A8" s="133" t="s">
        <v>361</v>
      </c>
      <c r="B8" s="89" t="s">
        <v>430</v>
      </c>
      <c r="C8" s="12" t="s">
        <v>1093</v>
      </c>
    </row>
    <row r="9" spans="1:3" x14ac:dyDescent="0.3">
      <c r="A9" s="133" t="s">
        <v>362</v>
      </c>
      <c r="B9" s="89" t="s">
        <v>430</v>
      </c>
      <c r="C9" t="s">
        <v>1250</v>
      </c>
    </row>
    <row r="10" spans="1:3" x14ac:dyDescent="0.3">
      <c r="A10" s="133" t="s">
        <v>363</v>
      </c>
      <c r="B10" s="89" t="s">
        <v>430</v>
      </c>
      <c r="C10" t="s">
        <v>1251</v>
      </c>
    </row>
    <row r="11" spans="1:3" x14ac:dyDescent="0.3">
      <c r="A11" s="36" t="s">
        <v>461</v>
      </c>
      <c r="B11" s="158" t="str">
        <f>IF(AND(B7="Yes", B8="Yes", B9="Yes", B10="Yes"), "YES",
 IF(AND(B7="No", B8="No", B9="No", B10="No"), "NO",
 "PARTIALLY"))</f>
        <v>YES</v>
      </c>
      <c r="C11" s="14"/>
    </row>
    <row r="12" spans="1:3" x14ac:dyDescent="0.3">
      <c r="A12" s="15" t="s">
        <v>364</v>
      </c>
      <c r="B12" s="159"/>
      <c r="C12" s="16"/>
    </row>
    <row r="13" spans="1:3" x14ac:dyDescent="0.3">
      <c r="A13" s="17" t="s">
        <v>462</v>
      </c>
      <c r="B13" s="160" t="s">
        <v>457</v>
      </c>
      <c r="C13" s="90" t="s">
        <v>458</v>
      </c>
    </row>
    <row r="14" spans="1:3" x14ac:dyDescent="0.3">
      <c r="A14" s="130" t="s">
        <v>463</v>
      </c>
      <c r="B14" s="111" t="s">
        <v>430</v>
      </c>
      <c r="C14" s="12"/>
    </row>
    <row r="15" spans="1:3" x14ac:dyDescent="0.3">
      <c r="A15" s="130" t="s">
        <v>464</v>
      </c>
      <c r="B15" s="111" t="s">
        <v>441</v>
      </c>
      <c r="C15" s="12" t="s">
        <v>1252</v>
      </c>
    </row>
    <row r="16" spans="1:3" ht="39.6" x14ac:dyDescent="0.3">
      <c r="A16" s="131" t="s">
        <v>465</v>
      </c>
      <c r="B16" s="111" t="s">
        <v>441</v>
      </c>
      <c r="C16" s="12" t="s">
        <v>1253</v>
      </c>
    </row>
    <row r="17" spans="1:3" x14ac:dyDescent="0.3">
      <c r="A17" s="130" t="s">
        <v>466</v>
      </c>
      <c r="B17" s="111" t="s">
        <v>430</v>
      </c>
      <c r="C17" s="12" t="s">
        <v>1254</v>
      </c>
    </row>
    <row r="18" spans="1:3" x14ac:dyDescent="0.3">
      <c r="A18" s="130" t="s">
        <v>467</v>
      </c>
      <c r="B18" s="111" t="s">
        <v>441</v>
      </c>
      <c r="C18" s="12"/>
    </row>
    <row r="19" spans="1:3" x14ac:dyDescent="0.3">
      <c r="A19" s="36" t="s">
        <v>468</v>
      </c>
      <c r="B19" s="177" t="str">
        <f>IF(AND(B14="Yes", B15="Yes", B16="Yes", B17="Yes", B18="Yes"), "YES",
 IF(AND(B16="Yes", B17="Yes"), "PARTIALLY",
 "NO"))</f>
        <v>NO</v>
      </c>
      <c r="C19" s="185" t="s">
        <v>592</v>
      </c>
    </row>
    <row r="20" spans="1:3" x14ac:dyDescent="0.3">
      <c r="A20" s="15" t="s">
        <v>371</v>
      </c>
      <c r="B20" s="159"/>
      <c r="C20" s="16"/>
    </row>
    <row r="21" spans="1:3" x14ac:dyDescent="0.3">
      <c r="A21" s="17" t="s">
        <v>469</v>
      </c>
      <c r="B21" s="161" t="s">
        <v>457</v>
      </c>
      <c r="C21" s="33" t="s">
        <v>458</v>
      </c>
    </row>
    <row r="22" spans="1:3" x14ac:dyDescent="0.3">
      <c r="A22" s="13" t="str">
        <f>A21</f>
        <v>Is the search period comprehensive enough that relevant literature is unlikely to be omitted?</v>
      </c>
      <c r="B22" s="152"/>
      <c r="C22" s="111"/>
    </row>
    <row r="23" spans="1:3" x14ac:dyDescent="0.3">
      <c r="A23" s="36" t="s">
        <v>470</v>
      </c>
      <c r="B23" s="162" t="str">
        <f>IF(AND(B22="Yes"), "YES",
 IF(AND(B22="Can't tell"), "CAN'T TELL",
 "NO"))</f>
        <v>NO</v>
      </c>
      <c r="C23" s="14"/>
    </row>
    <row r="24" spans="1:3" x14ac:dyDescent="0.3">
      <c r="A24" s="15" t="s">
        <v>374</v>
      </c>
      <c r="B24" s="159"/>
      <c r="C24" s="16"/>
    </row>
    <row r="25" spans="1:3" x14ac:dyDescent="0.3">
      <c r="A25" s="20" t="s">
        <v>456</v>
      </c>
      <c r="B25" s="160"/>
      <c r="C25" s="33"/>
    </row>
    <row r="26" spans="1:3" x14ac:dyDescent="0.3">
      <c r="A26" s="132" t="s">
        <v>471</v>
      </c>
      <c r="B26" s="152"/>
      <c r="C26" s="12"/>
    </row>
    <row r="27" spans="1:3" x14ac:dyDescent="0.3">
      <c r="A27" s="133" t="s">
        <v>377</v>
      </c>
      <c r="B27" s="152"/>
      <c r="C27" s="157"/>
    </row>
    <row r="28" spans="1:3" x14ac:dyDescent="0.3">
      <c r="A28" s="133" t="s">
        <v>378</v>
      </c>
      <c r="B28" s="153"/>
      <c r="C28" s="12"/>
    </row>
    <row r="29" spans="1:3" x14ac:dyDescent="0.3">
      <c r="A29" s="134" t="s">
        <v>472</v>
      </c>
      <c r="B29" s="175" t="str">
        <f>IF(
    AND(TRIM(B26)="Yes", TRIM(B27)="Yes"),
    IF(
        OR(
            TRIM(B28)="Yes",
            TRIM(B28)="Not Applicable"
        ),
        "YES",
        IF(TRIM(B28)="", "PARTIALLY", "NO")
    ),
    IF(
        OR(
            AND(TRIM(B26)="Yes", TRIM(B27)="Partially"),
            AND(TRIM(B26)="Partially", TRIM(B27)="Yes")
        ),
        "PARTIALLY",
        "NO"
    )
)</f>
        <v>NO</v>
      </c>
      <c r="C29" s="154"/>
    </row>
    <row r="30" spans="1:3" x14ac:dyDescent="0.3">
      <c r="A30" s="15" t="s">
        <v>379</v>
      </c>
      <c r="B30" s="176" t="s">
        <v>457</v>
      </c>
      <c r="C30" s="21" t="s">
        <v>458</v>
      </c>
    </row>
    <row r="31" spans="1:3" x14ac:dyDescent="0.3">
      <c r="A31" s="75" t="s">
        <v>473</v>
      </c>
      <c r="B31" s="152"/>
      <c r="C31" s="12"/>
    </row>
    <row r="32" spans="1:3" x14ac:dyDescent="0.3">
      <c r="A32" s="38" t="s">
        <v>382</v>
      </c>
      <c r="B32" s="152"/>
      <c r="C32" s="12"/>
    </row>
    <row r="33" spans="1:3" ht="39.6" x14ac:dyDescent="0.3">
      <c r="A33" s="22" t="s">
        <v>474</v>
      </c>
      <c r="B33" s="152"/>
      <c r="C33" s="12"/>
    </row>
    <row r="34" spans="1:3" x14ac:dyDescent="0.3">
      <c r="A34" s="36" t="s">
        <v>475</v>
      </c>
      <c r="B34" s="14" t="str">
        <f>IF(AND(TRIM(B31)="Yes", TRIM(B32)="Yes", TRIM(B33)="Yes"),
    "YES",
    IF(OR(
        AND(TRIM(B31)="Yes", TRIM(B32)="Yes", TRIM(B33)="Partially"),
        AND(TRIM(B31)="Yes", TRIM(B33)="Yes")
    ),
    "PARTIALLY",
    "NO")
)</f>
        <v>NO</v>
      </c>
      <c r="C34" s="92"/>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93"/>
    </row>
    <row r="38" spans="1:3" x14ac:dyDescent="0.3">
      <c r="A38" s="15" t="s">
        <v>389</v>
      </c>
      <c r="B38" s="170" t="s">
        <v>457</v>
      </c>
      <c r="C38" s="21" t="s">
        <v>458</v>
      </c>
    </row>
    <row r="39" spans="1:3" x14ac:dyDescent="0.3">
      <c r="A39" s="132" t="s">
        <v>478</v>
      </c>
      <c r="B39" s="152"/>
      <c r="C39" s="12"/>
    </row>
    <row r="40" spans="1:3" x14ac:dyDescent="0.3">
      <c r="A40" s="132" t="s">
        <v>479</v>
      </c>
      <c r="B40" s="152"/>
      <c r="C40" s="12"/>
    </row>
    <row r="41" spans="1:3" x14ac:dyDescent="0.3">
      <c r="A41" s="132" t="s">
        <v>480</v>
      </c>
      <c r="B41" s="152"/>
      <c r="C41" s="12"/>
    </row>
    <row r="42" spans="1:3" x14ac:dyDescent="0.3">
      <c r="A42" s="132" t="s">
        <v>481</v>
      </c>
      <c r="B42" s="152"/>
      <c r="C42" s="12"/>
    </row>
    <row r="43" spans="1:3" x14ac:dyDescent="0.3">
      <c r="A43" s="76" t="s">
        <v>482</v>
      </c>
      <c r="B43" s="92" t="str">
        <f>IF(OR(B39="Not applicable", B40="Not applicable", B41="Not applicable", B42="Not applicable"), "NOT APPLICABLE",
 IF(AND(B39="Yes", B40="Yes", B41="Yes", B42="Yes"), "YES",
  IF(AND(B39="Yes", B42="Yes"), "PARTIALLY",
   "NO")))</f>
        <v>NO</v>
      </c>
      <c r="C43" s="92"/>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166" t="s">
        <v>457</v>
      </c>
      <c r="C47" s="166" t="s">
        <v>458</v>
      </c>
    </row>
    <row r="48" spans="1:3" ht="26.4" x14ac:dyDescent="0.3">
      <c r="A48" s="171" t="s">
        <v>484</v>
      </c>
      <c r="B48" s="54"/>
      <c r="C48" s="12"/>
    </row>
    <row r="49" spans="1:3" ht="26.4" x14ac:dyDescent="0.3">
      <c r="A49" s="172" t="s">
        <v>485</v>
      </c>
      <c r="B49" s="12"/>
      <c r="C49" s="12"/>
    </row>
    <row r="50" spans="1:3" x14ac:dyDescent="0.3">
      <c r="A50" s="172" t="s">
        <v>486</v>
      </c>
      <c r="B50" s="12"/>
      <c r="C50" s="51"/>
    </row>
    <row r="51" spans="1:3" x14ac:dyDescent="0.3">
      <c r="A51" s="36" t="s">
        <v>487</v>
      </c>
      <c r="B51" s="127" t="str">
        <f>IF(AND(B48="Not applicable", B49="Not applicable", B50="Not applicable"),
   "NOT APPLICABLE",
   IF(AND(B48="Yes", B49="Yes", OR(B50="Yes", B50="Not applicable")),
      "YES",
      IF(B48="Yes",
         "PARTIALLY",
         "NO")))</f>
        <v>NO</v>
      </c>
      <c r="C51" s="92"/>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x14ac:dyDescent="0.3">
      <c r="A65" s="147" t="s">
        <v>924</v>
      </c>
      <c r="B65" s="12"/>
      <c r="C65" s="12"/>
    </row>
    <row r="66" spans="1:3" ht="61.5" customHeight="1" x14ac:dyDescent="0.3">
      <c r="A66" s="36" t="s">
        <v>500</v>
      </c>
      <c r="B66" s="34" t="str">
        <f>IF(B64="Yes",
    "Not applicable",
    IF(B65="Yes",
        "Not appropriate table, graph or meta-analysis",
        "Appropriate table, graph or meta-analysis"))</f>
        <v>Appropriate table, graph or meta-analysis</v>
      </c>
      <c r="C66" s="14"/>
    </row>
    <row r="67" spans="1:3" x14ac:dyDescent="0.3">
      <c r="A67" s="80" t="s">
        <v>501</v>
      </c>
      <c r="B67" s="31" t="s">
        <v>457</v>
      </c>
      <c r="C67" s="31" t="s">
        <v>458</v>
      </c>
    </row>
    <row r="68" spans="1:3" x14ac:dyDescent="0.3">
      <c r="A68" s="28" t="s">
        <v>502</v>
      </c>
      <c r="B68" s="12"/>
      <c r="C68" s="12"/>
    </row>
    <row r="69" spans="1:3" x14ac:dyDescent="0.3">
      <c r="A69" s="28" t="s">
        <v>503</v>
      </c>
      <c r="B69" s="12"/>
      <c r="C69" s="12"/>
    </row>
    <row r="70" spans="1:3" x14ac:dyDescent="0.3">
      <c r="A70" s="28" t="s">
        <v>504</v>
      </c>
      <c r="B70" s="12"/>
    </row>
    <row r="71" spans="1:3" x14ac:dyDescent="0.3">
      <c r="A71" s="28" t="s">
        <v>505</v>
      </c>
      <c r="B71" s="12"/>
      <c r="C71" s="12"/>
    </row>
    <row r="72" spans="1:3" x14ac:dyDescent="0.3">
      <c r="A72" s="28" t="s">
        <v>506</v>
      </c>
      <c r="B72" s="12"/>
      <c r="C72" s="12"/>
    </row>
    <row r="73" spans="1:3" x14ac:dyDescent="0.3">
      <c r="A73" s="28" t="s">
        <v>499</v>
      </c>
      <c r="B73" s="12"/>
      <c r="C73" s="12"/>
    </row>
    <row r="74" spans="1:3" x14ac:dyDescent="0.3">
      <c r="A74" s="28" t="s">
        <v>925</v>
      </c>
      <c r="B74" s="12"/>
      <c r="C74" s="12"/>
    </row>
    <row r="75" spans="1:3" x14ac:dyDescent="0.3">
      <c r="A75" s="36" t="s">
        <v>508</v>
      </c>
      <c r="B75" s="34" t="str">
        <f>IF(B73="Yes",
   "Not applicable",
   IF(B74="Yes",
      "Inappropriate weights",
      IF(OR(B68="Yes",B69="Yes", B70="Yes", B71="Yes"),
         "Appropriate weights",
         "Can't tell")))</f>
        <v>Can't tell</v>
      </c>
      <c r="C75" s="14"/>
    </row>
    <row r="76" spans="1:3" x14ac:dyDescent="0.3">
      <c r="A76" s="80" t="s">
        <v>509</v>
      </c>
      <c r="B76" s="31" t="s">
        <v>457</v>
      </c>
      <c r="C76" s="31" t="s">
        <v>458</v>
      </c>
    </row>
    <row r="77" spans="1:3" x14ac:dyDescent="0.3">
      <c r="A77" s="28" t="s">
        <v>510</v>
      </c>
      <c r="B77" s="12"/>
    </row>
    <row r="78" spans="1:3" x14ac:dyDescent="0.3">
      <c r="A78" s="28" t="s">
        <v>511</v>
      </c>
      <c r="B78" s="12"/>
    </row>
    <row r="79" spans="1:3" x14ac:dyDescent="0.3">
      <c r="A79" s="28" t="s">
        <v>512</v>
      </c>
      <c r="B79" s="12"/>
      <c r="C79" s="12"/>
    </row>
    <row r="80" spans="1:3" x14ac:dyDescent="0.3">
      <c r="A80" s="28" t="s">
        <v>513</v>
      </c>
      <c r="B80" s="111"/>
      <c r="C80" s="111"/>
    </row>
    <row r="81" spans="1:3" x14ac:dyDescent="0.3">
      <c r="A81" s="43" t="s">
        <v>514</v>
      </c>
      <c r="B81" s="14" t="str">
        <f>IF(OR(B80="Not applicable",B80="YES"),
   "Not applicable",
   IF(B77="Yes",
      "Unit of analysis errors addressed",
      IF(OR(B78="Yes", B79="Yes"),
         "Unit of analysis errors not addressed",
         "Can't tell")))</f>
        <v>Can't tell</v>
      </c>
      <c r="C81" s="167"/>
    </row>
    <row r="82" spans="1:3" x14ac:dyDescent="0.3">
      <c r="A82" s="42" t="s">
        <v>515</v>
      </c>
      <c r="B82" s="14" t="str">
        <f>IF(OR(B66="Not applicable", B75="Not applicable"),
   "NOT APPLICABLE",
   IF(OR(B66="Not appropriate table, graph or meta-analysis", B75="Inappropriate weights"),
      "NO",
      IF(AND(B66="Appropriate table, graph or meta-analysis", B75="Appropriate weights", OR(B81="Unit of analysis errors addressed",B81="Not applicable")),
         "YES",
         IF(AND(B66="Appropriate table, graph or meta-analysis", B75="Appropriate weights", OR(B81="Unit of analysis errors not addressed", B81="Can't tell")),
            "PARTIALLY",
            "CAN'T TELL"))))</f>
        <v>CAN'T TELL</v>
      </c>
      <c r="C82" s="14"/>
    </row>
    <row r="83" spans="1:3" x14ac:dyDescent="0.3">
      <c r="A83" s="15" t="s">
        <v>408</v>
      </c>
      <c r="B83" s="21" t="s">
        <v>457</v>
      </c>
      <c r="C83" s="21" t="s">
        <v>458</v>
      </c>
    </row>
    <row r="84" spans="1:3" ht="26.4" x14ac:dyDescent="0.3">
      <c r="A84" s="78" t="s">
        <v>516</v>
      </c>
      <c r="B84" s="12"/>
      <c r="C84" s="51"/>
    </row>
    <row r="85" spans="1:3" x14ac:dyDescent="0.3">
      <c r="A85" s="78" t="s">
        <v>517</v>
      </c>
      <c r="B85" s="12"/>
    </row>
    <row r="86" spans="1:3" x14ac:dyDescent="0.3">
      <c r="A86" s="81" t="s">
        <v>518</v>
      </c>
      <c r="B86" s="14" t="str">
        <f>IF(OR(B84="Not applicable", B85="Not applicable"),
   "NOT APPLICABLE",
   IF(AND(B84="Yes", B85="Yes"),
      "YES",
      IF(OR(B84="Yes", B85="Yes", B84="Partially", B85="Partially"),
         "PARTIALLY",
         "NO")))</f>
        <v>NO</v>
      </c>
      <c r="C86" s="14"/>
    </row>
    <row r="87" spans="1:3" x14ac:dyDescent="0.3">
      <c r="A87" s="29" t="s">
        <v>412</v>
      </c>
      <c r="B87" s="21" t="s">
        <v>457</v>
      </c>
      <c r="C87" s="21" t="s">
        <v>458</v>
      </c>
    </row>
    <row r="88" spans="1:3" x14ac:dyDescent="0.3">
      <c r="A88" s="74" t="s">
        <v>519</v>
      </c>
      <c r="B88" s="12"/>
    </row>
    <row r="89" spans="1:3" x14ac:dyDescent="0.3">
      <c r="A89" s="74" t="s">
        <v>520</v>
      </c>
      <c r="B89" s="12"/>
      <c r="C89" s="12"/>
    </row>
    <row r="90" spans="1:3" x14ac:dyDescent="0.3">
      <c r="A90" s="28" t="s">
        <v>521</v>
      </c>
      <c r="B90" s="12"/>
      <c r="C90" s="12"/>
    </row>
    <row r="91" spans="1:3" x14ac:dyDescent="0.3">
      <c r="A91" s="28" t="s">
        <v>522</v>
      </c>
      <c r="B91" s="12"/>
      <c r="C91" s="12"/>
    </row>
    <row r="92" spans="1:3" x14ac:dyDescent="0.3">
      <c r="A92" s="28" t="s">
        <v>523</v>
      </c>
      <c r="B92" s="12"/>
      <c r="C92" s="12"/>
    </row>
    <row r="93" spans="1:3" x14ac:dyDescent="0.3">
      <c r="A93" s="28" t="s">
        <v>495</v>
      </c>
      <c r="B93" s="12"/>
    </row>
    <row r="94" spans="1:3" x14ac:dyDescent="0.3">
      <c r="A94" s="28" t="s">
        <v>524</v>
      </c>
      <c r="B94" s="12"/>
      <c r="C94" s="12"/>
    </row>
    <row r="95" spans="1:3" x14ac:dyDescent="0.3">
      <c r="A95" s="45" t="s">
        <v>525</v>
      </c>
      <c r="B95" s="14" t="str">
        <f>IF(OR(B88="Not applicable", B89="Not applicable"),
   "NOT APPLICABLE",
   IF(AND(B88="Yes", B89="Yes"),
      "YES",
      IF(AND(B88="Yes", B89&lt;&gt;"Yes"),
         "PARTIALLY",
         "NO")))</f>
        <v>NO</v>
      </c>
      <c r="C95" s="14"/>
    </row>
    <row r="96" spans="1:3" x14ac:dyDescent="0.3">
      <c r="A96" s="15" t="s">
        <v>415</v>
      </c>
      <c r="B96" s="21" t="s">
        <v>457</v>
      </c>
      <c r="C96" s="21" t="s">
        <v>458</v>
      </c>
    </row>
    <row r="97" spans="1:3" ht="115.5" customHeight="1" x14ac:dyDescent="0.3">
      <c r="A97" s="30" t="s">
        <v>526</v>
      </c>
      <c r="B97" s="46" t="str">
        <f>IF(AND(B43="YES", B46="YES", B51="YES", B82="YES", B86="YES", B95="YES"),
   "High confidence",
   IF(OR(B43="NO", B51="NO", B82="NO", B86="NO"),
      "Low confidence",
      "Medium confidence"))</f>
        <v>Low confidence</v>
      </c>
      <c r="C97" s="51"/>
    </row>
    <row r="98" spans="1:3" x14ac:dyDescent="0.3">
      <c r="A98" s="288" t="s">
        <v>527</v>
      </c>
      <c r="B98" s="288"/>
      <c r="C98" s="288"/>
    </row>
    <row r="99" spans="1:3" x14ac:dyDescent="0.3">
      <c r="A99" s="85" t="s">
        <v>586</v>
      </c>
      <c r="B99" s="32" t="s">
        <v>457</v>
      </c>
      <c r="C99" s="32" t="s">
        <v>458</v>
      </c>
    </row>
    <row r="100" spans="1:3" x14ac:dyDescent="0.3">
      <c r="A100" s="15" t="s">
        <v>418</v>
      </c>
      <c r="B100" s="83"/>
      <c r="C100" s="125"/>
    </row>
    <row r="101" spans="1:3" x14ac:dyDescent="0.3">
      <c r="A101" s="15" t="s">
        <v>419</v>
      </c>
      <c r="B101" s="146"/>
      <c r="C101" s="125"/>
    </row>
    <row r="102" spans="1:3" ht="15.6" customHeight="1" x14ac:dyDescent="0.3">
      <c r="A102" s="85" t="s">
        <v>421</v>
      </c>
      <c r="B102" s="32" t="s">
        <v>457</v>
      </c>
      <c r="C102" s="32" t="s">
        <v>458</v>
      </c>
    </row>
    <row r="103" spans="1:3" ht="31.2" x14ac:dyDescent="0.3">
      <c r="A103" s="82" t="s">
        <v>566</v>
      </c>
      <c r="B103" s="56" t="s">
        <v>432</v>
      </c>
      <c r="C103" s="56"/>
    </row>
    <row r="104" spans="1:3" ht="213.75" customHeight="1" x14ac:dyDescent="0.3">
      <c r="A104" s="290" t="s">
        <v>529</v>
      </c>
      <c r="B104" s="291"/>
      <c r="C104" s="292"/>
    </row>
  </sheetData>
  <mergeCells count="5">
    <mergeCell ref="A4:C4"/>
    <mergeCell ref="A37:C37"/>
    <mergeCell ref="A44:A45"/>
    <mergeCell ref="A98:C98"/>
    <mergeCell ref="A104:C104"/>
  </mergeCells>
  <dataValidations count="1">
    <dataValidation allowBlank="1" showInputMessage="1" showErrorMessage="1" sqref="B36 B34 B43 B75 B81:B82 B86 B95 B97 B29" xr:uid="{F7DABF0A-317A-4073-BF1E-E463C2358021}"/>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46CD45E3-7B81-4629-8890-3973D0D4818D}">
          <x14:formula1>
            <xm:f>Codes!$E$2:$E$4</xm:f>
          </x14:formula1>
          <xm:sqref>B103</xm:sqref>
        </x14:dataValidation>
        <x14:dataValidation type="list" allowBlank="1" showInputMessage="1" showErrorMessage="1" xr:uid="{6E56CADD-2CAF-490A-91BD-A812A1DB1E8E}">
          <x14:formula1>
            <xm:f>Codes!$C$2:$C$6</xm:f>
          </x14:formula1>
          <xm:sqref>B28</xm:sqref>
        </x14:dataValidation>
        <x14:dataValidation type="list" allowBlank="1" showInputMessage="1" showErrorMessage="1" xr:uid="{8950C3E6-8269-46FA-9EE3-DD9E5398416C}">
          <x14:formula1>
            <xm:f>Codes!$C$2:$C$5</xm:f>
          </x14:formula1>
          <xm:sqref>B88:B94 B31:B33 B84:B85 B45 B48:B50 B54:B65 B68:B74 B77:B80 B41:B42</xm:sqref>
        </x14:dataValidation>
        <x14:dataValidation type="list" allowBlank="1" showInputMessage="1" showErrorMessage="1" xr:uid="{C67FEA69-39D3-4431-9144-5202AFADF47A}">
          <x14:formula1>
            <xm:f>Codes!$A$2:$A$5</xm:f>
          </x14:formula1>
          <xm:sqref>B22 B14:B18 B7:B10 B26:B27 B39:B40</xm:sqref>
        </x14:dataValidation>
        <x14:dataValidation type="list" allowBlank="1" showInputMessage="1" showErrorMessage="1" xr:uid="{1959DE69-BE88-480D-80CA-2DEEB41B8781}">
          <x14:formula1>
            <xm:f>Codes!$F$2:$F$7</xm:f>
          </x14:formula1>
          <xm:sqref>B100</xm:sqref>
        </x14:dataValidation>
        <x14:dataValidation type="list" allowBlank="1" showInputMessage="1" showErrorMessage="1" xr:uid="{496D30A6-77E7-46D0-ABD7-CDAB8C4494FC}">
          <x14:formula1>
            <xm:f>Codes!$G$2:$G$4</xm:f>
          </x14:formula1>
          <xm:sqref>B101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6747-B7FC-490C-BCDD-9D89C71561A1}">
  <sheetPr>
    <tabColor theme="3"/>
  </sheetPr>
  <dimension ref="A1:E100"/>
  <sheetViews>
    <sheetView topLeftCell="A24" zoomScale="115" zoomScaleNormal="115" workbookViewId="0">
      <selection activeCell="I44" sqref="I44"/>
    </sheetView>
  </sheetViews>
  <sheetFormatPr defaultColWidth="11" defaultRowHeight="15.6" x14ac:dyDescent="0.3"/>
  <cols>
    <col min="1" max="1" width="116.69921875" customWidth="1"/>
    <col min="2" max="2" width="17.69921875" customWidth="1"/>
    <col min="3" max="3" width="27.19921875" customWidth="1"/>
    <col min="4" max="4" width="17.69921875" customWidth="1"/>
    <col min="5" max="5" width="27.19921875" customWidth="1"/>
  </cols>
  <sheetData>
    <row r="1" spans="1:5" x14ac:dyDescent="0.3">
      <c r="A1" s="3" t="s">
        <v>6</v>
      </c>
      <c r="B1" s="47" t="s">
        <v>530</v>
      </c>
      <c r="C1" s="4"/>
      <c r="D1" s="47" t="s">
        <v>530</v>
      </c>
      <c r="E1" s="4"/>
    </row>
    <row r="2" spans="1:5" x14ac:dyDescent="0.3">
      <c r="A2" s="5" t="s">
        <v>531</v>
      </c>
      <c r="B2" s="58" t="s">
        <v>532</v>
      </c>
      <c r="C2" s="6"/>
      <c r="D2" s="58" t="s">
        <v>532</v>
      </c>
      <c r="E2" s="6"/>
    </row>
    <row r="3" spans="1:5" x14ac:dyDescent="0.3">
      <c r="A3" s="5" t="s">
        <v>454</v>
      </c>
      <c r="B3" s="47" t="s">
        <v>15</v>
      </c>
      <c r="C3" s="6"/>
      <c r="D3" s="47" t="s">
        <v>14</v>
      </c>
      <c r="E3" s="6"/>
    </row>
    <row r="4" spans="1:5" x14ac:dyDescent="0.3">
      <c r="A4" s="285" t="s">
        <v>455</v>
      </c>
      <c r="B4" s="286"/>
      <c r="C4" s="287"/>
    </row>
    <row r="5" spans="1:5" x14ac:dyDescent="0.3">
      <c r="A5" s="8" t="s">
        <v>357</v>
      </c>
      <c r="B5" s="7"/>
      <c r="C5" s="9"/>
      <c r="D5" s="7"/>
      <c r="E5" s="9"/>
    </row>
    <row r="6" spans="1:5" x14ac:dyDescent="0.3">
      <c r="A6" s="10" t="s">
        <v>456</v>
      </c>
      <c r="B6" s="33" t="s">
        <v>457</v>
      </c>
      <c r="C6" s="33" t="s">
        <v>458</v>
      </c>
      <c r="D6" s="33" t="s">
        <v>457</v>
      </c>
      <c r="E6" s="33" t="s">
        <v>458</v>
      </c>
    </row>
    <row r="7" spans="1:5" x14ac:dyDescent="0.3">
      <c r="A7" s="11" t="s">
        <v>459</v>
      </c>
      <c r="B7" s="12" t="s">
        <v>430</v>
      </c>
      <c r="C7" s="12" t="s">
        <v>533</v>
      </c>
      <c r="D7" s="12" t="s">
        <v>430</v>
      </c>
      <c r="E7" s="12" t="s">
        <v>533</v>
      </c>
    </row>
    <row r="8" spans="1:5" x14ac:dyDescent="0.3">
      <c r="A8" s="13" t="s">
        <v>361</v>
      </c>
      <c r="B8" s="12" t="s">
        <v>430</v>
      </c>
      <c r="C8" s="12"/>
      <c r="D8" s="12" t="s">
        <v>430</v>
      </c>
      <c r="E8" t="s">
        <v>534</v>
      </c>
    </row>
    <row r="9" spans="1:5" x14ac:dyDescent="0.3">
      <c r="A9" s="13" t="s">
        <v>362</v>
      </c>
      <c r="B9" s="12" t="s">
        <v>430</v>
      </c>
      <c r="C9" s="12"/>
      <c r="D9" s="12" t="s">
        <v>430</v>
      </c>
      <c r="E9" s="12" t="s">
        <v>535</v>
      </c>
    </row>
    <row r="10" spans="1:5" x14ac:dyDescent="0.3">
      <c r="A10" s="13" t="s">
        <v>363</v>
      </c>
      <c r="B10" s="12" t="s">
        <v>430</v>
      </c>
      <c r="C10" s="12"/>
      <c r="D10" s="12" t="s">
        <v>430</v>
      </c>
      <c r="E10" s="12" t="s">
        <v>536</v>
      </c>
    </row>
    <row r="11" spans="1:5" x14ac:dyDescent="0.3">
      <c r="A11" s="36" t="s">
        <v>461</v>
      </c>
      <c r="B11" s="34" t="str">
        <f>IF(AND(B7="Yes", B8="Yes", B9="Yes", B10="Yes"), "YES",
 IF(AND(B7="No", B8="No", B9="No", B10="No"), "NO",
 "PARTIALLY"))</f>
        <v>YES</v>
      </c>
      <c r="C11" s="14"/>
      <c r="D11" s="34" t="str">
        <f>IF(AND(D7="Yes", D8="Yes", D9="Yes", D10="Yes"), "YES",
 IF(AND(D7="No", D8="No", D9="No", D10="No"), "NO",
 "PARTIALLY"))</f>
        <v>YES</v>
      </c>
      <c r="E11" s="14"/>
    </row>
    <row r="12" spans="1:5" x14ac:dyDescent="0.3">
      <c r="A12" s="15" t="s">
        <v>364</v>
      </c>
      <c r="B12" s="16"/>
      <c r="C12" s="16"/>
      <c r="D12" s="16"/>
      <c r="E12" s="16"/>
    </row>
    <row r="13" spans="1:5" x14ac:dyDescent="0.3">
      <c r="A13" s="17" t="s">
        <v>462</v>
      </c>
      <c r="B13" s="33" t="s">
        <v>457</v>
      </c>
      <c r="C13" s="33" t="s">
        <v>458</v>
      </c>
      <c r="D13" s="33" t="s">
        <v>457</v>
      </c>
      <c r="E13" s="33" t="s">
        <v>458</v>
      </c>
    </row>
    <row r="14" spans="1:5" x14ac:dyDescent="0.3">
      <c r="A14" s="18" t="s">
        <v>463</v>
      </c>
      <c r="B14" s="12" t="s">
        <v>430</v>
      </c>
      <c r="C14" s="12"/>
      <c r="D14" s="12" t="s">
        <v>430</v>
      </c>
      <c r="E14" s="12" t="s">
        <v>537</v>
      </c>
    </row>
    <row r="15" spans="1:5" x14ac:dyDescent="0.3">
      <c r="A15" s="18" t="s">
        <v>464</v>
      </c>
      <c r="B15" s="12" t="s">
        <v>430</v>
      </c>
      <c r="C15" s="12"/>
      <c r="D15" s="12" t="s">
        <v>430</v>
      </c>
      <c r="E15" s="12" t="s">
        <v>538</v>
      </c>
    </row>
    <row r="16" spans="1:5" ht="39.6" x14ac:dyDescent="0.3">
      <c r="A16" s="19" t="s">
        <v>465</v>
      </c>
      <c r="B16" s="12" t="s">
        <v>430</v>
      </c>
      <c r="C16" s="12"/>
      <c r="D16" s="12" t="s">
        <v>430</v>
      </c>
      <c r="E16" s="12" t="s">
        <v>539</v>
      </c>
    </row>
    <row r="17" spans="1:5" x14ac:dyDescent="0.3">
      <c r="A17" s="18" t="s">
        <v>466</v>
      </c>
      <c r="B17" s="12" t="s">
        <v>430</v>
      </c>
      <c r="C17" s="12" t="s">
        <v>540</v>
      </c>
      <c r="D17" s="12" t="s">
        <v>430</v>
      </c>
      <c r="E17" s="12" t="s">
        <v>541</v>
      </c>
    </row>
    <row r="18" spans="1:5" x14ac:dyDescent="0.3">
      <c r="A18" s="18" t="s">
        <v>467</v>
      </c>
      <c r="B18" s="12" t="s">
        <v>430</v>
      </c>
      <c r="C18" s="12"/>
      <c r="D18" s="12" t="s">
        <v>430</v>
      </c>
      <c r="E18" s="12" t="s">
        <v>542</v>
      </c>
    </row>
    <row r="19" spans="1:5" x14ac:dyDescent="0.3">
      <c r="A19" s="36" t="s">
        <v>468</v>
      </c>
      <c r="B19" s="34" t="str">
        <f>IF(AND(B14="Yes", B15="Yes", B16="Yes", B17="Yes", B18="Yes"), "YES",
 IF(AND(B16="Yes", B17="Yes"), "PARTIALLY",
 "NO"))</f>
        <v>YES</v>
      </c>
      <c r="C19" s="14"/>
      <c r="D19" s="34" t="str">
        <f>IF(AND(D14="Yes", D15="Yes", D16="Yes", D17="Yes", D18="Yes"), "YES",
 IF(AND(D16="Yes", D17="Yes"), "PARTIALLY",
 "NO"))</f>
        <v>YES</v>
      </c>
      <c r="E19" s="14"/>
    </row>
    <row r="20" spans="1:5" x14ac:dyDescent="0.3">
      <c r="A20" s="15" t="s">
        <v>371</v>
      </c>
      <c r="B20" s="16"/>
      <c r="C20" s="16"/>
      <c r="D20" s="16"/>
      <c r="E20" s="16"/>
    </row>
    <row r="21" spans="1:5" x14ac:dyDescent="0.3">
      <c r="A21" s="17" t="s">
        <v>469</v>
      </c>
      <c r="B21" s="33" t="s">
        <v>457</v>
      </c>
      <c r="C21" s="33" t="s">
        <v>458</v>
      </c>
      <c r="D21" s="33" t="s">
        <v>457</v>
      </c>
      <c r="E21" s="33" t="s">
        <v>458</v>
      </c>
    </row>
    <row r="22" spans="1:5" x14ac:dyDescent="0.3">
      <c r="A22" s="13" t="str">
        <f>A21</f>
        <v>Is the search period comprehensive enough that relevant literature is unlikely to be omitted?</v>
      </c>
      <c r="B22" s="12" t="s">
        <v>430</v>
      </c>
      <c r="C22" s="12"/>
      <c r="D22" s="12" t="s">
        <v>430</v>
      </c>
      <c r="E22" s="12" t="s">
        <v>543</v>
      </c>
    </row>
    <row r="23" spans="1:5" x14ac:dyDescent="0.3">
      <c r="A23" s="36" t="s">
        <v>470</v>
      </c>
      <c r="B23" s="34" t="str">
        <f>IF(AND(B22="Yes"), "YES",
 IF(AND(B22="Can't tell"), "CAN'T TELL",
 "NO"))</f>
        <v>YES</v>
      </c>
      <c r="C23" s="14"/>
      <c r="D23" s="34" t="str">
        <f>IF(AND(D22="Yes"), "YES",
 IF(AND(D22="Can't tell"), "CAN'T TELL",
 "NO"))</f>
        <v>YES</v>
      </c>
      <c r="E23" s="14"/>
    </row>
    <row r="24" spans="1:5" x14ac:dyDescent="0.3">
      <c r="A24" s="15" t="s">
        <v>374</v>
      </c>
      <c r="B24" s="16"/>
      <c r="C24" s="16"/>
      <c r="D24" s="16"/>
      <c r="E24" s="16"/>
    </row>
    <row r="25" spans="1:5" x14ac:dyDescent="0.3">
      <c r="A25" s="20" t="s">
        <v>456</v>
      </c>
      <c r="B25" s="33" t="s">
        <v>457</v>
      </c>
      <c r="C25" s="33" t="s">
        <v>458</v>
      </c>
      <c r="D25" s="33" t="s">
        <v>457</v>
      </c>
      <c r="E25" s="33" t="s">
        <v>458</v>
      </c>
    </row>
    <row r="26" spans="1:5" ht="109.2" x14ac:dyDescent="0.3">
      <c r="A26" s="11" t="s">
        <v>471</v>
      </c>
      <c r="B26" s="59" t="s">
        <v>435</v>
      </c>
      <c r="C26" s="60" t="s">
        <v>544</v>
      </c>
      <c r="D26" s="59" t="s">
        <v>430</v>
      </c>
      <c r="E26" s="60" t="s">
        <v>545</v>
      </c>
    </row>
    <row r="27" spans="1:5" x14ac:dyDescent="0.3">
      <c r="A27" s="13" t="s">
        <v>377</v>
      </c>
      <c r="B27" s="12" t="s">
        <v>430</v>
      </c>
      <c r="C27" s="12"/>
      <c r="D27" s="12" t="s">
        <v>430</v>
      </c>
      <c r="E27" s="12"/>
    </row>
    <row r="28" spans="1:5" x14ac:dyDescent="0.3">
      <c r="A28" s="13" t="s">
        <v>378</v>
      </c>
      <c r="B28" s="12" t="s">
        <v>430</v>
      </c>
      <c r="C28" s="12"/>
      <c r="D28" s="12" t="s">
        <v>430</v>
      </c>
      <c r="E28" s="12"/>
    </row>
    <row r="29" spans="1:5" x14ac:dyDescent="0.3">
      <c r="A29" s="36" t="s">
        <v>472</v>
      </c>
      <c r="B29" s="14" t="str">
        <f>IF(
    AND(TRIM(B26)="Yes", TRIM(B27)="Yes"),
    IF(
        OR(
            TRIM(B28)="Yes",
            TRIM(B28)="Not Applicable"
        ),
        "YES",
        IF(TRIM(B28)="", "PARTIALLY", "NO")
    ),
    IF(
        OR(
            AND(TRIM(B26)="Yes", TRIM(B27)="Partially"),
            AND(TRIM(B26)="Partially", TRIM(B27)="Yes")
        ),
        "PARTIALLY",
        "NO"
    )
)</f>
        <v>PARTIALLY</v>
      </c>
      <c r="C29" s="14"/>
      <c r="D29" s="14" t="str">
        <f>IF(AND(D26="Yes", D27="Yes"),
     IF(OR(D28="Yes", D28="No", D28="Partially", D28=""), "YES", "PARTIALLY"),
     "NO")</f>
        <v>YES</v>
      </c>
      <c r="E29" s="14"/>
    </row>
    <row r="30" spans="1:5" x14ac:dyDescent="0.3">
      <c r="A30" s="15" t="s">
        <v>379</v>
      </c>
      <c r="B30" s="21" t="s">
        <v>457</v>
      </c>
      <c r="C30" s="21" t="s">
        <v>458</v>
      </c>
      <c r="D30" s="21" t="s">
        <v>457</v>
      </c>
      <c r="E30" s="21" t="s">
        <v>458</v>
      </c>
    </row>
    <row r="31" spans="1:5" x14ac:dyDescent="0.3">
      <c r="A31" s="37" t="s">
        <v>473</v>
      </c>
      <c r="B31" s="12" t="s">
        <v>430</v>
      </c>
      <c r="C31" s="12"/>
      <c r="D31" s="12" t="s">
        <v>430</v>
      </c>
      <c r="E31" s="12" t="s">
        <v>546</v>
      </c>
    </row>
    <row r="32" spans="1:5" x14ac:dyDescent="0.3">
      <c r="A32" s="38" t="s">
        <v>382</v>
      </c>
      <c r="B32" s="12" t="s">
        <v>441</v>
      </c>
      <c r="C32" s="12"/>
      <c r="D32" s="12" t="s">
        <v>430</v>
      </c>
      <c r="E32" s="12" t="s">
        <v>547</v>
      </c>
    </row>
    <row r="33" spans="1:5" ht="109.2" x14ac:dyDescent="0.3">
      <c r="A33" s="22" t="s">
        <v>474</v>
      </c>
      <c r="B33" s="12" t="s">
        <v>430</v>
      </c>
      <c r="C33" s="12" t="s">
        <v>548</v>
      </c>
      <c r="D33" s="12" t="s">
        <v>435</v>
      </c>
      <c r="E33" s="60" t="s">
        <v>549</v>
      </c>
    </row>
    <row r="34" spans="1:5" x14ac:dyDescent="0.3">
      <c r="A34" s="36" t="s">
        <v>475</v>
      </c>
      <c r="B34" s="14" t="str">
        <f>IF(AND(TRIM(B31)="Yes", TRIM(B32)="Yes", TRIM(B33)="Yes"),
    "YES",
    IF(OR(
        AND(TRIM(B31)="Yes", TRIM(B32)="Yes", TRIM(B33)="Partially"),
        AND(TRIM(B31)="Yes", TRIM(B33)="Yes")
    ),
    "PARTIALLY",
    "NO")
)</f>
        <v>PARTIALLY</v>
      </c>
      <c r="C34" s="14"/>
      <c r="D34" s="14" t="str">
        <f>IF(AND(D31="Yes", D32="Yes", D33="Yes"), "YES",
 IF(AND(D31="Yes", D33="Yes"), "PARTIALLY",
 "NO"))</f>
        <v>NO</v>
      </c>
      <c r="E34" s="14"/>
    </row>
    <row r="35" spans="1:5" ht="16.2" customHeight="1" x14ac:dyDescent="0.3">
      <c r="A35" s="15" t="s">
        <v>384</v>
      </c>
      <c r="B35" s="21" t="s">
        <v>457</v>
      </c>
      <c r="C35" s="21" t="s">
        <v>458</v>
      </c>
      <c r="D35" s="21" t="s">
        <v>457</v>
      </c>
      <c r="E35" s="21" t="s">
        <v>458</v>
      </c>
    </row>
    <row r="36" spans="1:5" ht="87" customHeight="1" x14ac:dyDescent="0.3">
      <c r="A36" s="23" t="s">
        <v>476</v>
      </c>
      <c r="B36" s="46" t="str">
        <f>IF(AND(B11="Yes", B19="Yes", B23="Yes", B29="Yes", B34="Yes"),
   "High confidence",
   IF(OR(B11="No", B19="No", B29="No", B34="No"),
      "Low confidence",
      "Medium confidence"))</f>
        <v>Medium confidence</v>
      </c>
      <c r="C36" s="12"/>
      <c r="D36" s="46" t="str">
        <f>IF(AND(D11="Yes", D19="Yes", D23="Yes", D29="Yes", D34="Yes"),
   "High confidence",
   IF(OR(D11="No", D19="No", D29="No", D34="No"),
      "Low confidence",
      "Medium confidence"))</f>
        <v>Low confidence</v>
      </c>
      <c r="E36" s="51" t="s">
        <v>550</v>
      </c>
    </row>
    <row r="37" spans="1:5" x14ac:dyDescent="0.3">
      <c r="A37" s="288" t="s">
        <v>477</v>
      </c>
      <c r="B37" s="288"/>
      <c r="C37" s="288"/>
    </row>
    <row r="38" spans="1:5" x14ac:dyDescent="0.3">
      <c r="A38" s="15" t="s">
        <v>389</v>
      </c>
      <c r="B38" s="21" t="s">
        <v>457</v>
      </c>
      <c r="C38" s="21" t="s">
        <v>458</v>
      </c>
      <c r="D38" s="21" t="s">
        <v>457</v>
      </c>
      <c r="E38" s="21" t="s">
        <v>458</v>
      </c>
    </row>
    <row r="39" spans="1:5" x14ac:dyDescent="0.3">
      <c r="A39" s="11" t="s">
        <v>478</v>
      </c>
      <c r="B39" s="12" t="s">
        <v>430</v>
      </c>
      <c r="C39" s="12"/>
      <c r="D39" s="12" t="s">
        <v>430</v>
      </c>
      <c r="E39" s="12"/>
    </row>
    <row r="40" spans="1:5" x14ac:dyDescent="0.3">
      <c r="A40" s="11" t="s">
        <v>479</v>
      </c>
      <c r="B40" s="59" t="s">
        <v>430</v>
      </c>
      <c r="C40" s="59" t="s">
        <v>551</v>
      </c>
      <c r="D40" s="59" t="s">
        <v>430</v>
      </c>
      <c r="E40" s="59" t="s">
        <v>552</v>
      </c>
    </row>
    <row r="41" spans="1:5" x14ac:dyDescent="0.3">
      <c r="A41" s="11" t="s">
        <v>480</v>
      </c>
      <c r="B41" s="12" t="s">
        <v>430</v>
      </c>
      <c r="C41" s="12"/>
      <c r="D41" s="12" t="s">
        <v>430</v>
      </c>
      <c r="E41" s="12"/>
    </row>
    <row r="42" spans="1:5" x14ac:dyDescent="0.3">
      <c r="A42" s="11" t="s">
        <v>481</v>
      </c>
      <c r="B42" s="12" t="s">
        <v>430</v>
      </c>
      <c r="C42" s="12"/>
      <c r="D42" s="12" t="s">
        <v>430</v>
      </c>
      <c r="E42" s="12"/>
    </row>
    <row r="43" spans="1:5" x14ac:dyDescent="0.3">
      <c r="A43" s="35" t="s">
        <v>482</v>
      </c>
      <c r="B43" s="14" t="str">
        <f>IF(OR(B39="Not applicable", B40="Not applicable", B41="Not applicable", B42="Not applicable"), "NOT APPLICABLE",
 IF(AND(B39="Yes", B40="Yes", B41="Yes", B42="Yes"), "YES",
  IF(AND(B39="Yes", B42="Yes"), "PARTIALLY",
   "NO")))</f>
        <v>YES</v>
      </c>
      <c r="C43" s="14"/>
      <c r="D43" s="14" t="str">
        <f>IF(OR(D39="Not applicable", D40="Not applicable", D41="Not applicable", D42="Not applicable"), "NOT APPLICABLE",
 IF(AND(D39="Yes", D40="Yes", D41="Yes", D42="Yes"), "YES",
  IF(AND(D39="Yes", D42="Yes"), "PARTIALLY",
   "NO")))</f>
        <v>YES</v>
      </c>
      <c r="E43" s="14"/>
    </row>
    <row r="44" spans="1:5" ht="15.6" customHeight="1" x14ac:dyDescent="0.3">
      <c r="A44" s="289" t="s">
        <v>395</v>
      </c>
      <c r="B44" s="21" t="s">
        <v>457</v>
      </c>
      <c r="C44" s="21" t="s">
        <v>458</v>
      </c>
      <c r="D44" s="21" t="s">
        <v>457</v>
      </c>
      <c r="E44" s="21" t="s">
        <v>458</v>
      </c>
    </row>
    <row r="45" spans="1:5" x14ac:dyDescent="0.3">
      <c r="A45" s="289"/>
      <c r="B45" s="39" t="s">
        <v>430</v>
      </c>
      <c r="C45" s="55"/>
      <c r="D45" s="39" t="s">
        <v>430</v>
      </c>
      <c r="E45" s="54" t="s">
        <v>553</v>
      </c>
    </row>
    <row r="46" spans="1:5" x14ac:dyDescent="0.3">
      <c r="A46" s="36" t="s">
        <v>483</v>
      </c>
      <c r="B46" s="34" t="str">
        <f>IF(AND(B45="Yes"), "YES",
 IF(AND(B45="Can't tell"), "CAN'T TELL",
 "NO"))</f>
        <v>YES</v>
      </c>
      <c r="C46" s="14"/>
      <c r="D46" s="34" t="str">
        <f>IF(AND(D45="Yes"), "YES",
 IF(AND(D45="Can't tell"), "CAN'T TELL",
 "NO"))</f>
        <v>YES</v>
      </c>
      <c r="E46" s="14"/>
    </row>
    <row r="47" spans="1:5" x14ac:dyDescent="0.3">
      <c r="A47" s="24" t="s">
        <v>398</v>
      </c>
      <c r="B47" s="31" t="s">
        <v>457</v>
      </c>
      <c r="C47" s="31" t="s">
        <v>458</v>
      </c>
      <c r="D47" s="31" t="s">
        <v>457</v>
      </c>
      <c r="E47" s="31" t="s">
        <v>458</v>
      </c>
    </row>
    <row r="48" spans="1:5" ht="26.4" x14ac:dyDescent="0.3">
      <c r="A48" s="40" t="s">
        <v>484</v>
      </c>
      <c r="B48" s="12" t="s">
        <v>430</v>
      </c>
      <c r="C48" s="12"/>
      <c r="D48" s="12" t="s">
        <v>430</v>
      </c>
      <c r="E48" s="12" t="s">
        <v>554</v>
      </c>
    </row>
    <row r="49" spans="1:5" ht="26.4" x14ac:dyDescent="0.3">
      <c r="A49" s="25" t="s">
        <v>485</v>
      </c>
      <c r="B49" s="12" t="s">
        <v>430</v>
      </c>
      <c r="C49" s="12"/>
      <c r="D49" s="12" t="s">
        <v>430</v>
      </c>
      <c r="E49" s="12" t="s">
        <v>555</v>
      </c>
    </row>
    <row r="50" spans="1:5" x14ac:dyDescent="0.3">
      <c r="A50" s="25" t="s">
        <v>486</v>
      </c>
      <c r="B50" s="12" t="s">
        <v>430</v>
      </c>
      <c r="C50" s="12"/>
      <c r="D50" s="12" t="s">
        <v>430</v>
      </c>
      <c r="E50" s="12" t="s">
        <v>556</v>
      </c>
    </row>
    <row r="51" spans="1:5" x14ac:dyDescent="0.3">
      <c r="A51" s="36" t="s">
        <v>487</v>
      </c>
      <c r="B51" s="34" t="str">
        <f>IF(AND(B48="Not applicable", B49="Not applicable", B50="Not applicable"),
   "NOT APPLICABLE",
   IF(AND(B48="Yes", B49="Yes", OR(B50="Yes", B50="Not applicable")),
      "YES",
      IF(B48="Yes",
         "PARTIALLY",
         "NO")))</f>
        <v>YES</v>
      </c>
      <c r="C51" s="14"/>
      <c r="D51" s="34" t="str">
        <f>IF(AND(D48="Not applicable", D49="Not applicable", D50="Not applicable"),
   "NOT APPLICABLE",
   IF(AND(D48="Yes", D49="Yes", OR(D50="Yes", D50="Not applicable")),
      "YES",
      IF(D48="Yes",
         "PARTIALLY",
         "NO")))</f>
        <v>YES</v>
      </c>
      <c r="E51" s="14"/>
    </row>
    <row r="52" spans="1:5" ht="34.200000000000003" customHeight="1" x14ac:dyDescent="0.3">
      <c r="A52" s="26" t="s">
        <v>403</v>
      </c>
      <c r="B52" s="21"/>
      <c r="C52" s="21"/>
      <c r="D52" s="21"/>
      <c r="E52" s="21"/>
    </row>
    <row r="53" spans="1:5" x14ac:dyDescent="0.3">
      <c r="A53" s="41" t="s">
        <v>557</v>
      </c>
      <c r="B53" s="31" t="s">
        <v>457</v>
      </c>
      <c r="C53" s="31" t="s">
        <v>458</v>
      </c>
      <c r="D53" s="31" t="s">
        <v>457</v>
      </c>
      <c r="E53" s="31" t="s">
        <v>458</v>
      </c>
    </row>
    <row r="54" spans="1:5" x14ac:dyDescent="0.3">
      <c r="A54" s="28" t="s">
        <v>489</v>
      </c>
      <c r="B54" s="12"/>
      <c r="C54" s="12"/>
      <c r="D54" s="12"/>
      <c r="E54" s="12"/>
    </row>
    <row r="55" spans="1:5" x14ac:dyDescent="0.3">
      <c r="A55" s="28" t="s">
        <v>490</v>
      </c>
      <c r="B55" s="12"/>
      <c r="C55" s="12"/>
      <c r="D55" s="12"/>
      <c r="E55" s="12"/>
    </row>
    <row r="56" spans="1:5" x14ac:dyDescent="0.3">
      <c r="A56" s="28" t="s">
        <v>491</v>
      </c>
      <c r="B56" s="12"/>
      <c r="C56" s="12"/>
      <c r="D56" s="12"/>
      <c r="E56" s="12"/>
    </row>
    <row r="57" spans="1:5" x14ac:dyDescent="0.3">
      <c r="A57" s="28" t="s">
        <v>492</v>
      </c>
      <c r="B57" s="12" t="s">
        <v>430</v>
      </c>
      <c r="C57" s="12"/>
      <c r="D57" s="12" t="s">
        <v>430</v>
      </c>
      <c r="E57" s="12" t="s">
        <v>558</v>
      </c>
    </row>
    <row r="58" spans="1:5" x14ac:dyDescent="0.3">
      <c r="A58" s="28" t="s">
        <v>493</v>
      </c>
      <c r="B58" s="12" t="s">
        <v>430</v>
      </c>
      <c r="C58" s="12"/>
      <c r="D58" s="12" t="s">
        <v>430</v>
      </c>
      <c r="E58" s="12"/>
    </row>
    <row r="59" spans="1:5" x14ac:dyDescent="0.3">
      <c r="A59" s="28" t="s">
        <v>494</v>
      </c>
      <c r="B59" s="12"/>
      <c r="C59" s="12"/>
      <c r="D59" s="12"/>
      <c r="E59" s="12"/>
    </row>
    <row r="60" spans="1:5" x14ac:dyDescent="0.3">
      <c r="A60" s="28" t="s">
        <v>495</v>
      </c>
      <c r="B60" s="12"/>
      <c r="C60" s="12"/>
      <c r="D60" s="12"/>
      <c r="E60" s="12"/>
    </row>
    <row r="61" spans="1:5" x14ac:dyDescent="0.3">
      <c r="A61" s="28" t="s">
        <v>496</v>
      </c>
      <c r="B61" s="12"/>
      <c r="C61" s="12"/>
      <c r="D61" s="12"/>
      <c r="E61" s="12"/>
    </row>
    <row r="62" spans="1:5" x14ac:dyDescent="0.3">
      <c r="A62" s="28" t="s">
        <v>497</v>
      </c>
      <c r="B62" s="12"/>
      <c r="C62" s="12"/>
      <c r="D62" s="12"/>
      <c r="E62" s="12"/>
    </row>
    <row r="63" spans="1:5" x14ac:dyDescent="0.3">
      <c r="A63" s="28" t="s">
        <v>498</v>
      </c>
      <c r="B63" s="12"/>
      <c r="C63" s="12"/>
      <c r="D63" s="12"/>
      <c r="E63" s="12"/>
    </row>
    <row r="64" spans="1:5" x14ac:dyDescent="0.3">
      <c r="A64" s="28" t="s">
        <v>499</v>
      </c>
      <c r="B64" s="12"/>
      <c r="C64" s="12"/>
      <c r="D64" s="12"/>
      <c r="E64" s="12"/>
    </row>
    <row r="65" spans="1:5"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Appropriate table, graph or meta-analysis</v>
      </c>
      <c r="C65" s="14"/>
      <c r="D65" s="34" t="str">
        <f>IF(OR(D57="Not applicable", D58="Not applicable", D59="Not applicable", D60="Not applicable", D61="Not applicable", D62="Not applicable"),
   "Not applicable",
   IF(OR(D57="Yes", D58="Yes", D59="Yes", D60="Yes", D61="Yes", D62="Yes"),
      "Appropriate table, graph or meta-analysis",
      "Not appropriate table, graph or meta-analysis"))</f>
        <v>Appropriate table, graph or meta-analysis</v>
      </c>
      <c r="E65" s="14"/>
    </row>
    <row r="66" spans="1:5" x14ac:dyDescent="0.3">
      <c r="A66" s="27" t="s">
        <v>501</v>
      </c>
      <c r="B66" s="31" t="s">
        <v>457</v>
      </c>
      <c r="C66" s="31" t="s">
        <v>458</v>
      </c>
      <c r="D66" s="31" t="s">
        <v>457</v>
      </c>
      <c r="E66" s="31" t="s">
        <v>458</v>
      </c>
    </row>
    <row r="67" spans="1:5" x14ac:dyDescent="0.3">
      <c r="A67" s="28" t="s">
        <v>502</v>
      </c>
      <c r="B67" s="12"/>
      <c r="C67" s="59"/>
      <c r="D67" s="12"/>
      <c r="E67" s="12"/>
    </row>
    <row r="68" spans="1:5" x14ac:dyDescent="0.3">
      <c r="A68" s="28" t="s">
        <v>503</v>
      </c>
      <c r="B68" s="59" t="s">
        <v>430</v>
      </c>
      <c r="C68" s="59" t="s">
        <v>559</v>
      </c>
      <c r="D68" s="59"/>
      <c r="E68" s="59"/>
    </row>
    <row r="69" spans="1:5" x14ac:dyDescent="0.3">
      <c r="A69" s="28" t="s">
        <v>504</v>
      </c>
      <c r="B69" s="59"/>
      <c r="C69" s="59"/>
      <c r="D69" s="59" t="s">
        <v>430</v>
      </c>
      <c r="E69" s="59" t="s">
        <v>560</v>
      </c>
    </row>
    <row r="70" spans="1:5" x14ac:dyDescent="0.3">
      <c r="A70" s="28" t="s">
        <v>505</v>
      </c>
      <c r="B70" s="12"/>
      <c r="C70" s="12"/>
      <c r="D70" s="12"/>
      <c r="E70" s="12"/>
    </row>
    <row r="71" spans="1:5" x14ac:dyDescent="0.3">
      <c r="A71" s="28" t="s">
        <v>506</v>
      </c>
      <c r="B71" s="12"/>
      <c r="C71" s="12"/>
      <c r="D71" s="12"/>
      <c r="E71" s="12"/>
    </row>
    <row r="72" spans="1:5" x14ac:dyDescent="0.3">
      <c r="A72" s="28" t="s">
        <v>507</v>
      </c>
      <c r="B72" s="12"/>
      <c r="C72" s="12"/>
      <c r="D72" s="12"/>
      <c r="E72" s="12"/>
    </row>
    <row r="73" spans="1:5" x14ac:dyDescent="0.3">
      <c r="A73" s="28" t="s">
        <v>499</v>
      </c>
      <c r="B73" s="12"/>
      <c r="C73" s="12"/>
      <c r="D73" s="12"/>
      <c r="E73" s="12"/>
    </row>
    <row r="74" spans="1:5" x14ac:dyDescent="0.3">
      <c r="A74" s="36" t="s">
        <v>508</v>
      </c>
      <c r="B74" s="34" t="str">
        <f>IF(B73="Not applicable",
   "Not applicable",
   IF(OR(B68="Yes", B69="Yes", B70="Yes"),
      "Appropriate weights",
      IF(OR(B67="Yes", B71="Yes", B72="Yes"),
         "Inappropriate weights",
         "Can't tell")))</f>
        <v>Appropriate weights</v>
      </c>
      <c r="C74" s="14"/>
      <c r="D74" s="34" t="str">
        <f>IF(D73="Not applicable",
   "Not applicable",
   IF(OR(D68="Yes", D69="Yes", D70="Yes"),
      "Appropriate weights",
      IF(OR(D67="Yes", D71="Yes", D72="Yes"),
         "Inappropriate weights",
         "Can't tell")))</f>
        <v>Appropriate weights</v>
      </c>
      <c r="E74" s="14"/>
    </row>
    <row r="75" spans="1:5" x14ac:dyDescent="0.3">
      <c r="A75" s="27" t="s">
        <v>509</v>
      </c>
      <c r="B75" s="31" t="s">
        <v>457</v>
      </c>
      <c r="C75" s="31" t="s">
        <v>458</v>
      </c>
      <c r="D75" s="31" t="s">
        <v>457</v>
      </c>
      <c r="E75" s="31" t="s">
        <v>458</v>
      </c>
    </row>
    <row r="76" spans="1:5" x14ac:dyDescent="0.3">
      <c r="A76" s="62" t="s">
        <v>510</v>
      </c>
      <c r="B76" s="59"/>
      <c r="C76" s="59"/>
      <c r="D76" s="59" t="s">
        <v>441</v>
      </c>
      <c r="E76" s="12"/>
    </row>
    <row r="77" spans="1:5" x14ac:dyDescent="0.3">
      <c r="A77" s="62" t="s">
        <v>511</v>
      </c>
      <c r="B77" s="59" t="s">
        <v>430</v>
      </c>
      <c r="C77" s="59"/>
      <c r="D77" s="59" t="s">
        <v>441</v>
      </c>
      <c r="E77" s="12"/>
    </row>
    <row r="78" spans="1:5" x14ac:dyDescent="0.3">
      <c r="A78" s="62" t="s">
        <v>512</v>
      </c>
      <c r="B78" s="59"/>
      <c r="C78" s="59"/>
      <c r="D78" s="59" t="s">
        <v>430</v>
      </c>
      <c r="E78" s="12"/>
    </row>
    <row r="79" spans="1:5" x14ac:dyDescent="0.3">
      <c r="A79" s="28" t="s">
        <v>513</v>
      </c>
      <c r="B79" s="12"/>
      <c r="C79" s="12"/>
      <c r="D79" s="12"/>
      <c r="E79" s="12"/>
    </row>
    <row r="80" spans="1:5" x14ac:dyDescent="0.3">
      <c r="A80" s="43" t="s">
        <v>514</v>
      </c>
      <c r="B80" s="14" t="str">
        <f>IF(OR(B79="Not applicable",B79="YES"),
   "Not applicable",
   IF(B76="Yes",
      "Unit of analysis errors addressed",
      IF(OR(B77="Yes", B78="Yes"),
         "Unit of analysis errors not addressed",
         "Can't tell")))</f>
        <v>Unit of analysis errors not addressed</v>
      </c>
      <c r="C80" s="14"/>
      <c r="D80" s="14" t="str">
        <f>IF(D79="Not applicable",
   "Not applicable",
   IF(D76="Yes",
      "Unit of analysis errors addressed",
      IF(OR(D77="Yes", D78="Yes"),
         "Unit of analysis errors not addressed",
         "Can't tell")))</f>
        <v>Unit of analysis errors not addressed</v>
      </c>
      <c r="E80" s="14"/>
    </row>
    <row r="81" spans="1:5"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PARTIALLY</v>
      </c>
      <c r="C81" s="14"/>
      <c r="D81" s="14" t="str">
        <f>IF(OR(D65="Not applicable", D74="Not applicable", D80="Not applicable"),
   "NOT APPLICABLE",
   IF(OR(D65="Not appropriate table, graph or meta-analysis", D74="Inappropriate weights"),
      "NO",
      IF(AND(D65="Appropriate table, graph or meta-analysis", D74="Appropriate weights", D80="Unit of analysis errors addressed"),
         "YES",
         IF(AND(D65="Appropriate table, graph or meta-analysis", D74="Appropriate weights", OR(D80="Unit of analysis errors not addressed", D80="Can't tell")),
            "PARTIALLY",
            "CAN'T TELL"))))</f>
        <v>PARTIALLY</v>
      </c>
      <c r="E81" s="14"/>
    </row>
    <row r="82" spans="1:5" x14ac:dyDescent="0.3">
      <c r="A82" s="15" t="s">
        <v>408</v>
      </c>
      <c r="B82" s="21" t="s">
        <v>457</v>
      </c>
      <c r="C82" s="21" t="s">
        <v>458</v>
      </c>
      <c r="D82" s="21" t="s">
        <v>457</v>
      </c>
      <c r="E82" s="21" t="s">
        <v>458</v>
      </c>
    </row>
    <row r="83" spans="1:5" ht="26.4" x14ac:dyDescent="0.3">
      <c r="A83" s="25" t="s">
        <v>516</v>
      </c>
      <c r="B83" s="12" t="s">
        <v>430</v>
      </c>
      <c r="C83" s="12"/>
      <c r="D83" s="12" t="s">
        <v>430</v>
      </c>
      <c r="E83" s="12" t="s">
        <v>561</v>
      </c>
    </row>
    <row r="84" spans="1:5" x14ac:dyDescent="0.3">
      <c r="A84" s="25" t="s">
        <v>517</v>
      </c>
      <c r="B84" s="12" t="s">
        <v>430</v>
      </c>
      <c r="C84" s="12"/>
      <c r="D84" s="12" t="s">
        <v>430</v>
      </c>
      <c r="E84" s="52" t="s">
        <v>562</v>
      </c>
    </row>
    <row r="85" spans="1:5" x14ac:dyDescent="0.3">
      <c r="A85" s="44" t="s">
        <v>518</v>
      </c>
      <c r="B85" s="14" t="str">
        <f>IF(OR(B83="Not applicable", B84="Not applicable"),
   "NOT APPLICABLE",
   IF(AND(B83="Yes", B84="Yes"),
      "YES",
      IF(OR(B83="Yes", B84="Yes", B83="Partially", B84="Partially"),
         "PARTIALLY",
         "NO")))</f>
        <v>YES</v>
      </c>
      <c r="C85" s="14"/>
      <c r="D85" s="14" t="str">
        <f>IF(OR(D83="Not applicable", D84="Not applicable"),
   "NOT APPLICABLE",
   IF(AND(D83="Yes", D84="Yes"),
      "YES",
      IF(OR(D83="Yes", D84="Yes", D83="Partially", D84="Partially"),
         "PARTIALLY",
         "NO")))</f>
        <v>YES</v>
      </c>
      <c r="E85" s="14"/>
    </row>
    <row r="86" spans="1:5" x14ac:dyDescent="0.3">
      <c r="A86" s="29" t="s">
        <v>412</v>
      </c>
      <c r="B86" s="21" t="s">
        <v>457</v>
      </c>
      <c r="C86" s="21" t="s">
        <v>458</v>
      </c>
      <c r="D86" s="21" t="s">
        <v>457</v>
      </c>
      <c r="E86" s="21" t="s">
        <v>458</v>
      </c>
    </row>
    <row r="87" spans="1:5" x14ac:dyDescent="0.3">
      <c r="A87" s="11" t="s">
        <v>519</v>
      </c>
      <c r="B87" s="12" t="s">
        <v>430</v>
      </c>
      <c r="C87" s="12"/>
      <c r="D87" s="12" t="s">
        <v>430</v>
      </c>
      <c r="E87" s="12" t="s">
        <v>563</v>
      </c>
    </row>
    <row r="88" spans="1:5" x14ac:dyDescent="0.3">
      <c r="A88" s="13" t="s">
        <v>564</v>
      </c>
      <c r="B88" s="12" t="s">
        <v>430</v>
      </c>
      <c r="C88" s="12"/>
      <c r="D88" s="12" t="s">
        <v>430</v>
      </c>
      <c r="E88" s="12" t="s">
        <v>565</v>
      </c>
    </row>
    <row r="89" spans="1:5" x14ac:dyDescent="0.3">
      <c r="A89" s="61" t="s">
        <v>521</v>
      </c>
      <c r="B89" s="12"/>
      <c r="C89" s="12"/>
      <c r="D89" s="12"/>
      <c r="E89" s="12"/>
    </row>
    <row r="90" spans="1:5" x14ac:dyDescent="0.3">
      <c r="A90" s="61" t="s">
        <v>522</v>
      </c>
      <c r="B90" s="12"/>
      <c r="C90" s="12"/>
      <c r="D90" s="12"/>
      <c r="E90" s="12"/>
    </row>
    <row r="91" spans="1:5" x14ac:dyDescent="0.3">
      <c r="A91" s="61" t="s">
        <v>523</v>
      </c>
      <c r="B91" s="12"/>
      <c r="C91" s="12"/>
      <c r="D91" s="12" t="s">
        <v>430</v>
      </c>
      <c r="E91" s="12" t="s">
        <v>565</v>
      </c>
    </row>
    <row r="92" spans="1:5" x14ac:dyDescent="0.3">
      <c r="A92" s="61" t="s">
        <v>495</v>
      </c>
      <c r="B92" s="12"/>
      <c r="C92" s="12"/>
      <c r="D92" s="12"/>
      <c r="E92" s="12"/>
    </row>
    <row r="93" spans="1:5" x14ac:dyDescent="0.3">
      <c r="A93" s="61" t="s">
        <v>524</v>
      </c>
      <c r="B93" s="12"/>
      <c r="C93" s="12"/>
      <c r="D93" s="12"/>
      <c r="E93" s="12"/>
    </row>
    <row r="94" spans="1:5" x14ac:dyDescent="0.3">
      <c r="A94" s="45" t="s">
        <v>525</v>
      </c>
      <c r="B94" s="14" t="str">
        <f>IF(OR(B87="Not applicable", B88="Not applicable"),
   "NOT APPLICABLE",
   IF(AND(B87="Yes", B88="Yes"),
      "YES",
      IF(AND(B87="Yes", B88&lt;&gt;"Yes"),
         "PARTIALLY",
         "NO")))</f>
        <v>YES</v>
      </c>
      <c r="C94" s="14"/>
      <c r="D94" s="14" t="str">
        <f>IF(OR(D87="Not applicable", D88="Not applicable"),
   "NOT APPLICABLE",
   IF(AND(D87="Yes", D88="Yes"),
      "YES",
      IF(AND(D87="Yes", D88&lt;&gt;"Yes"),
         "PARTIALLY",
         "NO")))</f>
        <v>YES</v>
      </c>
      <c r="E94" s="14"/>
    </row>
    <row r="95" spans="1:5" x14ac:dyDescent="0.3">
      <c r="A95" s="15" t="s">
        <v>415</v>
      </c>
      <c r="B95" s="21" t="s">
        <v>457</v>
      </c>
      <c r="C95" s="21" t="s">
        <v>458</v>
      </c>
      <c r="D95" s="21" t="s">
        <v>457</v>
      </c>
      <c r="E95" s="21" t="s">
        <v>458</v>
      </c>
    </row>
    <row r="96" spans="1:5" ht="115.5" customHeight="1" x14ac:dyDescent="0.3">
      <c r="A96" s="30" t="s">
        <v>526</v>
      </c>
      <c r="B96" s="46" t="str">
        <f>IF(AND(B43="YES", B46="YES", B51="YES", B81="YES", B85="YES", B94="YES"),
   "High confidence",
   IF(OR(B43="NO", B51="NO", B81="NO", B85="NO"),
      "Low confidence",
      "Medium confidence"))</f>
        <v>Medium confidence</v>
      </c>
      <c r="C96" s="12"/>
      <c r="D96" s="46" t="str">
        <f>IF(AND(D43="YES", D46="YES", D51="YES", D81="YES", D85="YES", D94="YES"),
   "High confidence",
   IF(OR(D43="NO", D51="NO", D81="NO", D85="NO"),
      "Low confidence",
      "Medium confidence"))</f>
        <v>Medium confidence</v>
      </c>
      <c r="E96" s="12"/>
    </row>
    <row r="97" spans="1:5" x14ac:dyDescent="0.3">
      <c r="A97" s="288" t="s">
        <v>527</v>
      </c>
      <c r="B97" s="288"/>
      <c r="C97" s="288"/>
    </row>
    <row r="98" spans="1:5" ht="15.6" customHeight="1" x14ac:dyDescent="0.3">
      <c r="A98" s="15" t="s">
        <v>421</v>
      </c>
      <c r="B98" s="32" t="s">
        <v>457</v>
      </c>
      <c r="C98" s="32" t="s">
        <v>458</v>
      </c>
      <c r="D98" s="32" t="s">
        <v>457</v>
      </c>
      <c r="E98" s="32" t="s">
        <v>458</v>
      </c>
    </row>
    <row r="99" spans="1:5" s="72" customFormat="1" ht="46.8" x14ac:dyDescent="0.3">
      <c r="A99" s="69" t="s">
        <v>566</v>
      </c>
      <c r="B99" s="34" t="s">
        <v>432</v>
      </c>
      <c r="C99" s="14"/>
      <c r="D99" s="70" t="s">
        <v>432</v>
      </c>
      <c r="E99" s="71"/>
    </row>
    <row r="100" spans="1:5" ht="213.75" customHeight="1" x14ac:dyDescent="0.3">
      <c r="A100" s="290" t="s">
        <v>529</v>
      </c>
      <c r="B100" s="291"/>
      <c r="C100" s="292"/>
    </row>
  </sheetData>
  <mergeCells count="5">
    <mergeCell ref="A4:C4"/>
    <mergeCell ref="A37:C37"/>
    <mergeCell ref="A44:A45"/>
    <mergeCell ref="A97:C97"/>
    <mergeCell ref="A100:C100"/>
  </mergeCells>
  <dataValidations count="1">
    <dataValidation allowBlank="1" showInputMessage="1" showErrorMessage="1" sqref="D36 B29 B96 B74 B34 B85 B94 B43 B36 D29 D34 D43 D74 D80:D81 D85 D94 D96 B80:B81" xr:uid="{5CBE8C37-F284-4ACC-A173-531FB4B8D88C}"/>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B02B0CEE-78F2-4E72-B2AE-1746DD39BA26}">
          <x14:formula1>
            <xm:f>Codes!$A$2:$A$5</xm:f>
          </x14:formula1>
          <xm:sqref>B7:B10 B26:B27 B14:B18 D7:D10 D26:D27 D14:D18</xm:sqref>
        </x14:dataValidation>
        <x14:dataValidation type="list" allowBlank="1" showInputMessage="1" showErrorMessage="1" xr:uid="{7DF22B30-B3D0-4637-B06C-63626881339B}">
          <x14:formula1>
            <xm:f>Codes!$C$2:$C$5</xm:f>
          </x14:formula1>
          <xm:sqref>B83:B84 B31:B33 B39:B42 B45 B48:B50 B54:B64 B67:B73 B76:B79 B87:B93 D83:D84 D31:D33 D39:D42 D45 D48:D50 D54:D64 D67:D73 D76:D79 D87:D93</xm:sqref>
        </x14:dataValidation>
        <x14:dataValidation type="list" allowBlank="1" showInputMessage="1" showErrorMessage="1" xr:uid="{FFE21618-BDA8-4DB3-8A67-F4D0949078C7}">
          <x14:formula1>
            <xm:f>Codes!$B$2:$B$5</xm:f>
          </x14:formula1>
          <xm:sqref>B22 D22</xm:sqref>
        </x14:dataValidation>
        <x14:dataValidation type="list" allowBlank="1" showInputMessage="1" showErrorMessage="1" xr:uid="{79680996-8B13-4298-ADDA-B0E8A051DCE4}">
          <x14:formula1>
            <xm:f>Codes!$C$2:$C$6</xm:f>
          </x14:formula1>
          <xm:sqref>B28 D28</xm:sqref>
        </x14:dataValidation>
        <x14:dataValidation type="list" allowBlank="1" showInputMessage="1" showErrorMessage="1" xr:uid="{355CA8C1-7BB0-4C82-AE27-B32E4C48ECA9}">
          <x14:formula1>
            <xm:f>Codes!$E$2:$E$4</xm:f>
          </x14:formula1>
          <xm:sqref>B99 D99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D27D0-E20B-4ABA-B4F2-7DD48E803358}">
  <sheetPr>
    <tabColor theme="3"/>
  </sheetPr>
  <dimension ref="A1:C103"/>
  <sheetViews>
    <sheetView topLeftCell="A21" zoomScale="80" zoomScaleNormal="80" workbookViewId="0">
      <selection activeCell="I44" sqref="I44"/>
    </sheetView>
  </sheetViews>
  <sheetFormatPr defaultColWidth="11" defaultRowHeight="15.6" x14ac:dyDescent="0.3"/>
  <cols>
    <col min="1" max="1" width="116.8984375" customWidth="1"/>
    <col min="2" max="2" width="17.8984375" customWidth="1"/>
    <col min="3" max="3" width="27.3984375" customWidth="1"/>
  </cols>
  <sheetData>
    <row r="1" spans="1:3" x14ac:dyDescent="0.3">
      <c r="A1" s="3" t="s">
        <v>6</v>
      </c>
      <c r="B1" s="47" t="s">
        <v>22</v>
      </c>
      <c r="C1" s="4"/>
    </row>
    <row r="2" spans="1:3" x14ac:dyDescent="0.3">
      <c r="A2" s="5" t="s">
        <v>531</v>
      </c>
      <c r="B2" s="47" t="s">
        <v>23</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567</v>
      </c>
    </row>
    <row r="8" spans="1:3" x14ac:dyDescent="0.3">
      <c r="A8" s="13" t="s">
        <v>361</v>
      </c>
      <c r="B8" s="12" t="s">
        <v>430</v>
      </c>
      <c r="C8" t="s">
        <v>568</v>
      </c>
    </row>
    <row r="9" spans="1:3" x14ac:dyDescent="0.3">
      <c r="A9" s="13" t="s">
        <v>362</v>
      </c>
      <c r="B9" s="12" t="s">
        <v>430</v>
      </c>
      <c r="C9" t="s">
        <v>568</v>
      </c>
    </row>
    <row r="10" spans="1:3" x14ac:dyDescent="0.3">
      <c r="A10" s="13" t="s">
        <v>363</v>
      </c>
      <c r="B10" s="12" t="s">
        <v>430</v>
      </c>
      <c r="C10" t="s">
        <v>568</v>
      </c>
    </row>
    <row r="11" spans="1:3" x14ac:dyDescent="0.3">
      <c r="A11" s="36" t="s">
        <v>461</v>
      </c>
      <c r="B11" s="34" t="str">
        <f>IF(AND(B7="Yes", B8="Yes", B9="Yes", B10="Yes"), "YES",
 IF(AND(B7="No", B8="No", B9="No", B10="No"), "NO",
 "PARTIALLY"))</f>
        <v>YES</v>
      </c>
      <c r="C11" s="14"/>
    </row>
    <row r="12" spans="1:3" x14ac:dyDescent="0.3">
      <c r="A12" s="15" t="s">
        <v>364</v>
      </c>
      <c r="B12" s="16"/>
      <c r="C12" s="16"/>
    </row>
    <row r="13" spans="1:3" x14ac:dyDescent="0.3">
      <c r="A13" s="17" t="s">
        <v>462</v>
      </c>
      <c r="B13" s="33" t="s">
        <v>457</v>
      </c>
      <c r="C13" s="33" t="s">
        <v>458</v>
      </c>
    </row>
    <row r="14" spans="1:3" x14ac:dyDescent="0.3">
      <c r="A14" s="18" t="s">
        <v>463</v>
      </c>
      <c r="B14" s="12" t="s">
        <v>430</v>
      </c>
      <c r="C14" s="12" t="s">
        <v>569</v>
      </c>
    </row>
    <row r="15" spans="1:3" x14ac:dyDescent="0.3">
      <c r="A15" s="18" t="s">
        <v>464</v>
      </c>
      <c r="B15" s="12" t="s">
        <v>430</v>
      </c>
      <c r="C15" s="12" t="s">
        <v>567</v>
      </c>
    </row>
    <row r="16" spans="1:3" ht="39.6" x14ac:dyDescent="0.3">
      <c r="A16" s="19" t="s">
        <v>465</v>
      </c>
      <c r="B16" s="12" t="s">
        <v>430</v>
      </c>
      <c r="C16" s="12" t="s">
        <v>570</v>
      </c>
    </row>
    <row r="17" spans="1:3" x14ac:dyDescent="0.3">
      <c r="A17" s="18" t="s">
        <v>466</v>
      </c>
      <c r="B17" s="12" t="s">
        <v>430</v>
      </c>
      <c r="C17" s="12" t="s">
        <v>568</v>
      </c>
    </row>
    <row r="18" spans="1:3" x14ac:dyDescent="0.3">
      <c r="A18" s="18" t="s">
        <v>467</v>
      </c>
      <c r="B18" s="12" t="s">
        <v>430</v>
      </c>
      <c r="C18" s="12" t="s">
        <v>571</v>
      </c>
    </row>
    <row r="19" spans="1:3" x14ac:dyDescent="0.3">
      <c r="A19" s="36" t="s">
        <v>468</v>
      </c>
      <c r="B19" s="34" t="str">
        <f>IF(AND(B14="Yes", B15="Yes", B16="Yes", B17="Yes", B18="Yes"), "YES",
 IF(AND(B16="Yes", B17="Yes"), "PARTIALLY",
 "NO"))</f>
        <v>YES</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441</v>
      </c>
      <c r="C22" s="12" t="s">
        <v>572</v>
      </c>
    </row>
    <row r="23" spans="1:3" x14ac:dyDescent="0.3">
      <c r="A23" s="36" t="s">
        <v>470</v>
      </c>
      <c r="B23" s="34" t="str">
        <f>IF(AND(B22="Yes"), "YES",
 IF(AND(B22="Can't tell"), "CAN'T TELL",
 "NO"))</f>
        <v>NO</v>
      </c>
      <c r="C23" s="14"/>
    </row>
    <row r="24" spans="1:3" x14ac:dyDescent="0.3">
      <c r="A24" s="15" t="s">
        <v>374</v>
      </c>
      <c r="B24" s="16"/>
      <c r="C24" s="16"/>
    </row>
    <row r="25" spans="1:3" x14ac:dyDescent="0.3">
      <c r="A25" s="20" t="s">
        <v>456</v>
      </c>
      <c r="B25" s="33" t="s">
        <v>457</v>
      </c>
      <c r="C25" s="33" t="s">
        <v>458</v>
      </c>
    </row>
    <row r="26" spans="1:3" x14ac:dyDescent="0.3">
      <c r="A26" s="74" t="s">
        <v>471</v>
      </c>
      <c r="B26" s="12" t="s">
        <v>430</v>
      </c>
      <c r="C26" s="12" t="s">
        <v>570</v>
      </c>
    </row>
    <row r="27" spans="1:3" x14ac:dyDescent="0.3">
      <c r="A27" s="13" t="s">
        <v>377</v>
      </c>
      <c r="B27" s="12" t="s">
        <v>430</v>
      </c>
      <c r="C27" s="12" t="s">
        <v>573</v>
      </c>
    </row>
    <row r="28" spans="1:3" x14ac:dyDescent="0.3">
      <c r="A28" s="13" t="s">
        <v>378</v>
      </c>
      <c r="B28" s="12" t="s">
        <v>441</v>
      </c>
      <c r="C28" s="12"/>
    </row>
    <row r="29" spans="1:3" x14ac:dyDescent="0.3">
      <c r="A29" s="36" t="s">
        <v>472</v>
      </c>
      <c r="B29" s="14" t="str">
        <f>IF(
    AND(TRIM(B26)="Yes", TRIM(B27)="Yes"),
    IF(
        OR(
            TRIM(B28)="Yes",
            TRIM(B28)="Not Applicable"
        ),
        "YES",
        IF(TRIM(B28)="", "PARTIALLY", "NO")
    ),
    IF(
        OR(
            AND(TRIM(B26)="Yes", TRIM(B27)="Partially"),
            AND(TRIM(B26)="Partially", TRIM(B27)="Yes")
        ),
        "PARTIALLY",
        "NO"
    )
)</f>
        <v>NO</v>
      </c>
      <c r="C29" s="14"/>
    </row>
    <row r="30" spans="1:3" x14ac:dyDescent="0.3">
      <c r="A30" s="15" t="s">
        <v>379</v>
      </c>
      <c r="B30" s="21" t="s">
        <v>457</v>
      </c>
      <c r="C30" s="21" t="s">
        <v>458</v>
      </c>
    </row>
    <row r="31" spans="1:3" x14ac:dyDescent="0.3">
      <c r="A31" s="75" t="s">
        <v>473</v>
      </c>
      <c r="B31" s="12" t="s">
        <v>430</v>
      </c>
      <c r="C31" s="12" t="s">
        <v>574</v>
      </c>
    </row>
    <row r="32" spans="1:3" x14ac:dyDescent="0.3">
      <c r="A32" s="38" t="s">
        <v>382</v>
      </c>
      <c r="B32" s="12" t="s">
        <v>430</v>
      </c>
      <c r="C32" s="12" t="s">
        <v>575</v>
      </c>
    </row>
    <row r="33" spans="1:3" ht="39.6" x14ac:dyDescent="0.3">
      <c r="A33" s="22" t="s">
        <v>474</v>
      </c>
      <c r="B33" s="12" t="s">
        <v>435</v>
      </c>
      <c r="C33" s="12" t="s">
        <v>576</v>
      </c>
    </row>
    <row r="34" spans="1:3" x14ac:dyDescent="0.3">
      <c r="A34" s="36" t="s">
        <v>475</v>
      </c>
      <c r="B34" s="14" t="str">
        <f>IF(AND(TRIM(B31)="Yes", TRIM(B32)="Yes", TRIM(B33)="Yes"),
    "YES",
    IF(OR(
        AND(TRIM(B31)="Yes", TRIM(B32)="Yes", TRIM(B33)="Partially"),
        AND(TRIM(B31)="Yes", TRIM(B33)="Yes")
    ),
    "PARTIALLY",
    "NO")
)</f>
        <v>PARTIALLY</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t="s">
        <v>430</v>
      </c>
      <c r="C39" s="12" t="s">
        <v>577</v>
      </c>
    </row>
    <row r="40" spans="1:3" x14ac:dyDescent="0.3">
      <c r="A40" s="74" t="s">
        <v>479</v>
      </c>
      <c r="B40" s="12" t="s">
        <v>430</v>
      </c>
      <c r="C40" s="12" t="s">
        <v>578</v>
      </c>
    </row>
    <row r="41" spans="1:3" x14ac:dyDescent="0.3">
      <c r="A41" s="74" t="s">
        <v>480</v>
      </c>
      <c r="B41" s="12" t="s">
        <v>430</v>
      </c>
      <c r="C41" s="12" t="s">
        <v>579</v>
      </c>
    </row>
    <row r="42" spans="1:3" x14ac:dyDescent="0.3">
      <c r="A42" s="74" t="s">
        <v>481</v>
      </c>
      <c r="B42" s="12" t="s">
        <v>430</v>
      </c>
      <c r="C42" s="12" t="s">
        <v>580</v>
      </c>
    </row>
    <row r="43" spans="1:3" x14ac:dyDescent="0.3">
      <c r="A43" s="76" t="s">
        <v>482</v>
      </c>
      <c r="B43" s="14" t="str">
        <f>IF(OR(B39="Not applicable", B40="Not applicable", B41="Not applicable", B42="Not applicable"), "NOT APPLICABLE",
 IF(AND(B39="Yes", B40="Yes", B41="Yes", B42="Yes"), "YES",
  IF(AND(B39="Yes", B42="Yes"), "PARTIALLY",
   "NO")))</f>
        <v>YES</v>
      </c>
      <c r="C43" s="14"/>
    </row>
    <row r="44" spans="1:3" ht="15.6" customHeight="1" x14ac:dyDescent="0.3">
      <c r="A44" s="289" t="s">
        <v>395</v>
      </c>
      <c r="B44" s="21" t="s">
        <v>457</v>
      </c>
      <c r="C44" s="21" t="s">
        <v>458</v>
      </c>
    </row>
    <row r="45" spans="1:3" x14ac:dyDescent="0.3">
      <c r="A45" s="289"/>
      <c r="B45" s="54" t="s">
        <v>430</v>
      </c>
      <c r="C45" s="54" t="s">
        <v>581</v>
      </c>
    </row>
    <row r="46" spans="1:3" x14ac:dyDescent="0.3">
      <c r="A46" s="36" t="s">
        <v>483</v>
      </c>
      <c r="B46" s="34" t="str">
        <f>IF(AND(B45="Yes"), "YES",
 IF(AND(B45="Can't tell"), "CAN'T TELL",
 "NO"))</f>
        <v>YES</v>
      </c>
      <c r="C46" s="14"/>
    </row>
    <row r="47" spans="1:3" x14ac:dyDescent="0.3">
      <c r="A47" s="24" t="s">
        <v>398</v>
      </c>
      <c r="B47" s="31" t="s">
        <v>457</v>
      </c>
      <c r="C47" s="31" t="s">
        <v>458</v>
      </c>
    </row>
    <row r="48" spans="1:3" ht="26.4" x14ac:dyDescent="0.3">
      <c r="A48" s="77" t="s">
        <v>484</v>
      </c>
      <c r="B48" s="12" t="s">
        <v>430</v>
      </c>
      <c r="C48" s="12"/>
    </row>
    <row r="49" spans="1:3" ht="26.4" x14ac:dyDescent="0.3">
      <c r="A49" s="78" t="s">
        <v>485</v>
      </c>
      <c r="B49" s="12" t="s">
        <v>430</v>
      </c>
      <c r="C49" s="12" t="s">
        <v>581</v>
      </c>
    </row>
    <row r="50" spans="1:3" x14ac:dyDescent="0.3">
      <c r="A50" s="78" t="s">
        <v>486</v>
      </c>
      <c r="B50" s="12" t="s">
        <v>430</v>
      </c>
      <c r="C50" s="12" t="s">
        <v>582</v>
      </c>
    </row>
    <row r="51" spans="1:3" x14ac:dyDescent="0.3">
      <c r="A51" s="36" t="s">
        <v>487</v>
      </c>
      <c r="B51" s="34" t="str">
        <f>IF(AND(B48="Not applicable", B49="Not applicable", B50="Not applicable"),
   "NOT APPLICABLE",
   IF(AND(B48="Yes", B49="Yes", OR(B50="Yes", B50="Not applicable")),
      "YES",
      IF(B48="Yes",
         "PARTIALLY",
         "NO")))</f>
        <v>YES</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t="s">
        <v>430</v>
      </c>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t="s">
        <v>430</v>
      </c>
      <c r="C58" s="12" t="s">
        <v>583</v>
      </c>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t="s">
        <v>430</v>
      </c>
      <c r="C69" s="12" t="s">
        <v>584</v>
      </c>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Appropriate weights</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59" t="s">
        <v>430</v>
      </c>
      <c r="C78" s="12"/>
    </row>
    <row r="79" spans="1:3" x14ac:dyDescent="0.3">
      <c r="A79" s="28" t="s">
        <v>513</v>
      </c>
      <c r="B79" s="12"/>
      <c r="C79" s="12"/>
    </row>
    <row r="80" spans="1:3" x14ac:dyDescent="0.3">
      <c r="A80" s="43" t="s">
        <v>514</v>
      </c>
      <c r="B80" s="14" t="str">
        <f>IF(OR(B79="Not applicable",B79="YES"),
   "Not applicable",
   IF(B76="Yes",
      "Unit of analysis errors addressed",
      IF(OR(B77="Yes", B78="Yes"),
         "Unit of analysis errors not addressed",
         "Can't tell")))</f>
        <v>Unit of analysis errors not addressed</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PARTIALLY</v>
      </c>
      <c r="C81" s="14"/>
    </row>
    <row r="82" spans="1:3" x14ac:dyDescent="0.3">
      <c r="A82" s="15" t="s">
        <v>408</v>
      </c>
      <c r="B82" s="21" t="s">
        <v>457</v>
      </c>
      <c r="C82" s="21" t="s">
        <v>458</v>
      </c>
    </row>
    <row r="83" spans="1:3" ht="26.4" x14ac:dyDescent="0.3">
      <c r="A83" s="78" t="s">
        <v>516</v>
      </c>
      <c r="B83" s="12" t="s">
        <v>430</v>
      </c>
      <c r="C83" s="12" t="s">
        <v>574</v>
      </c>
    </row>
    <row r="84" spans="1:3" x14ac:dyDescent="0.3">
      <c r="A84" s="78" t="s">
        <v>517</v>
      </c>
      <c r="B84" s="12" t="s">
        <v>430</v>
      </c>
      <c r="C84" s="52" t="s">
        <v>585</v>
      </c>
    </row>
    <row r="85" spans="1:3" x14ac:dyDescent="0.3">
      <c r="A85" s="81" t="s">
        <v>518</v>
      </c>
      <c r="B85" s="14" t="str">
        <f>IF(OR(B83="Not applicable", B84="Not applicable"),
   "NOT APPLICABLE",
   IF(AND(B83="Yes", B84="Yes"),
      "YES",
      IF(OR(B83="Yes", B84="Yes", B83="Partially", B84="Partially"),
         "PARTIALLY",
         "NO")))</f>
        <v>YES</v>
      </c>
      <c r="C85" s="14"/>
    </row>
    <row r="86" spans="1:3" x14ac:dyDescent="0.3">
      <c r="A86" s="29" t="s">
        <v>412</v>
      </c>
      <c r="B86" s="21" t="s">
        <v>457</v>
      </c>
      <c r="C86" s="21" t="s">
        <v>458</v>
      </c>
    </row>
    <row r="87" spans="1:3" x14ac:dyDescent="0.3">
      <c r="A87" s="74" t="s">
        <v>519</v>
      </c>
      <c r="B87" s="12" t="s">
        <v>430</v>
      </c>
      <c r="C87" s="12" t="s">
        <v>585</v>
      </c>
    </row>
    <row r="88" spans="1:3" x14ac:dyDescent="0.3">
      <c r="A88" s="74" t="s">
        <v>520</v>
      </c>
      <c r="B88" s="12" t="s">
        <v>430</v>
      </c>
      <c r="C88" s="12" t="s">
        <v>585</v>
      </c>
    </row>
    <row r="89" spans="1:3" x14ac:dyDescent="0.3">
      <c r="A89" s="28" t="s">
        <v>521</v>
      </c>
      <c r="B89" s="12"/>
      <c r="C89" s="12"/>
    </row>
    <row r="90" spans="1:3" x14ac:dyDescent="0.3">
      <c r="A90" s="28" t="s">
        <v>522</v>
      </c>
      <c r="B90" s="12"/>
      <c r="C90" s="12"/>
    </row>
    <row r="91" spans="1:3" x14ac:dyDescent="0.3">
      <c r="A91" s="28" t="s">
        <v>523</v>
      </c>
      <c r="B91" s="12" t="s">
        <v>430</v>
      </c>
      <c r="C91" s="12" t="s">
        <v>585</v>
      </c>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YES</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Medium confidence</v>
      </c>
      <c r="C96" s="12"/>
    </row>
    <row r="97" spans="1:3" x14ac:dyDescent="0.3">
      <c r="A97" s="288" t="s">
        <v>527</v>
      </c>
      <c r="B97" s="288"/>
      <c r="C97" s="288"/>
    </row>
    <row r="98" spans="1:3" x14ac:dyDescent="0.3">
      <c r="A98" s="85" t="s">
        <v>586</v>
      </c>
      <c r="B98" s="32" t="s">
        <v>457</v>
      </c>
      <c r="C98" s="32" t="s">
        <v>458</v>
      </c>
    </row>
    <row r="99" spans="1:3" x14ac:dyDescent="0.3">
      <c r="A99" s="15" t="s">
        <v>418</v>
      </c>
      <c r="B99" s="83"/>
      <c r="C99" s="83"/>
    </row>
    <row r="100" spans="1:3" x14ac:dyDescent="0.3">
      <c r="A100" s="15" t="s">
        <v>419</v>
      </c>
      <c r="B100" s="83" t="s">
        <v>445</v>
      </c>
      <c r="C100" s="83" t="s">
        <v>587</v>
      </c>
    </row>
    <row r="101" spans="1:3" ht="15.6" customHeight="1" x14ac:dyDescent="0.3">
      <c r="A101" s="85" t="s">
        <v>421</v>
      </c>
      <c r="B101" s="32" t="s">
        <v>457</v>
      </c>
      <c r="C101" s="32" t="s">
        <v>458</v>
      </c>
    </row>
    <row r="102" spans="1:3" ht="46.8" x14ac:dyDescent="0.3">
      <c r="A102" s="82" t="s">
        <v>566</v>
      </c>
      <c r="B102" s="56" t="s">
        <v>438</v>
      </c>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36 B85 B94 B96 B80:B81" xr:uid="{315B5407-3E74-468E-A4F0-BE9090923482}"/>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38FA8B49-49DB-4BE3-B19F-0872ECAE55B5}">
          <x14:formula1>
            <xm:f>Codes!$G$2:$G$4</xm:f>
          </x14:formula1>
          <xm:sqref>B100</xm:sqref>
        </x14:dataValidation>
        <x14:dataValidation type="list" allowBlank="1" showInputMessage="1" showErrorMessage="1" xr:uid="{FAF0A897-3FB2-4721-A288-EF7B58F00AA7}">
          <x14:formula1>
            <xm:f>Codes!$F$2:$F$7</xm:f>
          </x14:formula1>
          <xm:sqref>B99</xm:sqref>
        </x14:dataValidation>
        <x14:dataValidation type="list" allowBlank="1" showInputMessage="1" showErrorMessage="1" xr:uid="{40C9E6ED-B287-4B66-9FB6-5618A0DC9A44}">
          <x14:formula1>
            <xm:f>Codes!$A$2:$A$5</xm:f>
          </x14:formula1>
          <xm:sqref>B7:B10 B26:B27 B14:B18</xm:sqref>
        </x14:dataValidation>
        <x14:dataValidation type="list" allowBlank="1" showInputMessage="1" showErrorMessage="1" xr:uid="{5ACF1DA1-2B7F-4C0A-ABDC-2FB01899CDD9}">
          <x14:formula1>
            <xm:f>Codes!$C$2:$C$5</xm:f>
          </x14:formula1>
          <xm:sqref>B83:B84 B31:B33 B39:B42 B45 B48:B50 B54:B64 B67:B73 B76:B79 B87:B93</xm:sqref>
        </x14:dataValidation>
        <x14:dataValidation type="list" allowBlank="1" showInputMessage="1" showErrorMessage="1" xr:uid="{A4925B6F-9CF0-464D-BEF3-3524391A7BB5}">
          <x14:formula1>
            <xm:f>Codes!$B$2:$B$5</xm:f>
          </x14:formula1>
          <xm:sqref>B22</xm:sqref>
        </x14:dataValidation>
        <x14:dataValidation type="list" allowBlank="1" showInputMessage="1" showErrorMessage="1" xr:uid="{57AE26E9-F374-4D99-B3CD-DC44AA6F2BFE}">
          <x14:formula1>
            <xm:f>Codes!$C$2:$C$6</xm:f>
          </x14:formula1>
          <xm:sqref>B28</xm:sqref>
        </x14:dataValidation>
        <x14:dataValidation type="list" allowBlank="1" showInputMessage="1" showErrorMessage="1" xr:uid="{248184C6-405E-4E50-AD39-AB890D86D2DC}">
          <x14:formula1>
            <xm:f>Codes!$E$2:$E$4</xm:f>
          </x14:formula1>
          <xm:sqref>B102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9ADB4-D515-4105-B970-0C3C18948758}">
  <sheetPr>
    <tabColor theme="3"/>
  </sheetPr>
  <dimension ref="A1:C103"/>
  <sheetViews>
    <sheetView topLeftCell="A20" zoomScale="80" zoomScaleNormal="80" workbookViewId="0">
      <selection activeCell="I44" sqref="I44"/>
    </sheetView>
  </sheetViews>
  <sheetFormatPr defaultColWidth="11" defaultRowHeight="15.6" x14ac:dyDescent="0.3"/>
  <cols>
    <col min="1" max="1" width="116.8984375" customWidth="1"/>
    <col min="2" max="2" width="17.8984375" customWidth="1"/>
    <col min="3" max="3" width="27.3984375" customWidth="1"/>
  </cols>
  <sheetData>
    <row r="1" spans="1:3" x14ac:dyDescent="0.3">
      <c r="A1" s="3" t="s">
        <v>6</v>
      </c>
      <c r="B1" s="47" t="s">
        <v>25</v>
      </c>
      <c r="C1" s="4"/>
    </row>
    <row r="2" spans="1:3" x14ac:dyDescent="0.3">
      <c r="A2" s="5" t="s">
        <v>531</v>
      </c>
      <c r="B2" s="47" t="s">
        <v>26</v>
      </c>
      <c r="C2" s="6"/>
    </row>
    <row r="3" spans="1:3" x14ac:dyDescent="0.3">
      <c r="A3" s="5" t="s">
        <v>454</v>
      </c>
      <c r="B3" s="47" t="s">
        <v>15</v>
      </c>
      <c r="C3" s="6"/>
    </row>
    <row r="4" spans="1:3" x14ac:dyDescent="0.3">
      <c r="A4" s="285" t="s">
        <v>455</v>
      </c>
      <c r="B4" s="286"/>
      <c r="C4" s="287"/>
    </row>
    <row r="5" spans="1:3" x14ac:dyDescent="0.3">
      <c r="A5" s="8" t="s">
        <v>357</v>
      </c>
      <c r="B5" s="7"/>
      <c r="C5" s="9"/>
    </row>
    <row r="6" spans="1:3" x14ac:dyDescent="0.3">
      <c r="A6" s="10" t="s">
        <v>456</v>
      </c>
      <c r="B6" s="33" t="s">
        <v>457</v>
      </c>
      <c r="C6" s="33" t="s">
        <v>458</v>
      </c>
    </row>
    <row r="7" spans="1:3" x14ac:dyDescent="0.3">
      <c r="A7" s="74" t="s">
        <v>459</v>
      </c>
      <c r="B7" s="12" t="s">
        <v>430</v>
      </c>
      <c r="C7" s="12" t="s">
        <v>588</v>
      </c>
    </row>
    <row r="8" spans="1:3" x14ac:dyDescent="0.3">
      <c r="A8" s="13" t="s">
        <v>361</v>
      </c>
      <c r="B8" s="12" t="s">
        <v>436</v>
      </c>
      <c r="C8" t="s">
        <v>589</v>
      </c>
    </row>
    <row r="9" spans="1:3" x14ac:dyDescent="0.3">
      <c r="A9" s="13" t="s">
        <v>362</v>
      </c>
      <c r="B9" s="12" t="s">
        <v>430</v>
      </c>
      <c r="C9" s="12"/>
    </row>
    <row r="10" spans="1:3" x14ac:dyDescent="0.3">
      <c r="A10" s="13" t="s">
        <v>363</v>
      </c>
      <c r="B10" s="12" t="s">
        <v>430</v>
      </c>
      <c r="C10" s="12"/>
    </row>
    <row r="11" spans="1:3" x14ac:dyDescent="0.3">
      <c r="A11" s="36" t="s">
        <v>461</v>
      </c>
      <c r="B11" s="34" t="str">
        <f>IF(AND(B7="Yes", B8="Yes", B9="Yes", B10="Yes"), "YES",
 IF(AND(B7="No", B8="No", B9="No", B10="No"), "NO",
 "PARTIALLY"))</f>
        <v>PARTIALLY</v>
      </c>
      <c r="C11" s="14"/>
    </row>
    <row r="12" spans="1:3" x14ac:dyDescent="0.3">
      <c r="A12" s="15" t="s">
        <v>364</v>
      </c>
      <c r="B12" s="16"/>
      <c r="C12" s="16"/>
    </row>
    <row r="13" spans="1:3" x14ac:dyDescent="0.3">
      <c r="A13" s="17" t="s">
        <v>462</v>
      </c>
      <c r="B13" s="33" t="s">
        <v>457</v>
      </c>
      <c r="C13" s="33" t="s">
        <v>458</v>
      </c>
    </row>
    <row r="14" spans="1:3" x14ac:dyDescent="0.3">
      <c r="A14" s="18" t="s">
        <v>463</v>
      </c>
      <c r="B14" s="12" t="s">
        <v>430</v>
      </c>
      <c r="C14" s="12" t="s">
        <v>590</v>
      </c>
    </row>
    <row r="15" spans="1:3" x14ac:dyDescent="0.3">
      <c r="A15" s="18" t="s">
        <v>464</v>
      </c>
      <c r="B15" s="12" t="s">
        <v>430</v>
      </c>
      <c r="C15" s="12" t="s">
        <v>590</v>
      </c>
    </row>
    <row r="16" spans="1:3" ht="39.6" x14ac:dyDescent="0.3">
      <c r="A16" s="19" t="s">
        <v>465</v>
      </c>
      <c r="B16" s="12" t="s">
        <v>430</v>
      </c>
      <c r="C16" s="12" t="s">
        <v>590</v>
      </c>
    </row>
    <row r="17" spans="1:3" x14ac:dyDescent="0.3">
      <c r="A17" s="18" t="s">
        <v>466</v>
      </c>
      <c r="B17" s="12" t="s">
        <v>430</v>
      </c>
      <c r="C17" s="12" t="s">
        <v>590</v>
      </c>
    </row>
    <row r="18" spans="1:3" x14ac:dyDescent="0.3">
      <c r="A18" s="18" t="s">
        <v>467</v>
      </c>
      <c r="B18" s="12" t="s">
        <v>441</v>
      </c>
      <c r="C18" s="12"/>
    </row>
    <row r="19" spans="1:3" x14ac:dyDescent="0.3">
      <c r="A19" s="36" t="s">
        <v>468</v>
      </c>
      <c r="B19" s="34" t="str">
        <f>IF(AND(B14="Yes", B15="Yes", B16="Yes", B17="Yes", B18="Yes"), "YES",
 IF(AND(B16="Yes", B17="Yes"), "PARTIALLY",
 "NO"))</f>
        <v>PARTIALLY</v>
      </c>
      <c r="C19" s="14"/>
    </row>
    <row r="20" spans="1:3" x14ac:dyDescent="0.3">
      <c r="A20" s="15" t="s">
        <v>371</v>
      </c>
      <c r="B20" s="16"/>
      <c r="C20" s="16"/>
    </row>
    <row r="21" spans="1:3" x14ac:dyDescent="0.3">
      <c r="A21" s="17" t="s">
        <v>469</v>
      </c>
      <c r="B21" s="33" t="s">
        <v>457</v>
      </c>
      <c r="C21" s="33" t="s">
        <v>458</v>
      </c>
    </row>
    <row r="22" spans="1:3" x14ac:dyDescent="0.3">
      <c r="A22" s="13" t="str">
        <f>A21</f>
        <v>Is the search period comprehensive enough that relevant literature is unlikely to be omitted?</v>
      </c>
      <c r="B22" s="12" t="s">
        <v>430</v>
      </c>
      <c r="C22" s="12" t="s">
        <v>591</v>
      </c>
    </row>
    <row r="23" spans="1:3" x14ac:dyDescent="0.3">
      <c r="A23" s="36" t="s">
        <v>470</v>
      </c>
      <c r="B23" s="34" t="str">
        <f>IF(AND(B22="Yes"), "YES",
 IF(AND(B22="Can't tell"), "CAN'T TELL",
 "NO"))</f>
        <v>YES</v>
      </c>
      <c r="C23" s="14"/>
    </row>
    <row r="24" spans="1:3" x14ac:dyDescent="0.3">
      <c r="A24" s="15" t="s">
        <v>374</v>
      </c>
      <c r="B24" s="16"/>
      <c r="C24" s="16"/>
    </row>
    <row r="25" spans="1:3" x14ac:dyDescent="0.3">
      <c r="A25" s="20" t="s">
        <v>456</v>
      </c>
      <c r="B25" s="33" t="s">
        <v>457</v>
      </c>
      <c r="C25" s="33" t="s">
        <v>458</v>
      </c>
    </row>
    <row r="26" spans="1:3" x14ac:dyDescent="0.3">
      <c r="A26" s="74" t="s">
        <v>471</v>
      </c>
      <c r="B26" s="59" t="s">
        <v>441</v>
      </c>
      <c r="C26" s="59" t="s">
        <v>592</v>
      </c>
    </row>
    <row r="27" spans="1:3" x14ac:dyDescent="0.3">
      <c r="A27" s="13" t="s">
        <v>377</v>
      </c>
      <c r="B27" s="12" t="s">
        <v>430</v>
      </c>
      <c r="C27" s="12"/>
    </row>
    <row r="28" spans="1:3" x14ac:dyDescent="0.3">
      <c r="A28" s="13" t="s">
        <v>378</v>
      </c>
      <c r="B28" s="12" t="s">
        <v>447</v>
      </c>
      <c r="C28" s="12"/>
    </row>
    <row r="29" spans="1:3" x14ac:dyDescent="0.3">
      <c r="A29" s="36" t="s">
        <v>472</v>
      </c>
      <c r="B29" s="14" t="str">
        <f>IF(
    AND(TRIM(B26)="Yes", TRIM(B27)="Yes"),
    IF(
        OR(
            TRIM(B28)="Yes",
            TRIM(B28)="Not Applicable"
        ),
        "YES",
        IF(TRIM(B28)="", "PARTIALLY", "NO")
    ),
    IF(
        OR(
            AND(TRIM(B26)="Yes", TRIM(B27)="Partially"),
            AND(TRIM(B26)="Partially", TRIM(B27)="Yes")
        ),
        "PARTIALLY",
        "NO"
    )
)</f>
        <v>NO</v>
      </c>
      <c r="C29" s="14"/>
    </row>
    <row r="30" spans="1:3" x14ac:dyDescent="0.3">
      <c r="A30" s="15" t="s">
        <v>379</v>
      </c>
      <c r="B30" s="21" t="s">
        <v>457</v>
      </c>
      <c r="C30" s="21" t="s">
        <v>458</v>
      </c>
    </row>
    <row r="31" spans="1:3" x14ac:dyDescent="0.3">
      <c r="A31" s="75" t="s">
        <v>473</v>
      </c>
      <c r="B31" s="12"/>
      <c r="C31" s="12"/>
    </row>
    <row r="32" spans="1:3" x14ac:dyDescent="0.3">
      <c r="A32" s="38" t="s">
        <v>382</v>
      </c>
      <c r="B32" s="12"/>
      <c r="C32" s="12"/>
    </row>
    <row r="33" spans="1:3" ht="39.6" x14ac:dyDescent="0.3">
      <c r="A33" s="22" t="s">
        <v>474</v>
      </c>
      <c r="B33" s="12"/>
      <c r="C33" s="12"/>
    </row>
    <row r="34" spans="1:3" x14ac:dyDescent="0.3">
      <c r="A34" s="36" t="s">
        <v>475</v>
      </c>
      <c r="B34" s="14" t="str">
        <f>IF(AND(TRIM(B31)="Yes", TRIM(B32)="Yes", TRIM(B33)="Yes"),
    "YES",
    IF(OR(
        AND(TRIM(B31)="Yes", TRIM(B32)="Yes", TRIM(B33)="Partially"),
        AND(TRIM(B31)="Yes", TRIM(B33)="Yes")
    ),
    "PARTIALLY",
    "NO")
)</f>
        <v>NO</v>
      </c>
      <c r="C34" s="14"/>
    </row>
    <row r="35" spans="1:3" ht="16.2" customHeight="1" x14ac:dyDescent="0.3">
      <c r="A35" s="15" t="s">
        <v>384</v>
      </c>
      <c r="B35" s="21" t="s">
        <v>457</v>
      </c>
      <c r="C35" s="21" t="s">
        <v>458</v>
      </c>
    </row>
    <row r="36" spans="1:3" ht="87" customHeight="1" x14ac:dyDescent="0.3">
      <c r="A36" s="23" t="s">
        <v>476</v>
      </c>
      <c r="B36" s="46" t="str">
        <f>IF(AND(B11="Yes", B19="Yes", B23="Yes", B29="Yes", B34="Yes"),
   "High confidence",
   IF(OR(B11="No", B19="No", B29="No", B34="No"),
      "Low confidence",
      "Medium confidence"))</f>
        <v>Low confidence</v>
      </c>
      <c r="C36" s="12"/>
    </row>
    <row r="37" spans="1:3" x14ac:dyDescent="0.3">
      <c r="A37" s="288" t="s">
        <v>477</v>
      </c>
      <c r="B37" s="288"/>
      <c r="C37" s="288"/>
    </row>
    <row r="38" spans="1:3" x14ac:dyDescent="0.3">
      <c r="A38" s="15" t="s">
        <v>389</v>
      </c>
      <c r="B38" s="21" t="s">
        <v>457</v>
      </c>
      <c r="C38" s="21" t="s">
        <v>458</v>
      </c>
    </row>
    <row r="39" spans="1:3" x14ac:dyDescent="0.3">
      <c r="A39" s="74" t="s">
        <v>478</v>
      </c>
      <c r="B39" s="12"/>
      <c r="C39" s="12"/>
    </row>
    <row r="40" spans="1:3" x14ac:dyDescent="0.3">
      <c r="A40" s="74" t="s">
        <v>479</v>
      </c>
      <c r="B40" s="12"/>
      <c r="C40" s="12"/>
    </row>
    <row r="41" spans="1:3" x14ac:dyDescent="0.3">
      <c r="A41" s="74" t="s">
        <v>480</v>
      </c>
      <c r="B41" s="12"/>
      <c r="C41" s="12"/>
    </row>
    <row r="42" spans="1:3" x14ac:dyDescent="0.3">
      <c r="A42" s="74" t="s">
        <v>481</v>
      </c>
      <c r="B42" s="12"/>
      <c r="C42" s="12"/>
    </row>
    <row r="43" spans="1:3" x14ac:dyDescent="0.3">
      <c r="A43" s="76" t="s">
        <v>482</v>
      </c>
      <c r="B43" s="14" t="str">
        <f>IF(OR(B39="Not applicable", B40="Not applicable", B41="Not applicable", B42="Not applicable"), "NOT APPLICABLE",
 IF(AND(B39="Yes", B40="Yes", B41="Yes", B42="Yes"), "YES",
  IF(AND(B39="Yes", B42="Yes"), "PARTIALLY",
   "NO")))</f>
        <v>NO</v>
      </c>
      <c r="C43" s="14"/>
    </row>
    <row r="44" spans="1:3" ht="15.6" customHeight="1" x14ac:dyDescent="0.3">
      <c r="A44" s="289" t="s">
        <v>395</v>
      </c>
      <c r="B44" s="21" t="s">
        <v>457</v>
      </c>
      <c r="C44" s="21" t="s">
        <v>458</v>
      </c>
    </row>
    <row r="45" spans="1:3" x14ac:dyDescent="0.3">
      <c r="A45" s="289"/>
      <c r="B45" s="54"/>
      <c r="C45" s="54"/>
    </row>
    <row r="46" spans="1:3" x14ac:dyDescent="0.3">
      <c r="A46" s="36" t="s">
        <v>483</v>
      </c>
      <c r="B46" s="34" t="str">
        <f>IF(AND(B45="Yes"), "YES",
 IF(AND(B45="Can't tell"), "CAN'T TELL",
 "NO"))</f>
        <v>NO</v>
      </c>
      <c r="C46" s="14"/>
    </row>
    <row r="47" spans="1:3" x14ac:dyDescent="0.3">
      <c r="A47" s="24" t="s">
        <v>398</v>
      </c>
      <c r="B47" s="31" t="s">
        <v>457</v>
      </c>
      <c r="C47" s="31" t="s">
        <v>458</v>
      </c>
    </row>
    <row r="48" spans="1:3" ht="26.4" x14ac:dyDescent="0.3">
      <c r="A48" s="77" t="s">
        <v>484</v>
      </c>
      <c r="B48" s="12"/>
      <c r="C48" s="12"/>
    </row>
    <row r="49" spans="1:3" ht="26.4" x14ac:dyDescent="0.3">
      <c r="A49" s="78" t="s">
        <v>485</v>
      </c>
      <c r="B49" s="12"/>
      <c r="C49" s="12"/>
    </row>
    <row r="50" spans="1:3" x14ac:dyDescent="0.3">
      <c r="A50" s="78" t="s">
        <v>486</v>
      </c>
      <c r="B50" s="12"/>
      <c r="C50" s="12"/>
    </row>
    <row r="51" spans="1:3" x14ac:dyDescent="0.3">
      <c r="A51" s="36" t="s">
        <v>487</v>
      </c>
      <c r="B51" s="34" t="str">
        <f>IF(AND(B48="Not applicable", B49="Not applicable", B50="Not applicable"),
   "NOT APPLICABLE",
   IF(AND(B48="Yes", B49="Yes", OR(B50="Yes", B50="Not applicable")),
      "YES",
      IF(B48="Yes",
         "PARTIALLY",
         "NO")))</f>
        <v>NO</v>
      </c>
      <c r="C51" s="14"/>
    </row>
    <row r="52" spans="1:3" ht="34.200000000000003" customHeight="1" x14ac:dyDescent="0.3">
      <c r="A52" s="26" t="s">
        <v>403</v>
      </c>
      <c r="B52" s="21"/>
      <c r="C52" s="21"/>
    </row>
    <row r="53" spans="1:3" x14ac:dyDescent="0.3">
      <c r="A53" s="79" t="s">
        <v>557</v>
      </c>
      <c r="B53" s="31" t="s">
        <v>457</v>
      </c>
      <c r="C53" s="31" t="s">
        <v>458</v>
      </c>
    </row>
    <row r="54" spans="1:3" x14ac:dyDescent="0.3">
      <c r="A54" s="28" t="s">
        <v>489</v>
      </c>
      <c r="B54" s="12"/>
      <c r="C54" s="12"/>
    </row>
    <row r="55" spans="1:3" x14ac:dyDescent="0.3">
      <c r="A55" s="28" t="s">
        <v>490</v>
      </c>
      <c r="B55" s="12"/>
      <c r="C55" s="12"/>
    </row>
    <row r="56" spans="1:3" x14ac:dyDescent="0.3">
      <c r="A56" s="28" t="s">
        <v>491</v>
      </c>
      <c r="B56" s="12"/>
      <c r="C56" s="12"/>
    </row>
    <row r="57" spans="1:3" x14ac:dyDescent="0.3">
      <c r="A57" s="28" t="s">
        <v>492</v>
      </c>
      <c r="B57" s="12"/>
      <c r="C57" s="12"/>
    </row>
    <row r="58" spans="1:3" x14ac:dyDescent="0.3">
      <c r="A58" s="28" t="s">
        <v>493</v>
      </c>
      <c r="B58" s="12"/>
      <c r="C58" s="12"/>
    </row>
    <row r="59" spans="1:3" x14ac:dyDescent="0.3">
      <c r="A59" s="28" t="s">
        <v>494</v>
      </c>
      <c r="B59" s="12"/>
      <c r="C59" s="12"/>
    </row>
    <row r="60" spans="1:3" x14ac:dyDescent="0.3">
      <c r="A60" s="28" t="s">
        <v>495</v>
      </c>
      <c r="B60" s="12"/>
      <c r="C60" s="12"/>
    </row>
    <row r="61" spans="1:3" x14ac:dyDescent="0.3">
      <c r="A61" s="28" t="s">
        <v>496</v>
      </c>
      <c r="B61" s="12"/>
      <c r="C61" s="12"/>
    </row>
    <row r="62" spans="1:3" x14ac:dyDescent="0.3">
      <c r="A62" s="28" t="s">
        <v>497</v>
      </c>
      <c r="B62" s="12"/>
      <c r="C62" s="12"/>
    </row>
    <row r="63" spans="1:3" x14ac:dyDescent="0.3">
      <c r="A63" s="28" t="s">
        <v>498</v>
      </c>
      <c r="B63" s="12"/>
      <c r="C63" s="12"/>
    </row>
    <row r="64" spans="1:3" x14ac:dyDescent="0.3">
      <c r="A64" s="28" t="s">
        <v>499</v>
      </c>
      <c r="B64" s="12"/>
      <c r="C64" s="12"/>
    </row>
    <row r="65" spans="1:3" ht="61.5" customHeight="1" x14ac:dyDescent="0.3">
      <c r="A65" s="36" t="s">
        <v>500</v>
      </c>
      <c r="B65" s="34" t="str">
        <f>IF(OR(B57="Not applicable", B58="Not applicable", B59="Not applicable", B60="Not applicable", B61="Not applicable", B62="Not applicable"),
   "Not applicable",
   IF(OR(B57="Yes", B58="Yes", B59="Yes", B60="Yes", B61="Yes", B62="Yes"),
      "Appropriate table, graph or meta-analysis",
      "Not appropriate table, graph or meta-analysis"))</f>
        <v>Not appropriate table, graph or meta-analysis</v>
      </c>
      <c r="C65" s="14"/>
    </row>
    <row r="66" spans="1:3" x14ac:dyDescent="0.3">
      <c r="A66" s="80" t="s">
        <v>501</v>
      </c>
      <c r="B66" s="31" t="s">
        <v>457</v>
      </c>
      <c r="C66" s="31" t="s">
        <v>458</v>
      </c>
    </row>
    <row r="67" spans="1:3" x14ac:dyDescent="0.3">
      <c r="A67" s="28" t="s">
        <v>502</v>
      </c>
      <c r="B67" s="12"/>
      <c r="C67" s="12"/>
    </row>
    <row r="68" spans="1:3" x14ac:dyDescent="0.3">
      <c r="A68" s="28" t="s">
        <v>503</v>
      </c>
      <c r="B68" s="12"/>
      <c r="C68" s="12"/>
    </row>
    <row r="69" spans="1:3" x14ac:dyDescent="0.3">
      <c r="A69" s="28" t="s">
        <v>504</v>
      </c>
      <c r="B69" s="12"/>
      <c r="C69" s="12"/>
    </row>
    <row r="70" spans="1:3" x14ac:dyDescent="0.3">
      <c r="A70" s="28" t="s">
        <v>505</v>
      </c>
      <c r="B70" s="12"/>
      <c r="C70" s="12"/>
    </row>
    <row r="71" spans="1:3" x14ac:dyDescent="0.3">
      <c r="A71" s="28" t="s">
        <v>506</v>
      </c>
      <c r="B71" s="12"/>
      <c r="C71" s="12"/>
    </row>
    <row r="72" spans="1:3" x14ac:dyDescent="0.3">
      <c r="A72" s="28" t="s">
        <v>507</v>
      </c>
      <c r="B72" s="12"/>
      <c r="C72" s="12"/>
    </row>
    <row r="73" spans="1:3" x14ac:dyDescent="0.3">
      <c r="A73" s="28" t="s">
        <v>499</v>
      </c>
      <c r="B73" s="12"/>
      <c r="C73" s="12"/>
    </row>
    <row r="74" spans="1:3" x14ac:dyDescent="0.3">
      <c r="A74" s="36" t="s">
        <v>508</v>
      </c>
      <c r="B74" s="34" t="str">
        <f>IF(B73="Not applicable",
   "Not applicable",
   IF(OR(B68="Yes", B69="Yes", B70="Yes"),
      "Appropriate weights",
      IF(OR(B67="Yes", B71="Yes", B72="Yes"),
         "Inappropriate weights",
         "Can't tell")))</f>
        <v>Can't tell</v>
      </c>
      <c r="C74" s="14"/>
    </row>
    <row r="75" spans="1:3" x14ac:dyDescent="0.3">
      <c r="A75" s="80" t="s">
        <v>509</v>
      </c>
      <c r="B75" s="31" t="s">
        <v>457</v>
      </c>
      <c r="C75" s="31" t="s">
        <v>458</v>
      </c>
    </row>
    <row r="76" spans="1:3" x14ac:dyDescent="0.3">
      <c r="A76" s="28" t="s">
        <v>510</v>
      </c>
      <c r="B76" s="12"/>
      <c r="C76" s="12"/>
    </row>
    <row r="77" spans="1:3" x14ac:dyDescent="0.3">
      <c r="A77" s="28" t="s">
        <v>511</v>
      </c>
      <c r="B77" s="12"/>
      <c r="C77" s="12"/>
    </row>
    <row r="78" spans="1:3" x14ac:dyDescent="0.3">
      <c r="A78" s="28" t="s">
        <v>512</v>
      </c>
      <c r="B78" s="12"/>
      <c r="C78" s="12"/>
    </row>
    <row r="79" spans="1:3" x14ac:dyDescent="0.3">
      <c r="A79" s="28" t="s">
        <v>513</v>
      </c>
      <c r="B79" s="12"/>
      <c r="C79" s="12"/>
    </row>
    <row r="80" spans="1:3" x14ac:dyDescent="0.3">
      <c r="A80" s="43" t="s">
        <v>514</v>
      </c>
      <c r="B80" s="14" t="str">
        <f>IF(OR(B79="Not applicable",B79="YES"),
   "Not applicable",
   IF(B76="Yes",
      "Unit of analysis errors addressed",
      IF(OR(B77="Yes", B78="Yes"),
         "Unit of analysis errors not addressed",
         "Can't tell")))</f>
        <v>Can't tell</v>
      </c>
      <c r="C80" s="14"/>
    </row>
    <row r="81" spans="1:3" x14ac:dyDescent="0.3">
      <c r="A81" s="42" t="s">
        <v>515</v>
      </c>
      <c r="B81" s="14" t="str">
        <f>IF(OR(B65="Not applicable", B74="Not applicable"),
   "NOT APPLICABLE",
   IF(OR(B65="Not appropriate table, graph or meta-analysis", B74="Inappropriate weights"),
      "NO",
      IF(AND(B65="Appropriate table, graph or meta-analysis", B74="Appropriate weights", OR(B80="Unit of analysis errors addressed",B80="Not applicable")),
         "YES",
         IF(AND(B65="Appropriate table, graph or meta-analysis", B74="Appropriate weights", OR(B80="Unit of analysis errors not addressed", B80="Can't tell")),
            "PARTIALLY",
            "CAN'T TELL"))))</f>
        <v>NO</v>
      </c>
      <c r="C81" s="14"/>
    </row>
    <row r="82" spans="1:3" x14ac:dyDescent="0.3">
      <c r="A82" s="15" t="s">
        <v>408</v>
      </c>
      <c r="B82" s="21" t="s">
        <v>457</v>
      </c>
      <c r="C82" s="21" t="s">
        <v>458</v>
      </c>
    </row>
    <row r="83" spans="1:3" ht="26.4" x14ac:dyDescent="0.3">
      <c r="A83" s="78" t="s">
        <v>516</v>
      </c>
      <c r="B83" s="12"/>
      <c r="C83" s="12"/>
    </row>
    <row r="84" spans="1:3" x14ac:dyDescent="0.3">
      <c r="A84" s="78" t="s">
        <v>517</v>
      </c>
      <c r="B84" s="12"/>
      <c r="C84" s="52"/>
    </row>
    <row r="85" spans="1:3" x14ac:dyDescent="0.3">
      <c r="A85" s="81" t="s">
        <v>518</v>
      </c>
      <c r="B85" s="14" t="str">
        <f>IF(OR(B83="Not applicable", B84="Not applicable"),
   "NOT APPLICABLE",
   IF(AND(B83="Yes", B84="Yes"),
      "YES",
      IF(OR(B83="Yes", B84="Yes", B83="Partially", B84="Partially"),
         "PARTIALLY",
         "NO")))</f>
        <v>NO</v>
      </c>
      <c r="C85" s="14"/>
    </row>
    <row r="86" spans="1:3" x14ac:dyDescent="0.3">
      <c r="A86" s="29" t="s">
        <v>412</v>
      </c>
      <c r="B86" s="21" t="s">
        <v>457</v>
      </c>
      <c r="C86" s="21" t="s">
        <v>458</v>
      </c>
    </row>
    <row r="87" spans="1:3" x14ac:dyDescent="0.3">
      <c r="A87" s="74" t="s">
        <v>519</v>
      </c>
      <c r="B87" s="12"/>
      <c r="C87" s="12"/>
    </row>
    <row r="88" spans="1:3" x14ac:dyDescent="0.3">
      <c r="A88" s="74" t="s">
        <v>520</v>
      </c>
      <c r="B88" s="12"/>
      <c r="C88" s="12"/>
    </row>
    <row r="89" spans="1:3" x14ac:dyDescent="0.3">
      <c r="A89" s="28" t="s">
        <v>521</v>
      </c>
      <c r="B89" s="12"/>
      <c r="C89" s="12"/>
    </row>
    <row r="90" spans="1:3" x14ac:dyDescent="0.3">
      <c r="A90" s="28" t="s">
        <v>522</v>
      </c>
      <c r="B90" s="12"/>
      <c r="C90" s="12"/>
    </row>
    <row r="91" spans="1:3" x14ac:dyDescent="0.3">
      <c r="A91" s="28" t="s">
        <v>523</v>
      </c>
      <c r="B91" s="12"/>
      <c r="C91" s="12"/>
    </row>
    <row r="92" spans="1:3" x14ac:dyDescent="0.3">
      <c r="A92" s="28" t="s">
        <v>495</v>
      </c>
      <c r="B92" s="12"/>
      <c r="C92" s="12"/>
    </row>
    <row r="93" spans="1:3" x14ac:dyDescent="0.3">
      <c r="A93" s="28" t="s">
        <v>524</v>
      </c>
      <c r="B93" s="12"/>
      <c r="C93" s="12"/>
    </row>
    <row r="94" spans="1:3" x14ac:dyDescent="0.3">
      <c r="A94" s="45" t="s">
        <v>525</v>
      </c>
      <c r="B94" s="14" t="str">
        <f>IF(OR(B87="Not applicable", B88="Not applicable"),
   "NOT APPLICABLE",
   IF(AND(B87="Yes", B88="Yes"),
      "YES",
      IF(AND(B87="Yes", B88&lt;&gt;"Yes"),
         "PARTIALLY",
         "NO")))</f>
        <v>NO</v>
      </c>
      <c r="C94" s="14"/>
    </row>
    <row r="95" spans="1:3" x14ac:dyDescent="0.3">
      <c r="A95" s="15" t="s">
        <v>415</v>
      </c>
      <c r="B95" s="21" t="s">
        <v>457</v>
      </c>
      <c r="C95" s="21" t="s">
        <v>458</v>
      </c>
    </row>
    <row r="96" spans="1:3" ht="115.5" customHeight="1" x14ac:dyDescent="0.3">
      <c r="A96" s="30" t="s">
        <v>526</v>
      </c>
      <c r="B96" s="46" t="str">
        <f>IF(AND(B43="YES", B46="YES", B51="YES", B81="YES", B85="YES", B94="YES"),
   "High confidence",
   IF(OR(B43="NO", B51="NO", B81="NO", B85="NO"),
      "Low confidence",
      "Medium confidence"))</f>
        <v>Low confidence</v>
      </c>
      <c r="C96" s="12"/>
    </row>
    <row r="97" spans="1:3" x14ac:dyDescent="0.3">
      <c r="A97" s="288" t="s">
        <v>527</v>
      </c>
      <c r="B97" s="288"/>
      <c r="C97" s="288"/>
    </row>
    <row r="98" spans="1:3" x14ac:dyDescent="0.3">
      <c r="A98" s="85" t="s">
        <v>586</v>
      </c>
      <c r="B98" s="32" t="s">
        <v>457</v>
      </c>
      <c r="C98" s="32" t="s">
        <v>458</v>
      </c>
    </row>
    <row r="99" spans="1:3" x14ac:dyDescent="0.3">
      <c r="A99" s="15" t="s">
        <v>418</v>
      </c>
      <c r="B99" s="83"/>
      <c r="C99" s="83"/>
    </row>
    <row r="100" spans="1:3" x14ac:dyDescent="0.3">
      <c r="A100" s="15" t="s">
        <v>419</v>
      </c>
      <c r="B100" s="83"/>
      <c r="C100" s="83"/>
    </row>
    <row r="101" spans="1:3" ht="15.6" customHeight="1" x14ac:dyDescent="0.3">
      <c r="A101" s="85" t="s">
        <v>421</v>
      </c>
      <c r="B101" s="32" t="s">
        <v>457</v>
      </c>
      <c r="C101" s="32" t="s">
        <v>458</v>
      </c>
    </row>
    <row r="102" spans="1:3" ht="46.8" x14ac:dyDescent="0.3">
      <c r="A102" s="82" t="s">
        <v>566</v>
      </c>
      <c r="B102" s="56" t="s">
        <v>432</v>
      </c>
      <c r="C102" s="54"/>
    </row>
    <row r="103" spans="1:3" ht="213.75" customHeight="1" x14ac:dyDescent="0.3">
      <c r="A103" s="290" t="s">
        <v>529</v>
      </c>
      <c r="B103" s="291"/>
      <c r="C103" s="292"/>
    </row>
  </sheetData>
  <mergeCells count="5">
    <mergeCell ref="A4:C4"/>
    <mergeCell ref="A37:C37"/>
    <mergeCell ref="A44:A45"/>
    <mergeCell ref="A97:C97"/>
    <mergeCell ref="A103:C103"/>
  </mergeCells>
  <dataValidations count="1">
    <dataValidation allowBlank="1" showInputMessage="1" showErrorMessage="1" sqref="B29 B34 B43 B74 B36 B85 B94 B96 B80:B81" xr:uid="{A32B14AB-FCEC-4C9F-8EEE-ABE046F26724}"/>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29328167-9997-41A9-AD77-B51199977C2B}">
          <x14:formula1>
            <xm:f>Codes!$G$2:$G$4</xm:f>
          </x14:formula1>
          <xm:sqref>B100</xm:sqref>
        </x14:dataValidation>
        <x14:dataValidation type="list" allowBlank="1" showInputMessage="1" showErrorMessage="1" xr:uid="{2CF11D8A-7890-40A8-B58A-6975504325FC}">
          <x14:formula1>
            <xm:f>Codes!$F$2:$F$7</xm:f>
          </x14:formula1>
          <xm:sqref>B99</xm:sqref>
        </x14:dataValidation>
        <x14:dataValidation type="list" allowBlank="1" showInputMessage="1" showErrorMessage="1" xr:uid="{C1B532B6-57BD-431A-AAE9-0320A844CB00}">
          <x14:formula1>
            <xm:f>Codes!$A$2:$A$5</xm:f>
          </x14:formula1>
          <xm:sqref>B7:B10 B26:B27 B14:B18</xm:sqref>
        </x14:dataValidation>
        <x14:dataValidation type="list" allowBlank="1" showInputMessage="1" showErrorMessage="1" xr:uid="{A240469D-F897-4F2A-8AA0-8118B5B7E5CF}">
          <x14:formula1>
            <xm:f>Codes!$C$2:$C$5</xm:f>
          </x14:formula1>
          <xm:sqref>B83:B84 B31:B33 B39:B42 B45 B48:B50 B54:B64 B67:B73 B76:B79 B87:B93</xm:sqref>
        </x14:dataValidation>
        <x14:dataValidation type="list" allowBlank="1" showInputMessage="1" showErrorMessage="1" xr:uid="{628A0DB9-1B28-41AA-8644-C0132EF3C856}">
          <x14:formula1>
            <xm:f>Codes!$B$2:$B$5</xm:f>
          </x14:formula1>
          <xm:sqref>B22</xm:sqref>
        </x14:dataValidation>
        <x14:dataValidation type="list" allowBlank="1" showInputMessage="1" showErrorMessage="1" xr:uid="{0281771C-CA54-4DEB-B342-542645D305C4}">
          <x14:formula1>
            <xm:f>Codes!$C$2:$C$6</xm:f>
          </x14:formula1>
          <xm:sqref>B28</xm:sqref>
        </x14:dataValidation>
        <x14:dataValidation type="list" allowBlank="1" showInputMessage="1" showErrorMessage="1" xr:uid="{5A459F03-1DFF-48A1-8F04-67C3BCB66899}">
          <x14:formula1>
            <xm:f>Codes!$E$2:$E$4</xm:f>
          </x14:formula1>
          <xm:sqref>B102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ae61f9b1-e23d-4f49-b3d7-56b991556c4b" ContentTypeId="0x0101000308A27134084F4AA40781B2DCA498A5" PreviousValue="false" LastSyncTimeStamp="2022-04-08T20:31:21.3Z"/>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cdc7663a-08f0-4737-9e8c-148ce897a09c">
      <Value>95</Value>
      <Value>999</Value>
    </TaxCatchAll>
    <Access_x0020_to_x0020_Information_x00a0_Policy xmlns="cdc7663a-08f0-4737-9e8c-148ce897a09c">Confidential</Access_x0020_to_x0020_Information_x00a0_Policy>
    <SISCOR_x0020_Number xmlns="cdc7663a-08f0-4737-9e8c-148ce897a09c" xsi:nil="true"/>
    <IDBDocs_x0020_Number xmlns="cdc7663a-08f0-4737-9e8c-148ce897a09c" xsi:nil="true"/>
    <ic46d7e087fd4a108fb86518ca413cc6 xmlns="cdc7663a-08f0-4737-9e8c-148ce897a09c">
      <Terms xmlns="http://schemas.microsoft.com/office/infopath/2007/PartnerControls"/>
    </ic46d7e087fd4a108fb86518ca413cc6>
    <Division_x0020_or_x0020_Unit xmlns="cdc7663a-08f0-4737-9e8c-148ce897a09c" xsi:nil="true"/>
    <From_x003a_ xmlns="cdc7663a-08f0-4737-9e8c-148ce897a09c" xsi:nil="true"/>
    <Fiscal_x0020_Year_x0020_IDB xmlns="cdc7663a-08f0-4737-9e8c-148ce897a09c" xsi:nil="true"/>
    <Other_x0020_Author xmlns="cdc7663a-08f0-4737-9e8c-148ce897a09c" xsi:nil="true"/>
    <Migration_x0020_Info xmlns="cdc7663a-08f0-4737-9e8c-148ce897a09c" xsi:nil="true"/>
    <j65ec2e3a7e44c39a1acebfd2a19200a xmlns="cdc7663a-08f0-4737-9e8c-148ce897a09c">
      <Terms xmlns="http://schemas.microsoft.com/office/infopath/2007/PartnerControls">
        <TermInfo xmlns="http://schemas.microsoft.com/office/infopath/2007/PartnerControls">
          <TermName xmlns="http://schemas.microsoft.com/office/infopath/2007/PartnerControls">O-06.1 Unit-Level Strategic Planning and Monitoring</TermName>
          <TermId xmlns="http://schemas.microsoft.com/office/infopath/2007/PartnerControls">cd0cbb25-f98c-46d6-901a-41e5dca9f3bb</TermId>
        </TermInfo>
      </Terms>
    </j65ec2e3a7e44c39a1acebfd2a19200a>
    <Document_x0020_Author xmlns="cdc7663a-08f0-4737-9e8c-148ce897a09c" xsi:nil="true"/>
    <Document_x0020_Language_x0020_IDB xmlns="cdc7663a-08f0-4737-9e8c-148ce897a09c" xsi:nil="true"/>
    <Related_x0020_SisCor_x0020_Number xmlns="cdc7663a-08f0-4737-9e8c-148ce897a09c" xsi:nil="true"/>
    <TaxKeywordTaxHTField xmlns="cdc7663a-08f0-4737-9e8c-148ce897a09c">
      <Terms xmlns="http://schemas.microsoft.com/office/infopath/2007/PartnerControls"/>
    </TaxKeywordTaxHTField>
    <To_x003a_ xmlns="cdc7663a-08f0-4737-9e8c-148ce897a09c" xsi:nil="true"/>
    <Identifier xmlns="cdc7663a-08f0-4737-9e8c-148ce897a09c" xsi:nil="true"/>
    <Record_x0020_Number xmlns="cdc7663a-08f0-4737-9e8c-148ce897a09c" xsi:nil="true"/>
    <cf0f1ca6d90e4583ad80995bcde0e58a xmlns="cdc7663a-08f0-4737-9e8c-148ce897a09c">
      <Terms xmlns="http://schemas.microsoft.com/office/infopath/2007/PartnerControls">
        <TermInfo xmlns="http://schemas.microsoft.com/office/infopath/2007/PartnerControls">
          <TermName xmlns="http://schemas.microsoft.com/office/infopath/2007/PartnerControls">6. Organization and Functions</TermName>
          <TermId xmlns="http://schemas.microsoft.com/office/infopath/2007/PartnerControls">4701d7f9-8df6-4219-aeac-8d4b644c65a0</TermId>
        </TermInfo>
      </Terms>
    </cf0f1ca6d90e4583ad80995bcde0e58a>
    <Extracted_x0020_Keywords xmlns="cdc7663a-08f0-4737-9e8c-148ce897a09c" xsi:nil="true"/>
    <_dlc_DocId xmlns="cdc7663a-08f0-4737-9e8c-148ce897a09c">EZIDB0000577-167923399-2008</_dlc_DocId>
    <_dlc_DocIdUrl xmlns="cdc7663a-08f0-4737-9e8c-148ce897a09c">
      <Url>https://idbg.sharepoint.com/teams/ez-VPS/KnwlAndLearn/_layouts/15/DocIdRedir.aspx?ID=EZIDB0000577-167923399-2008</Url>
      <Description>EZIDB0000577-167923399-2008</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ez-Corporate" ma:contentTypeID="0x0101000308A27134084F4AA40781B2DCA498A5009EFE49CE8BDB3943BAC1DA1446A3EAFE" ma:contentTypeVersion="254" ma:contentTypeDescription="The corporate content type from which other content types in the corporate content type track inherit their information." ma:contentTypeScope="" ma:versionID="80c4b3beb3879892902d8a25211bbc64">
  <xsd:schema xmlns:xsd="http://www.w3.org/2001/XMLSchema" xmlns:xs="http://www.w3.org/2001/XMLSchema" xmlns:p="http://schemas.microsoft.com/office/2006/metadata/properties" xmlns:ns2="cdc7663a-08f0-4737-9e8c-148ce897a09c" targetNamespace="http://schemas.microsoft.com/office/2006/metadata/properties" ma:root="true" ma:fieldsID="b96616d52a403c74cdd5b8756a5dc322" ns2:_="">
    <xsd:import namespace="cdc7663a-08f0-4737-9e8c-148ce897a09c"/>
    <xsd:element name="properties">
      <xsd:complexType>
        <xsd:sequence>
          <xsd:element name="documentManagement">
            <xsd:complexType>
              <xsd:all>
                <xsd:element ref="ns2:Access_x0020_to_x0020_Information_x00a0_Policy"/>
                <xsd:element ref="ns2:Document_x0020_Author" minOccurs="0"/>
                <xsd:element ref="ns2:Other_x0020_Author" minOccurs="0"/>
                <xsd:element ref="ns2:Division_x0020_or_x0020_Unit" minOccurs="0"/>
                <xsd:element ref="ns2:Document_x0020_Language_x0020_IDB" minOccurs="0"/>
                <xsd:element ref="ns2:From_x003a_" minOccurs="0"/>
                <xsd:element ref="ns2:To_x003a_" minOccurs="0"/>
                <xsd:element ref="ns2:Identifier" minOccurs="0"/>
                <xsd:element ref="ns2:IDBDocs_x0020_Number" minOccurs="0"/>
                <xsd:element ref="ns2:Migration_x0020_Info" minOccurs="0"/>
                <xsd:element ref="ns2:ic46d7e087fd4a108fb86518ca413cc6" minOccurs="0"/>
                <xsd:element ref="ns2:_dlc_DocId" minOccurs="0"/>
                <xsd:element ref="ns2:_dlc_DocIdUrl" minOccurs="0"/>
                <xsd:element ref="ns2:_dlc_DocIdPersistId" minOccurs="0"/>
                <xsd:element ref="ns2:cf0f1ca6d90e4583ad80995bcde0e58a" minOccurs="0"/>
                <xsd:element ref="ns2:TaxCatchAll" minOccurs="0"/>
                <xsd:element ref="ns2:TaxCatchAllLabel" minOccurs="0"/>
                <xsd:element ref="ns2:j65ec2e3a7e44c39a1acebfd2a19200a" minOccurs="0"/>
                <xsd:element ref="ns2:SISCOR_x0020_Number" minOccurs="0"/>
                <xsd:element ref="ns2:Fiscal_x0020_Year_x0020_IDB" minOccurs="0"/>
                <xsd:element ref="ns2:Record_x0020_Number" minOccurs="0"/>
                <xsd:element ref="ns2:Related_x0020_SisCor_x0020_Number" minOccurs="0"/>
                <xsd:element ref="ns2:Extracted_x0020_Keywords"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Access_x0020_to_x0020_Information_x00a0_Policy" ma:index="2" ma:displayName="Access to Information Policy" ma:default="Confidential" ma:format="Dropdown" ma:internalName="Access_x0020_to_x0020_Information_x00A0_Policy">
      <xsd:simpleType>
        <xsd:restriction base="dms:Choice">
          <xsd:enumeration value="Confidential"/>
          <xsd:enumeration value="Disclosed Over Time - 1 years"/>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Document_x0020_Author" ma:index="5" nillable="true" ma:displayName="Document Author" ma:internalName="Document_x0020_Author">
      <xsd:simpleType>
        <xsd:restriction base="dms:Text">
          <xsd:maxLength value="255"/>
        </xsd:restriction>
      </xsd:simpleType>
    </xsd:element>
    <xsd:element name="Other_x0020_Author" ma:index="6" nillable="true" ma:displayName="Other Author" ma:internalName="Other_x0020_Author">
      <xsd:simpleType>
        <xsd:restriction base="dms:Text">
          <xsd:maxLength value="255"/>
        </xsd:restriction>
      </xsd:simpleType>
    </xsd:element>
    <xsd:element name="Division_x0020_or_x0020_Unit" ma:index="8" nillable="true" ma:displayName="Division or Unit" ma:internalName="Division_x0020_or_x0020_Unit">
      <xsd:simpleType>
        <xsd:restriction base="dms:Text">
          <xsd:maxLength value="255"/>
        </xsd:restriction>
      </xsd:simpleType>
    </xsd:element>
    <xsd:element name="Document_x0020_Language_x0020_IDB" ma:index="9" nillable="true" ma:displayName="Document Language IDB" ma:format="Dropdown" ma:internalName="Document_x0020_Language_x0020_IDB">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From_x003a_" ma:index="10" nillable="true" ma:displayName="From:" ma:description="Sender name from email message" ma:internalName="From_x003A_">
      <xsd:simpleType>
        <xsd:restriction base="dms:Text">
          <xsd:maxLength value="255"/>
        </xsd:restriction>
      </xsd:simpleType>
    </xsd:element>
    <xsd:element name="To_x003a_" ma:index="11" nillable="true" ma:displayName="To:" ma:description="Addressee names from email message&#10;" ma:internalName="To_x003A_">
      <xsd:simpleType>
        <xsd:restriction base="dms:Text">
          <xsd:maxLength value="255"/>
        </xsd:restriction>
      </xsd:simpleType>
    </xsd:element>
    <xsd:element name="Identifier" ma:index="12" nillable="true" ma:displayName="Identifier" ma:internalName="Identifier">
      <xsd:simpleType>
        <xsd:restriction base="dms:Text">
          <xsd:maxLength value="255"/>
        </xsd:restriction>
      </xsd:simpleType>
    </xsd:element>
    <xsd:element name="IDBDocs_x0020_Number" ma:index="13" nillable="true" ma:displayName="IDBDocs Number" ma:internalName="IDBDocs_x0020_Number" ma:readOnly="false">
      <xsd:simpleType>
        <xsd:restriction base="dms:Text">
          <xsd:maxLength value="255"/>
        </xsd:restriction>
      </xsd:simpleType>
    </xsd:element>
    <xsd:element name="Migration_x0020_Info" ma:index="14" nillable="true" ma:displayName="Migration Info" ma:internalName="Migration_x0020_Info" ma:readOnly="false">
      <xsd:simpleType>
        <xsd:restriction base="dms:Note"/>
      </xsd:simpleType>
    </xsd:element>
    <xsd:element name="ic46d7e087fd4a108fb86518ca413cc6" ma:index="18"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cf0f1ca6d90e4583ad80995bcde0e58a" ma:index="23" nillable="true" ma:taxonomy="true" ma:internalName="cf0f1ca6d90e4583ad80995bcde0e58a" ma:taxonomyFieldName="Function_x0020_Corporate_x0020_IDB" ma:displayName="Function Corporate IDB" ma:readOnly="false" ma:default="95;#6. Organization and Functions|4701d7f9-8df6-4219-aeac-8d4b644c65a0" ma:fieldId="{cf0f1ca6-d90e-4583-ad80-995bcde0e58a}" ma:sspId="ae61f9b1-e23d-4f49-b3d7-56b991556c4b" ma:termSetId="87c2acd2-4473-4e75-9749-843c35148602"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3c588f23-1e2d-45ba-a9b1-ef249f9a459b}" ma:internalName="TaxCatchAll" ma:showField="CatchAllData" ma:web="4efbec97-fde3-4879-8f16-c9b0dfc21485">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3c588f23-1e2d-45ba-a9b1-ef249f9a459b}" ma:internalName="TaxCatchAllLabel" ma:readOnly="true" ma:showField="CatchAllDataLabel" ma:web="4efbec97-fde3-4879-8f16-c9b0dfc21485">
      <xsd:complexType>
        <xsd:complexContent>
          <xsd:extension base="dms:MultiChoiceLookup">
            <xsd:sequence>
              <xsd:element name="Value" type="dms:Lookup" maxOccurs="unbounded" minOccurs="0" nillable="true"/>
            </xsd:sequence>
          </xsd:extension>
        </xsd:complexContent>
      </xsd:complexType>
    </xsd:element>
    <xsd:element name="j65ec2e3a7e44c39a1acebfd2a19200a" ma:index="27" nillable="true" ma:taxonomy="true" ma:internalName="j65ec2e3a7e44c39a1acebfd2a19200a" ma:taxonomyFieldName="Series_x0020_Corporate_x0020_IDB" ma:displayName="Series Corporate IDB" ma:readOnly="false" ma:default="999;#O-06.1 Unit-Level Strategic Planning and Monitoring|cd0cbb25-f98c-46d6-901a-41e5dca9f3bb" ma:fieldId="{365ec2e3-a7e4-4c39-a1ac-ebfd2a19200a}" ma:sspId="ae61f9b1-e23d-4f49-b3d7-56b991556c4b" ma:termSetId="309dd783-e737-4304-818f-f24bd2ff36bb" ma:anchorId="00000000-0000-0000-0000-000000000000" ma:open="false" ma:isKeyword="false">
      <xsd:complexType>
        <xsd:sequence>
          <xsd:element ref="pc:Terms" minOccurs="0" maxOccurs="1"/>
        </xsd:sequence>
      </xsd:complexType>
    </xsd:element>
    <xsd:element name="SISCOR_x0020_Number" ma:index="29" nillable="true" ma:displayName="SISCOR Number" ma:internalName="SISCOR_x0020_Number" ma:readOnly="false">
      <xsd:simpleType>
        <xsd:restriction base="dms:Text">
          <xsd:maxLength value="255"/>
        </xsd:restriction>
      </xsd:simpleType>
    </xsd:element>
    <xsd:element name="Fiscal_x0020_Year_x0020_IDB" ma:index="30" nillable="true" ma:displayName="Fiscal Year IDB" ma:internalName="Fiscal_x0020_Year_x0020_IDB" ma:readOnly="false">
      <xsd:simpleType>
        <xsd:restriction base="dms:Text">
          <xsd:maxLength value="255"/>
        </xsd:restriction>
      </xsd:simpleType>
    </xsd:element>
    <xsd:element name="Record_x0020_Number" ma:index="31" nillable="true" ma:displayName="Record Number" ma:internalName="Record_x0020_Number">
      <xsd:simpleType>
        <xsd:restriction base="dms:Text">
          <xsd:maxLength value="255"/>
        </xsd:restriction>
      </xsd:simpleType>
    </xsd:element>
    <xsd:element name="Related_x0020_SisCor_x0020_Number" ma:index="32" nillable="true" ma:displayName="Related SisCor Number" ma:internalName="Related_x0020_SisCor_x0020_Number">
      <xsd:simpleType>
        <xsd:restriction base="dms:Text">
          <xsd:maxLength value="255"/>
        </xsd:restriction>
      </xsd:simpleType>
    </xsd:element>
    <xsd:element name="Extracted_x0020_Keywords" ma:index="33" nillable="true" ma:displayName="Extracted Keywords" ma:hidden="true" ma:internalName="Extracted_x0020_Keywords" ma:readOnly="false">
      <xsd:complexType>
        <xsd:complexContent>
          <xsd:extension base="dms:MultiChoiceFillIn">
            <xsd:sequence>
              <xsd:element name="Value" maxOccurs="unbounded" minOccurs="0" nillable="true">
                <xsd:simpleType>
                  <xsd:union memberTypes="dms:Text">
                    <xsd:simpleType>
                      <xsd:restriction base="dms:Choice">
                        <xsd:enumeration value="ez"/>
                      </xsd:restriction>
                    </xsd:simpleType>
                  </xsd:union>
                </xsd:simpleType>
              </xsd:element>
            </xsd:sequence>
          </xsd:extension>
        </xsd:complexContent>
      </xsd:complexType>
    </xsd:element>
    <xsd:element name="TaxKeywordTaxHTField" ma:index="34" nillable="true" ma:taxonomy="true" ma:internalName="TaxKeywordTaxHTField" ma:taxonomyFieldName="TaxKeyword" ma:displayName="Tags" ma:fieldId="{23f27201-bee3-471e-b2e7-b64fd8b7ca38}" ma:taxonomyMulti="true" ma:sspId="ae61f9b1-e23d-4f49-b3d7-56b991556c4b"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Urls xmlns="http://schemas.microsoft.com/sharepoint/v3/contenttype/forms/url">
  <Display>_catalogs/masterpage/ECMForms/CorporateCT/View.aspx</Display>
  <Edit>_catalogs/masterpage/ECMForms/CorporateCT/Edit.aspx</Edit>
  <NewComponentId>&amp;amp;amp;amp;amp;amp;amp;amp;amp;lt;FormUrls xmlns="http://schemas.microsoft.com/sharepoint/v3/contenttype/forms/url"&amp;amp;amp;amp;amp;amp;amp;amp;amp;gt;&amp;amp;amp;amp;amp;amp;amp;amp;amp;lt;Display&amp;amp;amp;amp;amp;amp;amp;amp;amp;gt;_catalogs/masterpage/ECMForms/CorporateCT/View.aspx&amp;amp;amp;amp;amp;amp;amp;amp;amp;lt;/Display&amp;amp;amp;amp;amp;amp;amp;amp;amp;gt;&amp;amp;amp;amp;amp;amp;amp;amp;amp;lt;Edit&amp;amp;amp;amp;amp;amp;amp;amp;amp;gt;_catalogs/masterpage/ECMForms/CorporateCT/Edit.aspx&amp;amp;amp;amp;amp;amp;amp;amp;amp;lt;/Edit&amp;amp;amp;amp;amp;amp;amp;amp;amp;gt;&amp;amp;amp;amp;amp;amp;amp;amp;amp;lt;/FormUrls&amp;amp;amp;amp;amp;amp;amp;amp;amp;gt;</NewComponentId>
  <DisplayFormTarget>NewWindow</DisplayFormTarget>
  <EditFormTarget>NewWindow</EditFormTarget>
  <NewFormTarget>NewWindow</NewFormTarget>
</FormUrls>
</file>

<file path=customXml/itemProps1.xml><?xml version="1.0" encoding="utf-8"?>
<ds:datastoreItem xmlns:ds="http://schemas.openxmlformats.org/officeDocument/2006/customXml" ds:itemID="{88C5F408-971A-45F4-9843-186190AACDA9}">
  <ds:schemaRefs>
    <ds:schemaRef ds:uri="Microsoft.SharePoint.Taxonomy.ContentTypeSync"/>
  </ds:schemaRefs>
</ds:datastoreItem>
</file>

<file path=customXml/itemProps2.xml><?xml version="1.0" encoding="utf-8"?>
<ds:datastoreItem xmlns:ds="http://schemas.openxmlformats.org/officeDocument/2006/customXml" ds:itemID="{71B0735A-844B-4D4F-99C7-7359E6F2EE0B}">
  <ds:schemaRefs>
    <ds:schemaRef ds:uri="http://schemas.microsoft.com/sharepoint/v3/contenttype/forms"/>
  </ds:schemaRefs>
</ds:datastoreItem>
</file>

<file path=customXml/itemProps3.xml><?xml version="1.0" encoding="utf-8"?>
<ds:datastoreItem xmlns:ds="http://schemas.openxmlformats.org/officeDocument/2006/customXml" ds:itemID="{D9C895AC-A5B5-4648-84CA-824798BCAD78}">
  <ds:schemaRefs>
    <ds:schemaRef ds:uri="http://schemas.microsoft.com/sharepoint/events"/>
  </ds:schemaRefs>
</ds:datastoreItem>
</file>

<file path=customXml/itemProps4.xml><?xml version="1.0" encoding="utf-8"?>
<ds:datastoreItem xmlns:ds="http://schemas.openxmlformats.org/officeDocument/2006/customXml" ds:itemID="{C2532140-31DC-4941-952A-03C8151152B5}">
  <ds:schemaRefs>
    <ds:schemaRef ds:uri="http://schemas.microsoft.com/office/2006/metadata/properties"/>
    <ds:schemaRef ds:uri="http://schemas.microsoft.com/office/infopath/2007/PartnerControls"/>
    <ds:schemaRef ds:uri="cdc7663a-08f0-4737-9e8c-148ce897a09c"/>
  </ds:schemaRefs>
</ds:datastoreItem>
</file>

<file path=customXml/itemProps5.xml><?xml version="1.0" encoding="utf-8"?>
<ds:datastoreItem xmlns:ds="http://schemas.openxmlformats.org/officeDocument/2006/customXml" ds:itemID="{0B139B0B-3B52-4499-8849-2B06857BAC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c7663a-08f0-4737-9e8c-148ce897a0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ED57EBAD-A159-4C73-B8FF-2B9EF9E27685}">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66</vt:i4>
      </vt:variant>
      <vt:variant>
        <vt:lpstr>Named Ranges</vt:lpstr>
      </vt:variant>
      <vt:variant>
        <vt:i4>741</vt:i4>
      </vt:variant>
    </vt:vector>
  </HeadingPairs>
  <TitlesOfParts>
    <vt:vector size="807" baseType="lpstr">
      <vt:lpstr>Contents</vt:lpstr>
      <vt:lpstr>Consolidated</vt:lpstr>
      <vt:lpstr>Notes</vt:lpstr>
      <vt:lpstr>Scores</vt:lpstr>
      <vt:lpstr>Codes</vt:lpstr>
      <vt:lpstr>CA-Werb 2011</vt:lpstr>
      <vt:lpstr>CA-Hinkle 2020</vt:lpstr>
      <vt:lpstr>CA-Braga et al 2019</vt:lpstr>
      <vt:lpstr>CA-Erke (2009)</vt:lpstr>
      <vt:lpstr>CA-Guerette (2009)</vt:lpstr>
      <vt:lpstr>CA-Jabar (2019)</vt:lpstr>
      <vt:lpstr>CA-Hodgkinson (2009)</vt:lpstr>
      <vt:lpstr>CA-Williams et al (2021)</vt:lpstr>
      <vt:lpstr>CA-Lum et al 2020</vt:lpstr>
      <vt:lpstr>CA-Weisburd et al (2010)</vt:lpstr>
      <vt:lpstr>CA-Zeoli et al (2017)</vt:lpstr>
      <vt:lpstr>CA-Meissner et al (2012)</vt:lpstr>
      <vt:lpstr>CA-Petrosino et al (2015)</vt:lpstr>
      <vt:lpstr>IP-Werb 2011</vt:lpstr>
      <vt:lpstr>IP-Hinkle 2020</vt:lpstr>
      <vt:lpstr>IP-Braga et al (2019)</vt:lpstr>
      <vt:lpstr>IP-Erke (2009)</vt:lpstr>
      <vt:lpstr>IP-Guerette (2009)</vt:lpstr>
      <vt:lpstr>IP-Adams (2003)</vt:lpstr>
      <vt:lpstr>IP-Arafat et (2019)</vt:lpstr>
      <vt:lpstr>IP-Bergen et (2014)</vt:lpstr>
      <vt:lpstr>CA-Casteel &amp; Peek-Asa (2001)</vt:lpstr>
      <vt:lpstr>CA-Elder et al (2002)</vt:lpstr>
      <vt:lpstr>IP-Blair et al 2021</vt:lpstr>
      <vt:lpstr>IP-Braga (2007)</vt:lpstr>
      <vt:lpstr>IP-Braga &amp; Weisburd (2012)</vt:lpstr>
      <vt:lpstr>CA-Goss et al (2008)</vt:lpstr>
      <vt:lpstr>CA-Ennet et al (1994)</vt:lpstr>
      <vt:lpstr>CA-Hahn et al (2005)</vt:lpstr>
      <vt:lpstr>IP-Braga &amp; Weisburd (2022)</vt:lpstr>
      <vt:lpstr>IP-Braga et al (2012)</vt:lpstr>
      <vt:lpstr>CA-Hanson et al (2007)</vt:lpstr>
      <vt:lpstr>CA-Kopittke-Winogrom (2019)</vt:lpstr>
      <vt:lpstr>CA-Wong et al (2012)</vt:lpstr>
      <vt:lpstr>CA-Wong et al (2016)</vt:lpstr>
      <vt:lpstr>CA-Kopittke &amp; Ramos (2021)</vt:lpstr>
      <vt:lpstr>IP-Braga et al (2019)-hot spots</vt:lpstr>
      <vt:lpstr>IP-Braga et al (2015)</vt:lpstr>
      <vt:lpstr>IP-Braga et al (2019)-disorder</vt:lpstr>
      <vt:lpstr>IP-Cano (2024)</vt:lpstr>
      <vt:lpstr>IP-Distler (2011)</vt:lpstr>
      <vt:lpstr>IP- Engel et al (2020)</vt:lpstr>
      <vt:lpstr>IP- Koper (2006)</vt:lpstr>
      <vt:lpstr>IP- Lee (2016)</vt:lpstr>
      <vt:lpstr>IP-Caputi (2017)</vt:lpstr>
      <vt:lpstr>IP-Braga (2014)</vt:lpstr>
      <vt:lpstr>IP-Mazerolle (2013)</vt:lpstr>
      <vt:lpstr>IP-O'Brien (2019)</vt:lpstr>
      <vt:lpstr>IP-Petersen (2022)</vt:lpstr>
      <vt:lpstr>CA-Silva (2018)</vt:lpstr>
      <vt:lpstr>CA-Wilson et al (2011)</vt:lpstr>
      <vt:lpstr>CA-Mazerolle et al (2007)</vt:lpstr>
      <vt:lpstr>CA-Wilson et al (2018)</vt:lpstr>
      <vt:lpstr>IP-Petersen (2024)</vt:lpstr>
      <vt:lpstr>IP-Petersen (2023)</vt:lpstr>
      <vt:lpstr>IP-Turchan (2024)</vt:lpstr>
      <vt:lpstr>IP-Sherman (1990)</vt:lpstr>
      <vt:lpstr>IP-Wadsworth (2025)</vt:lpstr>
      <vt:lpstr>IP-Weisburd (2024)</vt:lpstr>
      <vt:lpstr>IP-Weisburd (2004)</vt:lpstr>
      <vt:lpstr>IP-West (2004)</vt:lpstr>
      <vt:lpstr>'CA-Braga et al 2019'!Check1</vt:lpstr>
      <vt:lpstr>'CA-Casteel &amp; Peek-Asa (2001)'!Check1</vt:lpstr>
      <vt:lpstr>'CA-Elder et al (2002)'!Check1</vt:lpstr>
      <vt:lpstr>'CA-Ennet et al (1994)'!Check1</vt:lpstr>
      <vt:lpstr>'CA-Erke (2009)'!Check1</vt:lpstr>
      <vt:lpstr>'CA-Goss et al (2008)'!Check1</vt:lpstr>
      <vt:lpstr>'CA-Guerette (2009)'!Check1</vt:lpstr>
      <vt:lpstr>'CA-Hahn et al (2005)'!Check1</vt:lpstr>
      <vt:lpstr>'CA-Hanson et al (2007)'!Check1</vt:lpstr>
      <vt:lpstr>'CA-Hinkle 2020'!Check1</vt:lpstr>
      <vt:lpstr>'CA-Hodgkinson (2009)'!Check1</vt:lpstr>
      <vt:lpstr>'CA-Jabar (2019)'!Check1</vt:lpstr>
      <vt:lpstr>'CA-Kopittke &amp; Ramos (2021)'!Check1</vt:lpstr>
      <vt:lpstr>'CA-Kopittke-Winogrom (2019)'!Check1</vt:lpstr>
      <vt:lpstr>'CA-Lum et al 2020'!Check1</vt:lpstr>
      <vt:lpstr>'CA-Mazerolle et al (2007)'!Check1</vt:lpstr>
      <vt:lpstr>'CA-Meissner et al (2012)'!Check1</vt:lpstr>
      <vt:lpstr>'CA-Petrosino et al (2015)'!Check1</vt:lpstr>
      <vt:lpstr>'CA-Silva (2018)'!Check1</vt:lpstr>
      <vt:lpstr>'CA-Weisburd et al (2010)'!Check1</vt:lpstr>
      <vt:lpstr>'CA-Werb 2011'!Check1</vt:lpstr>
      <vt:lpstr>'CA-Williams et al (2021)'!Check1</vt:lpstr>
      <vt:lpstr>'CA-Wilson et al (2011)'!Check1</vt:lpstr>
      <vt:lpstr>'CA-Wilson et al (2018)'!Check1</vt:lpstr>
      <vt:lpstr>'CA-Wong et al (2012)'!Check1</vt:lpstr>
      <vt:lpstr>'CA-Wong et al (2016)'!Check1</vt:lpstr>
      <vt:lpstr>'CA-Zeoli et al (2017)'!Check1</vt:lpstr>
      <vt:lpstr>'IP- Engel et al (2020)'!Check1</vt:lpstr>
      <vt:lpstr>'IP- Koper (2006)'!Check1</vt:lpstr>
      <vt:lpstr>'IP- Lee (2016)'!Check1</vt:lpstr>
      <vt:lpstr>'IP-Adams (2003)'!Check1</vt:lpstr>
      <vt:lpstr>'IP-Arafat et (2019)'!Check1</vt:lpstr>
      <vt:lpstr>'IP-Bergen et (2014)'!Check1</vt:lpstr>
      <vt:lpstr>'IP-Blair et al 2021'!Check1</vt:lpstr>
      <vt:lpstr>'IP-Braga &amp; Weisburd (2012)'!Check1</vt:lpstr>
      <vt:lpstr>'IP-Braga &amp; Weisburd (2022)'!Check1</vt:lpstr>
      <vt:lpstr>'IP-Braga (2007)'!Check1</vt:lpstr>
      <vt:lpstr>'IP-Braga (2014)'!Check1</vt:lpstr>
      <vt:lpstr>'IP-Braga et al (2012)'!Check1</vt:lpstr>
      <vt:lpstr>'IP-Braga et al (2015)'!Check1</vt:lpstr>
      <vt:lpstr>'IP-Braga et al (2019)'!Check1</vt:lpstr>
      <vt:lpstr>'IP-Braga et al (2019)-disorder'!Check1</vt:lpstr>
      <vt:lpstr>'IP-Braga et al (2019)-hot spots'!Check1</vt:lpstr>
      <vt:lpstr>'IP-Cano (2024)'!Check1</vt:lpstr>
      <vt:lpstr>'IP-Caputi (2017)'!Check1</vt:lpstr>
      <vt:lpstr>'IP-Distler (2011)'!Check1</vt:lpstr>
      <vt:lpstr>'IP-Erke (2009)'!Check1</vt:lpstr>
      <vt:lpstr>'IP-Guerette (2009)'!Check1</vt:lpstr>
      <vt:lpstr>'IP-Hinkle 2020'!Check1</vt:lpstr>
      <vt:lpstr>'IP-Mazerolle (2013)'!Check1</vt:lpstr>
      <vt:lpstr>'IP-O''Brien (2019)'!Check1</vt:lpstr>
      <vt:lpstr>'IP-Petersen (2022)'!Check1</vt:lpstr>
      <vt:lpstr>'IP-Petersen (2023)'!Check1</vt:lpstr>
      <vt:lpstr>'IP-Petersen (2024)'!Check1</vt:lpstr>
      <vt:lpstr>'IP-Sherman (1990)'!Check1</vt:lpstr>
      <vt:lpstr>'IP-Turchan (2024)'!Check1</vt:lpstr>
      <vt:lpstr>'IP-Wadsworth (2025)'!Check1</vt:lpstr>
      <vt:lpstr>'IP-Weisburd (2004)'!Check1</vt:lpstr>
      <vt:lpstr>'IP-Weisburd (2024)'!Check1</vt:lpstr>
      <vt:lpstr>'IP-Werb 2011'!Check1</vt:lpstr>
      <vt:lpstr>'IP-West (2004)'!Check1</vt:lpstr>
      <vt:lpstr>Check100</vt:lpstr>
      <vt:lpstr>Check101</vt:lpstr>
      <vt:lpstr>Check102</vt:lpstr>
      <vt:lpstr>Check103</vt:lpstr>
      <vt:lpstr>Check104</vt:lpstr>
      <vt:lpstr>Check105</vt:lpstr>
      <vt:lpstr>Check106</vt:lpstr>
      <vt:lpstr>'CA-Braga et al 2019'!Check5</vt:lpstr>
      <vt:lpstr>'CA-Casteel &amp; Peek-Asa (2001)'!Check5</vt:lpstr>
      <vt:lpstr>'CA-Elder et al (2002)'!Check5</vt:lpstr>
      <vt:lpstr>'CA-Ennet et al (1994)'!Check5</vt:lpstr>
      <vt:lpstr>'CA-Erke (2009)'!Check5</vt:lpstr>
      <vt:lpstr>'CA-Goss et al (2008)'!Check5</vt:lpstr>
      <vt:lpstr>'CA-Guerette (2009)'!Check5</vt:lpstr>
      <vt:lpstr>'CA-Hahn et al (2005)'!Check5</vt:lpstr>
      <vt:lpstr>'CA-Hanson et al (2007)'!Check5</vt:lpstr>
      <vt:lpstr>'CA-Hinkle 2020'!Check5</vt:lpstr>
      <vt:lpstr>'CA-Hodgkinson (2009)'!Check5</vt:lpstr>
      <vt:lpstr>'CA-Jabar (2019)'!Check5</vt:lpstr>
      <vt:lpstr>'CA-Kopittke &amp; Ramos (2021)'!Check5</vt:lpstr>
      <vt:lpstr>'CA-Kopittke-Winogrom (2019)'!Check5</vt:lpstr>
      <vt:lpstr>'CA-Lum et al 2020'!Check5</vt:lpstr>
      <vt:lpstr>'CA-Mazerolle et al (2007)'!Check5</vt:lpstr>
      <vt:lpstr>'CA-Meissner et al (2012)'!Check5</vt:lpstr>
      <vt:lpstr>'CA-Petrosino et al (2015)'!Check5</vt:lpstr>
      <vt:lpstr>'CA-Silva (2018)'!Check5</vt:lpstr>
      <vt:lpstr>'CA-Weisburd et al (2010)'!Check5</vt:lpstr>
      <vt:lpstr>'CA-Werb 2011'!Check5</vt:lpstr>
      <vt:lpstr>'CA-Williams et al (2021)'!Check5</vt:lpstr>
      <vt:lpstr>'CA-Wilson et al (2011)'!Check5</vt:lpstr>
      <vt:lpstr>'CA-Wilson et al (2018)'!Check5</vt:lpstr>
      <vt:lpstr>'CA-Wong et al (2012)'!Check5</vt:lpstr>
      <vt:lpstr>'CA-Wong et al (2016)'!Check5</vt:lpstr>
      <vt:lpstr>'CA-Zeoli et al (2017)'!Check5</vt:lpstr>
      <vt:lpstr>'IP- Engel et al (2020)'!Check5</vt:lpstr>
      <vt:lpstr>'IP- Koper (2006)'!Check5</vt:lpstr>
      <vt:lpstr>'IP- Lee (2016)'!Check5</vt:lpstr>
      <vt:lpstr>'IP-Adams (2003)'!Check5</vt:lpstr>
      <vt:lpstr>'IP-Arafat et (2019)'!Check5</vt:lpstr>
      <vt:lpstr>'IP-Bergen et (2014)'!Check5</vt:lpstr>
      <vt:lpstr>'IP-Blair et al 2021'!Check5</vt:lpstr>
      <vt:lpstr>'IP-Braga &amp; Weisburd (2012)'!Check5</vt:lpstr>
      <vt:lpstr>'IP-Braga &amp; Weisburd (2022)'!Check5</vt:lpstr>
      <vt:lpstr>'IP-Braga (2007)'!Check5</vt:lpstr>
      <vt:lpstr>'IP-Braga (2014)'!Check5</vt:lpstr>
      <vt:lpstr>'IP-Braga et al (2012)'!Check5</vt:lpstr>
      <vt:lpstr>'IP-Braga et al (2015)'!Check5</vt:lpstr>
      <vt:lpstr>'IP-Braga et al (2019)'!Check5</vt:lpstr>
      <vt:lpstr>'IP-Braga et al (2019)-disorder'!Check5</vt:lpstr>
      <vt:lpstr>'IP-Braga et al (2019)-hot spots'!Check5</vt:lpstr>
      <vt:lpstr>'IP-Cano (2024)'!Check5</vt:lpstr>
      <vt:lpstr>'IP-Caputi (2017)'!Check5</vt:lpstr>
      <vt:lpstr>'IP-Distler (2011)'!Check5</vt:lpstr>
      <vt:lpstr>'IP-Erke (2009)'!Check5</vt:lpstr>
      <vt:lpstr>'IP-Guerette (2009)'!Check5</vt:lpstr>
      <vt:lpstr>'IP-Hinkle 2020'!Check5</vt:lpstr>
      <vt:lpstr>'IP-Mazerolle (2013)'!Check5</vt:lpstr>
      <vt:lpstr>'IP-O''Brien (2019)'!Check5</vt:lpstr>
      <vt:lpstr>'IP-Petersen (2022)'!Check5</vt:lpstr>
      <vt:lpstr>'IP-Petersen (2023)'!Check5</vt:lpstr>
      <vt:lpstr>'IP-Petersen (2024)'!Check5</vt:lpstr>
      <vt:lpstr>'IP-Sherman (1990)'!Check5</vt:lpstr>
      <vt:lpstr>'IP-Turchan (2024)'!Check5</vt:lpstr>
      <vt:lpstr>'IP-Wadsworth (2025)'!Check5</vt:lpstr>
      <vt:lpstr>'IP-Weisburd (2004)'!Check5</vt:lpstr>
      <vt:lpstr>'IP-Weisburd (2024)'!Check5</vt:lpstr>
      <vt:lpstr>'IP-Werb 2011'!Check5</vt:lpstr>
      <vt:lpstr>'IP-West (2004)'!Check5</vt:lpstr>
      <vt:lpstr>'CA-Braga et al 2019'!Check54</vt:lpstr>
      <vt:lpstr>'CA-Casteel &amp; Peek-Asa (2001)'!Check54</vt:lpstr>
      <vt:lpstr>'CA-Elder et al (2002)'!Check54</vt:lpstr>
      <vt:lpstr>'CA-Ennet et al (1994)'!Check54</vt:lpstr>
      <vt:lpstr>'CA-Erke (2009)'!Check54</vt:lpstr>
      <vt:lpstr>'CA-Goss et al (2008)'!Check54</vt:lpstr>
      <vt:lpstr>'CA-Guerette (2009)'!Check54</vt:lpstr>
      <vt:lpstr>'CA-Hahn et al (2005)'!Check54</vt:lpstr>
      <vt:lpstr>'CA-Hanson et al (2007)'!Check54</vt:lpstr>
      <vt:lpstr>'CA-Hinkle 2020'!Check54</vt:lpstr>
      <vt:lpstr>'CA-Hodgkinson (2009)'!Check54</vt:lpstr>
      <vt:lpstr>'CA-Jabar (2019)'!Check54</vt:lpstr>
      <vt:lpstr>'CA-Kopittke &amp; Ramos (2021)'!Check54</vt:lpstr>
      <vt:lpstr>'CA-Kopittke-Winogrom (2019)'!Check54</vt:lpstr>
      <vt:lpstr>'CA-Lum et al 2020'!Check54</vt:lpstr>
      <vt:lpstr>'CA-Mazerolle et al (2007)'!Check54</vt:lpstr>
      <vt:lpstr>'CA-Meissner et al (2012)'!Check54</vt:lpstr>
      <vt:lpstr>'CA-Petrosino et al (2015)'!Check54</vt:lpstr>
      <vt:lpstr>'CA-Silva (2018)'!Check54</vt:lpstr>
      <vt:lpstr>'CA-Weisburd et al (2010)'!Check54</vt:lpstr>
      <vt:lpstr>'CA-Werb 2011'!Check54</vt:lpstr>
      <vt:lpstr>'CA-Williams et al (2021)'!Check54</vt:lpstr>
      <vt:lpstr>'CA-Wilson et al (2011)'!Check54</vt:lpstr>
      <vt:lpstr>'CA-Wilson et al (2018)'!Check54</vt:lpstr>
      <vt:lpstr>'CA-Wong et al (2012)'!Check54</vt:lpstr>
      <vt:lpstr>'CA-Wong et al (2016)'!Check54</vt:lpstr>
      <vt:lpstr>'CA-Zeoli et al (2017)'!Check54</vt:lpstr>
      <vt:lpstr>'IP- Engel et al (2020)'!Check54</vt:lpstr>
      <vt:lpstr>'IP- Koper (2006)'!Check54</vt:lpstr>
      <vt:lpstr>'IP- Lee (2016)'!Check54</vt:lpstr>
      <vt:lpstr>'IP-Adams (2003)'!Check54</vt:lpstr>
      <vt:lpstr>'IP-Arafat et (2019)'!Check54</vt:lpstr>
      <vt:lpstr>'IP-Bergen et (2014)'!Check54</vt:lpstr>
      <vt:lpstr>'IP-Blair et al 2021'!Check54</vt:lpstr>
      <vt:lpstr>'IP-Braga &amp; Weisburd (2012)'!Check54</vt:lpstr>
      <vt:lpstr>'IP-Braga &amp; Weisburd (2022)'!Check54</vt:lpstr>
      <vt:lpstr>'IP-Braga (2007)'!Check54</vt:lpstr>
      <vt:lpstr>'IP-Braga (2014)'!Check54</vt:lpstr>
      <vt:lpstr>'IP-Braga et al (2012)'!Check54</vt:lpstr>
      <vt:lpstr>'IP-Braga et al (2015)'!Check54</vt:lpstr>
      <vt:lpstr>'IP-Braga et al (2019)'!Check54</vt:lpstr>
      <vt:lpstr>'IP-Braga et al (2019)-disorder'!Check54</vt:lpstr>
      <vt:lpstr>'IP-Braga et al (2019)-hot spots'!Check54</vt:lpstr>
      <vt:lpstr>'IP-Cano (2024)'!Check54</vt:lpstr>
      <vt:lpstr>'IP-Caputi (2017)'!Check54</vt:lpstr>
      <vt:lpstr>'IP-Distler (2011)'!Check54</vt:lpstr>
      <vt:lpstr>'IP-Erke (2009)'!Check54</vt:lpstr>
      <vt:lpstr>'IP-Guerette (2009)'!Check54</vt:lpstr>
      <vt:lpstr>'IP-Hinkle 2020'!Check54</vt:lpstr>
      <vt:lpstr>'IP-Mazerolle (2013)'!Check54</vt:lpstr>
      <vt:lpstr>'IP-O''Brien (2019)'!Check54</vt:lpstr>
      <vt:lpstr>'IP-Petersen (2022)'!Check54</vt:lpstr>
      <vt:lpstr>'IP-Petersen (2023)'!Check54</vt:lpstr>
      <vt:lpstr>'IP-Petersen (2024)'!Check54</vt:lpstr>
      <vt:lpstr>'IP-Sherman (1990)'!Check54</vt:lpstr>
      <vt:lpstr>'IP-Turchan (2024)'!Check54</vt:lpstr>
      <vt:lpstr>'IP-Wadsworth (2025)'!Check54</vt:lpstr>
      <vt:lpstr>'IP-Weisburd (2004)'!Check54</vt:lpstr>
      <vt:lpstr>'IP-Weisburd (2024)'!Check54</vt:lpstr>
      <vt:lpstr>'IP-Werb 2011'!Check54</vt:lpstr>
      <vt:lpstr>'IP-West (2004)'!Check54</vt:lpstr>
      <vt:lpstr>'CA-Braga et al 2019'!Check6</vt:lpstr>
      <vt:lpstr>'CA-Casteel &amp; Peek-Asa (2001)'!Check6</vt:lpstr>
      <vt:lpstr>'CA-Elder et al (2002)'!Check6</vt:lpstr>
      <vt:lpstr>'CA-Ennet et al (1994)'!Check6</vt:lpstr>
      <vt:lpstr>'CA-Erke (2009)'!Check6</vt:lpstr>
      <vt:lpstr>'CA-Goss et al (2008)'!Check6</vt:lpstr>
      <vt:lpstr>'CA-Guerette (2009)'!Check6</vt:lpstr>
      <vt:lpstr>'CA-Hahn et al (2005)'!Check6</vt:lpstr>
      <vt:lpstr>'CA-Hanson et al (2007)'!Check6</vt:lpstr>
      <vt:lpstr>'CA-Hinkle 2020'!Check6</vt:lpstr>
      <vt:lpstr>'CA-Hodgkinson (2009)'!Check6</vt:lpstr>
      <vt:lpstr>'CA-Jabar (2019)'!Check6</vt:lpstr>
      <vt:lpstr>'CA-Kopittke &amp; Ramos (2021)'!Check6</vt:lpstr>
      <vt:lpstr>'CA-Kopittke-Winogrom (2019)'!Check6</vt:lpstr>
      <vt:lpstr>'CA-Lum et al 2020'!Check6</vt:lpstr>
      <vt:lpstr>'CA-Mazerolle et al (2007)'!Check6</vt:lpstr>
      <vt:lpstr>'CA-Meissner et al (2012)'!Check6</vt:lpstr>
      <vt:lpstr>'CA-Petrosino et al (2015)'!Check6</vt:lpstr>
      <vt:lpstr>'CA-Silva (2018)'!Check6</vt:lpstr>
      <vt:lpstr>'CA-Weisburd et al (2010)'!Check6</vt:lpstr>
      <vt:lpstr>'CA-Werb 2011'!Check6</vt:lpstr>
      <vt:lpstr>'CA-Williams et al (2021)'!Check6</vt:lpstr>
      <vt:lpstr>'CA-Wilson et al (2011)'!Check6</vt:lpstr>
      <vt:lpstr>'CA-Wilson et al (2018)'!Check6</vt:lpstr>
      <vt:lpstr>'CA-Wong et al (2012)'!Check6</vt:lpstr>
      <vt:lpstr>'CA-Wong et al (2016)'!Check6</vt:lpstr>
      <vt:lpstr>'CA-Zeoli et al (2017)'!Check6</vt:lpstr>
      <vt:lpstr>'IP- Engel et al (2020)'!Check6</vt:lpstr>
      <vt:lpstr>'IP- Koper (2006)'!Check6</vt:lpstr>
      <vt:lpstr>'IP- Lee (2016)'!Check6</vt:lpstr>
      <vt:lpstr>'IP-Adams (2003)'!Check6</vt:lpstr>
      <vt:lpstr>'IP-Arafat et (2019)'!Check6</vt:lpstr>
      <vt:lpstr>'IP-Bergen et (2014)'!Check6</vt:lpstr>
      <vt:lpstr>'IP-Blair et al 2021'!Check6</vt:lpstr>
      <vt:lpstr>'IP-Braga &amp; Weisburd (2012)'!Check6</vt:lpstr>
      <vt:lpstr>'IP-Braga &amp; Weisburd (2022)'!Check6</vt:lpstr>
      <vt:lpstr>'IP-Braga (2007)'!Check6</vt:lpstr>
      <vt:lpstr>'IP-Braga (2014)'!Check6</vt:lpstr>
      <vt:lpstr>'IP-Braga et al (2012)'!Check6</vt:lpstr>
      <vt:lpstr>'IP-Braga et al (2015)'!Check6</vt:lpstr>
      <vt:lpstr>'IP-Braga et al (2019)'!Check6</vt:lpstr>
      <vt:lpstr>'IP-Braga et al (2019)-disorder'!Check6</vt:lpstr>
      <vt:lpstr>'IP-Braga et al (2019)-hot spots'!Check6</vt:lpstr>
      <vt:lpstr>'IP-Cano (2024)'!Check6</vt:lpstr>
      <vt:lpstr>'IP-Caputi (2017)'!Check6</vt:lpstr>
      <vt:lpstr>'IP-Distler (2011)'!Check6</vt:lpstr>
      <vt:lpstr>'IP-Erke (2009)'!Check6</vt:lpstr>
      <vt:lpstr>'IP-Guerette (2009)'!Check6</vt:lpstr>
      <vt:lpstr>'IP-Hinkle 2020'!Check6</vt:lpstr>
      <vt:lpstr>'IP-Mazerolle (2013)'!Check6</vt:lpstr>
      <vt:lpstr>'IP-O''Brien (2019)'!Check6</vt:lpstr>
      <vt:lpstr>'IP-Petersen (2022)'!Check6</vt:lpstr>
      <vt:lpstr>'IP-Petersen (2023)'!Check6</vt:lpstr>
      <vt:lpstr>'IP-Petersen (2024)'!Check6</vt:lpstr>
      <vt:lpstr>'IP-Sherman (1990)'!Check6</vt:lpstr>
      <vt:lpstr>'IP-Turchan (2024)'!Check6</vt:lpstr>
      <vt:lpstr>'IP-Wadsworth (2025)'!Check6</vt:lpstr>
      <vt:lpstr>'IP-Weisburd (2004)'!Check6</vt:lpstr>
      <vt:lpstr>'IP-Weisburd (2024)'!Check6</vt:lpstr>
      <vt:lpstr>'IP-Werb 2011'!Check6</vt:lpstr>
      <vt:lpstr>'IP-West (2004)'!Check6</vt:lpstr>
      <vt:lpstr>'CA-Braga et al 2019'!Check60</vt:lpstr>
      <vt:lpstr>'CA-Casteel &amp; Peek-Asa (2001)'!Check60</vt:lpstr>
      <vt:lpstr>'CA-Elder et al (2002)'!Check60</vt:lpstr>
      <vt:lpstr>'CA-Ennet et al (1994)'!Check60</vt:lpstr>
      <vt:lpstr>'CA-Erke (2009)'!Check60</vt:lpstr>
      <vt:lpstr>'CA-Goss et al (2008)'!Check60</vt:lpstr>
      <vt:lpstr>'CA-Guerette (2009)'!Check60</vt:lpstr>
      <vt:lpstr>'CA-Hahn et al (2005)'!Check60</vt:lpstr>
      <vt:lpstr>'CA-Hanson et al (2007)'!Check60</vt:lpstr>
      <vt:lpstr>'CA-Hinkle 2020'!Check60</vt:lpstr>
      <vt:lpstr>'CA-Hodgkinson (2009)'!Check60</vt:lpstr>
      <vt:lpstr>'CA-Jabar (2019)'!Check60</vt:lpstr>
      <vt:lpstr>'CA-Kopittke &amp; Ramos (2021)'!Check60</vt:lpstr>
      <vt:lpstr>'CA-Kopittke-Winogrom (2019)'!Check60</vt:lpstr>
      <vt:lpstr>'CA-Lum et al 2020'!Check60</vt:lpstr>
      <vt:lpstr>'CA-Mazerolle et al (2007)'!Check60</vt:lpstr>
      <vt:lpstr>'CA-Meissner et al (2012)'!Check60</vt:lpstr>
      <vt:lpstr>'CA-Petrosino et al (2015)'!Check60</vt:lpstr>
      <vt:lpstr>'CA-Silva (2018)'!Check60</vt:lpstr>
      <vt:lpstr>'CA-Weisburd et al (2010)'!Check60</vt:lpstr>
      <vt:lpstr>'CA-Werb 2011'!Check60</vt:lpstr>
      <vt:lpstr>'CA-Williams et al (2021)'!Check60</vt:lpstr>
      <vt:lpstr>'CA-Wilson et al (2011)'!Check60</vt:lpstr>
      <vt:lpstr>'CA-Wilson et al (2018)'!Check60</vt:lpstr>
      <vt:lpstr>'CA-Wong et al (2012)'!Check60</vt:lpstr>
      <vt:lpstr>'CA-Wong et al (2016)'!Check60</vt:lpstr>
      <vt:lpstr>'CA-Zeoli et al (2017)'!Check60</vt:lpstr>
      <vt:lpstr>'IP- Engel et al (2020)'!Check60</vt:lpstr>
      <vt:lpstr>'IP- Koper (2006)'!Check60</vt:lpstr>
      <vt:lpstr>'IP- Lee (2016)'!Check60</vt:lpstr>
      <vt:lpstr>'IP-Adams (2003)'!Check60</vt:lpstr>
      <vt:lpstr>'IP-Arafat et (2019)'!Check60</vt:lpstr>
      <vt:lpstr>'IP-Bergen et (2014)'!Check60</vt:lpstr>
      <vt:lpstr>'IP-Blair et al 2021'!Check60</vt:lpstr>
      <vt:lpstr>'IP-Braga &amp; Weisburd (2012)'!Check60</vt:lpstr>
      <vt:lpstr>'IP-Braga &amp; Weisburd (2022)'!Check60</vt:lpstr>
      <vt:lpstr>'IP-Braga (2007)'!Check60</vt:lpstr>
      <vt:lpstr>'IP-Braga (2014)'!Check60</vt:lpstr>
      <vt:lpstr>'IP-Braga et al (2012)'!Check60</vt:lpstr>
      <vt:lpstr>'IP-Braga et al (2015)'!Check60</vt:lpstr>
      <vt:lpstr>'IP-Braga et al (2019)'!Check60</vt:lpstr>
      <vt:lpstr>'IP-Braga et al (2019)-disorder'!Check60</vt:lpstr>
      <vt:lpstr>'IP-Braga et al (2019)-hot spots'!Check60</vt:lpstr>
      <vt:lpstr>'IP-Cano (2024)'!Check60</vt:lpstr>
      <vt:lpstr>'IP-Caputi (2017)'!Check60</vt:lpstr>
      <vt:lpstr>'IP-Distler (2011)'!Check60</vt:lpstr>
      <vt:lpstr>'IP-Erke (2009)'!Check60</vt:lpstr>
      <vt:lpstr>'IP-Guerette (2009)'!Check60</vt:lpstr>
      <vt:lpstr>'IP-Hinkle 2020'!Check60</vt:lpstr>
      <vt:lpstr>'IP-Mazerolle (2013)'!Check60</vt:lpstr>
      <vt:lpstr>'IP-O''Brien (2019)'!Check60</vt:lpstr>
      <vt:lpstr>'IP-Petersen (2022)'!Check60</vt:lpstr>
      <vt:lpstr>'IP-Petersen (2023)'!Check60</vt:lpstr>
      <vt:lpstr>'IP-Petersen (2024)'!Check60</vt:lpstr>
      <vt:lpstr>'IP-Sherman (1990)'!Check60</vt:lpstr>
      <vt:lpstr>'IP-Turchan (2024)'!Check60</vt:lpstr>
      <vt:lpstr>'IP-Wadsworth (2025)'!Check60</vt:lpstr>
      <vt:lpstr>'IP-Weisburd (2004)'!Check60</vt:lpstr>
      <vt:lpstr>'IP-Weisburd (2024)'!Check60</vt:lpstr>
      <vt:lpstr>'IP-Werb 2011'!Check60</vt:lpstr>
      <vt:lpstr>'IP-West (2004)'!Check60</vt:lpstr>
      <vt:lpstr>'CA-Braga et al 2019'!Check61</vt:lpstr>
      <vt:lpstr>'CA-Casteel &amp; Peek-Asa (2001)'!Check61</vt:lpstr>
      <vt:lpstr>'CA-Elder et al (2002)'!Check61</vt:lpstr>
      <vt:lpstr>'CA-Ennet et al (1994)'!Check61</vt:lpstr>
      <vt:lpstr>'CA-Erke (2009)'!Check61</vt:lpstr>
      <vt:lpstr>'CA-Goss et al (2008)'!Check61</vt:lpstr>
      <vt:lpstr>'CA-Guerette (2009)'!Check61</vt:lpstr>
      <vt:lpstr>'CA-Hahn et al (2005)'!Check61</vt:lpstr>
      <vt:lpstr>'CA-Hanson et al (2007)'!Check61</vt:lpstr>
      <vt:lpstr>'CA-Hinkle 2020'!Check61</vt:lpstr>
      <vt:lpstr>'CA-Hodgkinson (2009)'!Check61</vt:lpstr>
      <vt:lpstr>'CA-Jabar (2019)'!Check61</vt:lpstr>
      <vt:lpstr>'CA-Kopittke &amp; Ramos (2021)'!Check61</vt:lpstr>
      <vt:lpstr>'CA-Kopittke-Winogrom (2019)'!Check61</vt:lpstr>
      <vt:lpstr>'CA-Lum et al 2020'!Check61</vt:lpstr>
      <vt:lpstr>'CA-Mazerolle et al (2007)'!Check61</vt:lpstr>
      <vt:lpstr>'CA-Meissner et al (2012)'!Check61</vt:lpstr>
      <vt:lpstr>'CA-Petrosino et al (2015)'!Check61</vt:lpstr>
      <vt:lpstr>'CA-Silva (2018)'!Check61</vt:lpstr>
      <vt:lpstr>'CA-Weisburd et al (2010)'!Check61</vt:lpstr>
      <vt:lpstr>'CA-Werb 2011'!Check61</vt:lpstr>
      <vt:lpstr>'CA-Williams et al (2021)'!Check61</vt:lpstr>
      <vt:lpstr>'CA-Wilson et al (2011)'!Check61</vt:lpstr>
      <vt:lpstr>'CA-Wilson et al (2018)'!Check61</vt:lpstr>
      <vt:lpstr>'CA-Wong et al (2012)'!Check61</vt:lpstr>
      <vt:lpstr>'CA-Wong et al (2016)'!Check61</vt:lpstr>
      <vt:lpstr>'CA-Zeoli et al (2017)'!Check61</vt:lpstr>
      <vt:lpstr>'IP- Engel et al (2020)'!Check61</vt:lpstr>
      <vt:lpstr>'IP- Koper (2006)'!Check61</vt:lpstr>
      <vt:lpstr>'IP- Lee (2016)'!Check61</vt:lpstr>
      <vt:lpstr>'IP-Adams (2003)'!Check61</vt:lpstr>
      <vt:lpstr>'IP-Arafat et (2019)'!Check61</vt:lpstr>
      <vt:lpstr>'IP-Bergen et (2014)'!Check61</vt:lpstr>
      <vt:lpstr>'IP-Blair et al 2021'!Check61</vt:lpstr>
      <vt:lpstr>'IP-Braga &amp; Weisburd (2012)'!Check61</vt:lpstr>
      <vt:lpstr>'IP-Braga &amp; Weisburd (2022)'!Check61</vt:lpstr>
      <vt:lpstr>'IP-Braga (2007)'!Check61</vt:lpstr>
      <vt:lpstr>'IP-Braga (2014)'!Check61</vt:lpstr>
      <vt:lpstr>'IP-Braga et al (2012)'!Check61</vt:lpstr>
      <vt:lpstr>'IP-Braga et al (2015)'!Check61</vt:lpstr>
      <vt:lpstr>'IP-Braga et al (2019)'!Check61</vt:lpstr>
      <vt:lpstr>'IP-Braga et al (2019)-disorder'!Check61</vt:lpstr>
      <vt:lpstr>'IP-Braga et al (2019)-hot spots'!Check61</vt:lpstr>
      <vt:lpstr>'IP-Cano (2024)'!Check61</vt:lpstr>
      <vt:lpstr>'IP-Caputi (2017)'!Check61</vt:lpstr>
      <vt:lpstr>'IP-Distler (2011)'!Check61</vt:lpstr>
      <vt:lpstr>'IP-Erke (2009)'!Check61</vt:lpstr>
      <vt:lpstr>'IP-Guerette (2009)'!Check61</vt:lpstr>
      <vt:lpstr>'IP-Hinkle 2020'!Check61</vt:lpstr>
      <vt:lpstr>'IP-Mazerolle (2013)'!Check61</vt:lpstr>
      <vt:lpstr>'IP-O''Brien (2019)'!Check61</vt:lpstr>
      <vt:lpstr>'IP-Petersen (2022)'!Check61</vt:lpstr>
      <vt:lpstr>'IP-Petersen (2023)'!Check61</vt:lpstr>
      <vt:lpstr>'IP-Petersen (2024)'!Check61</vt:lpstr>
      <vt:lpstr>'IP-Sherman (1990)'!Check61</vt:lpstr>
      <vt:lpstr>'IP-Turchan (2024)'!Check61</vt:lpstr>
      <vt:lpstr>'IP-Wadsworth (2025)'!Check61</vt:lpstr>
      <vt:lpstr>'IP-Weisburd (2004)'!Check61</vt:lpstr>
      <vt:lpstr>'IP-Weisburd (2024)'!Check61</vt:lpstr>
      <vt:lpstr>'IP-Werb 2011'!Check61</vt:lpstr>
      <vt:lpstr>'IP-West (2004)'!Check61</vt:lpstr>
      <vt:lpstr>'CA-Braga et al 2019'!Check62</vt:lpstr>
      <vt:lpstr>'CA-Casteel &amp; Peek-Asa (2001)'!Check62</vt:lpstr>
      <vt:lpstr>'CA-Elder et al (2002)'!Check62</vt:lpstr>
      <vt:lpstr>'CA-Ennet et al (1994)'!Check62</vt:lpstr>
      <vt:lpstr>'CA-Erke (2009)'!Check62</vt:lpstr>
      <vt:lpstr>'CA-Goss et al (2008)'!Check62</vt:lpstr>
      <vt:lpstr>'CA-Guerette (2009)'!Check62</vt:lpstr>
      <vt:lpstr>'CA-Hahn et al (2005)'!Check62</vt:lpstr>
      <vt:lpstr>'CA-Hanson et al (2007)'!Check62</vt:lpstr>
      <vt:lpstr>'CA-Hinkle 2020'!Check62</vt:lpstr>
      <vt:lpstr>'CA-Hodgkinson (2009)'!Check62</vt:lpstr>
      <vt:lpstr>'CA-Jabar (2019)'!Check62</vt:lpstr>
      <vt:lpstr>'CA-Kopittke &amp; Ramos (2021)'!Check62</vt:lpstr>
      <vt:lpstr>'CA-Kopittke-Winogrom (2019)'!Check62</vt:lpstr>
      <vt:lpstr>'CA-Lum et al 2020'!Check62</vt:lpstr>
      <vt:lpstr>'CA-Mazerolle et al (2007)'!Check62</vt:lpstr>
      <vt:lpstr>'CA-Meissner et al (2012)'!Check62</vt:lpstr>
      <vt:lpstr>'CA-Petrosino et al (2015)'!Check62</vt:lpstr>
      <vt:lpstr>'CA-Silva (2018)'!Check62</vt:lpstr>
      <vt:lpstr>'CA-Weisburd et al (2010)'!Check62</vt:lpstr>
      <vt:lpstr>'CA-Werb 2011'!Check62</vt:lpstr>
      <vt:lpstr>'CA-Williams et al (2021)'!Check62</vt:lpstr>
      <vt:lpstr>'CA-Wilson et al (2011)'!Check62</vt:lpstr>
      <vt:lpstr>'CA-Wilson et al (2018)'!Check62</vt:lpstr>
      <vt:lpstr>'CA-Wong et al (2012)'!Check62</vt:lpstr>
      <vt:lpstr>'CA-Wong et al (2016)'!Check62</vt:lpstr>
      <vt:lpstr>'CA-Zeoli et al (2017)'!Check62</vt:lpstr>
      <vt:lpstr>'IP- Engel et al (2020)'!Check62</vt:lpstr>
      <vt:lpstr>'IP- Koper (2006)'!Check62</vt:lpstr>
      <vt:lpstr>'IP- Lee (2016)'!Check62</vt:lpstr>
      <vt:lpstr>'IP-Adams (2003)'!Check62</vt:lpstr>
      <vt:lpstr>'IP-Arafat et (2019)'!Check62</vt:lpstr>
      <vt:lpstr>'IP-Bergen et (2014)'!Check62</vt:lpstr>
      <vt:lpstr>'IP-Blair et al 2021'!Check62</vt:lpstr>
      <vt:lpstr>'IP-Braga &amp; Weisburd (2012)'!Check62</vt:lpstr>
      <vt:lpstr>'IP-Braga &amp; Weisburd (2022)'!Check62</vt:lpstr>
      <vt:lpstr>'IP-Braga (2007)'!Check62</vt:lpstr>
      <vt:lpstr>'IP-Braga (2014)'!Check62</vt:lpstr>
      <vt:lpstr>'IP-Braga et al (2012)'!Check62</vt:lpstr>
      <vt:lpstr>'IP-Braga et al (2015)'!Check62</vt:lpstr>
      <vt:lpstr>'IP-Braga et al (2019)'!Check62</vt:lpstr>
      <vt:lpstr>'IP-Braga et al (2019)-disorder'!Check62</vt:lpstr>
      <vt:lpstr>'IP-Braga et al (2019)-hot spots'!Check62</vt:lpstr>
      <vt:lpstr>'IP-Cano (2024)'!Check62</vt:lpstr>
      <vt:lpstr>'IP-Caputi (2017)'!Check62</vt:lpstr>
      <vt:lpstr>'IP-Distler (2011)'!Check62</vt:lpstr>
      <vt:lpstr>'IP-Erke (2009)'!Check62</vt:lpstr>
      <vt:lpstr>'IP-Guerette (2009)'!Check62</vt:lpstr>
      <vt:lpstr>'IP-Hinkle 2020'!Check62</vt:lpstr>
      <vt:lpstr>'IP-Mazerolle (2013)'!Check62</vt:lpstr>
      <vt:lpstr>'IP-O''Brien (2019)'!Check62</vt:lpstr>
      <vt:lpstr>'IP-Petersen (2022)'!Check62</vt:lpstr>
      <vt:lpstr>'IP-Petersen (2023)'!Check62</vt:lpstr>
      <vt:lpstr>'IP-Petersen (2024)'!Check62</vt:lpstr>
      <vt:lpstr>'IP-Sherman (1990)'!Check62</vt:lpstr>
      <vt:lpstr>'IP-Turchan (2024)'!Check62</vt:lpstr>
      <vt:lpstr>'IP-Wadsworth (2025)'!Check62</vt:lpstr>
      <vt:lpstr>'IP-Weisburd (2004)'!Check62</vt:lpstr>
      <vt:lpstr>'IP-Weisburd (2024)'!Check62</vt:lpstr>
      <vt:lpstr>'IP-Werb 2011'!Check62</vt:lpstr>
      <vt:lpstr>'IP-West (2004)'!Check62</vt:lpstr>
      <vt:lpstr>'CA-Braga et al 2019'!Check63</vt:lpstr>
      <vt:lpstr>'CA-Casteel &amp; Peek-Asa (2001)'!Check63</vt:lpstr>
      <vt:lpstr>'CA-Elder et al (2002)'!Check63</vt:lpstr>
      <vt:lpstr>'CA-Ennet et al (1994)'!Check63</vt:lpstr>
      <vt:lpstr>'CA-Erke (2009)'!Check63</vt:lpstr>
      <vt:lpstr>'CA-Goss et al (2008)'!Check63</vt:lpstr>
      <vt:lpstr>'CA-Guerette (2009)'!Check63</vt:lpstr>
      <vt:lpstr>'CA-Hahn et al (2005)'!Check63</vt:lpstr>
      <vt:lpstr>'CA-Hanson et al (2007)'!Check63</vt:lpstr>
      <vt:lpstr>'CA-Hinkle 2020'!Check63</vt:lpstr>
      <vt:lpstr>'CA-Hodgkinson (2009)'!Check63</vt:lpstr>
      <vt:lpstr>'CA-Jabar (2019)'!Check63</vt:lpstr>
      <vt:lpstr>'CA-Kopittke &amp; Ramos (2021)'!Check63</vt:lpstr>
      <vt:lpstr>'CA-Kopittke-Winogrom (2019)'!Check63</vt:lpstr>
      <vt:lpstr>'CA-Lum et al 2020'!Check63</vt:lpstr>
      <vt:lpstr>'CA-Mazerolle et al (2007)'!Check63</vt:lpstr>
      <vt:lpstr>'CA-Meissner et al (2012)'!Check63</vt:lpstr>
      <vt:lpstr>'CA-Petrosino et al (2015)'!Check63</vt:lpstr>
      <vt:lpstr>'CA-Silva (2018)'!Check63</vt:lpstr>
      <vt:lpstr>'CA-Weisburd et al (2010)'!Check63</vt:lpstr>
      <vt:lpstr>'CA-Werb 2011'!Check63</vt:lpstr>
      <vt:lpstr>'CA-Williams et al (2021)'!Check63</vt:lpstr>
      <vt:lpstr>'CA-Wilson et al (2011)'!Check63</vt:lpstr>
      <vt:lpstr>'CA-Wilson et al (2018)'!Check63</vt:lpstr>
      <vt:lpstr>'CA-Wong et al (2012)'!Check63</vt:lpstr>
      <vt:lpstr>'CA-Wong et al (2016)'!Check63</vt:lpstr>
      <vt:lpstr>'CA-Zeoli et al (2017)'!Check63</vt:lpstr>
      <vt:lpstr>'IP- Engel et al (2020)'!Check63</vt:lpstr>
      <vt:lpstr>'IP- Koper (2006)'!Check63</vt:lpstr>
      <vt:lpstr>'IP- Lee (2016)'!Check63</vt:lpstr>
      <vt:lpstr>'IP-Adams (2003)'!Check63</vt:lpstr>
      <vt:lpstr>'IP-Arafat et (2019)'!Check63</vt:lpstr>
      <vt:lpstr>'IP-Bergen et (2014)'!Check63</vt:lpstr>
      <vt:lpstr>'IP-Blair et al 2021'!Check63</vt:lpstr>
      <vt:lpstr>'IP-Braga &amp; Weisburd (2012)'!Check63</vt:lpstr>
      <vt:lpstr>'IP-Braga &amp; Weisburd (2022)'!Check63</vt:lpstr>
      <vt:lpstr>'IP-Braga (2007)'!Check63</vt:lpstr>
      <vt:lpstr>'IP-Braga (2014)'!Check63</vt:lpstr>
      <vt:lpstr>'IP-Braga et al (2012)'!Check63</vt:lpstr>
      <vt:lpstr>'IP-Braga et al (2015)'!Check63</vt:lpstr>
      <vt:lpstr>'IP-Braga et al (2019)'!Check63</vt:lpstr>
      <vt:lpstr>'IP-Braga et al (2019)-disorder'!Check63</vt:lpstr>
      <vt:lpstr>'IP-Braga et al (2019)-hot spots'!Check63</vt:lpstr>
      <vt:lpstr>'IP-Cano (2024)'!Check63</vt:lpstr>
      <vt:lpstr>'IP-Caputi (2017)'!Check63</vt:lpstr>
      <vt:lpstr>'IP-Distler (2011)'!Check63</vt:lpstr>
      <vt:lpstr>'IP-Erke (2009)'!Check63</vt:lpstr>
      <vt:lpstr>'IP-Guerette (2009)'!Check63</vt:lpstr>
      <vt:lpstr>'IP-Hinkle 2020'!Check63</vt:lpstr>
      <vt:lpstr>'IP-Mazerolle (2013)'!Check63</vt:lpstr>
      <vt:lpstr>'IP-O''Brien (2019)'!Check63</vt:lpstr>
      <vt:lpstr>'IP-Petersen (2022)'!Check63</vt:lpstr>
      <vt:lpstr>'IP-Petersen (2023)'!Check63</vt:lpstr>
      <vt:lpstr>'IP-Petersen (2024)'!Check63</vt:lpstr>
      <vt:lpstr>'IP-Sherman (1990)'!Check63</vt:lpstr>
      <vt:lpstr>'IP-Turchan (2024)'!Check63</vt:lpstr>
      <vt:lpstr>'IP-Wadsworth (2025)'!Check63</vt:lpstr>
      <vt:lpstr>'IP-Weisburd (2004)'!Check63</vt:lpstr>
      <vt:lpstr>'IP-Weisburd (2024)'!Check63</vt:lpstr>
      <vt:lpstr>'IP-Werb 2011'!Check63</vt:lpstr>
      <vt:lpstr>'IP-West (2004)'!Check63</vt:lpstr>
      <vt:lpstr>'CA-Braga et al 2019'!Check64</vt:lpstr>
      <vt:lpstr>'CA-Casteel &amp; Peek-Asa (2001)'!Check64</vt:lpstr>
      <vt:lpstr>'CA-Elder et al (2002)'!Check64</vt:lpstr>
      <vt:lpstr>'CA-Ennet et al (1994)'!Check64</vt:lpstr>
      <vt:lpstr>'CA-Erke (2009)'!Check64</vt:lpstr>
      <vt:lpstr>'CA-Goss et al (2008)'!Check64</vt:lpstr>
      <vt:lpstr>'CA-Guerette (2009)'!Check64</vt:lpstr>
      <vt:lpstr>'CA-Hahn et al (2005)'!Check64</vt:lpstr>
      <vt:lpstr>'CA-Hanson et al (2007)'!Check64</vt:lpstr>
      <vt:lpstr>'CA-Hinkle 2020'!Check64</vt:lpstr>
      <vt:lpstr>'CA-Hodgkinson (2009)'!Check64</vt:lpstr>
      <vt:lpstr>'CA-Jabar (2019)'!Check64</vt:lpstr>
      <vt:lpstr>'CA-Kopittke &amp; Ramos (2021)'!Check64</vt:lpstr>
      <vt:lpstr>'CA-Kopittke-Winogrom (2019)'!Check64</vt:lpstr>
      <vt:lpstr>'CA-Lum et al 2020'!Check64</vt:lpstr>
      <vt:lpstr>'CA-Mazerolle et al (2007)'!Check64</vt:lpstr>
      <vt:lpstr>'CA-Meissner et al (2012)'!Check64</vt:lpstr>
      <vt:lpstr>'CA-Petrosino et al (2015)'!Check64</vt:lpstr>
      <vt:lpstr>'CA-Silva (2018)'!Check64</vt:lpstr>
      <vt:lpstr>'CA-Weisburd et al (2010)'!Check64</vt:lpstr>
      <vt:lpstr>'CA-Werb 2011'!Check64</vt:lpstr>
      <vt:lpstr>'CA-Williams et al (2021)'!Check64</vt:lpstr>
      <vt:lpstr>'CA-Wilson et al (2011)'!Check64</vt:lpstr>
      <vt:lpstr>'CA-Wilson et al (2018)'!Check64</vt:lpstr>
      <vt:lpstr>'CA-Wong et al (2012)'!Check64</vt:lpstr>
      <vt:lpstr>'CA-Wong et al (2016)'!Check64</vt:lpstr>
      <vt:lpstr>'CA-Zeoli et al (2017)'!Check64</vt:lpstr>
      <vt:lpstr>'IP- Engel et al (2020)'!Check64</vt:lpstr>
      <vt:lpstr>'IP- Koper (2006)'!Check64</vt:lpstr>
      <vt:lpstr>'IP- Lee (2016)'!Check64</vt:lpstr>
      <vt:lpstr>'IP-Adams (2003)'!Check64</vt:lpstr>
      <vt:lpstr>'IP-Arafat et (2019)'!Check64</vt:lpstr>
      <vt:lpstr>'IP-Bergen et (2014)'!Check64</vt:lpstr>
      <vt:lpstr>'IP-Blair et al 2021'!Check64</vt:lpstr>
      <vt:lpstr>'IP-Braga &amp; Weisburd (2012)'!Check64</vt:lpstr>
      <vt:lpstr>'IP-Braga &amp; Weisburd (2022)'!Check64</vt:lpstr>
      <vt:lpstr>'IP-Braga (2007)'!Check64</vt:lpstr>
      <vt:lpstr>'IP-Braga (2014)'!Check64</vt:lpstr>
      <vt:lpstr>'IP-Braga et al (2012)'!Check64</vt:lpstr>
      <vt:lpstr>'IP-Braga et al (2015)'!Check64</vt:lpstr>
      <vt:lpstr>'IP-Braga et al (2019)'!Check64</vt:lpstr>
      <vt:lpstr>'IP-Braga et al (2019)-disorder'!Check64</vt:lpstr>
      <vt:lpstr>'IP-Braga et al (2019)-hot spots'!Check64</vt:lpstr>
      <vt:lpstr>'IP-Cano (2024)'!Check64</vt:lpstr>
      <vt:lpstr>'IP-Caputi (2017)'!Check64</vt:lpstr>
      <vt:lpstr>'IP-Distler (2011)'!Check64</vt:lpstr>
      <vt:lpstr>'IP-Erke (2009)'!Check64</vt:lpstr>
      <vt:lpstr>'IP-Guerette (2009)'!Check64</vt:lpstr>
      <vt:lpstr>'IP-Hinkle 2020'!Check64</vt:lpstr>
      <vt:lpstr>'IP-Mazerolle (2013)'!Check64</vt:lpstr>
      <vt:lpstr>'IP-O''Brien (2019)'!Check64</vt:lpstr>
      <vt:lpstr>'IP-Petersen (2022)'!Check64</vt:lpstr>
      <vt:lpstr>'IP-Petersen (2023)'!Check64</vt:lpstr>
      <vt:lpstr>'IP-Petersen (2024)'!Check64</vt:lpstr>
      <vt:lpstr>'IP-Sherman (1990)'!Check64</vt:lpstr>
      <vt:lpstr>'IP-Turchan (2024)'!Check64</vt:lpstr>
      <vt:lpstr>'IP-Wadsworth (2025)'!Check64</vt:lpstr>
      <vt:lpstr>'IP-Weisburd (2004)'!Check64</vt:lpstr>
      <vt:lpstr>'IP-Weisburd (2024)'!Check64</vt:lpstr>
      <vt:lpstr>'IP-Werb 2011'!Check64</vt:lpstr>
      <vt:lpstr>'IP-West (2004)'!Check64</vt:lpstr>
      <vt:lpstr>'CA-Braga et al 2019'!Check65</vt:lpstr>
      <vt:lpstr>'CA-Casteel &amp; Peek-Asa (2001)'!Check65</vt:lpstr>
      <vt:lpstr>'CA-Elder et al (2002)'!Check65</vt:lpstr>
      <vt:lpstr>'CA-Ennet et al (1994)'!Check65</vt:lpstr>
      <vt:lpstr>'CA-Erke (2009)'!Check65</vt:lpstr>
      <vt:lpstr>'CA-Goss et al (2008)'!Check65</vt:lpstr>
      <vt:lpstr>'CA-Guerette (2009)'!Check65</vt:lpstr>
      <vt:lpstr>'CA-Hahn et al (2005)'!Check65</vt:lpstr>
      <vt:lpstr>'CA-Hanson et al (2007)'!Check65</vt:lpstr>
      <vt:lpstr>'CA-Hinkle 2020'!Check65</vt:lpstr>
      <vt:lpstr>'CA-Hodgkinson (2009)'!Check65</vt:lpstr>
      <vt:lpstr>'CA-Jabar (2019)'!Check65</vt:lpstr>
      <vt:lpstr>'CA-Kopittke &amp; Ramos (2021)'!Check65</vt:lpstr>
      <vt:lpstr>'CA-Kopittke-Winogrom (2019)'!Check65</vt:lpstr>
      <vt:lpstr>'CA-Lum et al 2020'!Check65</vt:lpstr>
      <vt:lpstr>'CA-Mazerolle et al (2007)'!Check65</vt:lpstr>
      <vt:lpstr>'CA-Meissner et al (2012)'!Check65</vt:lpstr>
      <vt:lpstr>'CA-Petrosino et al (2015)'!Check65</vt:lpstr>
      <vt:lpstr>'CA-Silva (2018)'!Check65</vt:lpstr>
      <vt:lpstr>'CA-Weisburd et al (2010)'!Check65</vt:lpstr>
      <vt:lpstr>'CA-Werb 2011'!Check65</vt:lpstr>
      <vt:lpstr>'CA-Williams et al (2021)'!Check65</vt:lpstr>
      <vt:lpstr>'CA-Wilson et al (2011)'!Check65</vt:lpstr>
      <vt:lpstr>'CA-Wilson et al (2018)'!Check65</vt:lpstr>
      <vt:lpstr>'CA-Wong et al (2012)'!Check65</vt:lpstr>
      <vt:lpstr>'CA-Wong et al (2016)'!Check65</vt:lpstr>
      <vt:lpstr>'CA-Zeoli et al (2017)'!Check65</vt:lpstr>
      <vt:lpstr>'IP- Engel et al (2020)'!Check65</vt:lpstr>
      <vt:lpstr>'IP- Koper (2006)'!Check65</vt:lpstr>
      <vt:lpstr>'IP- Lee (2016)'!Check65</vt:lpstr>
      <vt:lpstr>'IP-Adams (2003)'!Check65</vt:lpstr>
      <vt:lpstr>'IP-Arafat et (2019)'!Check65</vt:lpstr>
      <vt:lpstr>'IP-Bergen et (2014)'!Check65</vt:lpstr>
      <vt:lpstr>'IP-Blair et al 2021'!Check65</vt:lpstr>
      <vt:lpstr>'IP-Braga &amp; Weisburd (2012)'!Check65</vt:lpstr>
      <vt:lpstr>'IP-Braga &amp; Weisburd (2022)'!Check65</vt:lpstr>
      <vt:lpstr>'IP-Braga (2007)'!Check65</vt:lpstr>
      <vt:lpstr>'IP-Braga (2014)'!Check65</vt:lpstr>
      <vt:lpstr>'IP-Braga et al (2012)'!Check65</vt:lpstr>
      <vt:lpstr>'IP-Braga et al (2015)'!Check65</vt:lpstr>
      <vt:lpstr>'IP-Braga et al (2019)'!Check65</vt:lpstr>
      <vt:lpstr>'IP-Braga et al (2019)-disorder'!Check65</vt:lpstr>
      <vt:lpstr>'IP-Braga et al (2019)-hot spots'!Check65</vt:lpstr>
      <vt:lpstr>'IP-Cano (2024)'!Check65</vt:lpstr>
      <vt:lpstr>'IP-Caputi (2017)'!Check65</vt:lpstr>
      <vt:lpstr>'IP-Distler (2011)'!Check65</vt:lpstr>
      <vt:lpstr>'IP-Erke (2009)'!Check65</vt:lpstr>
      <vt:lpstr>'IP-Guerette (2009)'!Check65</vt:lpstr>
      <vt:lpstr>'IP-Hinkle 2020'!Check65</vt:lpstr>
      <vt:lpstr>'IP-Mazerolle (2013)'!Check65</vt:lpstr>
      <vt:lpstr>'IP-O''Brien (2019)'!Check65</vt:lpstr>
      <vt:lpstr>'IP-Petersen (2022)'!Check65</vt:lpstr>
      <vt:lpstr>'IP-Petersen (2023)'!Check65</vt:lpstr>
      <vt:lpstr>'IP-Petersen (2024)'!Check65</vt:lpstr>
      <vt:lpstr>'IP-Sherman (1990)'!Check65</vt:lpstr>
      <vt:lpstr>'IP-Turchan (2024)'!Check65</vt:lpstr>
      <vt:lpstr>'IP-Wadsworth (2025)'!Check65</vt:lpstr>
      <vt:lpstr>'IP-Weisburd (2004)'!Check65</vt:lpstr>
      <vt:lpstr>'IP-Weisburd (2024)'!Check65</vt:lpstr>
      <vt:lpstr>'IP-Werb 2011'!Check65</vt:lpstr>
      <vt:lpstr>'IP-West (2004)'!Check65</vt:lpstr>
      <vt:lpstr>'CA-Braga et al 2019'!Check66</vt:lpstr>
      <vt:lpstr>'CA-Casteel &amp; Peek-Asa (2001)'!Check66</vt:lpstr>
      <vt:lpstr>'CA-Elder et al (2002)'!Check66</vt:lpstr>
      <vt:lpstr>'CA-Ennet et al (1994)'!Check66</vt:lpstr>
      <vt:lpstr>'CA-Erke (2009)'!Check66</vt:lpstr>
      <vt:lpstr>'CA-Goss et al (2008)'!Check66</vt:lpstr>
      <vt:lpstr>'CA-Guerette (2009)'!Check66</vt:lpstr>
      <vt:lpstr>'CA-Hahn et al (2005)'!Check66</vt:lpstr>
      <vt:lpstr>'CA-Hanson et al (2007)'!Check66</vt:lpstr>
      <vt:lpstr>'CA-Hinkle 2020'!Check66</vt:lpstr>
      <vt:lpstr>'CA-Hodgkinson (2009)'!Check66</vt:lpstr>
      <vt:lpstr>'CA-Jabar (2019)'!Check66</vt:lpstr>
      <vt:lpstr>'CA-Kopittke &amp; Ramos (2021)'!Check66</vt:lpstr>
      <vt:lpstr>'CA-Kopittke-Winogrom (2019)'!Check66</vt:lpstr>
      <vt:lpstr>'CA-Lum et al 2020'!Check66</vt:lpstr>
      <vt:lpstr>'CA-Mazerolle et al (2007)'!Check66</vt:lpstr>
      <vt:lpstr>'CA-Meissner et al (2012)'!Check66</vt:lpstr>
      <vt:lpstr>'CA-Petrosino et al (2015)'!Check66</vt:lpstr>
      <vt:lpstr>'CA-Silva (2018)'!Check66</vt:lpstr>
      <vt:lpstr>'CA-Weisburd et al (2010)'!Check66</vt:lpstr>
      <vt:lpstr>'CA-Werb 2011'!Check66</vt:lpstr>
      <vt:lpstr>'CA-Williams et al (2021)'!Check66</vt:lpstr>
      <vt:lpstr>'CA-Wilson et al (2011)'!Check66</vt:lpstr>
      <vt:lpstr>'CA-Wilson et al (2018)'!Check66</vt:lpstr>
      <vt:lpstr>'CA-Wong et al (2012)'!Check66</vt:lpstr>
      <vt:lpstr>'CA-Wong et al (2016)'!Check66</vt:lpstr>
      <vt:lpstr>'CA-Zeoli et al (2017)'!Check66</vt:lpstr>
      <vt:lpstr>'IP- Engel et al (2020)'!Check66</vt:lpstr>
      <vt:lpstr>'IP- Koper (2006)'!Check66</vt:lpstr>
      <vt:lpstr>'IP- Lee (2016)'!Check66</vt:lpstr>
      <vt:lpstr>'IP-Adams (2003)'!Check66</vt:lpstr>
      <vt:lpstr>'IP-Arafat et (2019)'!Check66</vt:lpstr>
      <vt:lpstr>'IP-Bergen et (2014)'!Check66</vt:lpstr>
      <vt:lpstr>'IP-Blair et al 2021'!Check66</vt:lpstr>
      <vt:lpstr>'IP-Braga &amp; Weisburd (2012)'!Check66</vt:lpstr>
      <vt:lpstr>'IP-Braga &amp; Weisburd (2022)'!Check66</vt:lpstr>
      <vt:lpstr>'IP-Braga (2007)'!Check66</vt:lpstr>
      <vt:lpstr>'IP-Braga (2014)'!Check66</vt:lpstr>
      <vt:lpstr>'IP-Braga et al (2012)'!Check66</vt:lpstr>
      <vt:lpstr>'IP-Braga et al (2015)'!Check66</vt:lpstr>
      <vt:lpstr>'IP-Braga et al (2019)'!Check66</vt:lpstr>
      <vt:lpstr>'IP-Braga et al (2019)-disorder'!Check66</vt:lpstr>
      <vt:lpstr>'IP-Braga et al (2019)-hot spots'!Check66</vt:lpstr>
      <vt:lpstr>'IP-Cano (2024)'!Check66</vt:lpstr>
      <vt:lpstr>'IP-Caputi (2017)'!Check66</vt:lpstr>
      <vt:lpstr>'IP-Distler (2011)'!Check66</vt:lpstr>
      <vt:lpstr>'IP-Erke (2009)'!Check66</vt:lpstr>
      <vt:lpstr>'IP-Guerette (2009)'!Check66</vt:lpstr>
      <vt:lpstr>'IP-Hinkle 2020'!Check66</vt:lpstr>
      <vt:lpstr>'IP-Mazerolle (2013)'!Check66</vt:lpstr>
      <vt:lpstr>'IP-O''Brien (2019)'!Check66</vt:lpstr>
      <vt:lpstr>'IP-Petersen (2022)'!Check66</vt:lpstr>
      <vt:lpstr>'IP-Petersen (2023)'!Check66</vt:lpstr>
      <vt:lpstr>'IP-Petersen (2024)'!Check66</vt:lpstr>
      <vt:lpstr>'IP-Sherman (1990)'!Check66</vt:lpstr>
      <vt:lpstr>'IP-Turchan (2024)'!Check66</vt:lpstr>
      <vt:lpstr>'IP-Wadsworth (2025)'!Check66</vt:lpstr>
      <vt:lpstr>'IP-Weisburd (2004)'!Check66</vt:lpstr>
      <vt:lpstr>'IP-Weisburd (2024)'!Check66</vt:lpstr>
      <vt:lpstr>'IP-Werb 2011'!Check66</vt:lpstr>
      <vt:lpstr>'IP-West (2004)'!Check66</vt:lpstr>
      <vt:lpstr>'CA-Braga et al 2019'!Check7</vt:lpstr>
      <vt:lpstr>'CA-Casteel &amp; Peek-Asa (2001)'!Check7</vt:lpstr>
      <vt:lpstr>'CA-Elder et al (2002)'!Check7</vt:lpstr>
      <vt:lpstr>'CA-Ennet et al (1994)'!Check7</vt:lpstr>
      <vt:lpstr>'CA-Erke (2009)'!Check7</vt:lpstr>
      <vt:lpstr>'CA-Goss et al (2008)'!Check7</vt:lpstr>
      <vt:lpstr>'CA-Guerette (2009)'!Check7</vt:lpstr>
      <vt:lpstr>'CA-Hahn et al (2005)'!Check7</vt:lpstr>
      <vt:lpstr>'CA-Hanson et al (2007)'!Check7</vt:lpstr>
      <vt:lpstr>'CA-Hinkle 2020'!Check7</vt:lpstr>
      <vt:lpstr>'CA-Hodgkinson (2009)'!Check7</vt:lpstr>
      <vt:lpstr>'CA-Jabar (2019)'!Check7</vt:lpstr>
      <vt:lpstr>'CA-Kopittke &amp; Ramos (2021)'!Check7</vt:lpstr>
      <vt:lpstr>'CA-Kopittke-Winogrom (2019)'!Check7</vt:lpstr>
      <vt:lpstr>'CA-Lum et al 2020'!Check7</vt:lpstr>
      <vt:lpstr>'CA-Mazerolle et al (2007)'!Check7</vt:lpstr>
      <vt:lpstr>'CA-Meissner et al (2012)'!Check7</vt:lpstr>
      <vt:lpstr>'CA-Petrosino et al (2015)'!Check7</vt:lpstr>
      <vt:lpstr>'CA-Silva (2018)'!Check7</vt:lpstr>
      <vt:lpstr>'CA-Weisburd et al (2010)'!Check7</vt:lpstr>
      <vt:lpstr>'CA-Werb 2011'!Check7</vt:lpstr>
      <vt:lpstr>'CA-Williams et al (2021)'!Check7</vt:lpstr>
      <vt:lpstr>'CA-Wilson et al (2011)'!Check7</vt:lpstr>
      <vt:lpstr>'CA-Wilson et al (2018)'!Check7</vt:lpstr>
      <vt:lpstr>'CA-Wong et al (2012)'!Check7</vt:lpstr>
      <vt:lpstr>'CA-Wong et al (2016)'!Check7</vt:lpstr>
      <vt:lpstr>'CA-Zeoli et al (2017)'!Check7</vt:lpstr>
      <vt:lpstr>'IP- Engel et al (2020)'!Check7</vt:lpstr>
      <vt:lpstr>'IP- Koper (2006)'!Check7</vt:lpstr>
      <vt:lpstr>'IP- Lee (2016)'!Check7</vt:lpstr>
      <vt:lpstr>'IP-Adams (2003)'!Check7</vt:lpstr>
      <vt:lpstr>'IP-Arafat et (2019)'!Check7</vt:lpstr>
      <vt:lpstr>'IP-Bergen et (2014)'!Check7</vt:lpstr>
      <vt:lpstr>'IP-Blair et al 2021'!Check7</vt:lpstr>
      <vt:lpstr>'IP-Braga &amp; Weisburd (2012)'!Check7</vt:lpstr>
      <vt:lpstr>'IP-Braga &amp; Weisburd (2022)'!Check7</vt:lpstr>
      <vt:lpstr>'IP-Braga (2007)'!Check7</vt:lpstr>
      <vt:lpstr>'IP-Braga (2014)'!Check7</vt:lpstr>
      <vt:lpstr>'IP-Braga et al (2012)'!Check7</vt:lpstr>
      <vt:lpstr>'IP-Braga et al (2015)'!Check7</vt:lpstr>
      <vt:lpstr>'IP-Braga et al (2019)'!Check7</vt:lpstr>
      <vt:lpstr>'IP-Braga et al (2019)-disorder'!Check7</vt:lpstr>
      <vt:lpstr>'IP-Braga et al (2019)-hot spots'!Check7</vt:lpstr>
      <vt:lpstr>'IP-Cano (2024)'!Check7</vt:lpstr>
      <vt:lpstr>'IP-Caputi (2017)'!Check7</vt:lpstr>
      <vt:lpstr>'IP-Distler (2011)'!Check7</vt:lpstr>
      <vt:lpstr>'IP-Erke (2009)'!Check7</vt:lpstr>
      <vt:lpstr>'IP-Guerette (2009)'!Check7</vt:lpstr>
      <vt:lpstr>'IP-Hinkle 2020'!Check7</vt:lpstr>
      <vt:lpstr>'IP-Mazerolle (2013)'!Check7</vt:lpstr>
      <vt:lpstr>'IP-O''Brien (2019)'!Check7</vt:lpstr>
      <vt:lpstr>'IP-Petersen (2022)'!Check7</vt:lpstr>
      <vt:lpstr>'IP-Petersen (2023)'!Check7</vt:lpstr>
      <vt:lpstr>'IP-Petersen (2024)'!Check7</vt:lpstr>
      <vt:lpstr>'IP-Sherman (1990)'!Check7</vt:lpstr>
      <vt:lpstr>'IP-Turchan (2024)'!Check7</vt:lpstr>
      <vt:lpstr>'IP-Wadsworth (2025)'!Check7</vt:lpstr>
      <vt:lpstr>'IP-Weisburd (2004)'!Check7</vt:lpstr>
      <vt:lpstr>'IP-Weisburd (2024)'!Check7</vt:lpstr>
      <vt:lpstr>'IP-Werb 2011'!Check7</vt:lpstr>
      <vt:lpstr>'IP-West (2004)'!Check7</vt:lpstr>
      <vt:lpstr>Check98</vt:lpstr>
      <vt:lpstr>Check99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Indira Margarita Porto Gutierrez</dc:creator>
  <cp:keywords/>
  <dc:description/>
  <cp:lastModifiedBy>Acosta Mejia, Camilo Andres</cp:lastModifiedBy>
  <cp:revision/>
  <dcterms:created xsi:type="dcterms:W3CDTF">2025-06-03T21:03:00Z</dcterms:created>
  <dcterms:modified xsi:type="dcterms:W3CDTF">2025-10-06T20:57:07Z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0x0101000308A27134084F4AA40781B2DCA498A5009EFE49CE8BDB3943BAC1DA1446A3EAFE</vt:lpwstr>
  </property>
  <property fmtid="{D5CDD505-2E9C-101B-9397-08002B2CF9AE}" pid="3" name="MediaServiceImageTags">
    <vt:lpwstr/>
  </property>
  <property fmtid="{D5CDD505-2E9C-101B-9397-08002B2CF9AE}" pid="4" name="Order">
    <vt:r8>7300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TaxKeyword">
    <vt:lpwstr/>
  </property>
  <property fmtid="{D5CDD505-2E9C-101B-9397-08002B2CF9AE}" pid="12" name="Series Corporate IDB">
    <vt:lpwstr>999;#O-06.1 Unit-Level Strategic Planning and Monitoring|cd0cbb25-f98c-46d6-901a-41e5dca9f3bb</vt:lpwstr>
  </property>
  <property fmtid="{D5CDD505-2E9C-101B-9397-08002B2CF9AE}" pid="13" name="Series_x0020_Corporate_x0020_IDB">
    <vt:lpwstr>999;#O-06.1 Unit-Level Strategic Planning and Monitoring|cd0cbb25-f98c-46d6-901a-41e5dca9f3bb</vt:lpwstr>
  </property>
  <property fmtid="{D5CDD505-2E9C-101B-9397-08002B2CF9AE}" pid="14" name="Function_x0020_Corporate_x0020_IDB">
    <vt:lpwstr>95;#6. Organization and Functions|4701d7f9-8df6-4219-aeac-8d4b644c65a0</vt:lpwstr>
  </property>
  <property fmtid="{D5CDD505-2E9C-101B-9397-08002B2CF9AE}" pid="15" name="Country">
    <vt:lpwstr/>
  </property>
  <property fmtid="{D5CDD505-2E9C-101B-9397-08002B2CF9AE}" pid="16" name="Function Corporate IDB">
    <vt:lpwstr>95;#6. Organization and Functions|4701d7f9-8df6-4219-aeac-8d4b644c65a0</vt:lpwstr>
  </property>
  <property fmtid="{D5CDD505-2E9C-101B-9397-08002B2CF9AE}" pid="17" name="_dlc_DocIdItemGuid">
    <vt:lpwstr>0285d944-61f7-488c-8fab-787a738a865d</vt:lpwstr>
  </property>
</Properties>
</file>