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ml.chartshapes+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ml.chartshapes+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charts/chart11.xml" ContentType="application/vnd.openxmlformats-officedocument.drawingml.chart+xml"/>
  <Override PartName="/xl/drawings/drawing14.xml" ContentType="application/vnd.openxmlformats-officedocument.drawing+xml"/>
  <Override PartName="/xl/charts/chart12.xml" ContentType="application/vnd.openxmlformats-officedocument.drawingml.chart+xml"/>
  <Override PartName="/xl/drawings/drawing15.xml" ContentType="application/vnd.openxmlformats-officedocument.drawing+xml"/>
  <Override PartName="/xl/charts/chart1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390" windowWidth="15600" windowHeight="11580"/>
  </bookViews>
  <sheets>
    <sheet name="Index" sheetId="12" r:id="rId1"/>
    <sheet name="4.1" sheetId="7" r:id="rId2"/>
    <sheet name="4.2" sheetId="22" r:id="rId3"/>
    <sheet name="4.3 " sheetId="17" r:id="rId4"/>
    <sheet name="4.4" sheetId="6" r:id="rId5"/>
    <sheet name="4.5" sheetId="4" r:id="rId6"/>
    <sheet name="4.6" sheetId="11" r:id="rId7"/>
    <sheet name="D4.1" sheetId="9" r:id="rId8"/>
    <sheet name="B.4.3.1" sheetId="20" r:id="rId9"/>
    <sheet name="B.4.4.1" sheetId="16" r:id="rId10"/>
    <sheet name="B4.5.1" sheetId="21" r:id="rId11"/>
  </sheets>
  <externalReferences>
    <externalReference r:id="rId12"/>
  </externalReferences>
  <definedNames>
    <definedName name="_Fill" localSheetId="10" hidden="1">#REF!</definedName>
    <definedName name="_Fill" hidden="1">#REF!</definedName>
    <definedName name="_xlnm._FilterDatabase" localSheetId="10" hidden="1">[1]AFPCHI_penprom!#REF!</definedName>
    <definedName name="_xlnm._FilterDatabase" hidden="1">[1]AFPCHI_penprom!#REF!</definedName>
    <definedName name="_Key1" localSheetId="10" hidden="1">#REF!</definedName>
    <definedName name="_Key1" hidden="1">#REF!</definedName>
    <definedName name="_Key2" localSheetId="10" hidden="1">#REF!</definedName>
    <definedName name="_Key2" hidden="1">#REF!</definedName>
    <definedName name="_Key2A" localSheetId="10" hidden="1">#REF!</definedName>
    <definedName name="_Key2A" hidden="1">#REF!</definedName>
    <definedName name="_MatInverse_In" localSheetId="10" hidden="1">#REF!</definedName>
    <definedName name="_MatInverse_In" hidden="1">#REF!</definedName>
    <definedName name="_MatInverse_Out" localSheetId="10" hidden="1">#REF!</definedName>
    <definedName name="_MatInverse_Out" hidden="1">#REF!</definedName>
    <definedName name="_MatMult_A" localSheetId="10" hidden="1">#REF!</definedName>
    <definedName name="_MatMult_A" hidden="1">#REF!</definedName>
    <definedName name="_MatMult_AxB" localSheetId="10" hidden="1">#REF!</definedName>
    <definedName name="_MatMult_AxB" hidden="1">#REF!</definedName>
    <definedName name="_MatMult_B" localSheetId="10" hidden="1">#REF!</definedName>
    <definedName name="_MatMult_B" hidden="1">#REF!</definedName>
    <definedName name="_Order1" hidden="1">255</definedName>
    <definedName name="_Order2" hidden="1">0</definedName>
    <definedName name="_Sort" localSheetId="10" hidden="1">#REF!</definedName>
    <definedName name="_Sort" hidden="1">#REF!</definedName>
    <definedName name="aaqqs" localSheetId="10" hidden="1">{"CAJA_SET96",#N/A,FALSE,"CAJA3";"ING_CORR_SET96",#N/A,FALSE,"CAJA3";"SUNAT_AD_SET96",#N/A,FALSE,"ADUANAS"}</definedName>
    <definedName name="aaqqs" hidden="1">{"CAJA_SET96",#N/A,FALSE,"CAJA3";"ING_CORR_SET96",#N/A,FALSE,"CAJA3";"SUNAT_AD_SET96",#N/A,FALSE,"ADUANAS"}</definedName>
    <definedName name="CGHJCGHJ" localSheetId="10" hidden="1">{"CAJA_SET96",#N/A,FALSE,"CAJA3";"ING_CORR_SET96",#N/A,FALSE,"CAJA3";"SUNAT_AD_SET96",#N/A,FALSE,"ADUANAS"}</definedName>
    <definedName name="CGHJCGHJ" hidden="1">{"CAJA_SET96",#N/A,FALSE,"CAJA3";"ING_CORR_SET96",#N/A,FALSE,"CAJA3";"SUNAT_AD_SET96",#N/A,FALSE,"ADUANAS"}</definedName>
    <definedName name="Cuadro" localSheetId="10" hidden="1">{"CAJA_SET96",#N/A,FALSE,"CAJA3";"ING_CORR_SET96",#N/A,FALSE,"CAJA3";"SUNAT_AD_SET96",#N/A,FALSE,"ADUANAS"}</definedName>
    <definedName name="Cuadro" hidden="1">{"CAJA_SET96",#N/A,FALSE,"CAJA3";"ING_CORR_SET96",#N/A,FALSE,"CAJA3";"SUNAT_AD_SET96",#N/A,FALSE,"ADUANAS"}</definedName>
    <definedName name="ddsssaa" localSheetId="10" hidden="1">{"CAJA_SET96",#N/A,FALSE,"CAJA3";"ING_CORR_SET96",#N/A,FALSE,"CAJA3";"SUNAT_AD_SET96",#N/A,FALSE,"ADUANAS"}</definedName>
    <definedName name="ddsssaa" hidden="1">{"CAJA_SET96",#N/A,FALSE,"CAJA3";"ING_CORR_SET96",#N/A,FALSE,"CAJA3";"SUNAT_AD_SET96",#N/A,FALSE,"ADUANAS"}</definedName>
    <definedName name="derffggf" localSheetId="10" hidden="1">{"SUNAT_AD_AGO96",#N/A,FALSE,"ADUANAS";"CAJA_AGO96",#N/A,FALSE,"CAJA3";"ING_CORR_AGO96",#N/A,FALSE,"CAJA3"}</definedName>
    <definedName name="derffggf" hidden="1">{"SUNAT_AD_AGO96",#N/A,FALSE,"ADUANAS";"CAJA_AGO96",#N/A,FALSE,"CAJA3";"ING_CORR_AGO96",#N/A,FALSE,"CAJA3"}</definedName>
    <definedName name="dewss" localSheetId="10" hidden="1">{"CAJA_SET96",#N/A,FALSE,"CAJA3";"ING_CORR_SET96",#N/A,FALSE,"CAJA3";"SUNAT_AD_SET96",#N/A,FALSE,"ADUANAS"}</definedName>
    <definedName name="dewss" hidden="1">{"CAJA_SET96",#N/A,FALSE,"CAJA3";"ING_CORR_SET96",#N/A,FALSE,"CAJA3";"SUNAT_AD_SET96",#N/A,FALSE,"ADUANAS"}</definedName>
    <definedName name="dewwwwwww" localSheetId="10" hidden="1">{"CAJA_SET96",#N/A,FALSE,"CAJA3";"ING_CORR_SET96",#N/A,FALSE,"CAJA3";"SUNAT_AD_SET96",#N/A,FALSE,"ADUANAS"}</definedName>
    <definedName name="dewwwwwww" hidden="1">{"CAJA_SET96",#N/A,FALSE,"CAJA3";"ING_CORR_SET96",#N/A,FALSE,"CAJA3";"SUNAT_AD_SET96",#N/A,FALSE,"ADUANAS"}</definedName>
    <definedName name="dfgdhfgujykuyolilkjlkl" localSheetId="10" hidden="1">{"CAJA_SET96",#N/A,FALSE,"CAJA3";"ING_CORR_SET96",#N/A,FALSE,"CAJA3";"SUNAT_AD_SET96",#N/A,FALSE,"ADUANAS"}</definedName>
    <definedName name="dfgdhfgujykuyolilkjlkl" hidden="1">{"CAJA_SET96",#N/A,FALSE,"CAJA3";"ING_CORR_SET96",#N/A,FALSE,"CAJA3";"SUNAT_AD_SET96",#N/A,FALSE,"ADUANAS"}</definedName>
    <definedName name="edswqa" localSheetId="10" hidden="1">{"CAJA_SET96",#N/A,FALSE,"CAJA3";"ING_CORR_SET96",#N/A,FALSE,"CAJA3";"SUNAT_AD_SET96",#N/A,FALSE,"ADUANAS"}</definedName>
    <definedName name="edswqa" hidden="1">{"CAJA_SET96",#N/A,FALSE,"CAJA3";"ING_CORR_SET96",#N/A,FALSE,"CAJA3";"SUNAT_AD_SET96",#N/A,FALSE,"ADUANAS"}</definedName>
    <definedName name="f" localSheetId="10" hidden="1">{"SUNAT_AD_AGO96",#N/A,FALSE,"ADUANAS";"CAJA_AGO96",#N/A,FALSE,"CAJA3";"ING_CORR_AGO96",#N/A,FALSE,"CAJA3"}</definedName>
    <definedName name="f" hidden="1">{"SUNAT_AD_AGO96",#N/A,FALSE,"ADUANAS";"CAJA_AGO96",#N/A,FALSE,"CAJA3";"ING_CORR_AGO96",#N/A,FALSE,"CAJA3"}</definedName>
    <definedName name="fdgfhzg" localSheetId="10" hidden="1">{"CAJA_SET96",#N/A,FALSE,"CAJA3";"ING_CORR_SET96",#N/A,FALSE,"CAJA3";"SUNAT_AD_SET96",#N/A,FALSE,"ADUANAS"}</definedName>
    <definedName name="fdgfhzg" hidden="1">{"CAJA_SET96",#N/A,FALSE,"CAJA3";"ING_CORR_SET96",#N/A,FALSE,"CAJA3";"SUNAT_AD_SET96",#N/A,FALSE,"ADUANAS"}</definedName>
    <definedName name="fdsfhjkklljkhhg" localSheetId="10" hidden="1">{"SUNAT_AD_AGO96",#N/A,FALSE,"ADUANAS";"CAJA_AGO96",#N/A,FALSE,"CAJA3";"ING_CORR_AGO96",#N/A,FALSE,"CAJA3"}</definedName>
    <definedName name="fdsfhjkklljkhhg" hidden="1">{"SUNAT_AD_AGO96",#N/A,FALSE,"ADUANAS";"CAJA_AGO96",#N/A,FALSE,"CAJA3";"ING_CORR_AGO96",#N/A,FALSE,"CAJA3"}</definedName>
    <definedName name="FFF" localSheetId="10" hidden="1">{"CAJA_SET96",#N/A,FALSE,"CAJA3";"ING_CORR_SET96",#N/A,FALSE,"CAJA3";"SUNAT_AD_SET96",#N/A,FALSE,"ADUANAS"}</definedName>
    <definedName name="FFF" hidden="1">{"CAJA_SET96",#N/A,FALSE,"CAJA3";"ING_CORR_SET96",#N/A,FALSE,"CAJA3";"SUNAT_AD_SET96",#N/A,FALSE,"ADUANAS"}</definedName>
    <definedName name="fgsfefwe4" localSheetId="10" hidden="1">{"CAJA_SET96",#N/A,FALSE,"CAJA3";"ING_CORR_SET96",#N/A,FALSE,"CAJA3";"SUNAT_AD_SET96",#N/A,FALSE,"ADUANAS"}</definedName>
    <definedName name="fgsfefwe4" hidden="1">{"CAJA_SET96",#N/A,FALSE,"CAJA3";"ING_CORR_SET96",#N/A,FALSE,"CAJA3";"SUNAT_AD_SET96",#N/A,FALSE,"ADUANAS"}</definedName>
    <definedName name="frdd" localSheetId="10" hidden="1">{"CAJA_SET96",#N/A,FALSE,"CAJA3";"ING_CORR_SET96",#N/A,FALSE,"CAJA3";"SUNAT_AD_SET96",#N/A,FALSE,"ADUANAS"}</definedName>
    <definedName name="frdd" hidden="1">{"CAJA_SET96",#N/A,FALSE,"CAJA3";"ING_CORR_SET96",#N/A,FALSE,"CAJA3";"SUNAT_AD_SET96",#N/A,FALSE,"ADUANAS"}</definedName>
    <definedName name="fresne" localSheetId="10" hidden="1">{"CAJA_SET96",#N/A,FALSE,"CAJA3";"ING_CORR_SET96",#N/A,FALSE,"CAJA3";"SUNAT_AD_SET96",#N/A,FALSE,"ADUANAS"}</definedName>
    <definedName name="fresne" hidden="1">{"CAJA_SET96",#N/A,FALSE,"CAJA3";"ING_CORR_SET96",#N/A,FALSE,"CAJA3";"SUNAT_AD_SET96",#N/A,FALSE,"ADUANAS"}</definedName>
    <definedName name="frewaq" localSheetId="10" hidden="1">{"SUNAT_AD_AGO96",#N/A,FALSE,"ADUANAS";"CAJA_AGO96",#N/A,FALSE,"CAJA3";"ING_CORR_AGO96",#N/A,FALSE,"CAJA3"}</definedName>
    <definedName name="frewaq" hidden="1">{"SUNAT_AD_AGO96",#N/A,FALSE,"ADUANAS";"CAJA_AGO96",#N/A,FALSE,"CAJA3";"ING_CORR_AGO96",#N/A,FALSE,"CAJA3"}</definedName>
    <definedName name="fsdffd" localSheetId="10" hidden="1">{"CAJA_SET96",#N/A,FALSE,"CAJA3";"ING_CORR_SET96",#N/A,FALSE,"CAJA3";"SUNAT_AD_SET96",#N/A,FALSE,"ADUANAS"}</definedName>
    <definedName name="fsdffd" hidden="1">{"CAJA_SET96",#N/A,FALSE,"CAJA3";"ING_CORR_SET96",#N/A,FALSE,"CAJA3";"SUNAT_AD_SET96",#N/A,FALSE,"ADUANAS"}</definedName>
    <definedName name="GEEDFF" localSheetId="10" hidden="1">{"CAJA_SET96",#N/A,FALSE,"CAJA3";"ING_CORR_SET96",#N/A,FALSE,"CAJA3";"SUNAT_AD_SET96",#N/A,FALSE,"ADUANAS"}</definedName>
    <definedName name="GEEDFF" hidden="1">{"CAJA_SET96",#N/A,FALSE,"CAJA3";"ING_CORR_SET96",#N/A,FALSE,"CAJA3";"SUNAT_AD_SET96",#N/A,FALSE,"ADUANAS"}</definedName>
    <definedName name="GJGJHVJHKVHJKLHJIHKJBIIIII" localSheetId="10" hidden="1">{"CAJA_SET96",#N/A,FALSE,"CAJA3";"ING_CORR_SET96",#N/A,FALSE,"CAJA3";"SUNAT_AD_SET96",#N/A,FALSE,"ADUANAS"}</definedName>
    <definedName name="GJGJHVJHKVHJKLHJIHKJBIIIII" hidden="1">{"CAJA_SET96",#N/A,FALSE,"CAJA3";"ING_CORR_SET96",#N/A,FALSE,"CAJA3";"SUNAT_AD_SET96",#N/A,FALSE,"ADUANAS"}</definedName>
    <definedName name="GTRESW" localSheetId="10" hidden="1">{"SUNAT_AD_AGO96",#N/A,FALSE,"ADUANAS";"CAJA_AGO96",#N/A,FALSE,"CAJA3";"ING_CORR_AGO96",#N/A,FALSE,"CAJA3"}</definedName>
    <definedName name="GTRESW" hidden="1">{"SUNAT_AD_AGO96",#N/A,FALSE,"ADUANAS";"CAJA_AGO96",#N/A,FALSE,"CAJA3";"ING_CORR_AGO96",#N/A,FALSE,"CAJA3"}</definedName>
    <definedName name="gtrrrrrrr" localSheetId="10" hidden="1">{"CAJA_SET96",#N/A,FALSE,"CAJA3";"ING_CORR_SET96",#N/A,FALSE,"CAJA3";"SUNAT_AD_SET96",#N/A,FALSE,"ADUANAS"}</definedName>
    <definedName name="gtrrrrrrr" hidden="1">{"CAJA_SET96",#N/A,FALSE,"CAJA3";"ING_CORR_SET96",#N/A,FALSE,"CAJA3";"SUNAT_AD_SET96",#N/A,FALSE,"ADUANAS"}</definedName>
    <definedName name="HHH" localSheetId="10" hidden="1">{"SUNAT_AD_AGO96",#N/A,FALSE,"ADUANAS";"CAJA_AGO96",#N/A,FALSE,"CAJA3";"ING_CORR_AGO96",#N/A,FALSE,"CAJA3"}</definedName>
    <definedName name="HHH" hidden="1">{"SUNAT_AD_AGO96",#N/A,FALSE,"ADUANAS";"CAJA_AGO96",#N/A,FALSE,"CAJA3";"ING_CORR_AGO96",#N/A,FALSE,"CAJA3"}</definedName>
    <definedName name="hjk" localSheetId="10" hidden="1">#REF!</definedName>
    <definedName name="hjk" hidden="1">#REF!</definedName>
    <definedName name="HTML_CodePage" hidden="1">1252</definedName>
    <definedName name="HTML_Control" localSheetId="10" hidden="1">{"'CUODE'!$B$11:$O$98"}</definedName>
    <definedName name="HTML_Control" hidden="1">{"'CUODE'!$B$11:$O$98"}</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FALSE</definedName>
    <definedName name="HTML_OBDlg3" hidden="1">TRUE</definedName>
    <definedName name="HTML_OBDlg4" hidden="1">TRUE</definedName>
    <definedName name="HTML_OS" hidden="1">0</definedName>
    <definedName name="HTML_PathFile" hidden="1">"G:\PRODES\WWW\WEB1\ADUANAS\INFORMAE\mescuo.htm"</definedName>
    <definedName name="HTML_PathTemplate" hidden="1">"G:\PRODES\WWW\WEB1\MESCUO.HTM"</definedName>
    <definedName name="HTML_Title" hidden="1">""</definedName>
    <definedName name="HTML1_1" hidden="1">"[CUODE.XLS]CUODE!$B$8:$K$98"</definedName>
    <definedName name="HTML1_11" hidden="1">1</definedName>
    <definedName name="HTML1_12" hidden="1">"G:\WORKSE\LUCY\WEB1\FUENTE\Cuoset.htm"</definedName>
    <definedName name="HTML1_2" hidden="1">-4146</definedName>
    <definedName name="HTML1_3" hidden="1">"G:\WORKSE\LUCY\WEB1\cuoago.htm"</definedName>
    <definedName name="HTML2_1" hidden="1">"[CUODE.XLS]CUODE!$B$9:$K$100"</definedName>
    <definedName name="HTML2_11" hidden="1">1</definedName>
    <definedName name="HTML2_12" hidden="1">"G:\PRODES\WWW\WEB1\FUENTE\Cuoset.htm"</definedName>
    <definedName name="HTML2_2" hidden="1">-4146</definedName>
    <definedName name="HTML2_3" hidden="1">"G:\PRODES\WWW\WEB1\CUOAGO.HTM"</definedName>
    <definedName name="HTML3_1" hidden="1">"[CUODE.XLS]CUODE!$G$13:$I$99"</definedName>
    <definedName name="HTML3_11" hidden="1">1</definedName>
    <definedName name="HTML3_12" hidden="1">"G:\WORKSE\LUCY\WEB\MyHTML.htm"</definedName>
    <definedName name="HTML3_2" hidden="1">-4146</definedName>
    <definedName name="HTML3_3" hidden="1">"G:\WORKSE\LUCY\WEB1\CUOAGO.HTM"</definedName>
    <definedName name="HTML4_1" hidden="1">"[CUODE.XLS]CUODE!$B$10:$K$100"</definedName>
    <definedName name="HTML4_11" hidden="1">1</definedName>
    <definedName name="HTML4_12" hidden="1">"G:\PRODES\WWW\WEB1\FUENTE\Cuoset.htm"</definedName>
    <definedName name="HTML4_2" hidden="1">-4146</definedName>
    <definedName name="HTML4_3" hidden="1">"G:\PRODES\WWW\WEB1\CUOAGO.HTM"</definedName>
    <definedName name="HTML5_1" hidden="1">"[CUODE.XLS]CUODE!$B$10:$I$100"</definedName>
    <definedName name="HTML5_11" hidden="1">1</definedName>
    <definedName name="HTML5_12" hidden="1">"G:\PRODES\WWW\WEB1\FUENTE\Cuoset.htm"</definedName>
    <definedName name="HTML5_2" hidden="1">-4146</definedName>
    <definedName name="HTML5_3" hidden="1">"G:\PRODES\WWW\WEB1\CUOAGO.HTM"</definedName>
    <definedName name="HTML6_1" hidden="1">"[CUODE.XLS]CUODE!$B$10:$H$100"</definedName>
    <definedName name="HTML6_11" hidden="1">1</definedName>
    <definedName name="HTML6_12" hidden="1">"G:\PRODES\WWW\WEB1\FUENTE\JULIO\Cuoset.htm"</definedName>
    <definedName name="HTML6_2" hidden="1">-4146</definedName>
    <definedName name="HTML6_3" hidden="1">"G:\PRODES\WWW\WEB1\CUOAGO.HTM"</definedName>
    <definedName name="HTML7_1" hidden="1">"[MESCUO.XLS]CUODE!$B$11:$M$100"</definedName>
    <definedName name="HTML7_11" hidden="1">1</definedName>
    <definedName name="HTML7_12" hidden="1">"G:\PRODES\WWW\WEB1\FUENTE\JULIO\MESCUO.htm"</definedName>
    <definedName name="HTML7_2" hidden="1">-4146</definedName>
    <definedName name="HTML7_3" hidden="1">"G:\PRODES\WWW\WEB1\MESCUO.HTM"</definedName>
    <definedName name="HTML8_1" hidden="1">"[MESCUO.XLS]CUODE!$B$11:$K$99"</definedName>
    <definedName name="HTML8_11" hidden="1">1</definedName>
    <definedName name="HTML8_12" hidden="1">"G:\PRODES\WWW\WEB1\FUENTE\AGO\MESCUO.htm"</definedName>
    <definedName name="HTML8_2" hidden="1">-4146</definedName>
    <definedName name="HTML8_3" hidden="1">"G:\PRODES\WWW\WEB1\MESCUO.HTM"</definedName>
    <definedName name="HTML9_1" hidden="1">"[MESCUO.XLS]CUODE!$B$11:$J$99"</definedName>
    <definedName name="HTML9_11" hidden="1">1</definedName>
    <definedName name="HTML9_12" hidden="1">"G:\PRODES\WWW\WEB1\FUENTE\JULIO\Mescuo.htm"</definedName>
    <definedName name="HTML9_2" hidden="1">-4146</definedName>
    <definedName name="HTML9_3" hidden="1">"G:\PRODES\WWW\WEB1\MESCUO.HTM"</definedName>
    <definedName name="HTMLCount" hidden="1">9</definedName>
    <definedName name="htrfb" localSheetId="10" hidden="1">{"CAJA_SET96",#N/A,FALSE,"CAJA3";"ING_CORR_SET96",#N/A,FALSE,"CAJA3";"SUNAT_AD_SET96",#N/A,FALSE,"ADUANAS"}</definedName>
    <definedName name="htrfb" hidden="1">{"CAJA_SET96",#N/A,FALSE,"CAJA3";"ING_CORR_SET96",#N/A,FALSE,"CAJA3";"SUNAT_AD_SET96",#N/A,FALSE,"ADUANAS"}</definedName>
    <definedName name="hyui" localSheetId="10" hidden="1">{"SUNAT_AD_AGO96",#N/A,FALSE,"ADUANAS";"CAJA_AGO96",#N/A,FALSE,"CAJA3";"ING_CORR_AGO96",#N/A,FALSE,"CAJA3"}</definedName>
    <definedName name="hyui" hidden="1">{"SUNAT_AD_AGO96",#N/A,FALSE,"ADUANAS";"CAJA_AGO96",#N/A,FALSE,"CAJA3";"ING_CORR_AGO96",#N/A,FALSE,"CAJA3"}</definedName>
    <definedName name="jhgttfd" localSheetId="10" hidden="1">{"CAJA_SET96",#N/A,FALSE,"CAJA3";"ING_CORR_SET96",#N/A,FALSE,"CAJA3";"SUNAT_AD_SET96",#N/A,FALSE,"ADUANAS"}</definedName>
    <definedName name="jhgttfd" hidden="1">{"CAJA_SET96",#N/A,FALSE,"CAJA3";"ING_CORR_SET96",#N/A,FALSE,"CAJA3";"SUNAT_AD_SET96",#N/A,FALSE,"ADUANAS"}</definedName>
    <definedName name="jiuig" localSheetId="10" hidden="1">{"CAJA_SET96",#N/A,FALSE,"CAJA3";"ING_CORR_SET96",#N/A,FALSE,"CAJA3";"SUNAT_AD_SET96",#N/A,FALSE,"ADUANAS"}</definedName>
    <definedName name="jiuig" hidden="1">{"CAJA_SET96",#N/A,FALSE,"CAJA3";"ING_CORR_SET96",#N/A,FALSE,"CAJA3";"SUNAT_AD_SET96",#N/A,FALSE,"ADUANAS"}</definedName>
    <definedName name="jjjjjjjjjjjjjjjjjjjjjjjjjjjjjjjjjjjjjjjjjjjjjjjjjjjjjjjj" localSheetId="10" hidden="1">{"CAJA_SET96",#N/A,FALSE,"CAJA3";"ING_CORR_SET96",#N/A,FALSE,"CAJA3";"SUNAT_AD_SET96",#N/A,FALSE,"ADUANAS"}</definedName>
    <definedName name="jjjjjjjjjjjjjjjjjjjjjjjjjjjjjjjjjjjjjjjjjjjjjjjjjjjjjjjj" hidden="1">{"CAJA_SET96",#N/A,FALSE,"CAJA3";"ING_CORR_SET96",#N/A,FALSE,"CAJA3";"SUNAT_AD_SET96",#N/A,FALSE,"ADUANAS"}</definedName>
    <definedName name="juyfres" localSheetId="10" hidden="1">{"SUNAT_AD_AGO96",#N/A,FALSE,"ADUANAS";"CAJA_AGO96",#N/A,FALSE,"CAJA3";"ING_CORR_AGO96",#N/A,FALSE,"CAJA3"}</definedName>
    <definedName name="juyfres" hidden="1">{"SUNAT_AD_AGO96",#N/A,FALSE,"ADUANAS";"CAJA_AGO96",#N/A,FALSE,"CAJA3";"ING_CORR_AGO96",#N/A,FALSE,"CAJA3"}</definedName>
    <definedName name="KSJSYYEHNFJDKD5822" localSheetId="10" hidden="1">{"SUNAT_AD_AGO96",#N/A,FALSE,"ADUANAS";"CAJA_AGO96",#N/A,FALSE,"CAJA3";"ING_CORR_AGO96",#N/A,FALSE,"CAJA3"}</definedName>
    <definedName name="KSJSYYEHNFJDKD5822" hidden="1">{"SUNAT_AD_AGO96",#N/A,FALSE,"ADUANAS";"CAJA_AGO96",#N/A,FALSE,"CAJA3";"ING_CORR_AGO96",#N/A,FALSE,"CAJA3"}</definedName>
    <definedName name="m" localSheetId="10" hidden="1">{"CAJA_SET96",#N/A,FALSE,"CAJA3";"ING_CORR_SET96",#N/A,FALSE,"CAJA3";"SUNAT_AD_SET96",#N/A,FALSE,"ADUANAS"}</definedName>
    <definedName name="m" hidden="1">{"CAJA_SET96",#N/A,FALSE,"CAJA3";"ING_CORR_SET96",#N/A,FALSE,"CAJA3";"SUNAT_AD_SET96",#N/A,FALSE,"ADUANAS"}</definedName>
    <definedName name="NADA" localSheetId="10" hidden="1">{"CAJA_SET96",#N/A,FALSE,"CAJA3";"ING_CORR_SET96",#N/A,FALSE,"CAJA3";"SUNAT_AD_SET96",#N/A,FALSE,"ADUANAS"}</definedName>
    <definedName name="NADA" hidden="1">{"CAJA_SET96",#N/A,FALSE,"CAJA3";"ING_CORR_SET96",#N/A,FALSE,"CAJA3";"SUNAT_AD_SET96",#N/A,FALSE,"ADUANAS"}</definedName>
    <definedName name="pbi" localSheetId="10" hidden="1">{"CAJA_SET96",#N/A,FALSE,"CAJA3";"ING_CORR_SET96",#N/A,FALSE,"CAJA3";"SUNAT_AD_SET96",#N/A,FALSE,"ADUANAS"}</definedName>
    <definedName name="pbi" hidden="1">{"CAJA_SET96",#N/A,FALSE,"CAJA3";"ING_CORR_SET96",#N/A,FALSE,"CAJA3";"SUNAT_AD_SET96",#N/A,FALSE,"ADUANAS"}</definedName>
    <definedName name="POIU" localSheetId="10" hidden="1">{"CAJA_SET96",#N/A,FALSE,"CAJA3";"ING_CORR_SET96",#N/A,FALSE,"CAJA3";"SUNAT_AD_SET96",#N/A,FALSE,"ADUANAS"}</definedName>
    <definedName name="POIU" hidden="1">{"CAJA_SET96",#N/A,FALSE,"CAJA3";"ING_CORR_SET96",#N/A,FALSE,"CAJA3";"SUNAT_AD_SET96",#N/A,FALSE,"ADUANAS"}</definedName>
    <definedName name="q" localSheetId="10" hidden="1">{"CAJA_SET96",#N/A,FALSE,"CAJA3";"ING_CORR_SET96",#N/A,FALSE,"CAJA3";"SUNAT_AD_SET96",#N/A,FALSE,"ADUANAS"}</definedName>
    <definedName name="q" hidden="1">{"CAJA_SET96",#N/A,FALSE,"CAJA3";"ING_CORR_SET96",#N/A,FALSE,"CAJA3";"SUNAT_AD_SET96",#N/A,FALSE,"ADUANAS"}</definedName>
    <definedName name="qwq" localSheetId="10" hidden="1">{"CAJA_SET96",#N/A,FALSE,"CAJA3";"ING_CORR_SET96",#N/A,FALSE,"CAJA3";"SUNAT_AD_SET96",#N/A,FALSE,"ADUANAS"}</definedName>
    <definedName name="qwq" hidden="1">{"CAJA_SET96",#N/A,FALSE,"CAJA3";"ING_CORR_SET96",#N/A,FALSE,"CAJA3";"SUNAT_AD_SET96",#N/A,FALSE,"ADUANAS"}</definedName>
    <definedName name="safdxhftjyjhg" localSheetId="10" hidden="1">{"CAJA_SET96",#N/A,FALSE,"CAJA3";"ING_CORR_SET96",#N/A,FALSE,"CAJA3";"SUNAT_AD_SET96",#N/A,FALSE,"ADUANAS"}</definedName>
    <definedName name="safdxhftjyjhg" hidden="1">{"CAJA_SET96",#N/A,FALSE,"CAJA3";"ING_CORR_SET96",#N/A,FALSE,"CAJA3";"SUNAT_AD_SET96",#N/A,FALSE,"ADUANAS"}</definedName>
    <definedName name="SAGDGZRE" localSheetId="10" hidden="1">{"CAJA_SET96",#N/A,FALSE,"CAJA3";"ING_CORR_SET96",#N/A,FALSE,"CAJA3";"SUNAT_AD_SET96",#N/A,FALSE,"ADUANAS"}</definedName>
    <definedName name="SAGDGZRE" hidden="1">{"CAJA_SET96",#N/A,FALSE,"CAJA3";"ING_CORR_SET96",#N/A,FALSE,"CAJA3";"SUNAT_AD_SET96",#N/A,FALSE,"ADUANAS"}</definedName>
    <definedName name="sajfhsidjgdgzsoñerkohtfg" localSheetId="10" hidden="1">{"CAJA_SET96",#N/A,FALSE,"CAJA3";"ING_CORR_SET96",#N/A,FALSE,"CAJA3";"SUNAT_AD_SET96",#N/A,FALSE,"ADUANAS"}</definedName>
    <definedName name="sajfhsidjgdgzsoñerkohtfg" hidden="1">{"CAJA_SET96",#N/A,FALSE,"CAJA3";"ING_CORR_SET96",#N/A,FALSE,"CAJA3";"SUNAT_AD_SET96",#N/A,FALSE,"ADUANAS"}</definedName>
    <definedName name="SFRWIOEONDTXRSWWA" localSheetId="10" hidden="1">{"CAJA_SET96",#N/A,FALSE,"CAJA3";"ING_CORR_SET96",#N/A,FALSE,"CAJA3";"SUNAT_AD_SET96",#N/A,FALSE,"ADUANAS"}</definedName>
    <definedName name="SFRWIOEONDTXRSWWA" hidden="1">{"CAJA_SET96",#N/A,FALSE,"CAJA3";"ING_CORR_SET96",#N/A,FALSE,"CAJA3";"SUNAT_AD_SET96",#N/A,FALSE,"ADUANAS"}</definedName>
    <definedName name="sgffhg" localSheetId="10" hidden="1">{"CAJA_SET96",#N/A,FALSE,"CAJA3";"ING_CORR_SET96",#N/A,FALSE,"CAJA3";"SUNAT_AD_SET96",#N/A,FALSE,"ADUANAS"}</definedName>
    <definedName name="sgffhg" hidden="1">{"CAJA_SET96",#N/A,FALSE,"CAJA3";"ING_CORR_SET96",#N/A,FALSE,"CAJA3";"SUNAT_AD_SET96",#N/A,FALSE,"ADUANAS"}</definedName>
    <definedName name="ssdd" localSheetId="10" hidden="1">{"CAJA_SET96",#N/A,FALSE,"CAJA3";"ING_CORR_SET96",#N/A,FALSE,"CAJA3";"SUNAT_AD_SET96",#N/A,FALSE,"ADUANAS"}</definedName>
    <definedName name="ssdd" hidden="1">{"CAJA_SET96",#N/A,FALSE,"CAJA3";"ING_CORR_SET96",#N/A,FALSE,"CAJA3";"SUNAT_AD_SET96",#N/A,FALSE,"ADUANAS"}</definedName>
    <definedName name="swqghykii" localSheetId="10" hidden="1">{"SUNAT_AD_AGO96",#N/A,FALSE,"ADUANAS";"CAJA_AGO96",#N/A,FALSE,"CAJA3";"ING_CORR_AGO96",#N/A,FALSE,"CAJA3"}</definedName>
    <definedName name="swqghykii" hidden="1">{"SUNAT_AD_AGO96",#N/A,FALSE,"ADUANAS";"CAJA_AGO96",#N/A,FALSE,"CAJA3";"ING_CORR_AGO96",#N/A,FALSE,"CAJA3"}</definedName>
    <definedName name="szdfghutrff" localSheetId="10" hidden="1">{"CAJA_SET96",#N/A,FALSE,"CAJA3";"ING_CORR_SET96",#N/A,FALSE,"CAJA3";"SUNAT_AD_SET96",#N/A,FALSE,"ADUANAS"}</definedName>
    <definedName name="szdfghutrff" hidden="1">{"CAJA_SET96",#N/A,FALSE,"CAJA3";"ING_CORR_SET96",#N/A,FALSE,"CAJA3";"SUNAT_AD_SET96",#N/A,FALSE,"ADUANAS"}</definedName>
    <definedName name="TTT" localSheetId="10" hidden="1">{"CAJA_SET96",#N/A,FALSE,"CAJA3";"ING_CORR_SET96",#N/A,FALSE,"CAJA3";"SUNAT_AD_SET96",#N/A,FALSE,"ADUANAS"}</definedName>
    <definedName name="TTT" hidden="1">{"CAJA_SET96",#N/A,FALSE,"CAJA3";"ING_CORR_SET96",#N/A,FALSE,"CAJA3";"SUNAT_AD_SET96",#N/A,FALSE,"ADUANAS"}</definedName>
    <definedName name="vddtytjji" localSheetId="10" hidden="1">{"CAJA_SET96",#N/A,FALSE,"CAJA3";"ING_CORR_SET96",#N/A,FALSE,"CAJA3";"SUNAT_AD_SET96",#N/A,FALSE,"ADUANAS"}</definedName>
    <definedName name="vddtytjji" hidden="1">{"CAJA_SET96",#N/A,FALSE,"CAJA3";"ING_CORR_SET96",#N/A,FALSE,"CAJA3";"SUNAT_AD_SET96",#N/A,FALSE,"ADUANAS"}</definedName>
    <definedName name="wrn.CAJA_AGO96." localSheetId="10" hidden="1">{"SUNAT_AD_AGO96",#N/A,FALSE,"ADUANAS";"CAJA_AGO96",#N/A,FALSE,"CAJA3";"ING_CORR_AGO96",#N/A,FALSE,"CAJA3"}</definedName>
    <definedName name="wrn.CAJA_AGO96." hidden="1">{"SUNAT_AD_AGO96",#N/A,FALSE,"ADUANAS";"CAJA_AGO96",#N/A,FALSE,"CAJA3";"ING_CORR_AGO96",#N/A,FALSE,"CAJA3"}</definedName>
    <definedName name="wrn.CAJA_SET96." localSheetId="10" hidden="1">{"CAJA_SET96",#N/A,FALSE,"CAJA3";"ING_CORR_SET96",#N/A,FALSE,"CAJA3";"SUNAT_AD_SET96",#N/A,FALSE,"ADUANAS"}</definedName>
    <definedName name="wrn.CAJA_SET96." hidden="1">{"CAJA_SET96",#N/A,FALSE,"CAJA3";"ING_CORR_SET96",#N/A,FALSE,"CAJA3";"SUNAT_AD_SET96",#N/A,FALSE,"ADUANAS"}</definedName>
    <definedName name="WTESD" localSheetId="10" hidden="1">{"CAJA_SET96",#N/A,FALSE,"CAJA3";"ING_CORR_SET96",#N/A,FALSE,"CAJA3";"SUNAT_AD_SET96",#N/A,FALSE,"ADUANAS"}</definedName>
    <definedName name="WTESD" hidden="1">{"CAJA_SET96",#N/A,FALSE,"CAJA3";"ING_CORR_SET96",#N/A,FALSE,"CAJA3";"SUNAT_AD_SET96",#N/A,FALSE,"ADUANAS"}</definedName>
    <definedName name="YTJYTR" localSheetId="10" hidden="1">{"CAJA_SET96",#N/A,FALSE,"CAJA3";"ING_CORR_SET96",#N/A,FALSE,"CAJA3";"SUNAT_AD_SET96",#N/A,FALSE,"ADUANAS"}</definedName>
    <definedName name="YTJYTR" hidden="1">{"CAJA_SET96",#N/A,FALSE,"CAJA3";"ING_CORR_SET96",#N/A,FALSE,"CAJA3";"SUNAT_AD_SET96",#N/A,FALSE,"ADUANAS"}</definedName>
    <definedName name="yu" localSheetId="10" hidden="1">#REF!</definedName>
    <definedName name="yu" hidden="1">#REF!</definedName>
    <definedName name="zxs" localSheetId="10" hidden="1">{"CAJA_SET96",#N/A,FALSE,"CAJA3";"ING_CORR_SET96",#N/A,FALSE,"CAJA3";"SUNAT_AD_SET96",#N/A,FALSE,"ADUANAS"}</definedName>
    <definedName name="zxs" hidden="1">{"CAJA_SET96",#N/A,FALSE,"CAJA3";"ING_CORR_SET96",#N/A,FALSE,"CAJA3";"SUNAT_AD_SET96",#N/A,FALSE,"ADUANAS"}</definedName>
  </definedNames>
  <calcPr calcId="145621"/>
</workbook>
</file>

<file path=xl/calcChain.xml><?xml version="1.0" encoding="utf-8"?>
<calcChain xmlns="http://schemas.openxmlformats.org/spreadsheetml/2006/main">
  <c r="B19" i="21" l="1"/>
  <c r="B2" i="21"/>
  <c r="B21" i="17"/>
  <c r="B2" i="17"/>
  <c r="B27" i="22"/>
  <c r="B2" i="22"/>
  <c r="B18" i="16" l="1"/>
  <c r="B2" i="16"/>
  <c r="B18" i="20"/>
  <c r="B2" i="20"/>
  <c r="B40" i="9"/>
  <c r="B2" i="9"/>
  <c r="B26" i="11"/>
  <c r="B2" i="11"/>
  <c r="B25" i="4"/>
  <c r="B2" i="4"/>
  <c r="B24" i="6"/>
  <c r="B2" i="6"/>
  <c r="B23" i="7"/>
  <c r="B22" i="7"/>
  <c r="B2" i="7"/>
  <c r="C25" i="16" l="1"/>
  <c r="C24" i="16" s="1"/>
  <c r="C23" i="16" s="1"/>
  <c r="C22" i="16" s="1"/>
  <c r="C27" i="16"/>
  <c r="C29" i="16"/>
  <c r="C30" i="16"/>
  <c r="U30" i="7" l="1"/>
  <c r="U31" i="7"/>
  <c r="U32" i="7"/>
  <c r="U33" i="7"/>
  <c r="U34" i="7"/>
  <c r="U35" i="7"/>
  <c r="U36" i="7"/>
  <c r="U37" i="7"/>
  <c r="U38" i="7"/>
  <c r="U39" i="7"/>
  <c r="U40" i="7"/>
  <c r="U41" i="7"/>
  <c r="U42" i="7"/>
  <c r="U43" i="7"/>
  <c r="U44" i="7"/>
  <c r="U45" i="7"/>
  <c r="U46" i="7"/>
  <c r="U47" i="7"/>
  <c r="U48" i="7"/>
  <c r="U49" i="7"/>
  <c r="U29" i="7"/>
  <c r="E24" i="20"/>
  <c r="E25" i="20"/>
  <c r="E26" i="20"/>
  <c r="E27" i="20"/>
  <c r="E28" i="20"/>
  <c r="E29" i="20"/>
  <c r="E30" i="20"/>
  <c r="E31" i="20"/>
  <c r="E32" i="20"/>
  <c r="E33" i="20"/>
  <c r="E34" i="20"/>
  <c r="E35" i="20"/>
  <c r="E36" i="20"/>
  <c r="E37" i="20"/>
  <c r="E38" i="20"/>
  <c r="E39" i="20"/>
  <c r="E40" i="20"/>
  <c r="E41" i="20"/>
  <c r="E42" i="20"/>
  <c r="E43" i="20"/>
  <c r="E44" i="20"/>
  <c r="E45" i="20"/>
  <c r="F45" i="20"/>
  <c r="E46" i="20"/>
  <c r="E47" i="20"/>
  <c r="E48" i="20"/>
  <c r="E49" i="20"/>
  <c r="E50" i="20"/>
  <c r="E51" i="20"/>
  <c r="F51" i="20"/>
  <c r="D52" i="20"/>
  <c r="D53" i="20"/>
  <c r="D54" i="20"/>
  <c r="D55" i="20"/>
  <c r="D56" i="20" s="1"/>
  <c r="D57" i="20" s="1"/>
  <c r="D58" i="20" s="1"/>
  <c r="D59" i="20" s="1"/>
  <c r="D60" i="20" s="1"/>
  <c r="D61" i="20" s="1"/>
  <c r="D62" i="20" s="1"/>
  <c r="D63" i="20" s="1"/>
  <c r="D64" i="20" s="1"/>
  <c r="D65" i="20" s="1"/>
  <c r="D66" i="20" s="1"/>
  <c r="D67" i="20" s="1"/>
  <c r="D68" i="20" s="1"/>
  <c r="D69" i="20" s="1"/>
  <c r="D70" i="20" s="1"/>
  <c r="D71" i="20" s="1"/>
  <c r="D72" i="20" s="1"/>
  <c r="D73" i="20" s="1"/>
  <c r="D74" i="20" s="1"/>
  <c r="D75" i="20" s="1"/>
  <c r="D76" i="20" s="1"/>
  <c r="D77" i="20" s="1"/>
  <c r="D78" i="20" s="1"/>
  <c r="D79" i="20" s="1"/>
  <c r="D80" i="20" s="1"/>
  <c r="D81" i="20" s="1"/>
  <c r="D82" i="20" s="1"/>
  <c r="D83" i="20" s="1"/>
  <c r="D84" i="20" s="1"/>
  <c r="D85" i="20" s="1"/>
  <c r="D86" i="20" s="1"/>
  <c r="D87" i="20" s="1"/>
  <c r="D88" i="20" s="1"/>
  <c r="C31" i="4" l="1"/>
  <c r="D31" i="4"/>
  <c r="E31" i="4"/>
  <c r="F31" i="4"/>
  <c r="G31" i="4"/>
  <c r="H31" i="4"/>
  <c r="AB29" i="7"/>
  <c r="AB30" i="7"/>
  <c r="AB31" i="7"/>
  <c r="AB32" i="7"/>
  <c r="AB33" i="7"/>
  <c r="AB34" i="7"/>
  <c r="AB35" i="7"/>
  <c r="AB36" i="7"/>
  <c r="AB37" i="7"/>
  <c r="AB38" i="7"/>
  <c r="AB39" i="7"/>
  <c r="AB40" i="7"/>
  <c r="AB41" i="7"/>
  <c r="AB42" i="7"/>
  <c r="AB43" i="7"/>
  <c r="AB44" i="7"/>
  <c r="AB45" i="7"/>
  <c r="AB46" i="7"/>
  <c r="AB28" i="7"/>
  <c r="F63" i="17" l="1"/>
  <c r="G63" i="17" s="1"/>
  <c r="F62" i="17"/>
  <c r="G62" i="17" s="1"/>
  <c r="F61" i="17"/>
  <c r="G61" i="17" s="1"/>
  <c r="F60" i="17"/>
  <c r="G60" i="17" s="1"/>
  <c r="F59" i="17"/>
  <c r="G59" i="17" s="1"/>
  <c r="F58" i="17"/>
  <c r="G58" i="17" s="1"/>
  <c r="F57" i="17"/>
  <c r="G57" i="17" s="1"/>
  <c r="F56" i="17"/>
  <c r="G56" i="17" s="1"/>
  <c r="F55" i="17"/>
  <c r="G55" i="17" s="1"/>
  <c r="F54" i="17"/>
  <c r="G54" i="17" s="1"/>
  <c r="D35" i="17"/>
  <c r="D34" i="17"/>
  <c r="D33" i="17"/>
  <c r="D32" i="17"/>
  <c r="D31" i="17"/>
  <c r="D30" i="17"/>
  <c r="D29" i="17"/>
  <c r="D28" i="17"/>
  <c r="D27" i="17"/>
  <c r="D26" i="17"/>
  <c r="D25" i="17"/>
  <c r="H76" i="6" l="1"/>
  <c r="G76" i="6"/>
  <c r="F76" i="6"/>
  <c r="H75" i="6"/>
  <c r="G75" i="6"/>
  <c r="F75" i="6"/>
  <c r="H74" i="6"/>
  <c r="G74" i="6"/>
  <c r="F74" i="6"/>
  <c r="H73" i="6"/>
  <c r="G73" i="6"/>
  <c r="F73" i="6"/>
  <c r="H72" i="6"/>
  <c r="G72" i="6"/>
  <c r="F72" i="6"/>
  <c r="H71" i="6"/>
  <c r="G71" i="6"/>
  <c r="F71" i="6"/>
  <c r="H70" i="6"/>
  <c r="G70" i="6"/>
  <c r="F70" i="6"/>
  <c r="H69" i="6"/>
  <c r="G69" i="6"/>
  <c r="F69" i="6"/>
  <c r="H68" i="6"/>
  <c r="G68" i="6"/>
  <c r="F68" i="6"/>
  <c r="H67" i="6"/>
  <c r="G67" i="6"/>
  <c r="F67" i="6"/>
  <c r="H66" i="6"/>
  <c r="G66" i="6"/>
  <c r="F66" i="6"/>
  <c r="H65" i="6"/>
  <c r="G65" i="6"/>
  <c r="F65" i="6"/>
  <c r="H64" i="6"/>
  <c r="G64" i="6"/>
  <c r="F64" i="6"/>
  <c r="H63" i="6"/>
  <c r="G63" i="6"/>
  <c r="F63" i="6"/>
  <c r="H62" i="6"/>
  <c r="G62" i="6"/>
  <c r="F62" i="6"/>
  <c r="H61" i="6"/>
  <c r="G61" i="6"/>
  <c r="F61" i="6"/>
  <c r="H60" i="6"/>
  <c r="G60" i="6"/>
  <c r="F60" i="6"/>
  <c r="H59" i="6"/>
  <c r="G59" i="6"/>
  <c r="F59" i="6"/>
  <c r="H58" i="6"/>
  <c r="G58" i="6"/>
  <c r="F58" i="6"/>
  <c r="H57" i="6"/>
  <c r="G57" i="6"/>
  <c r="F57" i="6"/>
  <c r="H56" i="6"/>
  <c r="G56" i="6"/>
  <c r="F56" i="6"/>
  <c r="H55" i="6"/>
  <c r="G55" i="6"/>
  <c r="F55" i="6"/>
  <c r="H54" i="6"/>
  <c r="G54" i="6"/>
  <c r="F54" i="6"/>
  <c r="H53" i="6"/>
  <c r="G53" i="6"/>
  <c r="F53" i="6"/>
  <c r="H52" i="6"/>
  <c r="G52" i="6"/>
  <c r="F52" i="6"/>
  <c r="H51" i="6"/>
  <c r="G51" i="6"/>
  <c r="F51" i="6"/>
  <c r="H50" i="6"/>
  <c r="G50" i="6"/>
  <c r="F50" i="6"/>
  <c r="H49" i="6"/>
  <c r="G49" i="6"/>
  <c r="F49" i="6"/>
  <c r="H48" i="6"/>
  <c r="G48" i="6"/>
  <c r="F48" i="6"/>
  <c r="H47" i="6"/>
  <c r="G47" i="6"/>
  <c r="F47" i="6"/>
  <c r="H46" i="6"/>
  <c r="G46" i="6"/>
  <c r="F46" i="6"/>
  <c r="H45" i="6"/>
  <c r="G45" i="6"/>
  <c r="F45" i="6"/>
  <c r="H44" i="6"/>
  <c r="G44" i="6"/>
  <c r="F44" i="6"/>
  <c r="H43" i="6"/>
  <c r="G43" i="6"/>
  <c r="F43" i="6"/>
  <c r="H42" i="6"/>
  <c r="G42" i="6"/>
  <c r="F42" i="6"/>
  <c r="H41" i="6"/>
  <c r="G41" i="6"/>
  <c r="F41" i="6"/>
  <c r="H40" i="6"/>
  <c r="G40" i="6"/>
  <c r="F40" i="6"/>
  <c r="H39" i="6"/>
  <c r="G39" i="6"/>
  <c r="F39" i="6"/>
  <c r="H38" i="6"/>
  <c r="G38" i="6"/>
  <c r="F38" i="6"/>
  <c r="H37" i="6"/>
  <c r="G37" i="6"/>
  <c r="F37" i="6"/>
  <c r="H36" i="6"/>
  <c r="G36" i="6"/>
  <c r="F36" i="6"/>
  <c r="H35" i="6"/>
  <c r="G35" i="6"/>
  <c r="F35" i="6"/>
  <c r="H34" i="6"/>
  <c r="G34" i="6"/>
  <c r="F34" i="6"/>
  <c r="H33" i="6"/>
  <c r="G33" i="6"/>
  <c r="H32" i="6"/>
  <c r="G32" i="6"/>
</calcChain>
</file>

<file path=xl/sharedStrings.xml><?xml version="1.0" encoding="utf-8"?>
<sst xmlns="http://schemas.openxmlformats.org/spreadsheetml/2006/main" count="191" uniqueCount="164">
  <si>
    <t>Country</t>
  </si>
  <si>
    <t>Estimates Start After</t>
  </si>
  <si>
    <t>2011</t>
  </si>
  <si>
    <t>2010</t>
  </si>
  <si>
    <t>2009</t>
  </si>
  <si>
    <t>2008</t>
  </si>
  <si>
    <t>2007</t>
  </si>
  <si>
    <t>2006</t>
  </si>
  <si>
    <t>2005</t>
  </si>
  <si>
    <t>2004</t>
  </si>
  <si>
    <t>2003</t>
  </si>
  <si>
    <t>2002</t>
  </si>
  <si>
    <t>2001</t>
  </si>
  <si>
    <t>2000</t>
  </si>
  <si>
    <t>1999</t>
  </si>
  <si>
    <t>1998</t>
  </si>
  <si>
    <t>1997</t>
  </si>
  <si>
    <t>1996</t>
  </si>
  <si>
    <t>1995</t>
  </si>
  <si>
    <t>%</t>
  </si>
  <si>
    <t>Lucro</t>
  </si>
  <si>
    <t>ANO</t>
  </si>
  <si>
    <t>MES</t>
  </si>
  <si>
    <t>DIA</t>
  </si>
  <si>
    <t>TOTAL</t>
  </si>
  <si>
    <t>Afiliados al MEI</t>
  </si>
  <si>
    <t>.</t>
  </si>
  <si>
    <t>Bolivia</t>
  </si>
  <si>
    <t>Chile</t>
  </si>
  <si>
    <t>Costa Rica</t>
  </si>
  <si>
    <t>Cobertura Total</t>
  </si>
  <si>
    <t>year</t>
  </si>
  <si>
    <t>Argentina</t>
  </si>
  <si>
    <t>Titulo</t>
  </si>
  <si>
    <t>Fuente</t>
  </si>
  <si>
    <t>Notas</t>
  </si>
  <si>
    <t>Estatal</t>
  </si>
  <si>
    <t>Trabajador</t>
  </si>
  <si>
    <t>CUADRO I-1</t>
  </si>
  <si>
    <t>SEGURO DE PENSIONES</t>
  </si>
  <si>
    <t>ASEGURADOS DIRECTOS</t>
  </si>
  <si>
    <t>POR CONDICIÓN DE ASEGURAMIENTO</t>
  </si>
  <si>
    <t>SEGÚN  AÑO</t>
  </si>
  <si>
    <t>2003- 2012</t>
  </si>
  <si>
    <t>( mes de junio )</t>
  </si>
  <si>
    <t>NO ASALARIADOS</t>
  </si>
  <si>
    <t>AÑO</t>
  </si>
  <si>
    <t>ASALARIADOS</t>
  </si>
  <si>
    <t>CUENTA</t>
  </si>
  <si>
    <t>CONVENIOS</t>
  </si>
  <si>
    <t>PROPIA</t>
  </si>
  <si>
    <t>ESPECIALES</t>
  </si>
  <si>
    <t>FUENTE: CCSS Estadística de Patronos, Trabajadores y Salarios</t>
  </si>
  <si>
    <t>Cobertura total</t>
  </si>
  <si>
    <t>Contributiva</t>
  </si>
  <si>
    <t>No contributiva</t>
  </si>
  <si>
    <t>Diagrama 4.1:</t>
  </si>
  <si>
    <t>Fuente: Banco de Previsión Social de Uruguay (2012).</t>
  </si>
  <si>
    <t>Figure 4.1:</t>
  </si>
  <si>
    <t>Source:</t>
  </si>
  <si>
    <t>Note:</t>
  </si>
  <si>
    <t>Figure 4.2:</t>
  </si>
  <si>
    <t>Figure 4.3:</t>
  </si>
  <si>
    <t>Figure 4.4:</t>
  </si>
  <si>
    <t>Figure 4.5:</t>
  </si>
  <si>
    <t>Figure 4.6:</t>
  </si>
  <si>
    <t>Diagram 4.1:</t>
  </si>
  <si>
    <t>Figure 4.3.1:</t>
  </si>
  <si>
    <t>Figure 4.4.1:</t>
  </si>
  <si>
    <t>Percentage of elderly adults (65+) receiving a pension, Bolivia (1989-2007) and Argentina (1990-2010)</t>
  </si>
  <si>
    <t xml:space="preserve">The jump in Bolivia in 2001 reflects the introduction of the Renta Dignidad program and in Argentina in 2007, the pension moratorium plan. </t>
  </si>
  <si>
    <t>The minimum wage and the cost of rural pensions in Brazil, real and counterfactual value, 1995-2011</t>
  </si>
  <si>
    <t>The slippery slope of non-contributory pensions: Mexico (2007-13) and Ecuador (2012-2013)</t>
  </si>
  <si>
    <t>Prepared by the authors.</t>
  </si>
  <si>
    <t>Distribution of the contribution rate according to the contribution scale (a) and insured self-employed workers (in numbers and as a percentage of the total) (b)</t>
  </si>
  <si>
    <t>Costa Rica Social Security Fund.</t>
  </si>
  <si>
    <t>Self-employed contributing to the Individual Micro-Entrepreneur Program (MEI) in Brazil, 2009-13</t>
  </si>
  <si>
    <t>Sebrae (2013).</t>
  </si>
  <si>
    <t>Change in the number of contributing self-employed workers in Chile, 1986-2012</t>
  </si>
  <si>
    <t>Contribution rate for companies based on sales level: general scheme (assumed profits) and National SIMPLES, Brazil 2012</t>
  </si>
  <si>
    <t>Brazilian Ministry of Treasury.</t>
  </si>
  <si>
    <t>Number of companies active in the single-tax system in Uruguay, 2003-12</t>
  </si>
  <si>
    <t>Social Pension Bank of Uruguay (2012).</t>
  </si>
  <si>
    <t>Number of domestic workers and the percentage paying into social security in Ecuador, 2003-2011</t>
  </si>
  <si>
    <t>Enemdu (2003-11).</t>
  </si>
  <si>
    <t>Australia</t>
  </si>
  <si>
    <t>Colombia</t>
  </si>
  <si>
    <t>Figure 4.5.1:</t>
  </si>
  <si>
    <t>Private pension savings in select OECD and Latin American countries (% of asset holders out of total working-age population)</t>
  </si>
  <si>
    <t>OECD</t>
  </si>
  <si>
    <t>Total coverage</t>
  </si>
  <si>
    <t xml:space="preserve">Minimum wage (Baseline 1995=100) </t>
  </si>
  <si>
    <t>IPC (Baseline 1995=100)</t>
  </si>
  <si>
    <t>GDP per capita current costs (Baseline 1995=100)</t>
  </si>
  <si>
    <t>Cost as a percentage of GDP</t>
  </si>
  <si>
    <t>Cost as a percentage of GDP (pension adjusted for inflation)</t>
  </si>
  <si>
    <t>2007: Launch of “70+”</t>
  </si>
  <si>
    <t xml:space="preserve">Eligibility: 70 years old </t>
  </si>
  <si>
    <t>Benefit: 500 pesos/month</t>
  </si>
  <si>
    <t>Target: cities &lt;2,500</t>
  </si>
  <si>
    <t>2008: program</t>
  </si>
  <si>
    <t>expands</t>
  </si>
  <si>
    <t>to cities &lt;20,000.</t>
  </si>
  <si>
    <t xml:space="preserve">2009: program </t>
  </si>
  <si>
    <t>to cities &lt;30,000.</t>
  </si>
  <si>
    <t>2012: election year</t>
  </si>
  <si>
    <t xml:space="preserve">The outgoing president </t>
  </si>
  <si>
    <t xml:space="preserve">expands the program </t>
  </si>
  <si>
    <t>to the entire country.</t>
  </si>
  <si>
    <t xml:space="preserve">2013: The president-elect </t>
  </si>
  <si>
    <t>lowers the eligibility</t>
  </si>
  <si>
    <t>age from 70 to 65.</t>
  </si>
  <si>
    <t>Mexico, 2007-2012</t>
  </si>
  <si>
    <t>Ecuador, 2012-2013</t>
  </si>
  <si>
    <t>2012: in the run-up</t>
  </si>
  <si>
    <t>to the 2013 elections,</t>
  </si>
  <si>
    <t xml:space="preserve">the opposition suggests </t>
  </si>
  <si>
    <t>raising the Human</t>
  </si>
  <si>
    <t xml:space="preserve">Development Bond </t>
  </si>
  <si>
    <t>from $35 to $50/month</t>
  </si>
  <si>
    <t>Two weeks later:</t>
  </si>
  <si>
    <t xml:space="preserve">the president promises </t>
  </si>
  <si>
    <t xml:space="preserve">as there was consensus </t>
  </si>
  <si>
    <t>to raise the BDH to $50,</t>
  </si>
  <si>
    <t>in the country to do so.</t>
  </si>
  <si>
    <t xml:space="preserve">October 2012: </t>
  </si>
  <si>
    <t>the opposition suggests</t>
  </si>
  <si>
    <t>raising the BDH to $80.</t>
  </si>
  <si>
    <t>the opposition</t>
  </si>
  <si>
    <t>pledges to raise it to $60.</t>
  </si>
  <si>
    <t>retracts its offer and</t>
  </si>
  <si>
    <r>
      <rPr>
        <b/>
        <sz val="10"/>
        <color theme="1"/>
        <rFont val="Times New Roman"/>
        <family val="1"/>
      </rPr>
      <t xml:space="preserve">January 2013:  </t>
    </r>
    <r>
      <rPr>
        <sz val="10"/>
        <color theme="1"/>
        <rFont val="Times New Roman"/>
        <family val="1"/>
      </rPr>
      <t xml:space="preserve">the BDH </t>
    </r>
  </si>
  <si>
    <t>is raised to $50.</t>
  </si>
  <si>
    <t>Number of insured self-employed (in thousands)</t>
  </si>
  <si>
    <t xml:space="preserve">Percentage of total insured </t>
  </si>
  <si>
    <t>Assumed profits</t>
  </si>
  <si>
    <t>National SIMPLES</t>
  </si>
  <si>
    <t>1.2 million</t>
  </si>
  <si>
    <t>1.8 million</t>
  </si>
  <si>
    <t>2.4 million</t>
  </si>
  <si>
    <t>3.6 million</t>
  </si>
  <si>
    <t>3.8 million</t>
  </si>
  <si>
    <t>Difference</t>
  </si>
  <si>
    <t>Total employment of domestic workers (left axis)</t>
  </si>
  <si>
    <t>Percentage contributing to social security (right axis)</t>
  </si>
  <si>
    <t>Netherlands</t>
  </si>
  <si>
    <t>Iceland</t>
  </si>
  <si>
    <t>Mexico</t>
  </si>
  <si>
    <t>New Zealand</t>
  </si>
  <si>
    <t>United States</t>
  </si>
  <si>
    <t>Germany</t>
  </si>
  <si>
    <t>Peru</t>
  </si>
  <si>
    <t>Italy</t>
  </si>
  <si>
    <t>Brazil</t>
  </si>
  <si>
    <t xml:space="preserve">Authors' calculations based on household surveys (circa 2010). </t>
  </si>
  <si>
    <t>Authors' calculations based on data from Previdencia Rural (2012) and the IMF.</t>
  </si>
  <si>
    <t>Authors' calculations based on data from the Pension Superintendent in Chile.</t>
  </si>
  <si>
    <t>Inter-American Development Bank</t>
  </si>
  <si>
    <t>Labor Markets and Social Security Unit</t>
  </si>
  <si>
    <t>Social Sector</t>
  </si>
  <si>
    <t>Figure 4.4.1</t>
  </si>
  <si>
    <t>Figure 4.3.1</t>
  </si>
  <si>
    <t>Figure 4.5.1</t>
  </si>
  <si>
    <t xml:space="preserve"> “Copyright © [2015] Inter-American Development Bank. This work is licensed under a Creative Commons IGO 3.0 Attribution-NonCommercial-NoDerivatives (CC-IGO BY-NC-ND 3.0 IGO) license (http://creativecommons.org/licenses/by-nc-nd/3.0/igo/legalcode) and may be reproduced with attribution to the IDB and for any non-commercial purpose.  No derivative work is allowed.
 Any dispute related to the use of the works of the IDB that cannot be settled amicably shall be submitted to arbitration pursuant to the UNCITRAL rules. The use of the IDB’s name for any purpose other than for attribution, and the use of IDB’s logo shall be subject to a separate written license agreement between the IDB and the user and is not authorized as part of this CC-IGO license.
 Note that link provided above includes additional terms and conditions of the license
The results offered in this dataset are those compiled by the authors and do not necessarily reflect the views of the Inter-American Development Bank, its Board of Directors, or the  
countries they represent.”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</si>
</sst>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8" formatCode="&quot;$&quot;#,##0.00_);[Red]\(&quot;$&quot;#,##0.00\)"/>
    <numFmt numFmtId="43" formatCode="_(* #,##0.00_);_(* \(#,##0.00\);_(* &quot;-&quot;??_);_(@_)"/>
    <numFmt numFmtId="164" formatCode="_(* #,##0_);_(* \(#,##0\);_(* &quot;-&quot;??_);_(@_)"/>
    <numFmt numFmtId="165" formatCode="[$-409]mmm\-yy;@"/>
    <numFmt numFmtId="166" formatCode="_-* #,##0.00_-;\-* #,##0.00_-;_-* \-??_-;_-@_-"/>
    <numFmt numFmtId="167" formatCode="[$-809]General"/>
    <numFmt numFmtId="168" formatCode="0.0%"/>
    <numFmt numFmtId="169" formatCode="_-* #,##0.00_-;\-* #,##0.00_-;_-* &quot;-&quot;??_-;_-@_-"/>
    <numFmt numFmtId="170" formatCode="_-* #,##0.00\ _P_t_s_-;\-* #,##0.00\ _P_t_s_-;_-* &quot;-&quot;??\ _P_t_s_-;_-@_-"/>
    <numFmt numFmtId="171" formatCode="_-&quot;$&quot;* #,##0.00_-;\-&quot;$&quot;* #,##0.00_-;_-&quot;$&quot;* &quot;-&quot;??_-;_-@_-"/>
  </numFmts>
  <fonts count="5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0"/>
      <name val="Arial"/>
      <family val="2"/>
    </font>
    <font>
      <sz val="10"/>
      <color rgb="FF000000"/>
      <name val="Arial1"/>
    </font>
    <font>
      <sz val="10"/>
      <name val="Times New Roman"/>
      <family val="1"/>
    </font>
    <font>
      <sz val="10"/>
      <color theme="1"/>
      <name val="Times New Roman"/>
      <family val="1"/>
    </font>
    <font>
      <b/>
      <sz val="10"/>
      <color theme="1"/>
      <name val="Times New Roman"/>
      <family val="1"/>
    </font>
    <font>
      <sz val="10"/>
      <name val="Arial"/>
      <family val="2"/>
    </font>
    <font>
      <sz val="8"/>
      <color theme="1"/>
      <name val="Times New Roman"/>
      <family val="1"/>
    </font>
    <font>
      <sz val="10"/>
      <color rgb="FF000000"/>
      <name val="Times New Roman"/>
      <family val="1"/>
    </font>
    <font>
      <b/>
      <sz val="10"/>
      <name val="Times New Roman"/>
      <family val="1"/>
    </font>
    <font>
      <sz val="10"/>
      <name val="Courier"/>
      <family val="3"/>
    </font>
    <font>
      <b/>
      <sz val="10"/>
      <color indexed="8"/>
      <name val="Verdana"/>
      <family val="2"/>
    </font>
    <font>
      <b/>
      <i/>
      <sz val="10"/>
      <color indexed="8"/>
      <name val="Verdana"/>
      <family val="2"/>
    </font>
    <font>
      <sz val="11"/>
      <color indexed="8"/>
      <name val="Verdana"/>
      <family val="2"/>
    </font>
    <font>
      <b/>
      <sz val="11"/>
      <color indexed="8"/>
      <name val="Verdana"/>
      <family val="2"/>
    </font>
    <font>
      <b/>
      <sz val="13"/>
      <color indexed="9"/>
      <name val="Verdana"/>
      <family val="2"/>
    </font>
    <font>
      <sz val="10"/>
      <color indexed="54"/>
      <name val="Verdana"/>
      <family val="2"/>
    </font>
    <font>
      <b/>
      <sz val="10"/>
      <color indexed="54"/>
      <name val="Verdana"/>
      <family val="2"/>
    </font>
    <font>
      <sz val="11"/>
      <color indexed="8"/>
      <name val="Arial"/>
      <family val="2"/>
    </font>
    <font>
      <sz val="10"/>
      <name val="Arial Narrow"/>
      <family val="2"/>
    </font>
    <font>
      <sz val="10"/>
      <color theme="1"/>
      <name val="Arial Narrow"/>
      <family val="2"/>
    </font>
    <font>
      <u/>
      <sz val="11"/>
      <color theme="10"/>
      <name val="Calibri"/>
      <family val="2"/>
    </font>
    <font>
      <u/>
      <sz val="10"/>
      <color indexed="12"/>
      <name val="Arial"/>
      <family val="2"/>
    </font>
    <font>
      <sz val="10"/>
      <name val="Arial CE"/>
      <family val="2"/>
      <charset val="238"/>
    </font>
    <font>
      <b/>
      <sz val="10"/>
      <color indexed="8"/>
      <name val="Times New Roman"/>
      <family val="1"/>
    </font>
    <font>
      <sz val="10"/>
      <color indexed="8"/>
      <name val="Times New Roman"/>
      <family val="1"/>
    </font>
    <font>
      <b/>
      <sz val="9"/>
      <color theme="1"/>
      <name val="Arial"/>
      <family val="2"/>
    </font>
    <font>
      <b/>
      <sz val="12"/>
      <color theme="1"/>
      <name val="Arial"/>
      <family val="2"/>
    </font>
    <font>
      <b/>
      <sz val="10"/>
      <color theme="1"/>
      <name val="Arial"/>
      <family val="2"/>
    </font>
    <font>
      <u/>
      <sz val="11"/>
      <color theme="10"/>
      <name val="Calibri"/>
      <family val="2"/>
      <scheme val="minor"/>
    </font>
    <font>
      <sz val="10"/>
      <color theme="0" tint="-0.499984740745262"/>
      <name val="Times New Roman"/>
      <family val="1"/>
    </font>
    <font>
      <u/>
      <sz val="10"/>
      <color theme="0" tint="-0.499984740745262"/>
      <name val="Times New Roman"/>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0"/>
      </right>
      <top/>
      <bottom/>
      <diagonal/>
    </border>
  </borders>
  <cellStyleXfs count="25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9" fillId="0" borderId="0"/>
    <xf numFmtId="166" fontId="19" fillId="0" borderId="0" applyFill="0" applyBorder="0" applyAlignment="0" applyProtection="0"/>
    <xf numFmtId="167" fontId="20" fillId="0" borderId="0" applyBorder="0" applyProtection="0"/>
    <xf numFmtId="0" fontId="1" fillId="0" borderId="0"/>
    <xf numFmtId="0" fontId="19" fillId="0" borderId="0"/>
    <xf numFmtId="0" fontId="1" fillId="0" borderId="0"/>
    <xf numFmtId="9" fontId="19" fillId="0" borderId="0" applyFill="0" applyBorder="0" applyAlignment="0" applyProtection="0"/>
    <xf numFmtId="0" fontId="24" fillId="0" borderId="0"/>
    <xf numFmtId="9" fontId="24" fillId="0" borderId="0" applyFont="0" applyFill="0" applyBorder="0" applyAlignment="0" applyProtection="0"/>
    <xf numFmtId="0" fontId="28" fillId="0" borderId="0" applyNumberForma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21" fillId="0" borderId="0" applyNumberFormat="0" applyFill="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 fontId="29" fillId="35" borderId="12">
      <alignment horizontal="right" vertical="center"/>
    </xf>
    <xf numFmtId="0" fontId="30" fillId="35" borderId="12">
      <alignment horizontal="right" vertical="center" indent="1"/>
    </xf>
    <xf numFmtId="0" fontId="19" fillId="35" borderId="13"/>
    <xf numFmtId="0" fontId="29" fillId="36" borderId="12">
      <alignment horizontal="center" vertical="center"/>
    </xf>
    <xf numFmtId="1" fontId="29" fillId="35" borderId="12">
      <alignment horizontal="right" vertical="center"/>
    </xf>
    <xf numFmtId="0" fontId="19" fillId="35" borderId="0"/>
    <xf numFmtId="0" fontId="31" fillId="35" borderId="12">
      <alignment horizontal="left" vertical="center" indent="1"/>
    </xf>
    <xf numFmtId="0" fontId="31" fillId="35" borderId="14">
      <alignment horizontal="left" vertical="center" indent="1"/>
    </xf>
    <xf numFmtId="0" fontId="32" fillId="35" borderId="15">
      <alignment horizontal="left" vertical="center" indent="1"/>
    </xf>
    <xf numFmtId="0" fontId="31" fillId="35" borderId="12">
      <alignment horizontal="left" indent="1"/>
    </xf>
    <xf numFmtId="0" fontId="30" fillId="35" borderId="12">
      <alignment horizontal="right" vertical="center" indent="1"/>
    </xf>
    <xf numFmtId="0" fontId="33" fillId="37" borderId="12">
      <alignment horizontal="left" vertical="center" indent="1"/>
    </xf>
    <xf numFmtId="0" fontId="33" fillId="37" borderId="12">
      <alignment horizontal="left" vertical="center" indent="1"/>
    </xf>
    <xf numFmtId="0" fontId="34" fillId="35" borderId="12">
      <alignment horizontal="left" vertical="center" indent="1"/>
    </xf>
    <xf numFmtId="0" fontId="35" fillId="35" borderId="12">
      <alignment horizontal="left" vertical="center"/>
    </xf>
    <xf numFmtId="0" fontId="36" fillId="35" borderId="13"/>
    <xf numFmtId="0" fontId="29" fillId="38" borderId="12">
      <alignment horizontal="left" vertical="center" indent="1"/>
    </xf>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16"/>
    <xf numFmtId="0" fontId="19" fillId="0" borderId="16"/>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39" fillId="0" borderId="0" applyNumberFormat="0" applyFill="0" applyBorder="0" applyAlignment="0" applyProtection="0">
      <alignment vertical="top"/>
      <protection locked="0"/>
    </xf>
    <xf numFmtId="0" fontId="40" fillId="0" borderId="0" applyNumberFormat="0" applyFill="0" applyBorder="0" applyAlignment="0" applyProtection="0"/>
    <xf numFmtId="0" fontId="40"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169" fontId="19" fillId="0" borderId="0" applyFont="0" applyFill="0" applyBorder="0" applyAlignment="0" applyProtection="0"/>
    <xf numFmtId="170" fontId="19" fillId="0" borderId="0" applyFont="0" applyFill="0" applyBorder="0" applyAlignment="0" applyProtection="0"/>
    <xf numFmtId="171" fontId="19" fillId="0" borderId="0" applyFont="0" applyFill="0" applyBorder="0" applyAlignment="0" applyProtection="0"/>
    <xf numFmtId="0" fontId="8" fillId="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8" fillId="0" borderId="0"/>
    <xf numFmtId="0" fontId="1" fillId="0" borderId="0"/>
    <xf numFmtId="0" fontId="1" fillId="0" borderId="0"/>
    <xf numFmtId="0" fontId="19"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4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0" fillId="6" borderId="5" applyNumberFormat="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19"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47" fillId="0" borderId="0" applyNumberFormat="0" applyFill="0" applyBorder="0" applyAlignment="0" applyProtection="0"/>
  </cellStyleXfs>
  <cellXfs count="65">
    <xf numFmtId="0" fontId="0" fillId="0" borderId="0" xfId="0"/>
    <xf numFmtId="0" fontId="21" fillId="33" borderId="0" xfId="45" applyFont="1" applyFill="1" applyBorder="1"/>
    <xf numFmtId="0" fontId="21" fillId="33" borderId="0" xfId="44" applyFont="1" applyFill="1" applyBorder="1"/>
    <xf numFmtId="0" fontId="22" fillId="33" borderId="0" xfId="44" applyFont="1" applyFill="1" applyBorder="1"/>
    <xf numFmtId="0" fontId="22" fillId="33" borderId="0" xfId="0" applyFont="1" applyFill="1" applyBorder="1"/>
    <xf numFmtId="49" fontId="21" fillId="33" borderId="0" xfId="0" applyNumberFormat="1" applyFont="1" applyFill="1" applyBorder="1"/>
    <xf numFmtId="0" fontId="21" fillId="33" borderId="0" xfId="0" applyFont="1" applyFill="1" applyBorder="1"/>
    <xf numFmtId="1" fontId="21" fillId="33" borderId="0" xfId="0" applyNumberFormat="1" applyFont="1" applyFill="1" applyBorder="1"/>
    <xf numFmtId="2" fontId="21" fillId="33" borderId="0" xfId="0" applyNumberFormat="1" applyFont="1" applyFill="1" applyBorder="1"/>
    <xf numFmtId="3" fontId="21" fillId="33" borderId="0" xfId="0" applyNumberFormat="1" applyFont="1" applyFill="1" applyBorder="1"/>
    <xf numFmtId="10" fontId="21" fillId="33" borderId="0" xfId="2" applyNumberFormat="1" applyFont="1" applyFill="1" applyBorder="1"/>
    <xf numFmtId="168" fontId="21" fillId="33" borderId="0" xfId="2" applyNumberFormat="1" applyFont="1" applyFill="1" applyBorder="1"/>
    <xf numFmtId="0" fontId="22" fillId="33" borderId="0" xfId="0" applyFont="1" applyFill="1"/>
    <xf numFmtId="0" fontId="23" fillId="33" borderId="0" xfId="0" applyFont="1" applyFill="1"/>
    <xf numFmtId="164" fontId="22" fillId="33" borderId="0" xfId="1" applyNumberFormat="1" applyFont="1" applyFill="1" applyBorder="1"/>
    <xf numFmtId="165" fontId="22" fillId="33" borderId="0" xfId="0" applyNumberFormat="1" applyFont="1" applyFill="1" applyBorder="1"/>
    <xf numFmtId="43" fontId="21" fillId="33" borderId="0" xfId="1" applyFont="1" applyFill="1" applyBorder="1"/>
    <xf numFmtId="0" fontId="25" fillId="33" borderId="0" xfId="0" applyFont="1" applyFill="1" applyBorder="1"/>
    <xf numFmtId="9" fontId="25" fillId="33" borderId="0" xfId="2" applyFont="1" applyFill="1" applyBorder="1"/>
    <xf numFmtId="9" fontId="21" fillId="33" borderId="0" xfId="45" applyNumberFormat="1" applyFont="1" applyFill="1" applyBorder="1"/>
    <xf numFmtId="9" fontId="22" fillId="34" borderId="0" xfId="2" applyFont="1" applyFill="1" applyBorder="1"/>
    <xf numFmtId="0" fontId="26" fillId="0" borderId="0" xfId="0" applyFont="1" applyAlignment="1">
      <alignment horizontal="left"/>
    </xf>
    <xf numFmtId="0" fontId="27" fillId="33" borderId="0" xfId="45" applyFont="1" applyFill="1" applyBorder="1"/>
    <xf numFmtId="0" fontId="23" fillId="33" borderId="0" xfId="0" applyFont="1" applyFill="1" applyBorder="1"/>
    <xf numFmtId="8" fontId="22" fillId="33" borderId="0" xfId="0" applyNumberFormat="1" applyFont="1" applyFill="1" applyBorder="1"/>
    <xf numFmtId="3" fontId="22" fillId="33" borderId="0" xfId="0" applyNumberFormat="1" applyFont="1" applyFill="1" applyBorder="1"/>
    <xf numFmtId="9" fontId="22" fillId="33" borderId="0" xfId="2" applyFont="1" applyFill="1" applyBorder="1"/>
    <xf numFmtId="43" fontId="22" fillId="33" borderId="0" xfId="1" applyFont="1" applyFill="1"/>
    <xf numFmtId="10" fontId="22" fillId="33" borderId="0" xfId="2" applyNumberFormat="1" applyFont="1" applyFill="1"/>
    <xf numFmtId="0" fontId="22" fillId="0" borderId="0" xfId="0" applyFont="1"/>
    <xf numFmtId="0" fontId="21" fillId="33" borderId="0" xfId="52" applyFont="1" applyFill="1"/>
    <xf numFmtId="2" fontId="21" fillId="33" borderId="0" xfId="52" applyNumberFormat="1" applyFont="1" applyFill="1"/>
    <xf numFmtId="0" fontId="27" fillId="33" borderId="0" xfId="52" applyFont="1" applyFill="1" applyAlignment="1">
      <alignment horizontal="center"/>
    </xf>
    <xf numFmtId="0" fontId="27" fillId="33" borderId="0" xfId="52" applyFont="1" applyFill="1"/>
    <xf numFmtId="0" fontId="42" fillId="33" borderId="0" xfId="52" applyFont="1" applyFill="1"/>
    <xf numFmtId="0" fontId="27" fillId="33" borderId="10" xfId="52" applyFont="1" applyFill="1" applyBorder="1" applyAlignment="1">
      <alignment horizontal="center"/>
    </xf>
    <xf numFmtId="0" fontId="27" fillId="33" borderId="10" xfId="52" applyFont="1" applyFill="1" applyBorder="1"/>
    <xf numFmtId="0" fontId="42" fillId="33" borderId="10" xfId="52" applyFont="1" applyFill="1" applyBorder="1"/>
    <xf numFmtId="0" fontId="27" fillId="33" borderId="0" xfId="52" applyFont="1" applyFill="1" applyBorder="1"/>
    <xf numFmtId="0" fontId="42" fillId="33" borderId="0" xfId="52" applyFont="1" applyFill="1" applyBorder="1"/>
    <xf numFmtId="0" fontId="42" fillId="33" borderId="0" xfId="52" applyFont="1" applyFill="1" applyAlignment="1">
      <alignment horizontal="center"/>
    </xf>
    <xf numFmtId="0" fontId="21" fillId="33" borderId="0" xfId="52" applyFont="1" applyFill="1" applyAlignment="1">
      <alignment horizontal="center"/>
    </xf>
    <xf numFmtId="0" fontId="43" fillId="33" borderId="0" xfId="52" applyFont="1" applyFill="1"/>
    <xf numFmtId="0" fontId="21" fillId="33" borderId="0" xfId="52" applyFont="1" applyFill="1" applyAlignment="1"/>
    <xf numFmtId="3" fontId="21" fillId="33" borderId="0" xfId="52" applyNumberFormat="1" applyFont="1" applyFill="1" applyAlignment="1">
      <alignment horizontal="center"/>
    </xf>
    <xf numFmtId="3" fontId="43" fillId="33" borderId="0" xfId="52" applyNumberFormat="1" applyFont="1" applyFill="1" applyAlignment="1">
      <alignment horizontal="center"/>
    </xf>
    <xf numFmtId="3" fontId="21" fillId="33" borderId="0" xfId="52" applyNumberFormat="1" applyFont="1" applyFill="1"/>
    <xf numFmtId="9" fontId="21" fillId="33" borderId="0" xfId="53" applyFont="1" applyFill="1"/>
    <xf numFmtId="0" fontId="21" fillId="33" borderId="10" xfId="52" applyFont="1" applyFill="1" applyBorder="1" applyAlignment="1">
      <alignment horizontal="center"/>
    </xf>
    <xf numFmtId="0" fontId="43" fillId="33" borderId="10" xfId="52" applyFont="1" applyFill="1" applyBorder="1" applyAlignment="1">
      <alignment horizontal="center"/>
    </xf>
    <xf numFmtId="0" fontId="21" fillId="33" borderId="0" xfId="52" applyFont="1" applyFill="1" applyBorder="1" applyAlignment="1">
      <alignment horizontal="center"/>
    </xf>
    <xf numFmtId="0" fontId="43" fillId="33" borderId="0" xfId="52" applyFont="1" applyFill="1" applyBorder="1" applyAlignment="1">
      <alignment horizontal="center"/>
    </xf>
    <xf numFmtId="0" fontId="44" fillId="33" borderId="0" xfId="200" applyFont="1" applyFill="1"/>
    <xf numFmtId="1" fontId="21" fillId="33" borderId="0" xfId="0" applyNumberFormat="1" applyFont="1" applyFill="1"/>
    <xf numFmtId="0" fontId="22" fillId="33" borderId="0" xfId="0" applyFont="1" applyFill="1" applyAlignment="1">
      <alignment horizontal="center" wrapText="1"/>
    </xf>
    <xf numFmtId="0" fontId="46" fillId="33" borderId="0" xfId="200" applyFont="1" applyFill="1" applyAlignment="1">
      <alignment horizontal="center"/>
    </xf>
    <xf numFmtId="0" fontId="44" fillId="33" borderId="0" xfId="200" applyFont="1" applyFill="1"/>
    <xf numFmtId="0" fontId="45" fillId="33" borderId="0" xfId="200" applyFont="1" applyFill="1" applyAlignment="1">
      <alignment horizontal="center"/>
    </xf>
    <xf numFmtId="0" fontId="21" fillId="33" borderId="0" xfId="52" applyFont="1" applyFill="1" applyAlignment="1">
      <alignment horizontal="left"/>
    </xf>
    <xf numFmtId="0" fontId="27" fillId="33" borderId="0" xfId="52" applyFont="1" applyFill="1" applyAlignment="1">
      <alignment horizontal="center"/>
    </xf>
    <xf numFmtId="0" fontId="42" fillId="33" borderId="11" xfId="52" applyFont="1" applyFill="1" applyBorder="1" applyAlignment="1">
      <alignment horizontal="center" vertical="center" wrapText="1"/>
    </xf>
    <xf numFmtId="0" fontId="21" fillId="33" borderId="10" xfId="52" applyFont="1" applyFill="1" applyBorder="1" applyAlignment="1">
      <alignment horizontal="center" vertical="center" wrapText="1"/>
    </xf>
    <xf numFmtId="0" fontId="27" fillId="33" borderId="0" xfId="52" applyFont="1" applyFill="1" applyAlignment="1">
      <alignment horizontal="center" vertical="center"/>
    </xf>
    <xf numFmtId="0" fontId="48" fillId="33" borderId="0" xfId="0" applyFont="1" applyFill="1"/>
    <xf numFmtId="0" fontId="49" fillId="33" borderId="0" xfId="251" applyFont="1" applyFill="1"/>
  </cellXfs>
  <cellStyles count="252">
    <cellStyle name="=C:\WINNT\SYSTEM32\COMMAND.COM" xfId="54"/>
    <cellStyle name="20% - Accent1" xfId="21" builtinId="30" customBuiltin="1"/>
    <cellStyle name="20% - Accent1 2" xfId="55"/>
    <cellStyle name="20% - Accent1 2 2" xfId="56"/>
    <cellStyle name="20% - Accent1 2 2 2" xfId="57"/>
    <cellStyle name="20% - Accent1 2 3" xfId="58"/>
    <cellStyle name="20% - Accent2" xfId="25" builtinId="34" customBuiltin="1"/>
    <cellStyle name="20% - Accent2 2" xfId="59"/>
    <cellStyle name="20% - Accent2 2 2" xfId="60"/>
    <cellStyle name="20% - Accent2 2 2 2" xfId="61"/>
    <cellStyle name="20% - Accent2 2 3" xfId="62"/>
    <cellStyle name="20% - Accent3" xfId="29" builtinId="38" customBuiltin="1"/>
    <cellStyle name="20% - Accent3 2" xfId="63"/>
    <cellStyle name="20% - Accent3 2 2" xfId="64"/>
    <cellStyle name="20% - Accent3 2 2 2" xfId="65"/>
    <cellStyle name="20% - Accent3 2 3" xfId="66"/>
    <cellStyle name="20% - Accent4" xfId="33" builtinId="42" customBuiltin="1"/>
    <cellStyle name="20% - Accent4 2" xfId="67"/>
    <cellStyle name="20% - Accent4 2 2" xfId="68"/>
    <cellStyle name="20% - Accent4 2 2 2" xfId="69"/>
    <cellStyle name="20% - Accent4 2 3" xfId="70"/>
    <cellStyle name="20% - Accent5" xfId="37" builtinId="46" customBuiltin="1"/>
    <cellStyle name="20% - Accent5 2" xfId="71"/>
    <cellStyle name="20% - Accent5 2 2" xfId="72"/>
    <cellStyle name="20% - Accent5 2 2 2" xfId="73"/>
    <cellStyle name="20% - Accent5 2 3" xfId="74"/>
    <cellStyle name="20% - Accent6" xfId="41" builtinId="50" customBuiltin="1"/>
    <cellStyle name="20% - Accent6 2" xfId="75"/>
    <cellStyle name="20% - Accent6 2 2" xfId="76"/>
    <cellStyle name="20% - Accent6 2 2 2" xfId="77"/>
    <cellStyle name="20% - Accent6 2 3" xfId="78"/>
    <cellStyle name="40% - Accent1" xfId="22" builtinId="31" customBuiltin="1"/>
    <cellStyle name="40% - Accent1 2" xfId="79"/>
    <cellStyle name="40% - Accent1 2 2" xfId="80"/>
    <cellStyle name="40% - Accent1 2 2 2" xfId="81"/>
    <cellStyle name="40% - Accent1 2 3" xfId="82"/>
    <cellStyle name="40% - Accent2" xfId="26" builtinId="35" customBuiltin="1"/>
    <cellStyle name="40% - Accent2 2" xfId="83"/>
    <cellStyle name="40% - Accent2 2 2" xfId="84"/>
    <cellStyle name="40% - Accent2 2 2 2" xfId="85"/>
    <cellStyle name="40% - Accent2 2 3" xfId="86"/>
    <cellStyle name="40% - Accent3" xfId="30" builtinId="39" customBuiltin="1"/>
    <cellStyle name="40% - Accent3 2" xfId="87"/>
    <cellStyle name="40% - Accent3 2 2" xfId="88"/>
    <cellStyle name="40% - Accent3 2 2 2" xfId="89"/>
    <cellStyle name="40% - Accent3 2 3" xfId="90"/>
    <cellStyle name="40% - Accent4" xfId="34" builtinId="43" customBuiltin="1"/>
    <cellStyle name="40% - Accent4 2" xfId="91"/>
    <cellStyle name="40% - Accent4 2 2" xfId="92"/>
    <cellStyle name="40% - Accent4 2 2 2" xfId="93"/>
    <cellStyle name="40% - Accent4 2 3" xfId="94"/>
    <cellStyle name="40% - Accent5" xfId="38" builtinId="47" customBuiltin="1"/>
    <cellStyle name="40% - Accent5 2" xfId="95"/>
    <cellStyle name="40% - Accent5 2 2" xfId="96"/>
    <cellStyle name="40% - Accent5 2 2 2" xfId="97"/>
    <cellStyle name="40% - Accent5 2 3" xfId="98"/>
    <cellStyle name="40% - Accent6" xfId="42" builtinId="51" customBuiltin="1"/>
    <cellStyle name="40% - Accent6 2" xfId="99"/>
    <cellStyle name="40% - Accent6 2 2" xfId="100"/>
    <cellStyle name="40% - Accent6 2 2 2" xfId="101"/>
    <cellStyle name="40% - Accent6 2 3" xfId="102"/>
    <cellStyle name="60% - Accent1" xfId="23" builtinId="32" customBuiltin="1"/>
    <cellStyle name="60% - Accent1 2" xfId="103"/>
    <cellStyle name="60% - Accent2" xfId="27" builtinId="36" customBuiltin="1"/>
    <cellStyle name="60% - Accent2 2" xfId="104"/>
    <cellStyle name="60% - Accent3" xfId="31" builtinId="40" customBuiltin="1"/>
    <cellStyle name="60% - Accent3 2" xfId="105"/>
    <cellStyle name="60% - Accent4" xfId="35" builtinId="44" customBuiltin="1"/>
    <cellStyle name="60% - Accent4 2" xfId="106"/>
    <cellStyle name="60% - Accent5" xfId="39" builtinId="48" customBuiltin="1"/>
    <cellStyle name="60% - Accent5 2" xfId="107"/>
    <cellStyle name="60% - Accent6" xfId="43" builtinId="52" customBuiltin="1"/>
    <cellStyle name="60% - Accent6 2" xfId="108"/>
    <cellStyle name="Accent1" xfId="20" builtinId="29" customBuiltin="1"/>
    <cellStyle name="Accent1 2" xfId="109"/>
    <cellStyle name="Accent2" xfId="24" builtinId="33" customBuiltin="1"/>
    <cellStyle name="Accent2 2" xfId="110"/>
    <cellStyle name="Accent3" xfId="28" builtinId="37" customBuiltin="1"/>
    <cellStyle name="Accent3 2" xfId="111"/>
    <cellStyle name="Accent4" xfId="32" builtinId="41" customBuiltin="1"/>
    <cellStyle name="Accent4 2" xfId="112"/>
    <cellStyle name="Accent5" xfId="36" builtinId="45" customBuiltin="1"/>
    <cellStyle name="Accent5 2" xfId="113"/>
    <cellStyle name="Accent6" xfId="40" builtinId="49" customBuiltin="1"/>
    <cellStyle name="Accent6 2" xfId="114"/>
    <cellStyle name="ANCLAS,REZONES Y SUS PARTES,DE FUNDICION,DE HIERRO O DE ACERO_Cuentas cuadros de coyuntura(dic-07)_Anexo Estadístico NOVIEMBRE 2008 IMAEP" xfId="115"/>
    <cellStyle name="Bad" xfId="9" builtinId="27" customBuiltin="1"/>
    <cellStyle name="Bad 2" xfId="116"/>
    <cellStyle name="Calculation" xfId="13" builtinId="22" customBuiltin="1"/>
    <cellStyle name="Calculation 2" xfId="117"/>
    <cellStyle name="Check Cell" xfId="15" builtinId="23" customBuiltin="1"/>
    <cellStyle name="Check Cell 2" xfId="118"/>
    <cellStyle name="clsAltData" xfId="119"/>
    <cellStyle name="clsAltMRVData" xfId="120"/>
    <cellStyle name="clsBlank" xfId="121"/>
    <cellStyle name="clsColumnHeader" xfId="122"/>
    <cellStyle name="clsData" xfId="123"/>
    <cellStyle name="clsDefault" xfId="124"/>
    <cellStyle name="clsFooter" xfId="125"/>
    <cellStyle name="clsIndexTableData" xfId="126"/>
    <cellStyle name="clsIndexTableHdr" xfId="127"/>
    <cellStyle name="clsIndexTableTitle" xfId="128"/>
    <cellStyle name="clsMRVData" xfId="129"/>
    <cellStyle name="clsReportFooter" xfId="130"/>
    <cellStyle name="clsReportHeader" xfId="131"/>
    <cellStyle name="clsRowHeader" xfId="132"/>
    <cellStyle name="clsRowHeader 2" xfId="133"/>
    <cellStyle name="clsScale" xfId="134"/>
    <cellStyle name="clsSection" xfId="135"/>
    <cellStyle name="Comma" xfId="1" builtinId="3"/>
    <cellStyle name="Comma 2" xfId="46"/>
    <cellStyle name="Comma 2 2" xfId="136"/>
    <cellStyle name="Comma 2 3" xfId="137"/>
    <cellStyle name="Comma 2 4" xfId="138"/>
    <cellStyle name="Comma 2 5" xfId="139"/>
    <cellStyle name="Comma 3" xfId="140"/>
    <cellStyle name="Comma 3 2" xfId="141"/>
    <cellStyle name="Comma 3 2 2" xfId="142"/>
    <cellStyle name="Comma 3 3" xfId="143"/>
    <cellStyle name="Comma 4" xfId="144"/>
    <cellStyle name="Comma 4 2" xfId="145"/>
    <cellStyle name="Comma 4 2 2" xfId="146"/>
    <cellStyle name="Diseño" xfId="147"/>
    <cellStyle name="Diseño 2" xfId="148"/>
    <cellStyle name="Excel Built-in Normal" xfId="47"/>
    <cellStyle name="Explanatory Text" xfId="18" builtinId="53" customBuiltin="1"/>
    <cellStyle name="Explanatory Text 2" xfId="149"/>
    <cellStyle name="Good" xfId="8" builtinId="26" customBuiltin="1"/>
    <cellStyle name="Good 2" xfId="150"/>
    <cellStyle name="Heading 1" xfId="4" builtinId="16" customBuiltin="1"/>
    <cellStyle name="Heading 1 2" xfId="151"/>
    <cellStyle name="Heading 2" xfId="5" builtinId="17" customBuiltin="1"/>
    <cellStyle name="Heading 2 2" xfId="152"/>
    <cellStyle name="Heading 3" xfId="6" builtinId="18" customBuiltin="1"/>
    <cellStyle name="Heading 3 2" xfId="153"/>
    <cellStyle name="Heading 4" xfId="7" builtinId="19" customBuiltin="1"/>
    <cellStyle name="Heading 4 2" xfId="154"/>
    <cellStyle name="Hyperlink" xfId="251" builtinId="8"/>
    <cellStyle name="Hyperlink 2" xfId="155"/>
    <cellStyle name="Hyperlink 2 2" xfId="156"/>
    <cellStyle name="Hyperlink 3" xfId="157"/>
    <cellStyle name="Input" xfId="11" builtinId="20" customBuiltin="1"/>
    <cellStyle name="Input 2" xfId="158"/>
    <cellStyle name="Linked Cell" xfId="14" builtinId="24" customBuiltin="1"/>
    <cellStyle name="Linked Cell 2" xfId="159"/>
    <cellStyle name="Millares 2" xfId="160"/>
    <cellStyle name="Millares_CUENTA 1 2 2" xfId="161"/>
    <cellStyle name="Moneda 2" xfId="162"/>
    <cellStyle name="Neutral" xfId="10" builtinId="28" customBuiltin="1"/>
    <cellStyle name="Neutral 2" xfId="163"/>
    <cellStyle name="Normal" xfId="0" builtinId="0"/>
    <cellStyle name="Normal 10" xfId="164"/>
    <cellStyle name="Normal 10 2" xfId="165"/>
    <cellStyle name="Normal 10 2 2" xfId="166"/>
    <cellStyle name="Normal 10 3" xfId="167"/>
    <cellStyle name="Normal 11" xfId="168"/>
    <cellStyle name="Normal 11 2" xfId="169"/>
    <cellStyle name="Normal 11 2 2" xfId="170"/>
    <cellStyle name="Normal 11 3" xfId="171"/>
    <cellStyle name="Normal 11 3 2" xfId="172"/>
    <cellStyle name="Normal 11 4" xfId="173"/>
    <cellStyle name="Normal 12" xfId="174"/>
    <cellStyle name="Normal 12 2" xfId="175"/>
    <cellStyle name="Normal 12 2 2" xfId="176"/>
    <cellStyle name="Normal 12 3" xfId="177"/>
    <cellStyle name="Normal 13" xfId="178"/>
    <cellStyle name="Normal 13 2" xfId="179"/>
    <cellStyle name="Normal 14" xfId="180"/>
    <cellStyle name="Normal 14 2" xfId="181"/>
    <cellStyle name="Normal 15" xfId="182"/>
    <cellStyle name="Normal 15 2" xfId="183"/>
    <cellStyle name="Normal 16" xfId="184"/>
    <cellStyle name="Normal 16 2" xfId="185"/>
    <cellStyle name="Normal 16 2 2" xfId="186"/>
    <cellStyle name="Normal 17 2" xfId="187"/>
    <cellStyle name="Normal 2" xfId="44"/>
    <cellStyle name="Normal 2 2" xfId="45"/>
    <cellStyle name="Normal 2 2 2" xfId="188"/>
    <cellStyle name="Normal 2 3" xfId="189"/>
    <cellStyle name="Normal 2 3 2" xfId="190"/>
    <cellStyle name="Normal 2 3 2 2" xfId="191"/>
    <cellStyle name="Normal 2 3 3" xfId="192"/>
    <cellStyle name="Normal 2 4" xfId="193"/>
    <cellStyle name="Normal 2 4 2" xfId="194"/>
    <cellStyle name="Normal 2 5" xfId="195"/>
    <cellStyle name="Normal 2 5 2" xfId="196"/>
    <cellStyle name="Normal 3" xfId="48"/>
    <cellStyle name="Normal 3 2" xfId="197"/>
    <cellStyle name="Normal 3 2 2" xfId="198"/>
    <cellStyle name="Normal 3 3" xfId="199"/>
    <cellStyle name="Normal 4" xfId="49"/>
    <cellStyle name="Normal 4 2" xfId="200"/>
    <cellStyle name="Normal 4 3" xfId="201"/>
    <cellStyle name="Normal 5" xfId="50"/>
    <cellStyle name="Normal 5 2" xfId="202"/>
    <cellStyle name="Normal 5 2 2" xfId="203"/>
    <cellStyle name="Normal 5 3" xfId="204"/>
    <cellStyle name="Normal 6" xfId="52"/>
    <cellStyle name="Normal 6 2" xfId="205"/>
    <cellStyle name="Normal 7" xfId="206"/>
    <cellStyle name="Normal 7 2" xfId="207"/>
    <cellStyle name="Normal 7 2 2" xfId="208"/>
    <cellStyle name="Normal 7 3" xfId="209"/>
    <cellStyle name="Normal 8" xfId="210"/>
    <cellStyle name="Normal 8 2" xfId="211"/>
    <cellStyle name="Normal 8 2 2" xfId="212"/>
    <cellStyle name="Normal 8 3" xfId="213"/>
    <cellStyle name="Normal 8 3 2" xfId="214"/>
    <cellStyle name="Normal 8 3 2 2" xfId="215"/>
    <cellStyle name="Normal 8 3 3" xfId="216"/>
    <cellStyle name="Normal 8 4" xfId="217"/>
    <cellStyle name="Normal 9" xfId="218"/>
    <cellStyle name="Normal 9 2" xfId="219"/>
    <cellStyle name="Normal 9 2 2" xfId="220"/>
    <cellStyle name="Normal 9 3" xfId="221"/>
    <cellStyle name="Normál_212" xfId="222"/>
    <cellStyle name="Normalny_sprawozdania" xfId="223"/>
    <cellStyle name="Note" xfId="17" builtinId="10" customBuiltin="1"/>
    <cellStyle name="Note 2" xfId="224"/>
    <cellStyle name="Note 2 2" xfId="225"/>
    <cellStyle name="Note 2 2 2" xfId="226"/>
    <cellStyle name="Note 2 3" xfId="227"/>
    <cellStyle name="Output" xfId="12" builtinId="21" customBuiltin="1"/>
    <cellStyle name="Output 2" xfId="228"/>
    <cellStyle name="Percent" xfId="2" builtinId="5"/>
    <cellStyle name="Percent 2" xfId="51"/>
    <cellStyle name="Percent 2 2" xfId="229"/>
    <cellStyle name="Percent 2 3" xfId="230"/>
    <cellStyle name="Percent 2 4" xfId="231"/>
    <cellStyle name="Percent 2 5" xfId="232"/>
    <cellStyle name="Percent 2 6" xfId="233"/>
    <cellStyle name="Percent 3" xfId="53"/>
    <cellStyle name="Percent 3 2" xfId="234"/>
    <cellStyle name="Percent 3 2 2" xfId="235"/>
    <cellStyle name="Percent 3 3" xfId="236"/>
    <cellStyle name="Percent 4" xfId="237"/>
    <cellStyle name="Percent 4 2" xfId="238"/>
    <cellStyle name="Percent 5" xfId="239"/>
    <cellStyle name="Percent 5 2" xfId="240"/>
    <cellStyle name="Percent 5 2 2" xfId="241"/>
    <cellStyle name="Percent 6" xfId="242"/>
    <cellStyle name="Percent 6 2" xfId="243"/>
    <cellStyle name="Percent 7" xfId="244"/>
    <cellStyle name="Percent 7 2" xfId="245"/>
    <cellStyle name="Percent 7 2 2" xfId="246"/>
    <cellStyle name="Percent 7 3" xfId="247"/>
    <cellStyle name="Percent 8" xfId="248"/>
    <cellStyle name="Title" xfId="3" builtinId="15" customBuiltin="1"/>
    <cellStyle name="Total" xfId="19" builtinId="25" customBuiltin="1"/>
    <cellStyle name="Total 2" xfId="249"/>
    <cellStyle name="Warning Text" xfId="16" builtinId="11" customBuiltin="1"/>
    <cellStyle name="Warning Text 2" xfId="25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lineChart>
        <c:grouping val="standard"/>
        <c:varyColors val="0"/>
        <c:ser>
          <c:idx val="1"/>
          <c:order val="0"/>
          <c:tx>
            <c:strRef>
              <c:f>'4.1'!$AA$27</c:f>
              <c:strCache>
                <c:ptCount val="1"/>
                <c:pt idx="0">
                  <c:v>Contributiva</c:v>
                </c:pt>
              </c:strCache>
            </c:strRef>
          </c:tx>
          <c:spPr>
            <a:ln w="28575">
              <a:solidFill>
                <a:schemeClr val="tx1">
                  <a:lumMod val="50000"/>
                  <a:lumOff val="50000"/>
                </a:schemeClr>
              </a:solidFill>
              <a:prstDash val="dashDot"/>
            </a:ln>
          </c:spPr>
          <c:marker>
            <c:symbol val="none"/>
          </c:marker>
          <c:cat>
            <c:numRef>
              <c:f>'4.1'!$W$28:$W$46</c:f>
              <c:numCache>
                <c:formatCode>General</c:formatCode>
                <c:ptCount val="1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numCache>
            </c:numRef>
          </c:cat>
          <c:val>
            <c:numRef>
              <c:f>'4.1'!$AA$28:$AA$46</c:f>
              <c:numCache>
                <c:formatCode>0%</c:formatCode>
                <c:ptCount val="19"/>
                <c:pt idx="0">
                  <c:v>0.36691319999999999</c:v>
                </c:pt>
                <c:pt idx="1">
                  <c:v>0.38065569999999999</c:v>
                </c:pt>
                <c:pt idx="2">
                  <c:v>#N/A</c:v>
                </c:pt>
                <c:pt idx="3">
                  <c:v>#N/A</c:v>
                </c:pt>
                <c:pt idx="4">
                  <c:v>0.34495910000000002</c:v>
                </c:pt>
                <c:pt idx="5">
                  <c:v>0.17719389999999999</c:v>
                </c:pt>
                <c:pt idx="6">
                  <c:v>0.1991945</c:v>
                </c:pt>
                <c:pt idx="7">
                  <c:v>#N/A</c:v>
                </c:pt>
                <c:pt idx="8">
                  <c:v>0.1773487</c:v>
                </c:pt>
                <c:pt idx="9">
                  <c:v>0.16971049999999999</c:v>
                </c:pt>
                <c:pt idx="10">
                  <c:v>0.19869200000000001</c:v>
                </c:pt>
                <c:pt idx="11">
                  <c:v>0.1470516</c:v>
                </c:pt>
                <c:pt idx="12">
                  <c:v>0.15049709999999999</c:v>
                </c:pt>
                <c:pt idx="13">
                  <c:v>#N/A</c:v>
                </c:pt>
                <c:pt idx="14">
                  <c:v>0.17987620000000001</c:v>
                </c:pt>
                <c:pt idx="15">
                  <c:v>0.1964148</c:v>
                </c:pt>
                <c:pt idx="16">
                  <c:v>0.17221040000000001</c:v>
                </c:pt>
                <c:pt idx="17">
                  <c:v>0.20583670000000001</c:v>
                </c:pt>
                <c:pt idx="18">
                  <c:v>0.21318570000000001</c:v>
                </c:pt>
              </c:numCache>
            </c:numRef>
          </c:val>
          <c:smooth val="1"/>
        </c:ser>
        <c:ser>
          <c:idx val="2"/>
          <c:order val="1"/>
          <c:tx>
            <c:strRef>
              <c:f>'4.1'!$AB$27</c:f>
              <c:strCache>
                <c:ptCount val="1"/>
                <c:pt idx="0">
                  <c:v>No contributiva</c:v>
                </c:pt>
              </c:strCache>
            </c:strRef>
          </c:tx>
          <c:spPr>
            <a:ln w="28575">
              <a:solidFill>
                <a:schemeClr val="tx1">
                  <a:lumMod val="65000"/>
                  <a:lumOff val="35000"/>
                </a:schemeClr>
              </a:solidFill>
              <a:prstDash val="dash"/>
            </a:ln>
          </c:spPr>
          <c:marker>
            <c:symbol val="none"/>
          </c:marker>
          <c:cat>
            <c:numRef>
              <c:f>'4.1'!$W$28:$W$46</c:f>
              <c:numCache>
                <c:formatCode>General</c:formatCode>
                <c:ptCount val="1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numCache>
            </c:numRef>
          </c:cat>
          <c:val>
            <c:numRef>
              <c:f>'4.1'!$AB$28:$AB$46</c:f>
              <c:numCache>
                <c:formatCode>0%</c:formatCode>
                <c:ptCount val="19"/>
                <c:pt idx="0">
                  <c:v>0</c:v>
                </c:pt>
                <c:pt idx="1">
                  <c:v>0</c:v>
                </c:pt>
                <c:pt idx="2">
                  <c:v>#N/A</c:v>
                </c:pt>
                <c:pt idx="3">
                  <c:v>#N/A</c:v>
                </c:pt>
                <c:pt idx="4">
                  <c:v>0</c:v>
                </c:pt>
                <c:pt idx="5">
                  <c:v>0</c:v>
                </c:pt>
                <c:pt idx="6">
                  <c:v>0</c:v>
                </c:pt>
                <c:pt idx="7">
                  <c:v>#N/A</c:v>
                </c:pt>
                <c:pt idx="8">
                  <c:v>0</c:v>
                </c:pt>
                <c:pt idx="9">
                  <c:v>0</c:v>
                </c:pt>
                <c:pt idx="10">
                  <c:v>0.55203740000000001</c:v>
                </c:pt>
                <c:pt idx="11">
                  <c:v>0.57637570000000005</c:v>
                </c:pt>
                <c:pt idx="12">
                  <c:v>0.65642700000000009</c:v>
                </c:pt>
                <c:pt idx="13">
                  <c:v>#N/A</c:v>
                </c:pt>
                <c:pt idx="14">
                  <c:v>0.71790319999999996</c:v>
                </c:pt>
                <c:pt idx="15">
                  <c:v>0.70014069999999995</c:v>
                </c:pt>
                <c:pt idx="16">
                  <c:v>0.7397724</c:v>
                </c:pt>
                <c:pt idx="17">
                  <c:v>0.72433809999999998</c:v>
                </c:pt>
                <c:pt idx="18">
                  <c:v>0.75385950000000002</c:v>
                </c:pt>
              </c:numCache>
            </c:numRef>
          </c:val>
          <c:smooth val="1"/>
        </c:ser>
        <c:ser>
          <c:idx val="0"/>
          <c:order val="2"/>
          <c:tx>
            <c:strRef>
              <c:f>'4.1'!$P$44</c:f>
              <c:strCache>
                <c:ptCount val="1"/>
                <c:pt idx="0">
                  <c:v>Total coverage</c:v>
                </c:pt>
              </c:strCache>
            </c:strRef>
          </c:tx>
          <c:spPr>
            <a:ln w="28575">
              <a:solidFill>
                <a:schemeClr val="tx1">
                  <a:lumMod val="65000"/>
                  <a:lumOff val="35000"/>
                </a:schemeClr>
              </a:solidFill>
              <a:prstDash val="solid"/>
            </a:ln>
          </c:spPr>
          <c:marker>
            <c:symbol val="none"/>
          </c:marker>
          <c:cat>
            <c:numRef>
              <c:f>'4.1'!$W$28:$W$46</c:f>
              <c:numCache>
                <c:formatCode>General</c:formatCode>
                <c:ptCount val="1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numCache>
            </c:numRef>
          </c:cat>
          <c:val>
            <c:numRef>
              <c:f>'4.1'!$Z$28:$Z$46</c:f>
              <c:numCache>
                <c:formatCode>0%</c:formatCode>
                <c:ptCount val="19"/>
                <c:pt idx="0">
                  <c:v>0.36691319999999999</c:v>
                </c:pt>
                <c:pt idx="1">
                  <c:v>0.38065569999999999</c:v>
                </c:pt>
                <c:pt idx="2">
                  <c:v>#N/A</c:v>
                </c:pt>
                <c:pt idx="3">
                  <c:v>#N/A</c:v>
                </c:pt>
                <c:pt idx="4">
                  <c:v>0.34495910000000002</c:v>
                </c:pt>
                <c:pt idx="5">
                  <c:v>0.17719389999999999</c:v>
                </c:pt>
                <c:pt idx="6">
                  <c:v>0.1991945</c:v>
                </c:pt>
                <c:pt idx="7">
                  <c:v>#N/A</c:v>
                </c:pt>
                <c:pt idx="8">
                  <c:v>0.1773487</c:v>
                </c:pt>
                <c:pt idx="9">
                  <c:v>0.16971049999999999</c:v>
                </c:pt>
                <c:pt idx="10">
                  <c:v>0.75072939999999999</c:v>
                </c:pt>
                <c:pt idx="11">
                  <c:v>0.7234273</c:v>
                </c:pt>
                <c:pt idx="12">
                  <c:v>0.80692410000000003</c:v>
                </c:pt>
                <c:pt idx="13">
                  <c:v>#N/A</c:v>
                </c:pt>
                <c:pt idx="14">
                  <c:v>0.89777940000000001</c:v>
                </c:pt>
                <c:pt idx="15">
                  <c:v>0.89655549999999995</c:v>
                </c:pt>
                <c:pt idx="16">
                  <c:v>0.91198279999999998</c:v>
                </c:pt>
                <c:pt idx="17">
                  <c:v>0.93017479999999997</c:v>
                </c:pt>
                <c:pt idx="18">
                  <c:v>0.96704520000000005</c:v>
                </c:pt>
              </c:numCache>
            </c:numRef>
          </c:val>
          <c:smooth val="1"/>
        </c:ser>
        <c:dLbls>
          <c:showLegendKey val="0"/>
          <c:showVal val="0"/>
          <c:showCatName val="0"/>
          <c:showSerName val="0"/>
          <c:showPercent val="0"/>
          <c:showBubbleSize val="0"/>
        </c:dLbls>
        <c:marker val="1"/>
        <c:smooth val="0"/>
        <c:axId val="211993344"/>
        <c:axId val="211994880"/>
      </c:lineChart>
      <c:catAx>
        <c:axId val="211993344"/>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11994880"/>
        <c:crosses val="autoZero"/>
        <c:auto val="1"/>
        <c:lblAlgn val="ctr"/>
        <c:lblOffset val="100"/>
        <c:noMultiLvlLbl val="1"/>
      </c:catAx>
      <c:valAx>
        <c:axId val="211994880"/>
        <c:scaling>
          <c:orientation val="minMax"/>
          <c:max val="1"/>
          <c:min val="0"/>
        </c:scaling>
        <c:delete val="0"/>
        <c:axPos val="l"/>
        <c:title>
          <c:tx>
            <c:rich>
              <a:bodyPr rot="-5400000" vert="horz"/>
              <a:lstStyle/>
              <a:p>
                <a:pPr>
                  <a:defRPr b="0"/>
                </a:pPr>
                <a:r>
                  <a:rPr lang="en-US" b="0"/>
                  <a:t>Percentage of elderly adults (65+) receiving a pension</a:t>
                </a:r>
              </a:p>
            </c:rich>
          </c:tx>
          <c:layout/>
          <c:overlay val="0"/>
        </c:title>
        <c:numFmt formatCode="0%" sourceLinked="1"/>
        <c:majorTickMark val="out"/>
        <c:minorTickMark val="none"/>
        <c:tickLblPos val="nextTo"/>
        <c:crossAx val="211993344"/>
        <c:crosses val="autoZero"/>
        <c:crossBetween val="between"/>
        <c:majorUnit val="0.2"/>
      </c:valAx>
    </c:plotArea>
    <c:legend>
      <c:legendPos val="b"/>
      <c:layout/>
      <c:overlay val="0"/>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5442039492117353E-2"/>
          <c:y val="7.72990051260352E-2"/>
          <c:w val="0.84132540653425059"/>
          <c:h val="0.6746015211965174"/>
        </c:manualLayout>
      </c:layout>
      <c:lineChart>
        <c:grouping val="standard"/>
        <c:varyColors val="0"/>
        <c:ser>
          <c:idx val="0"/>
          <c:order val="0"/>
          <c:tx>
            <c:strRef>
              <c:f>'4.6'!$B$29</c:f>
              <c:strCache>
                <c:ptCount val="1"/>
                <c:pt idx="0">
                  <c:v>Total employment of domestic workers (left axis)</c:v>
                </c:pt>
              </c:strCache>
            </c:strRef>
          </c:tx>
          <c:marker>
            <c:symbol val="none"/>
          </c:marker>
          <c:cat>
            <c:numRef>
              <c:f>'4.6'!$A$32:$A$40</c:f>
              <c:numCache>
                <c:formatCode>General</c:formatCode>
                <c:ptCount val="9"/>
                <c:pt idx="0">
                  <c:v>2003</c:v>
                </c:pt>
                <c:pt idx="1">
                  <c:v>2004</c:v>
                </c:pt>
                <c:pt idx="2">
                  <c:v>2005</c:v>
                </c:pt>
                <c:pt idx="3">
                  <c:v>2006</c:v>
                </c:pt>
                <c:pt idx="4">
                  <c:v>2007</c:v>
                </c:pt>
                <c:pt idx="5">
                  <c:v>2008</c:v>
                </c:pt>
                <c:pt idx="6">
                  <c:v>2009</c:v>
                </c:pt>
                <c:pt idx="7">
                  <c:v>2010</c:v>
                </c:pt>
                <c:pt idx="8">
                  <c:v>2011</c:v>
                </c:pt>
              </c:numCache>
            </c:numRef>
          </c:cat>
          <c:val>
            <c:numRef>
              <c:f>'4.6'!$B$32:$B$40</c:f>
              <c:numCache>
                <c:formatCode>#,##0</c:formatCode>
                <c:ptCount val="9"/>
                <c:pt idx="0">
                  <c:v>229817.2</c:v>
                </c:pt>
                <c:pt idx="1">
                  <c:v>208441.1</c:v>
                </c:pt>
                <c:pt idx="2">
                  <c:v>263406.3</c:v>
                </c:pt>
                <c:pt idx="3">
                  <c:v>224375.5</c:v>
                </c:pt>
                <c:pt idx="4">
                  <c:v>217020.2</c:v>
                </c:pt>
                <c:pt idx="5">
                  <c:v>224755.6</c:v>
                </c:pt>
                <c:pt idx="6">
                  <c:v>229384.7</c:v>
                </c:pt>
                <c:pt idx="7">
                  <c:v>195821.8</c:v>
                </c:pt>
                <c:pt idx="8">
                  <c:v>155875.29999999999</c:v>
                </c:pt>
              </c:numCache>
            </c:numRef>
          </c:val>
          <c:smooth val="0"/>
        </c:ser>
        <c:dLbls>
          <c:showLegendKey val="0"/>
          <c:showVal val="0"/>
          <c:showCatName val="0"/>
          <c:showSerName val="0"/>
          <c:showPercent val="0"/>
          <c:showBubbleSize val="0"/>
        </c:dLbls>
        <c:marker val="1"/>
        <c:smooth val="0"/>
        <c:axId val="217689088"/>
        <c:axId val="217690880"/>
      </c:lineChart>
      <c:lineChart>
        <c:grouping val="standard"/>
        <c:varyColors val="0"/>
        <c:ser>
          <c:idx val="6"/>
          <c:order val="1"/>
          <c:tx>
            <c:strRef>
              <c:f>'4.6'!$C$29</c:f>
              <c:strCache>
                <c:ptCount val="1"/>
                <c:pt idx="0">
                  <c:v>Percentage contributing to social security (right axis)</c:v>
                </c:pt>
              </c:strCache>
            </c:strRef>
          </c:tx>
          <c:spPr>
            <a:ln>
              <a:prstDash val="dash"/>
            </a:ln>
          </c:spPr>
          <c:marker>
            <c:symbol val="none"/>
          </c:marker>
          <c:val>
            <c:numRef>
              <c:f>'4.6'!$C$32:$C$40</c:f>
              <c:numCache>
                <c:formatCode>0%</c:formatCode>
                <c:ptCount val="9"/>
                <c:pt idx="0">
                  <c:v>0.1057425</c:v>
                </c:pt>
                <c:pt idx="1">
                  <c:v>0.1323165</c:v>
                </c:pt>
                <c:pt idx="2">
                  <c:v>0.1328386</c:v>
                </c:pt>
                <c:pt idx="3">
                  <c:v>0.20962919999999999</c:v>
                </c:pt>
                <c:pt idx="4">
                  <c:v>0.22534109999999999</c:v>
                </c:pt>
                <c:pt idx="5">
                  <c:v>0.21160899999999999</c:v>
                </c:pt>
                <c:pt idx="6">
                  <c:v>0.2362668</c:v>
                </c:pt>
                <c:pt idx="7">
                  <c:v>0.3418292</c:v>
                </c:pt>
                <c:pt idx="8">
                  <c:v>0.43475429999999998</c:v>
                </c:pt>
              </c:numCache>
            </c:numRef>
          </c:val>
          <c:smooth val="0"/>
        </c:ser>
        <c:dLbls>
          <c:showLegendKey val="0"/>
          <c:showVal val="0"/>
          <c:showCatName val="0"/>
          <c:showSerName val="0"/>
          <c:showPercent val="0"/>
          <c:showBubbleSize val="0"/>
        </c:dLbls>
        <c:marker val="1"/>
        <c:smooth val="0"/>
        <c:axId val="217702784"/>
        <c:axId val="217692800"/>
      </c:lineChart>
      <c:catAx>
        <c:axId val="217689088"/>
        <c:scaling>
          <c:orientation val="minMax"/>
        </c:scaling>
        <c:delete val="0"/>
        <c:axPos val="b"/>
        <c:numFmt formatCode="General" sourceLinked="1"/>
        <c:majorTickMark val="out"/>
        <c:minorTickMark val="none"/>
        <c:tickLblPos val="nextTo"/>
        <c:crossAx val="217690880"/>
        <c:crosses val="autoZero"/>
        <c:auto val="1"/>
        <c:lblAlgn val="ctr"/>
        <c:lblOffset val="100"/>
        <c:noMultiLvlLbl val="0"/>
      </c:catAx>
      <c:valAx>
        <c:axId val="217690880"/>
        <c:scaling>
          <c:orientation val="minMax"/>
        </c:scaling>
        <c:delete val="0"/>
        <c:axPos val="l"/>
        <c:numFmt formatCode="#,##0" sourceLinked="1"/>
        <c:majorTickMark val="out"/>
        <c:minorTickMark val="none"/>
        <c:tickLblPos val="nextTo"/>
        <c:crossAx val="217689088"/>
        <c:crosses val="autoZero"/>
        <c:crossBetween val="between"/>
        <c:dispUnits>
          <c:builtInUnit val="thousands"/>
          <c:dispUnitsLbl>
            <c:layout>
              <c:manualLayout>
                <c:xMode val="edge"/>
                <c:yMode val="edge"/>
                <c:x val="1.6677511662836472E-2"/>
                <c:y val="0.2627177700348432"/>
              </c:manualLayout>
            </c:layout>
            <c:tx>
              <c:rich>
                <a:bodyPr/>
                <a:lstStyle/>
                <a:p>
                  <a:pPr>
                    <a:defRPr b="0"/>
                  </a:pPr>
                  <a:r>
                    <a:rPr lang="en-US" sz="1000">
                      <a:effectLst/>
                      <a:latin typeface="Calibri"/>
                      <a:ea typeface="Times New Roman"/>
                      <a:cs typeface="Times New Roman"/>
                    </a:rPr>
                    <a:t>In thousands of persons</a:t>
                  </a:r>
                </a:p>
              </c:rich>
            </c:tx>
          </c:dispUnitsLbl>
        </c:dispUnits>
      </c:valAx>
      <c:valAx>
        <c:axId val="217692800"/>
        <c:scaling>
          <c:orientation val="minMax"/>
        </c:scaling>
        <c:delete val="0"/>
        <c:axPos val="r"/>
        <c:numFmt formatCode="0%" sourceLinked="1"/>
        <c:majorTickMark val="out"/>
        <c:minorTickMark val="none"/>
        <c:tickLblPos val="nextTo"/>
        <c:crossAx val="217702784"/>
        <c:crosses val="max"/>
        <c:crossBetween val="between"/>
      </c:valAx>
      <c:catAx>
        <c:axId val="217702784"/>
        <c:scaling>
          <c:orientation val="minMax"/>
        </c:scaling>
        <c:delete val="1"/>
        <c:axPos val="b"/>
        <c:majorTickMark val="out"/>
        <c:minorTickMark val="none"/>
        <c:tickLblPos val="nextTo"/>
        <c:crossAx val="217692800"/>
        <c:crosses val="autoZero"/>
        <c:auto val="1"/>
        <c:lblAlgn val="ctr"/>
        <c:lblOffset val="100"/>
        <c:noMultiLvlLbl val="0"/>
      </c:catAx>
    </c:plotArea>
    <c:legend>
      <c:legendPos val="b"/>
      <c:layout>
        <c:manualLayout>
          <c:xMode val="edge"/>
          <c:yMode val="edge"/>
          <c:x val="6.8901756583167842E-2"/>
          <c:y val="0.85972353566430715"/>
          <c:w val="0.87008786743484967"/>
          <c:h val="0.14027646433569285"/>
        </c:manualLayout>
      </c:layout>
      <c:overlay val="0"/>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lineChart>
        <c:grouping val="standard"/>
        <c:varyColors val="0"/>
        <c:ser>
          <c:idx val="0"/>
          <c:order val="0"/>
          <c:tx>
            <c:v>Cotizantes</c:v>
          </c:tx>
          <c:marker>
            <c:symbol val="none"/>
          </c:marker>
          <c:cat>
            <c:numRef>
              <c:f>'B.4.3.1'!$A$24:$A$51</c:f>
              <c:numCache>
                <c:formatCode>General</c:formatCode>
                <c:ptCount val="28"/>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numCache>
            </c:numRef>
          </c:cat>
          <c:val>
            <c:numRef>
              <c:f>'B.4.3.1'!$D$24:$D$51</c:f>
              <c:numCache>
                <c:formatCode>General</c:formatCode>
                <c:ptCount val="28"/>
                <c:pt idx="0">
                  <c:v>48350</c:v>
                </c:pt>
                <c:pt idx="1">
                  <c:v>52611</c:v>
                </c:pt>
                <c:pt idx="2">
                  <c:v>50729</c:v>
                </c:pt>
                <c:pt idx="3">
                  <c:v>51186</c:v>
                </c:pt>
                <c:pt idx="4">
                  <c:v>47922</c:v>
                </c:pt>
                <c:pt idx="5">
                  <c:v>50840</c:v>
                </c:pt>
                <c:pt idx="6">
                  <c:v>51721</c:v>
                </c:pt>
                <c:pt idx="7">
                  <c:v>52657</c:v>
                </c:pt>
                <c:pt idx="8">
                  <c:v>55320</c:v>
                </c:pt>
                <c:pt idx="9">
                  <c:v>57077</c:v>
                </c:pt>
                <c:pt idx="10">
                  <c:v>51343</c:v>
                </c:pt>
                <c:pt idx="11">
                  <c:v>59923</c:v>
                </c:pt>
                <c:pt idx="12">
                  <c:v>59458</c:v>
                </c:pt>
                <c:pt idx="13">
                  <c:v>62999</c:v>
                </c:pt>
                <c:pt idx="14">
                  <c:v>61801</c:v>
                </c:pt>
                <c:pt idx="15">
                  <c:v>66731</c:v>
                </c:pt>
                <c:pt idx="16">
                  <c:v>69725</c:v>
                </c:pt>
                <c:pt idx="17">
                  <c:v>68186</c:v>
                </c:pt>
                <c:pt idx="18">
                  <c:v>59318</c:v>
                </c:pt>
                <c:pt idx="19">
                  <c:v>64422</c:v>
                </c:pt>
                <c:pt idx="20">
                  <c:v>57983</c:v>
                </c:pt>
                <c:pt idx="21">
                  <c:v>60317</c:v>
                </c:pt>
                <c:pt idx="22">
                  <c:v>65398</c:v>
                </c:pt>
                <c:pt idx="23">
                  <c:v>73964</c:v>
                </c:pt>
                <c:pt idx="24">
                  <c:v>91445</c:v>
                </c:pt>
                <c:pt idx="25">
                  <c:v>94323</c:v>
                </c:pt>
                <c:pt idx="26">
                  <c:v>107350</c:v>
                </c:pt>
                <c:pt idx="27">
                  <c:v>124799</c:v>
                </c:pt>
              </c:numCache>
            </c:numRef>
          </c:val>
          <c:smooth val="0"/>
        </c:ser>
        <c:dLbls>
          <c:showLegendKey val="0"/>
          <c:showVal val="0"/>
          <c:showCatName val="0"/>
          <c:showSerName val="0"/>
          <c:showPercent val="0"/>
          <c:showBubbleSize val="0"/>
        </c:dLbls>
        <c:marker val="1"/>
        <c:smooth val="0"/>
        <c:axId val="217905024"/>
        <c:axId val="217906560"/>
      </c:lineChart>
      <c:catAx>
        <c:axId val="217905024"/>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17906560"/>
        <c:crosses val="autoZero"/>
        <c:auto val="1"/>
        <c:lblAlgn val="ctr"/>
        <c:lblOffset val="100"/>
        <c:noMultiLvlLbl val="0"/>
      </c:catAx>
      <c:valAx>
        <c:axId val="217906560"/>
        <c:scaling>
          <c:orientation val="minMax"/>
        </c:scaling>
        <c:delete val="0"/>
        <c:axPos val="l"/>
        <c:title>
          <c:tx>
            <c:rich>
              <a:bodyPr rot="-5400000" vert="horz"/>
              <a:lstStyle/>
              <a:p>
                <a:pPr>
                  <a:defRPr b="0"/>
                </a:pPr>
                <a:r>
                  <a:rPr lang="en-US" sz="1000">
                    <a:effectLst/>
                    <a:latin typeface="Calibri"/>
                    <a:ea typeface="Times New Roman"/>
                    <a:cs typeface="Times New Roman"/>
                  </a:rPr>
                  <a:t>Change in the number of contributing self-employed workers </a:t>
                </a:r>
              </a:p>
            </c:rich>
          </c:tx>
          <c:layout/>
          <c:overlay val="0"/>
        </c:title>
        <c:numFmt formatCode="General" sourceLinked="1"/>
        <c:majorTickMark val="out"/>
        <c:minorTickMark val="none"/>
        <c:tickLblPos val="nextTo"/>
        <c:crossAx val="217905024"/>
        <c:crosses val="autoZero"/>
        <c:crossBetween val="between"/>
      </c:valAx>
    </c:plotArea>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1"/>
          <c:tx>
            <c:v>Jul. 2007: Flexibilización del régimen de Monotributo</c:v>
          </c:tx>
          <c:invertIfNegative val="0"/>
          <c:dLbls>
            <c:dLbl>
              <c:idx val="4"/>
              <c:layout>
                <c:manualLayout>
                  <c:x val="-0.11666666666666667"/>
                  <c:y val="0.11574074074074074"/>
                </c:manualLayout>
              </c:layout>
              <c:tx>
                <c:rich>
                  <a:bodyPr/>
                  <a:lstStyle/>
                  <a:p>
                    <a:pPr>
                      <a:defRPr>
                        <a:latin typeface="Times New Roman" panose="02020603050405020304" pitchFamily="18" charset="0"/>
                        <a:cs typeface="Times New Roman" panose="02020603050405020304" pitchFamily="18" charset="0"/>
                      </a:defRPr>
                    </a:pPr>
                    <a:r>
                      <a:rPr lang="en-US">
                        <a:latin typeface="Times New Roman" panose="02020603050405020304" pitchFamily="18" charset="0"/>
                        <a:cs typeface="Times New Roman" panose="02020603050405020304" pitchFamily="18" charset="0"/>
                      </a:rPr>
                      <a:t>July 2007: </a:t>
                    </a:r>
                    <a:r>
                      <a:rPr lang="en-US" sz="1000">
                        <a:effectLst/>
                        <a:latin typeface="Times New Roman" panose="02020603050405020304" pitchFamily="18" charset="0"/>
                        <a:ea typeface="Times New Roman"/>
                        <a:cs typeface="Times New Roman" panose="02020603050405020304" pitchFamily="18" charset="0"/>
                      </a:rPr>
                      <a:t>Adapting the flexibility of the single-tax system</a:t>
                    </a:r>
                    <a:endParaRPr lang="en-US" sz="1000">
                      <a:effectLst/>
                      <a:latin typeface="Calibri"/>
                      <a:ea typeface="Times New Roman"/>
                      <a:cs typeface="Times New Roman"/>
                    </a:endParaRPr>
                  </a:p>
                </c:rich>
              </c:tx>
              <c:spPr>
                <a:solidFill>
                  <a:schemeClr val="bg1"/>
                </a:solidFill>
                <a:ln>
                  <a:noFill/>
                </a:ln>
              </c:spPr>
              <c:showLegendKey val="0"/>
              <c:showVal val="0"/>
              <c:showCatName val="0"/>
              <c:showSerName val="1"/>
              <c:showPercent val="0"/>
              <c:showBubbleSize val="0"/>
            </c:dLbl>
            <c:spPr>
              <a:ln>
                <a:noFill/>
              </a:ln>
            </c:spPr>
            <c:txPr>
              <a:bodyPr/>
              <a:lstStyle/>
              <a:p>
                <a:pPr>
                  <a:defRPr>
                    <a:latin typeface="Times New Roman" panose="02020603050405020304" pitchFamily="18" charset="0"/>
                    <a:cs typeface="Times New Roman" panose="02020603050405020304" pitchFamily="18" charset="0"/>
                  </a:defRPr>
                </a:pPr>
                <a:endParaRPr lang="en-US"/>
              </a:p>
            </c:txPr>
            <c:showLegendKey val="0"/>
            <c:showVal val="0"/>
            <c:showCatName val="0"/>
            <c:showSerName val="1"/>
            <c:showPercent val="0"/>
            <c:showBubbleSize val="0"/>
            <c:showLeaderLines val="0"/>
          </c:dLbls>
          <c:val>
            <c:numRef>
              <c:f>'B.4.4.1'!$D$22:$D$31</c:f>
              <c:numCache>
                <c:formatCode>General</c:formatCode>
                <c:ptCount val="10"/>
                <c:pt idx="4">
                  <c:v>26000</c:v>
                </c:pt>
              </c:numCache>
            </c:numRef>
          </c:val>
        </c:ser>
        <c:dLbls>
          <c:showLegendKey val="0"/>
          <c:showVal val="0"/>
          <c:showCatName val="0"/>
          <c:showSerName val="0"/>
          <c:showPercent val="0"/>
          <c:showBubbleSize val="0"/>
        </c:dLbls>
        <c:gapWidth val="500"/>
        <c:overlap val="-2"/>
        <c:axId val="220333568"/>
        <c:axId val="220335104"/>
      </c:barChart>
      <c:lineChart>
        <c:grouping val="standard"/>
        <c:varyColors val="0"/>
        <c:ser>
          <c:idx val="1"/>
          <c:order val="0"/>
          <c:tx>
            <c:v>Monotributistas registrados</c:v>
          </c:tx>
          <c:spPr>
            <a:ln>
              <a:solidFill>
                <a:schemeClr val="tx1">
                  <a:lumMod val="65000"/>
                  <a:lumOff val="35000"/>
                </a:schemeClr>
              </a:solidFill>
            </a:ln>
          </c:spPr>
          <c:marker>
            <c:symbol val="none"/>
          </c:marker>
          <c:cat>
            <c:numRef>
              <c:f>'B.4.4.1'!$B$22:$B$31</c:f>
              <c:numCache>
                <c:formatCode>General</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'B.4.4.1'!$C$22:$C$31</c:f>
              <c:numCache>
                <c:formatCode>0</c:formatCode>
                <c:ptCount val="10"/>
                <c:pt idx="0">
                  <c:v>1884.3387750000002</c:v>
                </c:pt>
                <c:pt idx="1">
                  <c:v>1983.5145000000002</c:v>
                </c:pt>
                <c:pt idx="2">
                  <c:v>2087.9100000000003</c:v>
                </c:pt>
                <c:pt idx="3">
                  <c:v>2197.8000000000002</c:v>
                </c:pt>
                <c:pt idx="4">
                  <c:v>3663</c:v>
                </c:pt>
                <c:pt idx="5">
                  <c:v>9326.5</c:v>
                </c:pt>
                <c:pt idx="6">
                  <c:v>14990</c:v>
                </c:pt>
                <c:pt idx="7">
                  <c:v>18745</c:v>
                </c:pt>
                <c:pt idx="8">
                  <c:v>22500</c:v>
                </c:pt>
                <c:pt idx="9">
                  <c:v>25000</c:v>
                </c:pt>
              </c:numCache>
            </c:numRef>
          </c:val>
          <c:smooth val="0"/>
        </c:ser>
        <c:dLbls>
          <c:showLegendKey val="0"/>
          <c:showVal val="0"/>
          <c:showCatName val="0"/>
          <c:showSerName val="0"/>
          <c:showPercent val="0"/>
          <c:showBubbleSize val="0"/>
        </c:dLbls>
        <c:marker val="1"/>
        <c:smooth val="0"/>
        <c:axId val="220333568"/>
        <c:axId val="220335104"/>
      </c:lineChart>
      <c:catAx>
        <c:axId val="220333568"/>
        <c:scaling>
          <c:orientation val="minMax"/>
        </c:scaling>
        <c:delete val="0"/>
        <c:axPos val="b"/>
        <c:numFmt formatCode="General" sourceLinked="1"/>
        <c:majorTickMark val="out"/>
        <c:minorTickMark val="none"/>
        <c:tickLblPos val="nextTo"/>
        <c:crossAx val="220335104"/>
        <c:crosses val="autoZero"/>
        <c:auto val="1"/>
        <c:lblAlgn val="ctr"/>
        <c:lblOffset val="100"/>
        <c:noMultiLvlLbl val="0"/>
      </c:catAx>
      <c:valAx>
        <c:axId val="220335104"/>
        <c:scaling>
          <c:orientation val="minMax"/>
          <c:max val="26000"/>
          <c:min val="0"/>
        </c:scaling>
        <c:delete val="0"/>
        <c:axPos val="l"/>
        <c:numFmt formatCode="General" sourceLinked="1"/>
        <c:majorTickMark val="out"/>
        <c:minorTickMark val="none"/>
        <c:tickLblPos val="nextTo"/>
        <c:crossAx val="220333568"/>
        <c:crosses val="autoZero"/>
        <c:crossBetween val="between"/>
        <c:majorUnit val="2600"/>
      </c:valAx>
    </c:plotArea>
    <c:plotVisOnly val="1"/>
    <c:dispBlanksAs val="gap"/>
    <c:showDLblsOverMax val="0"/>
  </c:chart>
  <c:spPr>
    <a:ln>
      <a:noFill/>
    </a:ln>
  </c:spPr>
  <c:txPr>
    <a:bodyPr/>
    <a:lstStyle/>
    <a:p>
      <a:pPr>
        <a:defRPr>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75000"/>
              </a:schemeClr>
            </a:solidFill>
          </c:spPr>
          <c:invertIfNegative val="0"/>
          <c:dPt>
            <c:idx val="6"/>
            <c:invertIfNegative val="0"/>
            <c:bubble3D val="0"/>
            <c:spPr>
              <a:solidFill>
                <a:schemeClr val="accent3">
                  <a:lumMod val="75000"/>
                </a:schemeClr>
              </a:solidFill>
            </c:spPr>
          </c:dPt>
          <c:dPt>
            <c:idx val="7"/>
            <c:invertIfNegative val="0"/>
            <c:bubble3D val="0"/>
            <c:spPr>
              <a:solidFill>
                <a:schemeClr val="tx1"/>
              </a:solidFill>
            </c:spPr>
          </c:dPt>
          <c:dPt>
            <c:idx val="9"/>
            <c:invertIfNegative val="0"/>
            <c:bubble3D val="0"/>
            <c:spPr>
              <a:solidFill>
                <a:schemeClr val="tx1"/>
              </a:solidFill>
            </c:spPr>
          </c:dPt>
          <c:dPt>
            <c:idx val="11"/>
            <c:invertIfNegative val="0"/>
            <c:bubble3D val="0"/>
            <c:spPr>
              <a:solidFill>
                <a:schemeClr val="accent3">
                  <a:lumMod val="75000"/>
                </a:schemeClr>
              </a:solidFill>
            </c:spPr>
          </c:dPt>
          <c:dLbls>
            <c:showLegendKey val="0"/>
            <c:showVal val="1"/>
            <c:showCatName val="0"/>
            <c:showSerName val="0"/>
            <c:showPercent val="0"/>
            <c:showBubbleSize val="0"/>
            <c:showLeaderLines val="0"/>
          </c:dLbls>
          <c:cat>
            <c:strRef>
              <c:f>'B4.5.1'!$B$21:$B$33</c:f>
              <c:strCache>
                <c:ptCount val="13"/>
                <c:pt idx="0">
                  <c:v>Netherlands</c:v>
                </c:pt>
                <c:pt idx="1">
                  <c:v>Iceland</c:v>
                </c:pt>
                <c:pt idx="2">
                  <c:v>Chile</c:v>
                </c:pt>
                <c:pt idx="3">
                  <c:v>Australia</c:v>
                </c:pt>
                <c:pt idx="4">
                  <c:v>Costa Rica</c:v>
                </c:pt>
                <c:pt idx="5">
                  <c:v>Mexico</c:v>
                </c:pt>
                <c:pt idx="6">
                  <c:v>New Zealand</c:v>
                </c:pt>
                <c:pt idx="7">
                  <c:v>United States</c:v>
                </c:pt>
                <c:pt idx="8">
                  <c:v>Colombia</c:v>
                </c:pt>
                <c:pt idx="9">
                  <c:v>Germany</c:v>
                </c:pt>
                <c:pt idx="10">
                  <c:v>Peru</c:v>
                </c:pt>
                <c:pt idx="11">
                  <c:v>Italy</c:v>
                </c:pt>
                <c:pt idx="12">
                  <c:v>Brazil</c:v>
                </c:pt>
              </c:strCache>
            </c:strRef>
          </c:cat>
          <c:val>
            <c:numRef>
              <c:f>'B4.5.1'!$C$21:$C$33</c:f>
              <c:numCache>
                <c:formatCode>General</c:formatCode>
                <c:ptCount val="13"/>
                <c:pt idx="0">
                  <c:v>88</c:v>
                </c:pt>
                <c:pt idx="1">
                  <c:v>85.5</c:v>
                </c:pt>
                <c:pt idx="2">
                  <c:v>73.7</c:v>
                </c:pt>
                <c:pt idx="3">
                  <c:v>68.5</c:v>
                </c:pt>
                <c:pt idx="4">
                  <c:v>60.3</c:v>
                </c:pt>
                <c:pt idx="5">
                  <c:v>57.7</c:v>
                </c:pt>
                <c:pt idx="6">
                  <c:v>55.5</c:v>
                </c:pt>
                <c:pt idx="7">
                  <c:v>47.1</c:v>
                </c:pt>
                <c:pt idx="8">
                  <c:v>30.5</c:v>
                </c:pt>
                <c:pt idx="9">
                  <c:v>26.7</c:v>
                </c:pt>
                <c:pt idx="10">
                  <c:v>25</c:v>
                </c:pt>
                <c:pt idx="11">
                  <c:v>13.3</c:v>
                </c:pt>
                <c:pt idx="12">
                  <c:v>1.7</c:v>
                </c:pt>
              </c:numCache>
            </c:numRef>
          </c:val>
        </c:ser>
        <c:dLbls>
          <c:showLegendKey val="0"/>
          <c:showVal val="0"/>
          <c:showCatName val="0"/>
          <c:showSerName val="0"/>
          <c:showPercent val="0"/>
          <c:showBubbleSize val="0"/>
        </c:dLbls>
        <c:gapWidth val="150"/>
        <c:axId val="220095232"/>
        <c:axId val="220096768"/>
      </c:barChart>
      <c:catAx>
        <c:axId val="220095232"/>
        <c:scaling>
          <c:orientation val="minMax"/>
        </c:scaling>
        <c:delete val="0"/>
        <c:axPos val="b"/>
        <c:majorTickMark val="out"/>
        <c:minorTickMark val="none"/>
        <c:tickLblPos val="nextTo"/>
        <c:txPr>
          <a:bodyPr rot="-5400000" vert="horz"/>
          <a:lstStyle/>
          <a:p>
            <a:pPr>
              <a:defRPr/>
            </a:pPr>
            <a:endParaRPr lang="en-US"/>
          </a:p>
        </c:txPr>
        <c:crossAx val="220096768"/>
        <c:crosses val="autoZero"/>
        <c:auto val="1"/>
        <c:lblAlgn val="ctr"/>
        <c:lblOffset val="100"/>
        <c:noMultiLvlLbl val="0"/>
      </c:catAx>
      <c:valAx>
        <c:axId val="220096768"/>
        <c:scaling>
          <c:orientation val="minMax"/>
        </c:scaling>
        <c:delete val="0"/>
        <c:axPos val="l"/>
        <c:numFmt formatCode="General" sourceLinked="1"/>
        <c:majorTickMark val="out"/>
        <c:minorTickMark val="none"/>
        <c:tickLblPos val="nextTo"/>
        <c:crossAx val="220095232"/>
        <c:crosses val="autoZero"/>
        <c:crossBetween val="between"/>
      </c:valAx>
    </c:plotArea>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0.14463029292683538"/>
          <c:y val="4.7973848159140263E-2"/>
          <c:w val="0.82488672528330953"/>
          <c:h val="0.73939240111828519"/>
        </c:manualLayout>
      </c:layout>
      <c:lineChart>
        <c:grouping val="standard"/>
        <c:varyColors val="0"/>
        <c:ser>
          <c:idx val="3"/>
          <c:order val="0"/>
          <c:tx>
            <c:strRef>
              <c:f>'4.1'!$P$44</c:f>
              <c:strCache>
                <c:ptCount val="1"/>
                <c:pt idx="0">
                  <c:v>Total coverage</c:v>
                </c:pt>
              </c:strCache>
            </c:strRef>
          </c:tx>
          <c:spPr>
            <a:ln w="28575">
              <a:solidFill>
                <a:schemeClr val="tx1">
                  <a:lumMod val="65000"/>
                  <a:lumOff val="35000"/>
                </a:schemeClr>
              </a:solidFill>
            </a:ln>
          </c:spPr>
          <c:marker>
            <c:symbol val="none"/>
          </c:marker>
          <c:cat>
            <c:numRef>
              <c:f>'4.1'!$T$29:$T$49</c:f>
              <c:numCache>
                <c:formatCode>General</c:formatCode>
                <c:ptCount val="21"/>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numCache>
            </c:numRef>
          </c:cat>
          <c:val>
            <c:numRef>
              <c:f>'4.1'!$U$29:$U$49</c:f>
              <c:numCache>
                <c:formatCode>0%</c:formatCode>
                <c:ptCount val="21"/>
                <c:pt idx="0">
                  <c:v>0.79606470000000007</c:v>
                </c:pt>
                <c:pt idx="1">
                  <c:v>0.81862069999999998</c:v>
                </c:pt>
                <c:pt idx="2">
                  <c:v>0.81852480000000005</c:v>
                </c:pt>
                <c:pt idx="3">
                  <c:v>0.78638339999999995</c:v>
                </c:pt>
                <c:pt idx="4">
                  <c:v>0.7583936</c:v>
                </c:pt>
                <c:pt idx="5">
                  <c:v>0.74867950000000005</c:v>
                </c:pt>
                <c:pt idx="6">
                  <c:v>0.73414400000000002</c:v>
                </c:pt>
                <c:pt idx="7">
                  <c:v>0.73300120000000002</c:v>
                </c:pt>
                <c:pt idx="8">
                  <c:v>0.70710329999999999</c:v>
                </c:pt>
                <c:pt idx="9">
                  <c:v>0.71690359999999997</c:v>
                </c:pt>
                <c:pt idx="10">
                  <c:v>0.69331050000000005</c:v>
                </c:pt>
                <c:pt idx="11">
                  <c:v>0.68638489999999985</c:v>
                </c:pt>
                <c:pt idx="12">
                  <c:v>0.68124709999999988</c:v>
                </c:pt>
                <c:pt idx="13">
                  <c:v>0.68998130000000002</c:v>
                </c:pt>
                <c:pt idx="14">
                  <c:v>0.70716959999999995</c:v>
                </c:pt>
                <c:pt idx="15">
                  <c:v>0.84317390000000003</c:v>
                </c:pt>
                <c:pt idx="16">
                  <c:v>0.88661140000000005</c:v>
                </c:pt>
                <c:pt idx="17">
                  <c:v>0.90078720000000001</c:v>
                </c:pt>
                <c:pt idx="18">
                  <c:v>0.90426510000000004</c:v>
                </c:pt>
                <c:pt idx="19">
                  <c:v>0.9060127</c:v>
                </c:pt>
                <c:pt idx="20">
                  <c:v>0.91220000000000001</c:v>
                </c:pt>
              </c:numCache>
            </c:numRef>
          </c:val>
          <c:smooth val="1"/>
        </c:ser>
        <c:dLbls>
          <c:showLegendKey val="0"/>
          <c:showVal val="0"/>
          <c:showCatName val="0"/>
          <c:showSerName val="0"/>
          <c:showPercent val="0"/>
          <c:showBubbleSize val="0"/>
        </c:dLbls>
        <c:marker val="1"/>
        <c:smooth val="0"/>
        <c:axId val="212921728"/>
        <c:axId val="212923520"/>
      </c:lineChart>
      <c:catAx>
        <c:axId val="212921728"/>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12923520"/>
        <c:crosses val="autoZero"/>
        <c:auto val="1"/>
        <c:lblAlgn val="ctr"/>
        <c:lblOffset val="100"/>
        <c:noMultiLvlLbl val="1"/>
      </c:catAx>
      <c:valAx>
        <c:axId val="212923520"/>
        <c:scaling>
          <c:orientation val="minMax"/>
          <c:max val="1"/>
          <c:min val="0.5"/>
        </c:scaling>
        <c:delete val="0"/>
        <c:axPos val="l"/>
        <c:title>
          <c:tx>
            <c:rich>
              <a:bodyPr rot="-5400000" vert="horz"/>
              <a:lstStyle/>
              <a:p>
                <a:pPr>
                  <a:defRPr b="0"/>
                </a:pPr>
                <a:r>
                  <a:rPr lang="en-US" b="0"/>
                  <a:t>Percentage of elderly</a:t>
                </a:r>
                <a:r>
                  <a:rPr lang="en-US" b="0" baseline="0"/>
                  <a:t> adults (65+) receiving a pension</a:t>
                </a:r>
                <a:endParaRPr lang="en-US" b="0"/>
              </a:p>
            </c:rich>
          </c:tx>
          <c:layout/>
          <c:overlay val="0"/>
        </c:title>
        <c:numFmt formatCode="0%" sourceLinked="1"/>
        <c:majorTickMark val="out"/>
        <c:minorTickMark val="none"/>
        <c:tickLblPos val="nextTo"/>
        <c:crossAx val="212921728"/>
        <c:crosses val="autoZero"/>
        <c:crossBetween val="between"/>
        <c:majorUnit val="0.1"/>
      </c:valAx>
    </c:plotArea>
    <c:legend>
      <c:legendPos val="b"/>
      <c:layout/>
      <c:overlay val="0"/>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6.3957571387080636E-2"/>
          <c:y val="3.5480359509079573E-2"/>
          <c:w val="0.91333742575976029"/>
          <c:h val="0.65784389710228686"/>
        </c:manualLayout>
      </c:layout>
      <c:lineChart>
        <c:grouping val="standard"/>
        <c:varyColors val="0"/>
        <c:ser>
          <c:idx val="0"/>
          <c:order val="0"/>
          <c:tx>
            <c:strRef>
              <c:f>'4.2'!$B$31</c:f>
              <c:strCache>
                <c:ptCount val="1"/>
                <c:pt idx="0">
                  <c:v>Minimum wage (Baseline 1995=100) </c:v>
                </c:pt>
              </c:strCache>
            </c:strRef>
          </c:tx>
          <c:spPr>
            <a:ln w="28575"/>
          </c:spPr>
          <c:marker>
            <c:symbol val="none"/>
          </c:marker>
          <c:cat>
            <c:strRef>
              <c:f>'4.2'!$C$30:$T$30</c:f>
              <c:strCache>
                <c:ptCount val="1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strCache>
            </c:strRef>
          </c:cat>
          <c:val>
            <c:numRef>
              <c:f>'4.2'!$C$31:$T$31</c:f>
              <c:numCache>
                <c:formatCode>0</c:formatCode>
                <c:ptCount val="18"/>
                <c:pt idx="0">
                  <c:v>100</c:v>
                </c:pt>
                <c:pt idx="1">
                  <c:v>112</c:v>
                </c:pt>
                <c:pt idx="2">
                  <c:v>120</c:v>
                </c:pt>
                <c:pt idx="3">
                  <c:v>130</c:v>
                </c:pt>
                <c:pt idx="4">
                  <c:v>136</c:v>
                </c:pt>
                <c:pt idx="5">
                  <c:v>151</c:v>
                </c:pt>
                <c:pt idx="6">
                  <c:v>180</c:v>
                </c:pt>
                <c:pt idx="7">
                  <c:v>200</c:v>
                </c:pt>
                <c:pt idx="8">
                  <c:v>240</c:v>
                </c:pt>
                <c:pt idx="9">
                  <c:v>260</c:v>
                </c:pt>
                <c:pt idx="10">
                  <c:v>300</c:v>
                </c:pt>
                <c:pt idx="11">
                  <c:v>350</c:v>
                </c:pt>
                <c:pt idx="12">
                  <c:v>380</c:v>
                </c:pt>
                <c:pt idx="13">
                  <c:v>415</c:v>
                </c:pt>
                <c:pt idx="14">
                  <c:v>465</c:v>
                </c:pt>
                <c:pt idx="15">
                  <c:v>510</c:v>
                </c:pt>
                <c:pt idx="16">
                  <c:v>545</c:v>
                </c:pt>
                <c:pt idx="17">
                  <c:v>622</c:v>
                </c:pt>
              </c:numCache>
            </c:numRef>
          </c:val>
          <c:smooth val="0"/>
        </c:ser>
        <c:ser>
          <c:idx val="1"/>
          <c:order val="1"/>
          <c:tx>
            <c:strRef>
              <c:f>'4.2'!$B$32</c:f>
              <c:strCache>
                <c:ptCount val="1"/>
                <c:pt idx="0">
                  <c:v>IPC (Baseline 1995=100)</c:v>
                </c:pt>
              </c:strCache>
            </c:strRef>
          </c:tx>
          <c:spPr>
            <a:ln w="28575">
              <a:prstDash val="dash"/>
            </a:ln>
          </c:spPr>
          <c:marker>
            <c:symbol val="none"/>
          </c:marker>
          <c:cat>
            <c:strRef>
              <c:f>'4.2'!$C$30:$T$30</c:f>
              <c:strCache>
                <c:ptCount val="1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strCache>
            </c:strRef>
          </c:cat>
          <c:val>
            <c:numRef>
              <c:f>'4.2'!$C$32:$T$32</c:f>
              <c:numCache>
                <c:formatCode>0</c:formatCode>
                <c:ptCount val="18"/>
                <c:pt idx="0">
                  <c:v>100</c:v>
                </c:pt>
                <c:pt idx="1">
                  <c:v>115.75743609672425</c:v>
                </c:pt>
                <c:pt idx="2">
                  <c:v>123.77400543370182</c:v>
                </c:pt>
                <c:pt idx="3">
                  <c:v>127.73303073496184</c:v>
                </c:pt>
                <c:pt idx="4">
                  <c:v>133.93825824699383</c:v>
                </c:pt>
                <c:pt idx="5">
                  <c:v>143.37381000863078</c:v>
                </c:pt>
                <c:pt idx="6">
                  <c:v>153.1774684870831</c:v>
                </c:pt>
                <c:pt idx="7">
                  <c:v>166.12130263143064</c:v>
                </c:pt>
                <c:pt idx="8">
                  <c:v>190.56659358076692</c:v>
                </c:pt>
                <c:pt idx="9">
                  <c:v>203.14232100829906</c:v>
                </c:pt>
                <c:pt idx="10">
                  <c:v>217.09281433740705</c:v>
                </c:pt>
                <c:pt idx="11">
                  <c:v>226.17528414618087</c:v>
                </c:pt>
                <c:pt idx="12">
                  <c:v>234.40134240970858</c:v>
                </c:pt>
                <c:pt idx="13">
                  <c:v>247.67572136099238</c:v>
                </c:pt>
                <c:pt idx="14">
                  <c:v>259.77816872404782</c:v>
                </c:pt>
                <c:pt idx="15">
                  <c:v>272.86661622142918</c:v>
                </c:pt>
                <c:pt idx="16">
                  <c:v>290.97458694232688</c:v>
                </c:pt>
                <c:pt idx="17">
                  <c:v>307.96750281975875</c:v>
                </c:pt>
              </c:numCache>
            </c:numRef>
          </c:val>
          <c:smooth val="0"/>
        </c:ser>
        <c:ser>
          <c:idx val="2"/>
          <c:order val="2"/>
          <c:tx>
            <c:strRef>
              <c:f>'4.2'!$B$33</c:f>
              <c:strCache>
                <c:ptCount val="1"/>
                <c:pt idx="0">
                  <c:v>GDP per capita current costs (Baseline 1995=100)</c:v>
                </c:pt>
              </c:strCache>
            </c:strRef>
          </c:tx>
          <c:spPr>
            <a:ln w="28575">
              <a:solidFill>
                <a:schemeClr val="tx1"/>
              </a:solidFill>
              <a:prstDash val="dashDot"/>
            </a:ln>
          </c:spPr>
          <c:marker>
            <c:symbol val="none"/>
          </c:marker>
          <c:cat>
            <c:strRef>
              <c:f>'4.2'!$C$30:$T$30</c:f>
              <c:strCache>
                <c:ptCount val="1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strCache>
            </c:strRef>
          </c:cat>
          <c:val>
            <c:numRef>
              <c:f>'4.2'!$C$33:$T$33</c:f>
              <c:numCache>
                <c:formatCode>0</c:formatCode>
                <c:ptCount val="18"/>
                <c:pt idx="0">
                  <c:v>100</c:v>
                </c:pt>
                <c:pt idx="1">
                  <c:v>117.78765034945511</c:v>
                </c:pt>
                <c:pt idx="2">
                  <c:v>129.10548406546818</c:v>
                </c:pt>
                <c:pt idx="3">
                  <c:v>132.62016361190828</c:v>
                </c:pt>
                <c:pt idx="4">
                  <c:v>142.09156575074198</c:v>
                </c:pt>
                <c:pt idx="5">
                  <c:v>155.04461794993838</c:v>
                </c:pt>
                <c:pt idx="6">
                  <c:v>168.66440646216154</c:v>
                </c:pt>
                <c:pt idx="7">
                  <c:v>188.63288097722247</c:v>
                </c:pt>
                <c:pt idx="8">
                  <c:v>213.84050293077587</c:v>
                </c:pt>
                <c:pt idx="9">
                  <c:v>240.72778795205028</c:v>
                </c:pt>
                <c:pt idx="10">
                  <c:v>262.48201615405293</c:v>
                </c:pt>
                <c:pt idx="11">
                  <c:v>287.49564897874274</c:v>
                </c:pt>
                <c:pt idx="12">
                  <c:v>319.33265127932407</c:v>
                </c:pt>
                <c:pt idx="13">
                  <c:v>360.04956449260447</c:v>
                </c:pt>
                <c:pt idx="14">
                  <c:v>380.9008741668892</c:v>
                </c:pt>
                <c:pt idx="15">
                  <c:v>439.23553963695934</c:v>
                </c:pt>
                <c:pt idx="16">
                  <c:v>478.52360673882572</c:v>
                </c:pt>
                <c:pt idx="17">
                  <c:v>510.49801800568548</c:v>
                </c:pt>
              </c:numCache>
            </c:numRef>
          </c:val>
          <c:smooth val="0"/>
        </c:ser>
        <c:dLbls>
          <c:showLegendKey val="0"/>
          <c:showVal val="0"/>
          <c:showCatName val="0"/>
          <c:showSerName val="0"/>
          <c:showPercent val="0"/>
          <c:showBubbleSize val="0"/>
        </c:dLbls>
        <c:marker val="1"/>
        <c:smooth val="0"/>
        <c:axId val="212131840"/>
        <c:axId val="212133376"/>
      </c:lineChart>
      <c:catAx>
        <c:axId val="212131840"/>
        <c:scaling>
          <c:orientation val="minMax"/>
        </c:scaling>
        <c:delete val="0"/>
        <c:axPos val="b"/>
        <c:majorTickMark val="out"/>
        <c:minorTickMark val="none"/>
        <c:tickLblPos val="nextTo"/>
        <c:txPr>
          <a:bodyPr rot="-5400000" vert="horz"/>
          <a:lstStyle/>
          <a:p>
            <a:pPr>
              <a:defRPr/>
            </a:pPr>
            <a:endParaRPr lang="en-US"/>
          </a:p>
        </c:txPr>
        <c:crossAx val="212133376"/>
        <c:crosses val="autoZero"/>
        <c:auto val="1"/>
        <c:lblAlgn val="ctr"/>
        <c:lblOffset val="100"/>
        <c:noMultiLvlLbl val="0"/>
      </c:catAx>
      <c:valAx>
        <c:axId val="212133376"/>
        <c:scaling>
          <c:orientation val="minMax"/>
        </c:scaling>
        <c:delete val="0"/>
        <c:axPos val="l"/>
        <c:numFmt formatCode="0" sourceLinked="1"/>
        <c:majorTickMark val="out"/>
        <c:minorTickMark val="none"/>
        <c:tickLblPos val="nextTo"/>
        <c:crossAx val="212131840"/>
        <c:crosses val="autoZero"/>
        <c:crossBetween val="between"/>
      </c:valAx>
    </c:plotArea>
    <c:legend>
      <c:legendPos val="b"/>
      <c:layout>
        <c:manualLayout>
          <c:xMode val="edge"/>
          <c:yMode val="edge"/>
          <c:x val="6.4985320264516075E-2"/>
          <c:y val="0.82298193848849777"/>
          <c:w val="0.90237489819241579"/>
          <c:h val="0.15784384132603069"/>
        </c:manualLayout>
      </c:layout>
      <c:overlay val="0"/>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3175754302599136E-2"/>
          <c:y val="5.1119110111236085E-2"/>
          <c:w val="0.90420795717766855"/>
          <c:h val="0.65650506034781186"/>
        </c:manualLayout>
      </c:layout>
      <c:lineChart>
        <c:grouping val="standard"/>
        <c:varyColors val="0"/>
        <c:ser>
          <c:idx val="0"/>
          <c:order val="0"/>
          <c:tx>
            <c:strRef>
              <c:f>'4.2'!$B$38</c:f>
              <c:strCache>
                <c:ptCount val="1"/>
                <c:pt idx="0">
                  <c:v>Cost as a percentage of GDP</c:v>
                </c:pt>
              </c:strCache>
            </c:strRef>
          </c:tx>
          <c:spPr>
            <a:ln w="28575"/>
          </c:spPr>
          <c:marker>
            <c:symbol val="none"/>
          </c:marker>
          <c:cat>
            <c:numRef>
              <c:f>'4.2'!$E$37:$U$37</c:f>
              <c:numCache>
                <c:formatCode>General</c:formatCode>
                <c:ptCount val="1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numCache>
            </c:numRef>
          </c:cat>
          <c:val>
            <c:numRef>
              <c:f>'4.2'!$E$38:$U$38</c:f>
              <c:numCache>
                <c:formatCode>0.0%</c:formatCode>
                <c:ptCount val="17"/>
                <c:pt idx="0">
                  <c:v>7.7604614768699669E-3</c:v>
                </c:pt>
                <c:pt idx="1">
                  <c:v>7.0986546638134715E-3</c:v>
                </c:pt>
                <c:pt idx="2">
                  <c:v>6.4041964708400284E-3</c:v>
                </c:pt>
                <c:pt idx="3">
                  <c:v>6.7907167243963906E-3</c:v>
                </c:pt>
                <c:pt idx="4">
                  <c:v>6.8823760582159624E-3</c:v>
                </c:pt>
                <c:pt idx="5">
                  <c:v>7.1194348714096528E-3</c:v>
                </c:pt>
                <c:pt idx="6">
                  <c:v>7.8498386981083381E-3</c:v>
                </c:pt>
                <c:pt idx="7">
                  <c:v>8.0057153797954018E-3</c:v>
                </c:pt>
                <c:pt idx="8">
                  <c:v>8.4798774668401623E-3</c:v>
                </c:pt>
                <c:pt idx="9">
                  <c:v>8.3516391023838298E-3</c:v>
                </c:pt>
                <c:pt idx="10">
                  <c:v>8.613861611120141E-3</c:v>
                </c:pt>
                <c:pt idx="11">
                  <c:v>9.1211304444343156E-3</c:v>
                </c:pt>
                <c:pt idx="12">
                  <c:v>9.0060988958962085E-3</c:v>
                </c:pt>
                <c:pt idx="13">
                  <c:v>8.886499856704845E-3</c:v>
                </c:pt>
                <c:pt idx="14">
                  <c:v>9.7565392630866669E-3</c:v>
                </c:pt>
                <c:pt idx="15">
                  <c:v>9.443943055925795E-3</c:v>
                </c:pt>
                <c:pt idx="16">
                  <c:v>9.3264244104471795E-3</c:v>
                </c:pt>
              </c:numCache>
            </c:numRef>
          </c:val>
          <c:smooth val="0"/>
        </c:ser>
        <c:ser>
          <c:idx val="1"/>
          <c:order val="1"/>
          <c:tx>
            <c:strRef>
              <c:f>'4.2'!$B$39</c:f>
              <c:strCache>
                <c:ptCount val="1"/>
                <c:pt idx="0">
                  <c:v>Cost as a percentage of GDP (pension adjusted for inflation)</c:v>
                </c:pt>
              </c:strCache>
            </c:strRef>
          </c:tx>
          <c:spPr>
            <a:ln w="28575">
              <a:prstDash val="dash"/>
            </a:ln>
          </c:spPr>
          <c:marker>
            <c:symbol val="none"/>
          </c:marker>
          <c:cat>
            <c:numRef>
              <c:f>'4.2'!$E$37:$U$37</c:f>
              <c:numCache>
                <c:formatCode>General</c:formatCode>
                <c:ptCount val="1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numCache>
            </c:numRef>
          </c:cat>
          <c:val>
            <c:numRef>
              <c:f>'4.2'!$E$39:$U$39</c:f>
              <c:numCache>
                <c:formatCode>0.0%</c:formatCode>
                <c:ptCount val="17"/>
                <c:pt idx="0">
                  <c:v>7.7604614768699669E-3</c:v>
                </c:pt>
                <c:pt idx="1">
                  <c:v>7.435863010942941E-3</c:v>
                </c:pt>
                <c:pt idx="2">
                  <c:v>7.126223566160334E-3</c:v>
                </c:pt>
                <c:pt idx="3">
                  <c:v>7.1417915804286277E-3</c:v>
                </c:pt>
                <c:pt idx="4">
                  <c:v>7.1345615759275342E-3</c:v>
                </c:pt>
                <c:pt idx="5">
                  <c:v>7.2039371455071832E-3</c:v>
                </c:pt>
                <c:pt idx="6">
                  <c:v>7.2612980555179073E-3</c:v>
                </c:pt>
                <c:pt idx="7">
                  <c:v>7.1013005168395508E-3</c:v>
                </c:pt>
                <c:pt idx="8">
                  <c:v>7.3521207422486282E-3</c:v>
                </c:pt>
                <c:pt idx="9">
                  <c:v>7.0381824933984562E-3</c:v>
                </c:pt>
                <c:pt idx="10">
                  <c:v>6.9706822007354983E-3</c:v>
                </c:pt>
                <c:pt idx="11">
                  <c:v>6.7703149929331493E-3</c:v>
                </c:pt>
                <c:pt idx="12">
                  <c:v>6.4276480792753625E-3</c:v>
                </c:pt>
                <c:pt idx="13">
                  <c:v>6.3342509368195165E-3</c:v>
                </c:pt>
                <c:pt idx="14">
                  <c:v>6.4378267529311894E-3</c:v>
                </c:pt>
                <c:pt idx="15">
                  <c:v>5.9905260823458562E-3</c:v>
                </c:pt>
                <c:pt idx="16">
                  <c:v>5.9695873820190919E-3</c:v>
                </c:pt>
              </c:numCache>
            </c:numRef>
          </c:val>
          <c:smooth val="0"/>
        </c:ser>
        <c:dLbls>
          <c:showLegendKey val="0"/>
          <c:showVal val="0"/>
          <c:showCatName val="0"/>
          <c:showSerName val="0"/>
          <c:showPercent val="0"/>
          <c:showBubbleSize val="0"/>
        </c:dLbls>
        <c:marker val="1"/>
        <c:smooth val="0"/>
        <c:axId val="213596032"/>
        <c:axId val="213597568"/>
      </c:lineChart>
      <c:catAx>
        <c:axId val="213596032"/>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13597568"/>
        <c:crosses val="autoZero"/>
        <c:auto val="1"/>
        <c:lblAlgn val="ctr"/>
        <c:lblOffset val="100"/>
        <c:noMultiLvlLbl val="0"/>
      </c:catAx>
      <c:valAx>
        <c:axId val="213597568"/>
        <c:scaling>
          <c:orientation val="minMax"/>
        </c:scaling>
        <c:delete val="0"/>
        <c:axPos val="l"/>
        <c:numFmt formatCode="0.0%" sourceLinked="1"/>
        <c:majorTickMark val="out"/>
        <c:minorTickMark val="none"/>
        <c:tickLblPos val="nextTo"/>
        <c:crossAx val="213596032"/>
        <c:crosses val="autoZero"/>
        <c:crossBetween val="between"/>
      </c:valAx>
    </c:plotArea>
    <c:legend>
      <c:legendPos val="b"/>
      <c:layout>
        <c:manualLayout>
          <c:xMode val="edge"/>
          <c:yMode val="edge"/>
          <c:x val="9.916538286446222E-2"/>
          <c:y val="0.84144176641306601"/>
          <c:w val="0.83456565393614079"/>
          <c:h val="8.1702204946251508E-2"/>
        </c:manualLayout>
      </c:layout>
      <c:overlay val="0"/>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085739282589675E-2"/>
          <c:y val="5.1400554097404488E-2"/>
          <c:w val="0.87635870516185477"/>
          <c:h val="0.83701370662000585"/>
        </c:manualLayout>
      </c:layout>
      <c:barChart>
        <c:barDir val="col"/>
        <c:grouping val="stacked"/>
        <c:varyColors val="0"/>
        <c:ser>
          <c:idx val="0"/>
          <c:order val="0"/>
          <c:tx>
            <c:strRef>
              <c:f>'4.3 '!$B$23:$B$24</c:f>
              <c:strCache>
                <c:ptCount val="1"/>
                <c:pt idx="0">
                  <c:v>Estatal</c:v>
                </c:pt>
              </c:strCache>
            </c:strRef>
          </c:tx>
          <c:spPr>
            <a:solidFill>
              <a:schemeClr val="bg1">
                <a:lumMod val="50000"/>
              </a:schemeClr>
            </a:solidFill>
            <a:ln>
              <a:noFill/>
            </a:ln>
          </c:spPr>
          <c:invertIfNegative val="0"/>
          <c:cat>
            <c:numRef>
              <c:f>'4.3 '!$A$25:$A$36</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'4.3 '!$B$25:$B$36</c:f>
              <c:numCache>
                <c:formatCode>0.00</c:formatCode>
                <c:ptCount val="12"/>
                <c:pt idx="0">
                  <c:v>6</c:v>
                </c:pt>
                <c:pt idx="1">
                  <c:v>6</c:v>
                </c:pt>
                <c:pt idx="2">
                  <c:v>6.25</c:v>
                </c:pt>
                <c:pt idx="3">
                  <c:v>6.25</c:v>
                </c:pt>
                <c:pt idx="4">
                  <c:v>6.5</c:v>
                </c:pt>
                <c:pt idx="5">
                  <c:v>6.5</c:v>
                </c:pt>
                <c:pt idx="6">
                  <c:v>6.75</c:v>
                </c:pt>
                <c:pt idx="7">
                  <c:v>6.75</c:v>
                </c:pt>
                <c:pt idx="8">
                  <c:v>7.25</c:v>
                </c:pt>
                <c:pt idx="9">
                  <c:v>7.25</c:v>
                </c:pt>
                <c:pt idx="10">
                  <c:v>7.75</c:v>
                </c:pt>
                <c:pt idx="11">
                  <c:v>7.75</c:v>
                </c:pt>
              </c:numCache>
            </c:numRef>
          </c:val>
        </c:ser>
        <c:ser>
          <c:idx val="1"/>
          <c:order val="1"/>
          <c:tx>
            <c:strRef>
              <c:f>'4.3 '!$C$23:$C$24</c:f>
              <c:strCache>
                <c:ptCount val="1"/>
                <c:pt idx="0">
                  <c:v>Trabajador</c:v>
                </c:pt>
              </c:strCache>
            </c:strRef>
          </c:tx>
          <c:spPr>
            <a:solidFill>
              <a:schemeClr val="bg1">
                <a:lumMod val="75000"/>
              </a:schemeClr>
            </a:solidFill>
            <a:ln>
              <a:noFill/>
            </a:ln>
          </c:spPr>
          <c:invertIfNegative val="0"/>
          <c:cat>
            <c:numRef>
              <c:f>'4.3 '!$A$25:$A$36</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'4.3 '!$C$25:$C$36</c:f>
              <c:numCache>
                <c:formatCode>0.00</c:formatCode>
                <c:ptCount val="12"/>
                <c:pt idx="0">
                  <c:v>1.75</c:v>
                </c:pt>
                <c:pt idx="1">
                  <c:v>1.75</c:v>
                </c:pt>
                <c:pt idx="2">
                  <c:v>1.5</c:v>
                </c:pt>
                <c:pt idx="3">
                  <c:v>1.5</c:v>
                </c:pt>
                <c:pt idx="4">
                  <c:v>1.25</c:v>
                </c:pt>
                <c:pt idx="5">
                  <c:v>1.25</c:v>
                </c:pt>
                <c:pt idx="6">
                  <c:v>1</c:v>
                </c:pt>
                <c:pt idx="7">
                  <c:v>1</c:v>
                </c:pt>
                <c:pt idx="8">
                  <c:v>0.5</c:v>
                </c:pt>
                <c:pt idx="9">
                  <c:v>0.5</c:v>
                </c:pt>
                <c:pt idx="10">
                  <c:v>0</c:v>
                </c:pt>
                <c:pt idx="11" formatCode="General">
                  <c:v>0</c:v>
                </c:pt>
              </c:numCache>
            </c:numRef>
          </c:val>
        </c:ser>
        <c:dLbls>
          <c:showLegendKey val="0"/>
          <c:showVal val="0"/>
          <c:showCatName val="0"/>
          <c:showSerName val="0"/>
          <c:showPercent val="0"/>
          <c:showBubbleSize val="0"/>
        </c:dLbls>
        <c:gapWidth val="0"/>
        <c:overlap val="100"/>
        <c:axId val="213263488"/>
        <c:axId val="213265024"/>
      </c:barChart>
      <c:catAx>
        <c:axId val="213263488"/>
        <c:scaling>
          <c:orientation val="minMax"/>
        </c:scaling>
        <c:delete val="1"/>
        <c:axPos val="b"/>
        <c:numFmt formatCode="General" sourceLinked="1"/>
        <c:majorTickMark val="out"/>
        <c:minorTickMark val="none"/>
        <c:tickLblPos val="nextTo"/>
        <c:crossAx val="213265024"/>
        <c:crosses val="autoZero"/>
        <c:auto val="1"/>
        <c:lblAlgn val="ctr"/>
        <c:lblOffset val="100"/>
        <c:noMultiLvlLbl val="0"/>
      </c:catAx>
      <c:valAx>
        <c:axId val="213265024"/>
        <c:scaling>
          <c:orientation val="minMax"/>
          <c:max val="7.75"/>
          <c:min val="5"/>
        </c:scaling>
        <c:delete val="0"/>
        <c:axPos val="l"/>
        <c:majorGridlines/>
        <c:numFmt formatCode="0.00" sourceLinked="1"/>
        <c:majorTickMark val="out"/>
        <c:minorTickMark val="none"/>
        <c:tickLblPos val="nextTo"/>
        <c:crossAx val="213263488"/>
        <c:crosses val="autoZero"/>
        <c:crossBetween val="between"/>
        <c:majorUnit val="0.25"/>
      </c:valAx>
    </c:plotArea>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870516185476818E-2"/>
          <c:y val="3.3912219305920095E-2"/>
          <c:w val="0.81042563429571302"/>
          <c:h val="0.75816163604549436"/>
        </c:manualLayout>
      </c:layout>
      <c:barChart>
        <c:barDir val="col"/>
        <c:grouping val="clustered"/>
        <c:varyColors val="0"/>
        <c:ser>
          <c:idx val="0"/>
          <c:order val="0"/>
          <c:tx>
            <c:strRef>
              <c:f>'4.3 '!$F$53</c:f>
              <c:strCache>
                <c:ptCount val="1"/>
                <c:pt idx="0">
                  <c:v>Number of insured self-employed (in thousands)</c:v>
                </c:pt>
              </c:strCache>
            </c:strRef>
          </c:tx>
          <c:spPr>
            <a:solidFill>
              <a:schemeClr val="bg1">
                <a:lumMod val="65000"/>
              </a:schemeClr>
            </a:solidFill>
          </c:spPr>
          <c:invertIfNegative val="0"/>
          <c:dLbls>
            <c:txPr>
              <a:bodyPr rot="-5400000" vert="horz"/>
              <a:lstStyle/>
              <a:p>
                <a:pPr>
                  <a:defRPr/>
                </a:pPr>
                <a:endParaRPr lang="en-US"/>
              </a:p>
            </c:txPr>
            <c:dLblPos val="inEnd"/>
            <c:showLegendKey val="0"/>
            <c:showVal val="1"/>
            <c:showCatName val="0"/>
            <c:showSerName val="0"/>
            <c:showPercent val="0"/>
            <c:showBubbleSize val="0"/>
            <c:showLeaderLines val="0"/>
          </c:dLbls>
          <c:cat>
            <c:numRef>
              <c:f>'4.3 '!$A$54:$A$63</c:f>
              <c:numCache>
                <c:formatCode>General</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'4.3 '!$F$54:$F$63</c:f>
              <c:numCache>
                <c:formatCode>#,##0</c:formatCode>
                <c:ptCount val="10"/>
                <c:pt idx="0">
                  <c:v>103.60300000000001</c:v>
                </c:pt>
                <c:pt idx="1">
                  <c:v>112.78399999999999</c:v>
                </c:pt>
                <c:pt idx="2">
                  <c:v>128.07299999999998</c:v>
                </c:pt>
                <c:pt idx="3">
                  <c:v>153.86799999999999</c:v>
                </c:pt>
                <c:pt idx="4">
                  <c:v>185.12799999999999</c:v>
                </c:pt>
                <c:pt idx="5">
                  <c:v>217.32400000000001</c:v>
                </c:pt>
                <c:pt idx="6">
                  <c:v>241.11700000000002</c:v>
                </c:pt>
                <c:pt idx="7">
                  <c:v>298.59199999999998</c:v>
                </c:pt>
                <c:pt idx="8">
                  <c:v>318.38800000000003</c:v>
                </c:pt>
                <c:pt idx="9">
                  <c:v>336.02700000000004</c:v>
                </c:pt>
              </c:numCache>
            </c:numRef>
          </c:val>
        </c:ser>
        <c:dLbls>
          <c:showLegendKey val="0"/>
          <c:showVal val="0"/>
          <c:showCatName val="0"/>
          <c:showSerName val="0"/>
          <c:showPercent val="0"/>
          <c:showBubbleSize val="0"/>
        </c:dLbls>
        <c:gapWidth val="150"/>
        <c:axId val="213318656"/>
        <c:axId val="216933120"/>
      </c:barChart>
      <c:lineChart>
        <c:grouping val="standard"/>
        <c:varyColors val="0"/>
        <c:ser>
          <c:idx val="1"/>
          <c:order val="1"/>
          <c:tx>
            <c:strRef>
              <c:f>'4.3 '!$G$53</c:f>
              <c:strCache>
                <c:ptCount val="1"/>
                <c:pt idx="0">
                  <c:v>Percentage of total insured </c:v>
                </c:pt>
              </c:strCache>
            </c:strRef>
          </c:tx>
          <c:spPr>
            <a:ln>
              <a:solidFill>
                <a:schemeClr val="tx1">
                  <a:lumMod val="65000"/>
                  <a:lumOff val="35000"/>
                </a:schemeClr>
              </a:solidFill>
            </a:ln>
          </c:spPr>
          <c:marker>
            <c:symbol val="circle"/>
            <c:size val="5"/>
            <c:spPr>
              <a:solidFill>
                <a:schemeClr val="tx1">
                  <a:lumMod val="65000"/>
                  <a:lumOff val="35000"/>
                </a:schemeClr>
              </a:solidFill>
              <a:ln>
                <a:noFill/>
              </a:ln>
            </c:spPr>
          </c:marker>
          <c:dLbls>
            <c:dLblPos val="t"/>
            <c:showLegendKey val="0"/>
            <c:showVal val="1"/>
            <c:showCatName val="0"/>
            <c:showSerName val="0"/>
            <c:showPercent val="0"/>
            <c:showBubbleSize val="0"/>
            <c:showLeaderLines val="0"/>
          </c:dLbls>
          <c:cat>
            <c:numRef>
              <c:f>'4.3 '!$A$54:$A$63</c:f>
              <c:numCache>
                <c:formatCode>General</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'4.3 '!$G$54:$G$63</c:f>
              <c:numCache>
                <c:formatCode>0%</c:formatCode>
                <c:ptCount val="10"/>
                <c:pt idx="0">
                  <c:v>0.126926507269885</c:v>
                </c:pt>
                <c:pt idx="1">
                  <c:v>0.13292240967831276</c:v>
                </c:pt>
                <c:pt idx="2">
                  <c:v>0.14178879754136653</c:v>
                </c:pt>
                <c:pt idx="3">
                  <c:v>0.15689225510949054</c:v>
                </c:pt>
                <c:pt idx="4">
                  <c:v>0.17051173414876761</c:v>
                </c:pt>
                <c:pt idx="5">
                  <c:v>0.18210231629011489</c:v>
                </c:pt>
                <c:pt idx="6">
                  <c:v>0.20228072000483227</c:v>
                </c:pt>
                <c:pt idx="7">
                  <c:v>0.23241036082947658</c:v>
                </c:pt>
                <c:pt idx="8">
                  <c:v>0.2389252760051149</c:v>
                </c:pt>
                <c:pt idx="9">
                  <c:v>0.24350470774174054</c:v>
                </c:pt>
              </c:numCache>
            </c:numRef>
          </c:val>
          <c:smooth val="0"/>
        </c:ser>
        <c:dLbls>
          <c:showLegendKey val="0"/>
          <c:showVal val="0"/>
          <c:showCatName val="0"/>
          <c:showSerName val="0"/>
          <c:showPercent val="0"/>
          <c:showBubbleSize val="0"/>
        </c:dLbls>
        <c:marker val="1"/>
        <c:smooth val="0"/>
        <c:axId val="216934656"/>
        <c:axId val="216940544"/>
      </c:lineChart>
      <c:catAx>
        <c:axId val="213318656"/>
        <c:scaling>
          <c:orientation val="minMax"/>
        </c:scaling>
        <c:delete val="0"/>
        <c:axPos val="b"/>
        <c:numFmt formatCode="General" sourceLinked="1"/>
        <c:majorTickMark val="out"/>
        <c:minorTickMark val="none"/>
        <c:tickLblPos val="nextTo"/>
        <c:crossAx val="216933120"/>
        <c:crosses val="autoZero"/>
        <c:auto val="1"/>
        <c:lblAlgn val="ctr"/>
        <c:lblOffset val="100"/>
        <c:noMultiLvlLbl val="0"/>
      </c:catAx>
      <c:valAx>
        <c:axId val="216933120"/>
        <c:scaling>
          <c:orientation val="minMax"/>
          <c:max val="450"/>
          <c:min val="0"/>
        </c:scaling>
        <c:delete val="0"/>
        <c:axPos val="l"/>
        <c:numFmt formatCode="#,##0" sourceLinked="1"/>
        <c:majorTickMark val="out"/>
        <c:minorTickMark val="none"/>
        <c:tickLblPos val="nextTo"/>
        <c:crossAx val="213318656"/>
        <c:crosses val="autoZero"/>
        <c:crossBetween val="between"/>
        <c:majorUnit val="50"/>
      </c:valAx>
      <c:catAx>
        <c:axId val="216934656"/>
        <c:scaling>
          <c:orientation val="minMax"/>
        </c:scaling>
        <c:delete val="1"/>
        <c:axPos val="b"/>
        <c:numFmt formatCode="General" sourceLinked="1"/>
        <c:majorTickMark val="out"/>
        <c:minorTickMark val="none"/>
        <c:tickLblPos val="nextTo"/>
        <c:crossAx val="216940544"/>
        <c:crosses val="autoZero"/>
        <c:auto val="1"/>
        <c:lblAlgn val="ctr"/>
        <c:lblOffset val="100"/>
        <c:noMultiLvlLbl val="0"/>
      </c:catAx>
      <c:valAx>
        <c:axId val="216940544"/>
        <c:scaling>
          <c:orientation val="minMax"/>
        </c:scaling>
        <c:delete val="0"/>
        <c:axPos val="r"/>
        <c:numFmt formatCode="0%" sourceLinked="1"/>
        <c:majorTickMark val="out"/>
        <c:minorTickMark val="none"/>
        <c:tickLblPos val="nextTo"/>
        <c:crossAx val="216934656"/>
        <c:crosses val="max"/>
        <c:crossBetween val="between"/>
      </c:valAx>
    </c:plotArea>
    <c:legend>
      <c:legendPos val="b"/>
      <c:layout>
        <c:manualLayout>
          <c:xMode val="edge"/>
          <c:yMode val="edge"/>
          <c:x val="0"/>
          <c:y val="0.91628280839895015"/>
          <c:w val="1"/>
          <c:h val="8.3717191601049845E-2"/>
        </c:manualLayout>
      </c:layout>
      <c:overlay val="0"/>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lineChart>
        <c:grouping val="standard"/>
        <c:varyColors val="0"/>
        <c:ser>
          <c:idx val="0"/>
          <c:order val="0"/>
          <c:tx>
            <c:strRef>
              <c:f>'4.4'!$G$30</c:f>
              <c:strCache>
                <c:ptCount val="1"/>
                <c:pt idx="0">
                  <c:v>Afiliados al MEI</c:v>
                </c:pt>
              </c:strCache>
            </c:strRef>
          </c:tx>
          <c:marker>
            <c:symbol val="none"/>
          </c:marker>
          <c:cat>
            <c:numRef>
              <c:f>'4.4'!$E$31:$E$76</c:f>
              <c:numCache>
                <c:formatCode>[$-409]mmm\-yy;@</c:formatCode>
                <c:ptCount val="46"/>
                <c:pt idx="0">
                  <c:v>39995</c:v>
                </c:pt>
                <c:pt idx="1">
                  <c:v>40026</c:v>
                </c:pt>
                <c:pt idx="2">
                  <c:v>40057</c:v>
                </c:pt>
                <c:pt idx="3">
                  <c:v>40087</c:v>
                </c:pt>
                <c:pt idx="4">
                  <c:v>40118</c:v>
                </c:pt>
                <c:pt idx="5">
                  <c:v>40148</c:v>
                </c:pt>
                <c:pt idx="6">
                  <c:v>40179</c:v>
                </c:pt>
                <c:pt idx="7">
                  <c:v>40210</c:v>
                </c:pt>
                <c:pt idx="8">
                  <c:v>40238</c:v>
                </c:pt>
                <c:pt idx="9">
                  <c:v>40269</c:v>
                </c:pt>
                <c:pt idx="10">
                  <c:v>40299</c:v>
                </c:pt>
                <c:pt idx="11">
                  <c:v>40330</c:v>
                </c:pt>
                <c:pt idx="12">
                  <c:v>40360</c:v>
                </c:pt>
                <c:pt idx="13">
                  <c:v>40391</c:v>
                </c:pt>
                <c:pt idx="14">
                  <c:v>40422</c:v>
                </c:pt>
                <c:pt idx="15">
                  <c:v>40452</c:v>
                </c:pt>
                <c:pt idx="16">
                  <c:v>40483</c:v>
                </c:pt>
                <c:pt idx="17">
                  <c:v>40513</c:v>
                </c:pt>
                <c:pt idx="18">
                  <c:v>40544</c:v>
                </c:pt>
                <c:pt idx="19">
                  <c:v>40575</c:v>
                </c:pt>
                <c:pt idx="20">
                  <c:v>40603</c:v>
                </c:pt>
                <c:pt idx="21">
                  <c:v>40634</c:v>
                </c:pt>
                <c:pt idx="22">
                  <c:v>40664</c:v>
                </c:pt>
                <c:pt idx="23">
                  <c:v>40695</c:v>
                </c:pt>
                <c:pt idx="24">
                  <c:v>40725</c:v>
                </c:pt>
                <c:pt idx="25">
                  <c:v>40756</c:v>
                </c:pt>
                <c:pt idx="26">
                  <c:v>40787</c:v>
                </c:pt>
                <c:pt idx="27">
                  <c:v>40817</c:v>
                </c:pt>
                <c:pt idx="28">
                  <c:v>40848</c:v>
                </c:pt>
                <c:pt idx="29">
                  <c:v>40878</c:v>
                </c:pt>
                <c:pt idx="30">
                  <c:v>40909</c:v>
                </c:pt>
                <c:pt idx="31">
                  <c:v>40940</c:v>
                </c:pt>
                <c:pt idx="32">
                  <c:v>40969</c:v>
                </c:pt>
                <c:pt idx="33">
                  <c:v>41000</c:v>
                </c:pt>
                <c:pt idx="34">
                  <c:v>41030</c:v>
                </c:pt>
                <c:pt idx="35">
                  <c:v>41061</c:v>
                </c:pt>
                <c:pt idx="36">
                  <c:v>41091</c:v>
                </c:pt>
                <c:pt idx="37">
                  <c:v>41122</c:v>
                </c:pt>
                <c:pt idx="38">
                  <c:v>41153</c:v>
                </c:pt>
                <c:pt idx="39">
                  <c:v>41183</c:v>
                </c:pt>
                <c:pt idx="40">
                  <c:v>41214</c:v>
                </c:pt>
                <c:pt idx="41">
                  <c:v>41244</c:v>
                </c:pt>
                <c:pt idx="42">
                  <c:v>41274</c:v>
                </c:pt>
                <c:pt idx="43">
                  <c:v>41304</c:v>
                </c:pt>
                <c:pt idx="44">
                  <c:v>41332</c:v>
                </c:pt>
                <c:pt idx="45">
                  <c:v>41361</c:v>
                </c:pt>
              </c:numCache>
            </c:numRef>
          </c:cat>
          <c:val>
            <c:numRef>
              <c:f>'4.4'!$D$31:$D$76</c:f>
              <c:numCache>
                <c:formatCode>_(* #,##0_);_(* \(#,##0\);_(* "-"??_);_(@_)</c:formatCode>
                <c:ptCount val="46"/>
                <c:pt idx="0">
                  <c:v>25</c:v>
                </c:pt>
                <c:pt idx="1">
                  <c:v>1450</c:v>
                </c:pt>
                <c:pt idx="2">
                  <c:v>8438</c:v>
                </c:pt>
                <c:pt idx="3">
                  <c:v>15881</c:v>
                </c:pt>
                <c:pt idx="4">
                  <c:v>24965</c:v>
                </c:pt>
                <c:pt idx="5">
                  <c:v>36205</c:v>
                </c:pt>
                <c:pt idx="6">
                  <c:v>45348</c:v>
                </c:pt>
                <c:pt idx="7">
                  <c:v>57168</c:v>
                </c:pt>
                <c:pt idx="8">
                  <c:v>103597</c:v>
                </c:pt>
                <c:pt idx="9">
                  <c:v>166609</c:v>
                </c:pt>
                <c:pt idx="10">
                  <c:v>219142</c:v>
                </c:pt>
                <c:pt idx="11">
                  <c:v>283305</c:v>
                </c:pt>
                <c:pt idx="12">
                  <c:v>334979</c:v>
                </c:pt>
                <c:pt idx="13">
                  <c:v>398654</c:v>
                </c:pt>
                <c:pt idx="14">
                  <c:v>468128</c:v>
                </c:pt>
                <c:pt idx="15">
                  <c:v>535244</c:v>
                </c:pt>
                <c:pt idx="16">
                  <c:v>636376</c:v>
                </c:pt>
                <c:pt idx="17">
                  <c:v>720113</c:v>
                </c:pt>
                <c:pt idx="18">
                  <c:v>763077</c:v>
                </c:pt>
                <c:pt idx="19">
                  <c:v>825372</c:v>
                </c:pt>
                <c:pt idx="20">
                  <c:v>884534</c:v>
                </c:pt>
                <c:pt idx="21">
                  <c:v>941641</c:v>
                </c:pt>
                <c:pt idx="22">
                  <c:v>996390</c:v>
                </c:pt>
                <c:pt idx="23">
                  <c:v>1070693</c:v>
                </c:pt>
                <c:pt idx="24">
                  <c:v>1151587</c:v>
                </c:pt>
                <c:pt idx="25">
                  <c:v>1245066</c:v>
                </c:pt>
                <c:pt idx="26">
                  <c:v>1336531</c:v>
                </c:pt>
                <c:pt idx="27">
                  <c:v>1424647</c:v>
                </c:pt>
                <c:pt idx="28">
                  <c:v>1507005</c:v>
                </c:pt>
                <c:pt idx="29">
                  <c:v>1586033</c:v>
                </c:pt>
                <c:pt idx="30">
                  <c:v>1637523</c:v>
                </c:pt>
                <c:pt idx="31">
                  <c:v>1731224</c:v>
                </c:pt>
                <c:pt idx="32">
                  <c:v>1809348</c:v>
                </c:pt>
                <c:pt idx="33">
                  <c:v>1907015</c:v>
                </c:pt>
                <c:pt idx="34">
                  <c:v>1988164</c:v>
                </c:pt>
                <c:pt idx="35">
                  <c:v>2085121</c:v>
                </c:pt>
                <c:pt idx="36">
                  <c:v>2165973</c:v>
                </c:pt>
                <c:pt idx="37">
                  <c:v>2261568</c:v>
                </c:pt>
                <c:pt idx="38">
                  <c:v>2355063</c:v>
                </c:pt>
                <c:pt idx="39">
                  <c:v>2436073</c:v>
                </c:pt>
                <c:pt idx="40">
                  <c:v>2522649</c:v>
                </c:pt>
                <c:pt idx="41">
                  <c:v>2588761</c:v>
                </c:pt>
                <c:pt idx="42">
                  <c:v>2612360</c:v>
                </c:pt>
                <c:pt idx="43">
                  <c:v>2678603</c:v>
                </c:pt>
                <c:pt idx="44">
                  <c:v>2750555</c:v>
                </c:pt>
                <c:pt idx="45">
                  <c:v>2831265</c:v>
                </c:pt>
              </c:numCache>
            </c:numRef>
          </c:val>
          <c:smooth val="0"/>
        </c:ser>
        <c:dLbls>
          <c:showLegendKey val="0"/>
          <c:showVal val="0"/>
          <c:showCatName val="0"/>
          <c:showSerName val="0"/>
          <c:showPercent val="0"/>
          <c:showBubbleSize val="0"/>
        </c:dLbls>
        <c:marker val="1"/>
        <c:smooth val="0"/>
        <c:axId val="216984576"/>
        <c:axId val="217072384"/>
      </c:lineChart>
      <c:dateAx>
        <c:axId val="216984576"/>
        <c:scaling>
          <c:orientation val="minMax"/>
        </c:scaling>
        <c:delete val="0"/>
        <c:axPos val="b"/>
        <c:numFmt formatCode="[$-409]mmm\-yy;@" sourceLinked="1"/>
        <c:majorTickMark val="out"/>
        <c:minorTickMark val="none"/>
        <c:tickLblPos val="nextTo"/>
        <c:txPr>
          <a:bodyPr rot="-5400000" vert="horz"/>
          <a:lstStyle/>
          <a:p>
            <a:pPr>
              <a:defRPr/>
            </a:pPr>
            <a:endParaRPr lang="en-US"/>
          </a:p>
        </c:txPr>
        <c:crossAx val="217072384"/>
        <c:crosses val="autoZero"/>
        <c:auto val="1"/>
        <c:lblOffset val="100"/>
        <c:baseTimeUnit val="months"/>
      </c:dateAx>
      <c:valAx>
        <c:axId val="217072384"/>
        <c:scaling>
          <c:orientation val="minMax"/>
        </c:scaling>
        <c:delete val="0"/>
        <c:axPos val="l"/>
        <c:title>
          <c:tx>
            <c:rich>
              <a:bodyPr rot="-5400000" vert="horz"/>
              <a:lstStyle/>
              <a:p>
                <a:pPr>
                  <a:defRPr sz="1000" b="0"/>
                </a:pPr>
                <a:r>
                  <a:rPr lang="en-US" sz="1000">
                    <a:effectLst/>
                    <a:latin typeface="Calibri"/>
                    <a:ea typeface="Times New Roman"/>
                    <a:cs typeface="Times New Roman"/>
                  </a:rPr>
                  <a:t>Number of self-employed registered in the MEI per month (accumulated)</a:t>
                </a:r>
              </a:p>
            </c:rich>
          </c:tx>
          <c:layout/>
          <c:overlay val="0"/>
        </c:title>
        <c:numFmt formatCode="_(* #,##0_);_(* \(#,##0\);_(* &quot;-&quot;??_);_(@_)" sourceLinked="1"/>
        <c:majorTickMark val="out"/>
        <c:minorTickMark val="none"/>
        <c:tickLblPos val="nextTo"/>
        <c:crossAx val="216984576"/>
        <c:crosses val="autoZero"/>
        <c:crossBetween val="between"/>
      </c:valAx>
    </c:plotArea>
    <c:plotVisOnly val="1"/>
    <c:dispBlanksAs val="gap"/>
    <c:showDLblsOverMax val="0"/>
  </c:chart>
  <c:spPr>
    <a:ln>
      <a:noFill/>
    </a:ln>
  </c:spPr>
  <c:txPr>
    <a:bodyPr/>
    <a:lstStyle/>
    <a:p>
      <a:pPr>
        <a:defRPr>
          <a:latin typeface="Times New Roman" pitchFamily="18" charset="0"/>
          <a:cs typeface="Times New Roman" pitchFamily="18" charset="0"/>
        </a:defRPr>
      </a:pPr>
      <a:endParaRPr lang="en-US"/>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col"/>
        <c:grouping val="clustered"/>
        <c:varyColors val="0"/>
        <c:ser>
          <c:idx val="0"/>
          <c:order val="0"/>
          <c:tx>
            <c:strRef>
              <c:f>'4.4'!$G$30</c:f>
              <c:strCache>
                <c:ptCount val="1"/>
                <c:pt idx="0">
                  <c:v>Afiliados al MEI</c:v>
                </c:pt>
              </c:strCache>
            </c:strRef>
          </c:tx>
          <c:invertIfNegative val="0"/>
          <c:cat>
            <c:numRef>
              <c:f>'4.4'!$E$31:$E$76</c:f>
              <c:numCache>
                <c:formatCode>[$-409]mmm\-yy;@</c:formatCode>
                <c:ptCount val="46"/>
                <c:pt idx="0">
                  <c:v>39995</c:v>
                </c:pt>
                <c:pt idx="1">
                  <c:v>40026</c:v>
                </c:pt>
                <c:pt idx="2">
                  <c:v>40057</c:v>
                </c:pt>
                <c:pt idx="3">
                  <c:v>40087</c:v>
                </c:pt>
                <c:pt idx="4">
                  <c:v>40118</c:v>
                </c:pt>
                <c:pt idx="5">
                  <c:v>40148</c:v>
                </c:pt>
                <c:pt idx="6">
                  <c:v>40179</c:v>
                </c:pt>
                <c:pt idx="7">
                  <c:v>40210</c:v>
                </c:pt>
                <c:pt idx="8">
                  <c:v>40238</c:v>
                </c:pt>
                <c:pt idx="9">
                  <c:v>40269</c:v>
                </c:pt>
                <c:pt idx="10">
                  <c:v>40299</c:v>
                </c:pt>
                <c:pt idx="11">
                  <c:v>40330</c:v>
                </c:pt>
                <c:pt idx="12">
                  <c:v>40360</c:v>
                </c:pt>
                <c:pt idx="13">
                  <c:v>40391</c:v>
                </c:pt>
                <c:pt idx="14">
                  <c:v>40422</c:v>
                </c:pt>
                <c:pt idx="15">
                  <c:v>40452</c:v>
                </c:pt>
                <c:pt idx="16">
                  <c:v>40483</c:v>
                </c:pt>
                <c:pt idx="17">
                  <c:v>40513</c:v>
                </c:pt>
                <c:pt idx="18">
                  <c:v>40544</c:v>
                </c:pt>
                <c:pt idx="19">
                  <c:v>40575</c:v>
                </c:pt>
                <c:pt idx="20">
                  <c:v>40603</c:v>
                </c:pt>
                <c:pt idx="21">
                  <c:v>40634</c:v>
                </c:pt>
                <c:pt idx="22">
                  <c:v>40664</c:v>
                </c:pt>
                <c:pt idx="23">
                  <c:v>40695</c:v>
                </c:pt>
                <c:pt idx="24">
                  <c:v>40725</c:v>
                </c:pt>
                <c:pt idx="25">
                  <c:v>40756</c:v>
                </c:pt>
                <c:pt idx="26">
                  <c:v>40787</c:v>
                </c:pt>
                <c:pt idx="27">
                  <c:v>40817</c:v>
                </c:pt>
                <c:pt idx="28">
                  <c:v>40848</c:v>
                </c:pt>
                <c:pt idx="29">
                  <c:v>40878</c:v>
                </c:pt>
                <c:pt idx="30">
                  <c:v>40909</c:v>
                </c:pt>
                <c:pt idx="31">
                  <c:v>40940</c:v>
                </c:pt>
                <c:pt idx="32">
                  <c:v>40969</c:v>
                </c:pt>
                <c:pt idx="33">
                  <c:v>41000</c:v>
                </c:pt>
                <c:pt idx="34">
                  <c:v>41030</c:v>
                </c:pt>
                <c:pt idx="35">
                  <c:v>41061</c:v>
                </c:pt>
                <c:pt idx="36">
                  <c:v>41091</c:v>
                </c:pt>
                <c:pt idx="37">
                  <c:v>41122</c:v>
                </c:pt>
                <c:pt idx="38">
                  <c:v>41153</c:v>
                </c:pt>
                <c:pt idx="39">
                  <c:v>41183</c:v>
                </c:pt>
                <c:pt idx="40">
                  <c:v>41214</c:v>
                </c:pt>
                <c:pt idx="41">
                  <c:v>41244</c:v>
                </c:pt>
                <c:pt idx="42">
                  <c:v>41274</c:v>
                </c:pt>
                <c:pt idx="43">
                  <c:v>41304</c:v>
                </c:pt>
                <c:pt idx="44">
                  <c:v>41332</c:v>
                </c:pt>
                <c:pt idx="45">
                  <c:v>41361</c:v>
                </c:pt>
              </c:numCache>
            </c:numRef>
          </c:cat>
          <c:val>
            <c:numRef>
              <c:f>'4.4'!$G$31:$G$76</c:f>
              <c:numCache>
                <c:formatCode>_(* #,##0_);_(* \(#,##0\);_(* "-"??_);_(@_)</c:formatCode>
                <c:ptCount val="46"/>
                <c:pt idx="0">
                  <c:v>0</c:v>
                </c:pt>
                <c:pt idx="1">
                  <c:v>1425</c:v>
                </c:pt>
                <c:pt idx="2">
                  <c:v>6988</c:v>
                </c:pt>
                <c:pt idx="3">
                  <c:v>7443</c:v>
                </c:pt>
                <c:pt idx="4">
                  <c:v>9084</c:v>
                </c:pt>
                <c:pt idx="5">
                  <c:v>11240</c:v>
                </c:pt>
                <c:pt idx="6">
                  <c:v>9143</c:v>
                </c:pt>
                <c:pt idx="7">
                  <c:v>11820</c:v>
                </c:pt>
                <c:pt idx="8">
                  <c:v>46429</c:v>
                </c:pt>
                <c:pt idx="9">
                  <c:v>63012</c:v>
                </c:pt>
                <c:pt idx="10">
                  <c:v>52533</c:v>
                </c:pt>
                <c:pt idx="11">
                  <c:v>64163</c:v>
                </c:pt>
                <c:pt idx="12">
                  <c:v>51674</c:v>
                </c:pt>
                <c:pt idx="13">
                  <c:v>63675</c:v>
                </c:pt>
                <c:pt idx="14">
                  <c:v>69474</c:v>
                </c:pt>
                <c:pt idx="15">
                  <c:v>67116</c:v>
                </c:pt>
                <c:pt idx="16">
                  <c:v>101132</c:v>
                </c:pt>
                <c:pt idx="17">
                  <c:v>83737</c:v>
                </c:pt>
                <c:pt idx="18">
                  <c:v>42964</c:v>
                </c:pt>
                <c:pt idx="19">
                  <c:v>62295</c:v>
                </c:pt>
                <c:pt idx="20">
                  <c:v>59162</c:v>
                </c:pt>
                <c:pt idx="21">
                  <c:v>57107</c:v>
                </c:pt>
                <c:pt idx="22">
                  <c:v>54749</c:v>
                </c:pt>
                <c:pt idx="23">
                  <c:v>74303</c:v>
                </c:pt>
                <c:pt idx="24">
                  <c:v>80894</c:v>
                </c:pt>
                <c:pt idx="25">
                  <c:v>93479</c:v>
                </c:pt>
                <c:pt idx="26">
                  <c:v>91465</c:v>
                </c:pt>
                <c:pt idx="27">
                  <c:v>88116</c:v>
                </c:pt>
                <c:pt idx="28">
                  <c:v>82358</c:v>
                </c:pt>
                <c:pt idx="29">
                  <c:v>79028</c:v>
                </c:pt>
                <c:pt idx="30">
                  <c:v>51490</c:v>
                </c:pt>
                <c:pt idx="31">
                  <c:v>93701</c:v>
                </c:pt>
                <c:pt idx="32">
                  <c:v>78124</c:v>
                </c:pt>
                <c:pt idx="33">
                  <c:v>97667</c:v>
                </c:pt>
                <c:pt idx="34">
                  <c:v>81149</c:v>
                </c:pt>
                <c:pt idx="35">
                  <c:v>96957</c:v>
                </c:pt>
                <c:pt idx="36">
                  <c:v>80852</c:v>
                </c:pt>
                <c:pt idx="37">
                  <c:v>95595</c:v>
                </c:pt>
                <c:pt idx="38">
                  <c:v>93495</c:v>
                </c:pt>
                <c:pt idx="39">
                  <c:v>81010</c:v>
                </c:pt>
                <c:pt idx="40">
                  <c:v>86576</c:v>
                </c:pt>
                <c:pt idx="41">
                  <c:v>66112</c:v>
                </c:pt>
                <c:pt idx="42">
                  <c:v>23599</c:v>
                </c:pt>
                <c:pt idx="43">
                  <c:v>66243</c:v>
                </c:pt>
                <c:pt idx="44">
                  <c:v>71952</c:v>
                </c:pt>
                <c:pt idx="45">
                  <c:v>80710</c:v>
                </c:pt>
              </c:numCache>
            </c:numRef>
          </c:val>
        </c:ser>
        <c:dLbls>
          <c:showLegendKey val="0"/>
          <c:showVal val="0"/>
          <c:showCatName val="0"/>
          <c:showSerName val="0"/>
          <c:showPercent val="0"/>
          <c:showBubbleSize val="0"/>
        </c:dLbls>
        <c:gapWidth val="150"/>
        <c:axId val="217107456"/>
        <c:axId val="217719552"/>
      </c:barChart>
      <c:dateAx>
        <c:axId val="217107456"/>
        <c:scaling>
          <c:orientation val="minMax"/>
        </c:scaling>
        <c:delete val="0"/>
        <c:axPos val="b"/>
        <c:numFmt formatCode="[$-409]mmm\-yy;@" sourceLinked="1"/>
        <c:majorTickMark val="out"/>
        <c:minorTickMark val="none"/>
        <c:tickLblPos val="nextTo"/>
        <c:txPr>
          <a:bodyPr rot="-5400000" vert="horz"/>
          <a:lstStyle/>
          <a:p>
            <a:pPr>
              <a:defRPr/>
            </a:pPr>
            <a:endParaRPr lang="en-US"/>
          </a:p>
        </c:txPr>
        <c:crossAx val="217719552"/>
        <c:crosses val="autoZero"/>
        <c:auto val="1"/>
        <c:lblOffset val="100"/>
        <c:baseTimeUnit val="months"/>
      </c:dateAx>
      <c:valAx>
        <c:axId val="217719552"/>
        <c:scaling>
          <c:orientation val="minMax"/>
        </c:scaling>
        <c:delete val="0"/>
        <c:axPos val="l"/>
        <c:title>
          <c:tx>
            <c:rich>
              <a:bodyPr rot="-5400000" vert="horz"/>
              <a:lstStyle/>
              <a:p>
                <a:pPr>
                  <a:defRPr b="0"/>
                </a:pPr>
                <a:r>
                  <a:rPr lang="en-US" sz="1000">
                    <a:effectLst/>
                    <a:latin typeface="Calibri"/>
                    <a:ea typeface="Times New Roman"/>
                    <a:cs typeface="Times New Roman"/>
                  </a:rPr>
                  <a:t>Number of self-employed registered in the MEI per month </a:t>
                </a:r>
              </a:p>
            </c:rich>
          </c:tx>
          <c:layout/>
          <c:overlay val="0"/>
        </c:title>
        <c:numFmt formatCode="_(* #,##0_);_(* \(#,##0\);_(* &quot;-&quot;??_);_(@_)" sourceLinked="1"/>
        <c:majorTickMark val="out"/>
        <c:minorTickMark val="none"/>
        <c:tickLblPos val="nextTo"/>
        <c:crossAx val="217107456"/>
        <c:crosses val="autoZero"/>
        <c:crossBetween val="between"/>
      </c:valAx>
    </c:plotArea>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40235832246948"/>
          <c:y val="4.0372257063483276E-2"/>
          <c:w val="0.86034017794177575"/>
          <c:h val="0.78903949574270649"/>
        </c:manualLayout>
      </c:layout>
      <c:areaChart>
        <c:grouping val="stacked"/>
        <c:varyColors val="0"/>
        <c:ser>
          <c:idx val="2"/>
          <c:order val="2"/>
          <c:spPr>
            <a:noFill/>
            <a:ln>
              <a:noFill/>
            </a:ln>
          </c:spPr>
          <c:val>
            <c:numRef>
              <c:f>'4.5'!$C$30:$H$30</c:f>
              <c:numCache>
                <c:formatCode>General</c:formatCode>
                <c:ptCount val="6"/>
                <c:pt idx="0">
                  <c:v>4</c:v>
                </c:pt>
                <c:pt idx="1">
                  <c:v>7.53</c:v>
                </c:pt>
                <c:pt idx="2">
                  <c:v>9.0299999999999994</c:v>
                </c:pt>
                <c:pt idx="3">
                  <c:v>10.48</c:v>
                </c:pt>
                <c:pt idx="4">
                  <c:v>12.42</c:v>
                </c:pt>
                <c:pt idx="5">
                  <c:v>12.42</c:v>
                </c:pt>
              </c:numCache>
            </c:numRef>
          </c:val>
        </c:ser>
        <c:ser>
          <c:idx val="3"/>
          <c:order val="3"/>
          <c:tx>
            <c:v>Diferencia porcentual</c:v>
          </c:tx>
          <c:spPr>
            <a:noFill/>
            <a:ln w="31750">
              <a:solidFill>
                <a:schemeClr val="tx1">
                  <a:tint val="75000"/>
                  <a:shade val="95000"/>
                  <a:satMod val="105000"/>
                </a:schemeClr>
              </a:solidFill>
              <a:prstDash val="dash"/>
            </a:ln>
          </c:spPr>
          <c:dLbls>
            <c:dLbl>
              <c:idx val="0"/>
              <c:layout>
                <c:manualLayout>
                  <c:x val="8.8888888888888865E-2"/>
                  <c:y val="-6.018518518518514E-2"/>
                </c:manualLayout>
              </c:layout>
              <c:tx>
                <c:rich>
                  <a:bodyPr/>
                  <a:lstStyle/>
                  <a:p>
                    <a:r>
                      <a:rPr lang="en-US" sz="1000">
                        <a:effectLst/>
                        <a:latin typeface="Calibri"/>
                        <a:ea typeface="Times New Roman"/>
                        <a:cs typeface="Times New Roman"/>
                      </a:rPr>
                      <a:t>Percentage difference: 15.67</a:t>
                    </a:r>
                  </a:p>
                </c:rich>
              </c:tx>
              <c:showLegendKey val="0"/>
              <c:showVal val="1"/>
              <c:showCatName val="0"/>
              <c:showSerName val="1"/>
              <c:showPercent val="0"/>
              <c:showBubbleSize val="0"/>
            </c:dLbl>
            <c:dLbl>
              <c:idx val="1"/>
              <c:delete val="1"/>
            </c:dLbl>
            <c:dLbl>
              <c:idx val="2"/>
              <c:delete val="1"/>
            </c:dLbl>
            <c:dLbl>
              <c:idx val="3"/>
              <c:delete val="1"/>
            </c:dLbl>
            <c:dLbl>
              <c:idx val="4"/>
              <c:delete val="1"/>
            </c:dLbl>
            <c:dLbl>
              <c:idx val="5"/>
              <c:layout>
                <c:manualLayout>
                  <c:x val="5.00000000000001E-2"/>
                  <c:y val="-1.8518518518518517E-2"/>
                </c:manualLayout>
              </c:layout>
              <c:showLegendKey val="0"/>
              <c:showVal val="1"/>
              <c:showCatName val="0"/>
              <c:showSerName val="0"/>
              <c:showPercent val="0"/>
              <c:showBubbleSize val="0"/>
            </c:dLbl>
            <c:showLegendKey val="0"/>
            <c:showVal val="1"/>
            <c:showCatName val="0"/>
            <c:showSerName val="0"/>
            <c:showPercent val="0"/>
            <c:showBubbleSize val="0"/>
            <c:showLeaderLines val="0"/>
          </c:dLbls>
          <c:val>
            <c:numRef>
              <c:f>'4.5'!$C$31:$H$31</c:f>
              <c:numCache>
                <c:formatCode>General</c:formatCode>
                <c:ptCount val="6"/>
                <c:pt idx="0">
                  <c:v>15.670000000000002</c:v>
                </c:pt>
                <c:pt idx="1">
                  <c:v>12.14</c:v>
                </c:pt>
                <c:pt idx="2">
                  <c:v>11.840000000000002</c:v>
                </c:pt>
                <c:pt idx="3">
                  <c:v>11.059999999999999</c:v>
                </c:pt>
                <c:pt idx="4">
                  <c:v>9.4500000000000011</c:v>
                </c:pt>
                <c:pt idx="5">
                  <c:v>9.7799999999999994</c:v>
                </c:pt>
              </c:numCache>
            </c:numRef>
          </c:val>
        </c:ser>
        <c:dLbls>
          <c:showLegendKey val="0"/>
          <c:showVal val="0"/>
          <c:showCatName val="0"/>
          <c:showSerName val="0"/>
          <c:showPercent val="0"/>
          <c:showBubbleSize val="0"/>
        </c:dLbls>
        <c:axId val="217774336"/>
        <c:axId val="217808896"/>
      </c:areaChart>
      <c:lineChart>
        <c:grouping val="standard"/>
        <c:varyColors val="0"/>
        <c:ser>
          <c:idx val="0"/>
          <c:order val="0"/>
          <c:tx>
            <c:strRef>
              <c:f>'4.5'!$B$33</c:f>
              <c:strCache>
                <c:ptCount val="1"/>
                <c:pt idx="0">
                  <c:v>Assumed profits</c:v>
                </c:pt>
              </c:strCache>
            </c:strRef>
          </c:tx>
          <c:spPr>
            <a:ln>
              <a:solidFill>
                <a:schemeClr val="tx1">
                  <a:lumMod val="85000"/>
                  <a:lumOff val="15000"/>
                </a:schemeClr>
              </a:solidFill>
            </a:ln>
          </c:spPr>
          <c:marker>
            <c:spPr>
              <a:noFill/>
              <a:ln>
                <a:solidFill>
                  <a:schemeClr val="tx1">
                    <a:lumMod val="85000"/>
                    <a:lumOff val="15000"/>
                  </a:schemeClr>
                </a:solidFill>
              </a:ln>
            </c:spPr>
          </c:marker>
          <c:dLbls>
            <c:numFmt formatCode="#,##0.0" sourceLinked="0"/>
            <c:dLblPos val="t"/>
            <c:showLegendKey val="0"/>
            <c:showVal val="1"/>
            <c:showCatName val="0"/>
            <c:showSerName val="0"/>
            <c:showPercent val="0"/>
            <c:showBubbleSize val="0"/>
            <c:showLeaderLines val="0"/>
          </c:dLbls>
          <c:cat>
            <c:strRef>
              <c:f>'4.5'!$C$28:$I$28</c:f>
              <c:strCache>
                <c:ptCount val="7"/>
                <c:pt idx="0">
                  <c:v>120,000</c:v>
                </c:pt>
                <c:pt idx="1">
                  <c:v>600,000</c:v>
                </c:pt>
                <c:pt idx="2">
                  <c:v>1.2 million</c:v>
                </c:pt>
                <c:pt idx="3">
                  <c:v>1.8 million</c:v>
                </c:pt>
                <c:pt idx="4">
                  <c:v>2.4 million</c:v>
                </c:pt>
                <c:pt idx="5">
                  <c:v>3.6 million</c:v>
                </c:pt>
                <c:pt idx="6">
                  <c:v>3.8 million</c:v>
                </c:pt>
              </c:strCache>
            </c:strRef>
          </c:cat>
          <c:val>
            <c:numRef>
              <c:f>'4.5'!$C$29:$I$29</c:f>
              <c:numCache>
                <c:formatCode>General</c:formatCode>
                <c:ptCount val="7"/>
                <c:pt idx="0">
                  <c:v>19.670000000000002</c:v>
                </c:pt>
                <c:pt idx="1">
                  <c:v>19.670000000000002</c:v>
                </c:pt>
                <c:pt idx="2">
                  <c:v>20.87</c:v>
                </c:pt>
                <c:pt idx="3">
                  <c:v>21.54</c:v>
                </c:pt>
                <c:pt idx="4">
                  <c:v>21.87</c:v>
                </c:pt>
                <c:pt idx="5">
                  <c:v>22.2</c:v>
                </c:pt>
                <c:pt idx="6">
                  <c:v>22.24</c:v>
                </c:pt>
              </c:numCache>
            </c:numRef>
          </c:val>
          <c:smooth val="0"/>
        </c:ser>
        <c:ser>
          <c:idx val="1"/>
          <c:order val="1"/>
          <c:tx>
            <c:strRef>
              <c:f>'4.5'!$B$34</c:f>
              <c:strCache>
                <c:ptCount val="1"/>
                <c:pt idx="0">
                  <c:v>National SIMPLES</c:v>
                </c:pt>
              </c:strCache>
            </c:strRef>
          </c:tx>
          <c:spPr>
            <a:ln>
              <a:solidFill>
                <a:schemeClr val="tx1">
                  <a:lumMod val="50000"/>
                  <a:lumOff val="50000"/>
                </a:schemeClr>
              </a:solidFill>
            </a:ln>
          </c:spPr>
          <c:marker>
            <c:spPr>
              <a:solidFill>
                <a:schemeClr val="bg1">
                  <a:lumMod val="75000"/>
                </a:schemeClr>
              </a:solidFill>
              <a:ln>
                <a:solidFill>
                  <a:schemeClr val="tx1">
                    <a:lumMod val="50000"/>
                    <a:lumOff val="50000"/>
                  </a:schemeClr>
                </a:solidFill>
              </a:ln>
            </c:spPr>
          </c:marker>
          <c:dLbls>
            <c:numFmt formatCode="#,##0.0" sourceLinked="0"/>
            <c:dLblPos val="t"/>
            <c:showLegendKey val="0"/>
            <c:showVal val="1"/>
            <c:showCatName val="0"/>
            <c:showSerName val="0"/>
            <c:showPercent val="0"/>
            <c:showBubbleSize val="0"/>
            <c:showLeaderLines val="0"/>
          </c:dLbls>
          <c:cat>
            <c:strRef>
              <c:f>'4.5'!$C$28:$I$28</c:f>
              <c:strCache>
                <c:ptCount val="7"/>
                <c:pt idx="0">
                  <c:v>120,000</c:v>
                </c:pt>
                <c:pt idx="1">
                  <c:v>600,000</c:v>
                </c:pt>
                <c:pt idx="2">
                  <c:v>1.2 million</c:v>
                </c:pt>
                <c:pt idx="3">
                  <c:v>1.8 million</c:v>
                </c:pt>
                <c:pt idx="4">
                  <c:v>2.4 million</c:v>
                </c:pt>
                <c:pt idx="5">
                  <c:v>3.6 million</c:v>
                </c:pt>
                <c:pt idx="6">
                  <c:v>3.8 million</c:v>
                </c:pt>
              </c:strCache>
            </c:strRef>
          </c:cat>
          <c:val>
            <c:numRef>
              <c:f>'4.5'!$C$30:$I$30</c:f>
              <c:numCache>
                <c:formatCode>General</c:formatCode>
                <c:ptCount val="7"/>
                <c:pt idx="0">
                  <c:v>4</c:v>
                </c:pt>
                <c:pt idx="1">
                  <c:v>7.53</c:v>
                </c:pt>
                <c:pt idx="2">
                  <c:v>9.0299999999999994</c:v>
                </c:pt>
                <c:pt idx="3">
                  <c:v>10.48</c:v>
                </c:pt>
                <c:pt idx="4">
                  <c:v>12.42</c:v>
                </c:pt>
                <c:pt idx="5">
                  <c:v>12.42</c:v>
                </c:pt>
                <c:pt idx="6">
                  <c:v>#N/A</c:v>
                </c:pt>
              </c:numCache>
            </c:numRef>
          </c:val>
          <c:smooth val="0"/>
        </c:ser>
        <c:dLbls>
          <c:showLegendKey val="0"/>
          <c:showVal val="0"/>
          <c:showCatName val="0"/>
          <c:showSerName val="0"/>
          <c:showPercent val="0"/>
          <c:showBubbleSize val="0"/>
        </c:dLbls>
        <c:marker val="1"/>
        <c:smooth val="0"/>
        <c:axId val="217774336"/>
        <c:axId val="217808896"/>
      </c:lineChart>
      <c:catAx>
        <c:axId val="217774336"/>
        <c:scaling>
          <c:orientation val="minMax"/>
        </c:scaling>
        <c:delete val="0"/>
        <c:axPos val="b"/>
        <c:majorTickMark val="out"/>
        <c:minorTickMark val="none"/>
        <c:tickLblPos val="nextTo"/>
        <c:crossAx val="217808896"/>
        <c:crosses val="autoZero"/>
        <c:auto val="1"/>
        <c:lblAlgn val="ctr"/>
        <c:lblOffset val="100"/>
        <c:noMultiLvlLbl val="0"/>
      </c:catAx>
      <c:valAx>
        <c:axId val="217808896"/>
        <c:scaling>
          <c:orientation val="minMax"/>
        </c:scaling>
        <c:delete val="0"/>
        <c:axPos val="l"/>
        <c:title>
          <c:tx>
            <c:rich>
              <a:bodyPr rot="-5400000" vert="horz"/>
              <a:lstStyle/>
              <a:p>
                <a:pPr>
                  <a:defRPr b="0"/>
                </a:pPr>
                <a:r>
                  <a:rPr lang="en-US" sz="1000">
                    <a:effectLst/>
                    <a:latin typeface="Calibri"/>
                    <a:ea typeface="Times New Roman"/>
                    <a:cs typeface="Times New Roman"/>
                  </a:rPr>
                  <a:t>Tax rate</a:t>
                </a:r>
              </a:p>
            </c:rich>
          </c:tx>
          <c:layout>
            <c:manualLayout>
              <c:xMode val="edge"/>
              <c:yMode val="edge"/>
              <c:x val="1.432225294677535E-2"/>
              <c:y val="0.30715051338078786"/>
            </c:manualLayout>
          </c:layout>
          <c:overlay val="0"/>
        </c:title>
        <c:numFmt formatCode="General" sourceLinked="1"/>
        <c:majorTickMark val="out"/>
        <c:minorTickMark val="none"/>
        <c:tickLblPos val="nextTo"/>
        <c:crossAx val="217774336"/>
        <c:crosses val="autoZero"/>
        <c:crossBetween val="between"/>
      </c:valAx>
    </c:plotArea>
    <c:legend>
      <c:legendPos val="b"/>
      <c:legendEntry>
        <c:idx val="0"/>
        <c:delete val="1"/>
      </c:legendEntry>
      <c:legendEntry>
        <c:idx val="1"/>
        <c:delete val="1"/>
      </c:legendEntry>
      <c:layout/>
      <c:overlay val="0"/>
    </c:legend>
    <c:plotVisOnly val="1"/>
    <c:dispBlanksAs val="gap"/>
    <c:showDLblsOverMax val="0"/>
  </c:chart>
  <c:spPr>
    <a:noFill/>
    <a:ln>
      <a:noFill/>
    </a:ln>
  </c:spPr>
  <c:txPr>
    <a:bodyPr/>
    <a:lstStyle/>
    <a:p>
      <a:pPr>
        <a:defRPr>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2756253</xdr:colOff>
      <xdr:row>5</xdr:row>
      <xdr:rowOff>40895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3819740" cy="8886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653143</xdr:colOff>
      <xdr:row>1</xdr:row>
      <xdr:rowOff>153080</xdr:rowOff>
    </xdr:from>
    <xdr:to>
      <xdr:col>11</xdr:col>
      <xdr:colOff>367394</xdr:colOff>
      <xdr:row>24</xdr:row>
      <xdr:rowOff>122466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cdr:x>
      <cdr:y>0.00152</cdr:y>
    </cdr:from>
    <cdr:to>
      <cdr:x>0.99808</cdr:x>
      <cdr:y>0.1563</cdr:y>
    </cdr:to>
    <cdr:sp macro="" textlink="">
      <cdr:nvSpPr>
        <cdr:cNvPr id="2" name="TextBox 1"/>
        <cdr:cNvSpPr txBox="1"/>
      </cdr:nvSpPr>
      <cdr:spPr>
        <a:xfrm xmlns:a="http://schemas.openxmlformats.org/drawingml/2006/main">
          <a:off x="0" y="4763"/>
          <a:ext cx="4952999" cy="4857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endParaRPr lang="en-US" sz="1100" b="1"/>
        </a:p>
      </cdr:txBody>
    </cdr:sp>
  </cdr:relSizeAnchor>
</c:userShapes>
</file>

<file path=xl/drawings/drawing12.xml><?xml version="1.0" encoding="utf-8"?>
<xdr:wsDr xmlns:xdr="http://schemas.openxmlformats.org/drawingml/2006/spreadsheetDrawing" xmlns:a="http://schemas.openxmlformats.org/drawingml/2006/main">
  <xdr:twoCellAnchor>
    <xdr:from>
      <xdr:col>3</xdr:col>
      <xdr:colOff>40821</xdr:colOff>
      <xdr:row>5</xdr:row>
      <xdr:rowOff>68035</xdr:rowOff>
    </xdr:from>
    <xdr:to>
      <xdr:col>16</xdr:col>
      <xdr:colOff>54428</xdr:colOff>
      <xdr:row>16</xdr:row>
      <xdr:rowOff>149679</xdr:rowOff>
    </xdr:to>
    <xdr:cxnSp macro="">
      <xdr:nvCxnSpPr>
        <xdr:cNvPr id="5" name="Straight Connector 4"/>
        <xdr:cNvCxnSpPr/>
      </xdr:nvCxnSpPr>
      <xdr:spPr>
        <a:xfrm>
          <a:off x="1265464" y="884464"/>
          <a:ext cx="8300357" cy="1877786"/>
        </a:xfrm>
        <a:prstGeom prst="line">
          <a:avLst/>
        </a:prstGeom>
        <a:ln w="349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40821</xdr:colOff>
      <xdr:row>4</xdr:row>
      <xdr:rowOff>95250</xdr:rowOff>
    </xdr:from>
    <xdr:to>
      <xdr:col>3</xdr:col>
      <xdr:colOff>40821</xdr:colOff>
      <xdr:row>6</xdr:row>
      <xdr:rowOff>13607</xdr:rowOff>
    </xdr:to>
    <xdr:cxnSp macro="">
      <xdr:nvCxnSpPr>
        <xdr:cNvPr id="7" name="Straight Connector 6"/>
        <xdr:cNvCxnSpPr/>
      </xdr:nvCxnSpPr>
      <xdr:spPr>
        <a:xfrm>
          <a:off x="1265464" y="748393"/>
          <a:ext cx="0" cy="244928"/>
        </a:xfrm>
        <a:prstGeom prst="line">
          <a:avLst/>
        </a:prstGeom>
        <a:ln w="349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176893</xdr:colOff>
      <xdr:row>7</xdr:row>
      <xdr:rowOff>81643</xdr:rowOff>
    </xdr:from>
    <xdr:to>
      <xdr:col>6</xdr:col>
      <xdr:colOff>176893</xdr:colOff>
      <xdr:row>9</xdr:row>
      <xdr:rowOff>0</xdr:rowOff>
    </xdr:to>
    <xdr:cxnSp macro="">
      <xdr:nvCxnSpPr>
        <xdr:cNvPr id="11" name="Straight Connector 10"/>
        <xdr:cNvCxnSpPr/>
      </xdr:nvCxnSpPr>
      <xdr:spPr>
        <a:xfrm>
          <a:off x="3238500" y="1224643"/>
          <a:ext cx="0" cy="244928"/>
        </a:xfrm>
        <a:prstGeom prst="line">
          <a:avLst/>
        </a:prstGeom>
        <a:ln w="349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329294</xdr:colOff>
      <xdr:row>9</xdr:row>
      <xdr:rowOff>70758</xdr:rowOff>
    </xdr:from>
    <xdr:to>
      <xdr:col>8</xdr:col>
      <xdr:colOff>329294</xdr:colOff>
      <xdr:row>10</xdr:row>
      <xdr:rowOff>152400</xdr:rowOff>
    </xdr:to>
    <xdr:cxnSp macro="">
      <xdr:nvCxnSpPr>
        <xdr:cNvPr id="12" name="Straight Connector 11"/>
        <xdr:cNvCxnSpPr/>
      </xdr:nvCxnSpPr>
      <xdr:spPr>
        <a:xfrm>
          <a:off x="4738008" y="1540329"/>
          <a:ext cx="0" cy="244928"/>
        </a:xfrm>
        <a:prstGeom prst="line">
          <a:avLst/>
        </a:prstGeom>
        <a:ln w="349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19051</xdr:colOff>
      <xdr:row>12</xdr:row>
      <xdr:rowOff>73478</xdr:rowOff>
    </xdr:from>
    <xdr:to>
      <xdr:col>12</xdr:col>
      <xdr:colOff>19051</xdr:colOff>
      <xdr:row>13</xdr:row>
      <xdr:rowOff>155121</xdr:rowOff>
    </xdr:to>
    <xdr:cxnSp macro="">
      <xdr:nvCxnSpPr>
        <xdr:cNvPr id="13" name="Straight Connector 12"/>
        <xdr:cNvCxnSpPr/>
      </xdr:nvCxnSpPr>
      <xdr:spPr>
        <a:xfrm>
          <a:off x="6877051" y="2032907"/>
          <a:ext cx="0" cy="244928"/>
        </a:xfrm>
        <a:prstGeom prst="line">
          <a:avLst/>
        </a:prstGeom>
        <a:ln w="349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48987</xdr:colOff>
      <xdr:row>14</xdr:row>
      <xdr:rowOff>76200</xdr:rowOff>
    </xdr:from>
    <xdr:to>
      <xdr:col>14</xdr:col>
      <xdr:colOff>48987</xdr:colOff>
      <xdr:row>15</xdr:row>
      <xdr:rowOff>157842</xdr:rowOff>
    </xdr:to>
    <xdr:cxnSp macro="">
      <xdr:nvCxnSpPr>
        <xdr:cNvPr id="14" name="Straight Connector 13"/>
        <xdr:cNvCxnSpPr/>
      </xdr:nvCxnSpPr>
      <xdr:spPr>
        <a:xfrm>
          <a:off x="8335737" y="2362200"/>
          <a:ext cx="0" cy="244928"/>
        </a:xfrm>
        <a:prstGeom prst="line">
          <a:avLst/>
        </a:prstGeom>
        <a:ln w="349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40821</xdr:colOff>
      <xdr:row>23</xdr:row>
      <xdr:rowOff>68035</xdr:rowOff>
    </xdr:from>
    <xdr:to>
      <xdr:col>16</xdr:col>
      <xdr:colOff>54428</xdr:colOff>
      <xdr:row>34</xdr:row>
      <xdr:rowOff>149679</xdr:rowOff>
    </xdr:to>
    <xdr:cxnSp macro="">
      <xdr:nvCxnSpPr>
        <xdr:cNvPr id="15" name="Straight Connector 14"/>
        <xdr:cNvCxnSpPr/>
      </xdr:nvCxnSpPr>
      <xdr:spPr>
        <a:xfrm>
          <a:off x="1265464" y="884464"/>
          <a:ext cx="8300357" cy="1877786"/>
        </a:xfrm>
        <a:prstGeom prst="line">
          <a:avLst/>
        </a:prstGeom>
        <a:ln w="349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40821</xdr:colOff>
      <xdr:row>22</xdr:row>
      <xdr:rowOff>95250</xdr:rowOff>
    </xdr:from>
    <xdr:to>
      <xdr:col>3</xdr:col>
      <xdr:colOff>40821</xdr:colOff>
      <xdr:row>24</xdr:row>
      <xdr:rowOff>13607</xdr:rowOff>
    </xdr:to>
    <xdr:cxnSp macro="">
      <xdr:nvCxnSpPr>
        <xdr:cNvPr id="16" name="Straight Connector 15"/>
        <xdr:cNvCxnSpPr/>
      </xdr:nvCxnSpPr>
      <xdr:spPr>
        <a:xfrm>
          <a:off x="1265464" y="748393"/>
          <a:ext cx="0" cy="244928"/>
        </a:xfrm>
        <a:prstGeom prst="line">
          <a:avLst/>
        </a:prstGeom>
        <a:ln w="349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176893</xdr:colOff>
      <xdr:row>25</xdr:row>
      <xdr:rowOff>81643</xdr:rowOff>
    </xdr:from>
    <xdr:to>
      <xdr:col>6</xdr:col>
      <xdr:colOff>176893</xdr:colOff>
      <xdr:row>27</xdr:row>
      <xdr:rowOff>0</xdr:rowOff>
    </xdr:to>
    <xdr:cxnSp macro="">
      <xdr:nvCxnSpPr>
        <xdr:cNvPr id="17" name="Straight Connector 16"/>
        <xdr:cNvCxnSpPr/>
      </xdr:nvCxnSpPr>
      <xdr:spPr>
        <a:xfrm>
          <a:off x="3238500" y="1224643"/>
          <a:ext cx="0" cy="244928"/>
        </a:xfrm>
        <a:prstGeom prst="line">
          <a:avLst/>
        </a:prstGeom>
        <a:ln w="349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383722</xdr:colOff>
      <xdr:row>28</xdr:row>
      <xdr:rowOff>57151</xdr:rowOff>
    </xdr:from>
    <xdr:to>
      <xdr:col>9</xdr:col>
      <xdr:colOff>383722</xdr:colOff>
      <xdr:row>29</xdr:row>
      <xdr:rowOff>138793</xdr:rowOff>
    </xdr:to>
    <xdr:cxnSp macro="">
      <xdr:nvCxnSpPr>
        <xdr:cNvPr id="18" name="Straight Connector 17"/>
        <xdr:cNvCxnSpPr/>
      </xdr:nvCxnSpPr>
      <xdr:spPr>
        <a:xfrm>
          <a:off x="5404758" y="4629151"/>
          <a:ext cx="0" cy="244928"/>
        </a:xfrm>
        <a:prstGeom prst="line">
          <a:avLst/>
        </a:prstGeom>
        <a:ln w="349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19051</xdr:colOff>
      <xdr:row>30</xdr:row>
      <xdr:rowOff>73478</xdr:rowOff>
    </xdr:from>
    <xdr:to>
      <xdr:col>12</xdr:col>
      <xdr:colOff>19051</xdr:colOff>
      <xdr:row>31</xdr:row>
      <xdr:rowOff>155121</xdr:rowOff>
    </xdr:to>
    <xdr:cxnSp macro="">
      <xdr:nvCxnSpPr>
        <xdr:cNvPr id="19" name="Straight Connector 18"/>
        <xdr:cNvCxnSpPr/>
      </xdr:nvCxnSpPr>
      <xdr:spPr>
        <a:xfrm>
          <a:off x="6877051" y="2032907"/>
          <a:ext cx="0" cy="244928"/>
        </a:xfrm>
        <a:prstGeom prst="line">
          <a:avLst/>
        </a:prstGeom>
        <a:ln w="349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307523</xdr:colOff>
      <xdr:row>33</xdr:row>
      <xdr:rowOff>48985</xdr:rowOff>
    </xdr:from>
    <xdr:to>
      <xdr:col>15</xdr:col>
      <xdr:colOff>307523</xdr:colOff>
      <xdr:row>34</xdr:row>
      <xdr:rowOff>130628</xdr:rowOff>
    </xdr:to>
    <xdr:cxnSp macro="">
      <xdr:nvCxnSpPr>
        <xdr:cNvPr id="20" name="Straight Connector 19"/>
        <xdr:cNvCxnSpPr/>
      </xdr:nvCxnSpPr>
      <xdr:spPr>
        <a:xfrm>
          <a:off x="9206594" y="5437414"/>
          <a:ext cx="0" cy="244928"/>
        </a:xfrm>
        <a:prstGeom prst="line">
          <a:avLst/>
        </a:prstGeom>
        <a:ln w="34925"/>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8964</xdr:colOff>
      <xdr:row>2</xdr:row>
      <xdr:rowOff>7003</xdr:rowOff>
    </xdr:from>
    <xdr:to>
      <xdr:col>8</xdr:col>
      <xdr:colOff>179293</xdr:colOff>
      <xdr:row>16</xdr:row>
      <xdr:rowOff>49586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29135</xdr:colOff>
      <xdr:row>2</xdr:row>
      <xdr:rowOff>25493</xdr:rowOff>
    </xdr:from>
    <xdr:to>
      <xdr:col>8</xdr:col>
      <xdr:colOff>233082</xdr:colOff>
      <xdr:row>16</xdr:row>
      <xdr:rowOff>101693</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9525</xdr:colOff>
      <xdr:row>2</xdr:row>
      <xdr:rowOff>28575</xdr:rowOff>
    </xdr:from>
    <xdr:to>
      <xdr:col>7</xdr:col>
      <xdr:colOff>571500</xdr:colOff>
      <xdr:row>16</xdr:row>
      <xdr:rowOff>33337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142875</xdr:colOff>
      <xdr:row>15</xdr:row>
      <xdr:rowOff>133350</xdr:rowOff>
    </xdr:from>
    <xdr:to>
      <xdr:col>8</xdr:col>
      <xdr:colOff>0</xdr:colOff>
      <xdr:row>17</xdr:row>
      <xdr:rowOff>76200</xdr:rowOff>
    </xdr:to>
    <xdr:sp macro="" textlink="">
      <xdr:nvSpPr>
        <xdr:cNvPr id="4" name="TextBox 3"/>
        <xdr:cNvSpPr txBox="1"/>
      </xdr:nvSpPr>
      <xdr:spPr>
        <a:xfrm>
          <a:off x="952500" y="2562225"/>
          <a:ext cx="44767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spcBef>
              <a:spcPts val="0"/>
            </a:spcBef>
            <a:spcAft>
              <a:spcPts val="0"/>
            </a:spcAft>
          </a:pPr>
          <a:r>
            <a:rPr lang="en-US" sz="1000">
              <a:effectLst/>
              <a:latin typeface="+mn-lt"/>
              <a:ea typeface="Times New Roman"/>
              <a:cs typeface="Times New Roman"/>
            </a:rPr>
            <a:t>Mandatory/Almost mandatory     </a:t>
          </a:r>
          <a:r>
            <a:rPr lang="en-US" sz="1000" baseline="0">
              <a:effectLst/>
              <a:latin typeface="+mn-lt"/>
              <a:ea typeface="Times New Roman"/>
              <a:cs typeface="Times New Roman"/>
            </a:rPr>
            <a:t>     </a:t>
          </a:r>
          <a:r>
            <a:rPr lang="en-US" sz="1000">
              <a:effectLst/>
              <a:latin typeface="+mn-lt"/>
              <a:ea typeface="Times New Roman"/>
              <a:cs typeface="Times New Roman"/>
            </a:rPr>
            <a:t>Auto registration</a:t>
          </a:r>
          <a:r>
            <a:rPr lang="en-US" sz="1000" baseline="0">
              <a:effectLst/>
              <a:latin typeface="+mn-lt"/>
              <a:ea typeface="Times New Roman"/>
              <a:cs typeface="Times New Roman"/>
            </a:rPr>
            <a:t>          </a:t>
          </a:r>
          <a:r>
            <a:rPr lang="en-US" sz="1000">
              <a:effectLst/>
              <a:latin typeface="+mn-lt"/>
              <a:ea typeface="Times New Roman"/>
              <a:cs typeface="Times New Roman"/>
            </a:rPr>
            <a:t>Voluntary</a:t>
          </a:r>
        </a:p>
        <a:p>
          <a:pPr marL="0" marR="0" algn="ctr">
            <a:spcBef>
              <a:spcPts val="0"/>
            </a:spcBef>
            <a:spcAft>
              <a:spcPts val="0"/>
            </a:spcAft>
          </a:pPr>
          <a:endParaRPr lang="en-US" sz="1000">
            <a:effectLst/>
            <a:latin typeface="+mn-lt"/>
            <a:ea typeface="Times New Roman"/>
            <a:cs typeface="Times New Roman"/>
          </a:endParaRPr>
        </a:p>
        <a:p>
          <a:pPr algn="ctr"/>
          <a:endParaRPr lang="en-US" sz="1000">
            <a:latin typeface="Times New Roman" panose="02020603050405020304" pitchFamily="18" charset="0"/>
            <a:cs typeface="Times New Roman" panose="02020603050405020304" pitchFamily="18" charset="0"/>
          </a:endParaRPr>
        </a:p>
      </xdr:txBody>
    </xdr:sp>
    <xdr:clientData/>
  </xdr:twoCellAnchor>
  <xdr:twoCellAnchor>
    <xdr:from>
      <xdr:col>4</xdr:col>
      <xdr:colOff>161925</xdr:colOff>
      <xdr:row>16</xdr:row>
      <xdr:rowOff>66675</xdr:rowOff>
    </xdr:from>
    <xdr:to>
      <xdr:col>4</xdr:col>
      <xdr:colOff>257175</xdr:colOff>
      <xdr:row>16</xdr:row>
      <xdr:rowOff>142875</xdr:rowOff>
    </xdr:to>
    <xdr:sp macro="" textlink="">
      <xdr:nvSpPr>
        <xdr:cNvPr id="7" name="Rectangle 6"/>
        <xdr:cNvSpPr/>
      </xdr:nvSpPr>
      <xdr:spPr>
        <a:xfrm>
          <a:off x="2952750" y="3114675"/>
          <a:ext cx="95250" cy="76200"/>
        </a:xfrm>
        <a:prstGeom prst="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114300</xdr:colOff>
      <xdr:row>16</xdr:row>
      <xdr:rowOff>66675</xdr:rowOff>
    </xdr:from>
    <xdr:to>
      <xdr:col>6</xdr:col>
      <xdr:colOff>209550</xdr:colOff>
      <xdr:row>16</xdr:row>
      <xdr:rowOff>142875</xdr:rowOff>
    </xdr:to>
    <xdr:sp macro="" textlink="">
      <xdr:nvSpPr>
        <xdr:cNvPr id="8" name="Rectangle 7"/>
        <xdr:cNvSpPr/>
      </xdr:nvSpPr>
      <xdr:spPr>
        <a:xfrm>
          <a:off x="4124325" y="3114675"/>
          <a:ext cx="95250" cy="762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485775</xdr:colOff>
      <xdr:row>16</xdr:row>
      <xdr:rowOff>66675</xdr:rowOff>
    </xdr:from>
    <xdr:to>
      <xdr:col>1</xdr:col>
      <xdr:colOff>581025</xdr:colOff>
      <xdr:row>16</xdr:row>
      <xdr:rowOff>142875</xdr:rowOff>
    </xdr:to>
    <xdr:sp macro="" textlink="">
      <xdr:nvSpPr>
        <xdr:cNvPr id="9" name="Rectangle 8"/>
        <xdr:cNvSpPr/>
      </xdr:nvSpPr>
      <xdr:spPr>
        <a:xfrm>
          <a:off x="1095375" y="3114675"/>
          <a:ext cx="95250" cy="7620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54428</xdr:rowOff>
    </xdr:from>
    <xdr:to>
      <xdr:col>6</xdr:col>
      <xdr:colOff>585108</xdr:colOff>
      <xdr:row>21</xdr:row>
      <xdr:rowOff>40821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740229</xdr:colOff>
      <xdr:row>2</xdr:row>
      <xdr:rowOff>161925</xdr:rowOff>
    </xdr:from>
    <xdr:to>
      <xdr:col>12</xdr:col>
      <xdr:colOff>843642</xdr:colOff>
      <xdr:row>20</xdr:row>
      <xdr:rowOff>161925</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88049</xdr:rowOff>
    </xdr:from>
    <xdr:to>
      <xdr:col>8</xdr:col>
      <xdr:colOff>361630</xdr:colOff>
      <xdr:row>25</xdr:row>
      <xdr:rowOff>88928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39</xdr:colOff>
      <xdr:row>2</xdr:row>
      <xdr:rowOff>0</xdr:rowOff>
    </xdr:from>
    <xdr:to>
      <xdr:col>17</xdr:col>
      <xdr:colOff>321</xdr:colOff>
      <xdr:row>25</xdr:row>
      <xdr:rowOff>88930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0</xdr:rowOff>
    </xdr:from>
    <xdr:to>
      <xdr:col>8</xdr:col>
      <xdr:colOff>190500</xdr:colOff>
      <xdr:row>18</xdr:row>
      <xdr:rowOff>147637</xdr:rowOff>
    </xdr:to>
    <xdr:graphicFrame macro="">
      <xdr:nvGraphicFramePr>
        <xdr:cNvPr id="1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200022</xdr:colOff>
      <xdr:row>2</xdr:row>
      <xdr:rowOff>33337</xdr:rowOff>
    </xdr:from>
    <xdr:to>
      <xdr:col>14</xdr:col>
      <xdr:colOff>495299</xdr:colOff>
      <xdr:row>20</xdr:row>
      <xdr:rowOff>71437</xdr:rowOff>
    </xdr:to>
    <xdr:graphicFrame macro="">
      <xdr:nvGraphicFramePr>
        <xdr:cNvPr id="1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0.2167</cdr:x>
      <cdr:y>0.88194</cdr:y>
    </cdr:from>
    <cdr:to>
      <cdr:x>0.27087</cdr:x>
      <cdr:y>0.99132</cdr:y>
    </cdr:to>
    <cdr:sp macro="" textlink="">
      <cdr:nvSpPr>
        <cdr:cNvPr id="4" name="TextBox 3"/>
        <cdr:cNvSpPr txBox="1"/>
      </cdr:nvSpPr>
      <cdr:spPr>
        <a:xfrm xmlns:a="http://schemas.openxmlformats.org/drawingml/2006/main">
          <a:off x="986631" y="2419350"/>
          <a:ext cx="246618" cy="3000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300">
              <a:latin typeface="Times New Roman" pitchFamily="18" charset="0"/>
              <a:cs typeface="Times New Roman" pitchFamily="18" charset="0"/>
            </a:rPr>
            <a:t>2</a:t>
          </a:r>
        </a:p>
      </cdr:txBody>
    </cdr:sp>
  </cdr:relSizeAnchor>
  <cdr:relSizeAnchor xmlns:cdr="http://schemas.openxmlformats.org/drawingml/2006/chartDrawing">
    <cdr:from>
      <cdr:x>0.36309</cdr:x>
      <cdr:y>0.8831</cdr:y>
    </cdr:from>
    <cdr:to>
      <cdr:x>0.41726</cdr:x>
      <cdr:y>0.97338</cdr:y>
    </cdr:to>
    <cdr:sp macro="" textlink="">
      <cdr:nvSpPr>
        <cdr:cNvPr id="5" name="TextBox 1"/>
        <cdr:cNvSpPr txBox="1"/>
      </cdr:nvSpPr>
      <cdr:spPr>
        <a:xfrm xmlns:a="http://schemas.openxmlformats.org/drawingml/2006/main">
          <a:off x="1653130" y="2422525"/>
          <a:ext cx="246618"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300">
              <a:latin typeface="Times New Roman" pitchFamily="18" charset="0"/>
              <a:cs typeface="Times New Roman" pitchFamily="18" charset="0"/>
            </a:rPr>
            <a:t>4</a:t>
          </a:r>
        </a:p>
      </cdr:txBody>
    </cdr:sp>
  </cdr:relSizeAnchor>
  <cdr:relSizeAnchor xmlns:cdr="http://schemas.openxmlformats.org/drawingml/2006/chartDrawing">
    <cdr:from>
      <cdr:x>0.50888</cdr:x>
      <cdr:y>0.88657</cdr:y>
    </cdr:from>
    <cdr:to>
      <cdr:x>0.56305</cdr:x>
      <cdr:y>0.97685</cdr:y>
    </cdr:to>
    <cdr:sp macro="" textlink="">
      <cdr:nvSpPr>
        <cdr:cNvPr id="6" name="TextBox 1"/>
        <cdr:cNvSpPr txBox="1"/>
      </cdr:nvSpPr>
      <cdr:spPr>
        <a:xfrm xmlns:a="http://schemas.openxmlformats.org/drawingml/2006/main">
          <a:off x="2316903" y="2432050"/>
          <a:ext cx="246618"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300">
              <a:latin typeface="Times New Roman" pitchFamily="18" charset="0"/>
              <a:cs typeface="Times New Roman" pitchFamily="18" charset="0"/>
            </a:rPr>
            <a:t>6</a:t>
          </a:r>
        </a:p>
      </cdr:txBody>
    </cdr:sp>
  </cdr:relSizeAnchor>
  <cdr:relSizeAnchor xmlns:cdr="http://schemas.openxmlformats.org/drawingml/2006/chartDrawing">
    <cdr:from>
      <cdr:x>0.65465</cdr:x>
      <cdr:y>0.8831</cdr:y>
    </cdr:from>
    <cdr:to>
      <cdr:x>0.70882</cdr:x>
      <cdr:y>0.97338</cdr:y>
    </cdr:to>
    <cdr:sp macro="" textlink="">
      <cdr:nvSpPr>
        <cdr:cNvPr id="7" name="TextBox 1"/>
        <cdr:cNvSpPr txBox="1"/>
      </cdr:nvSpPr>
      <cdr:spPr>
        <a:xfrm xmlns:a="http://schemas.openxmlformats.org/drawingml/2006/main">
          <a:off x="2980597" y="2422525"/>
          <a:ext cx="246619"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300">
              <a:latin typeface="Times New Roman" pitchFamily="18" charset="0"/>
              <a:cs typeface="Times New Roman" pitchFamily="18" charset="0"/>
            </a:rPr>
            <a:t>8</a:t>
          </a:r>
        </a:p>
      </cdr:txBody>
    </cdr:sp>
  </cdr:relSizeAnchor>
  <cdr:relSizeAnchor xmlns:cdr="http://schemas.openxmlformats.org/drawingml/2006/chartDrawing">
    <cdr:from>
      <cdr:x>0.7879</cdr:x>
      <cdr:y>0.8831</cdr:y>
    </cdr:from>
    <cdr:to>
      <cdr:x>0.8747</cdr:x>
      <cdr:y>0.97338</cdr:y>
    </cdr:to>
    <cdr:sp macro="" textlink="">
      <cdr:nvSpPr>
        <cdr:cNvPr id="8" name="TextBox 1"/>
        <cdr:cNvSpPr txBox="1"/>
      </cdr:nvSpPr>
      <cdr:spPr>
        <a:xfrm xmlns:a="http://schemas.openxmlformats.org/drawingml/2006/main">
          <a:off x="3587260" y="2422525"/>
          <a:ext cx="395221"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300">
              <a:latin typeface="Times New Roman" pitchFamily="18" charset="0"/>
              <a:cs typeface="Times New Roman" pitchFamily="18" charset="0"/>
            </a:rPr>
            <a:t>10</a:t>
          </a:r>
        </a:p>
      </cdr:txBody>
    </cdr:sp>
  </cdr:relSizeAnchor>
  <cdr:relSizeAnchor xmlns:cdr="http://schemas.openxmlformats.org/drawingml/2006/chartDrawing">
    <cdr:from>
      <cdr:x>0.16736</cdr:x>
      <cdr:y>0.14063</cdr:y>
    </cdr:from>
    <cdr:to>
      <cdr:x>0.4749</cdr:x>
      <cdr:y>0.23438</cdr:y>
    </cdr:to>
    <cdr:sp macro="" textlink="">
      <cdr:nvSpPr>
        <cdr:cNvPr id="9" name="TextBox 8"/>
        <cdr:cNvSpPr txBox="1"/>
      </cdr:nvSpPr>
      <cdr:spPr>
        <a:xfrm xmlns:a="http://schemas.openxmlformats.org/drawingml/2006/main">
          <a:off x="762000" y="385763"/>
          <a:ext cx="1400175"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a:spcBef>
              <a:spcPts val="0"/>
            </a:spcBef>
            <a:spcAft>
              <a:spcPts val="0"/>
            </a:spcAft>
          </a:pPr>
          <a:r>
            <a:rPr lang="en-US" sz="1000">
              <a:effectLst/>
              <a:latin typeface="+mn-lt"/>
              <a:ea typeface="Times New Roman"/>
              <a:cs typeface="Times New Roman"/>
            </a:rPr>
            <a:t>State contribution</a:t>
          </a:r>
        </a:p>
      </cdr:txBody>
    </cdr:sp>
  </cdr:relSizeAnchor>
  <cdr:relSizeAnchor xmlns:cdr="http://schemas.openxmlformats.org/drawingml/2006/chartDrawing">
    <cdr:from>
      <cdr:x>0.49442</cdr:x>
      <cdr:y>0.54282</cdr:y>
    </cdr:from>
    <cdr:to>
      <cdr:x>0.8682</cdr:x>
      <cdr:y>0.63657</cdr:y>
    </cdr:to>
    <cdr:sp macro="" textlink="">
      <cdr:nvSpPr>
        <cdr:cNvPr id="10" name="TextBox 1"/>
        <cdr:cNvSpPr txBox="1"/>
      </cdr:nvSpPr>
      <cdr:spPr>
        <a:xfrm xmlns:a="http://schemas.openxmlformats.org/drawingml/2006/main">
          <a:off x="2251075" y="1489075"/>
          <a:ext cx="1701800" cy="2571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effectLst/>
              <a:latin typeface="+mn-lt"/>
              <a:ea typeface="Times New Roman"/>
              <a:cs typeface="Times New Roman"/>
            </a:rPr>
            <a:t>Worker contribution</a:t>
          </a:r>
          <a:endParaRPr lang="en-US" sz="1000">
            <a:latin typeface="Times New Roman" pitchFamily="18" charset="0"/>
            <a:cs typeface="Times New Roman" pitchFamily="18"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717097</xdr:colOff>
      <xdr:row>2</xdr:row>
      <xdr:rowOff>70075</xdr:rowOff>
    </xdr:from>
    <xdr:to>
      <xdr:col>8</xdr:col>
      <xdr:colOff>561976</xdr:colOff>
      <xdr:row>22</xdr:row>
      <xdr:rowOff>27214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544287</xdr:colOff>
      <xdr:row>2</xdr:row>
      <xdr:rowOff>54429</xdr:rowOff>
    </xdr:from>
    <xdr:to>
      <xdr:col>17</xdr:col>
      <xdr:colOff>332015</xdr:colOff>
      <xdr:row>22</xdr:row>
      <xdr:rowOff>38781</xdr:rowOff>
    </xdr:to>
    <xdr:graphicFrame macro="[0]!grafico_format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0.53791</cdr:x>
      <cdr:y>0.05689</cdr:y>
    </cdr:from>
    <cdr:to>
      <cdr:x>0.53971</cdr:x>
      <cdr:y>0.86599</cdr:y>
    </cdr:to>
    <cdr:cxnSp macro="">
      <cdr:nvCxnSpPr>
        <cdr:cNvPr id="3" name="Straight Connector 2"/>
        <cdr:cNvCxnSpPr/>
      </cdr:nvCxnSpPr>
      <cdr:spPr>
        <a:xfrm xmlns:a="http://schemas.openxmlformats.org/drawingml/2006/main" flipH="1" flipV="1">
          <a:off x="2838449" y="214314"/>
          <a:ext cx="9525" cy="304800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0.38087</cdr:x>
      <cdr:y>0.067</cdr:y>
    </cdr:from>
    <cdr:to>
      <cdr:x>0.51625</cdr:x>
      <cdr:y>0.067</cdr:y>
    </cdr:to>
    <cdr:cxnSp macro="">
      <cdr:nvCxnSpPr>
        <cdr:cNvPr id="5" name="Straight Arrow Connector 4"/>
        <cdr:cNvCxnSpPr/>
      </cdr:nvCxnSpPr>
      <cdr:spPr>
        <a:xfrm xmlns:a="http://schemas.openxmlformats.org/drawingml/2006/main" flipH="1">
          <a:off x="2009774" y="252414"/>
          <a:ext cx="714375" cy="0"/>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0.21841</cdr:x>
      <cdr:y>0.04425</cdr:y>
    </cdr:from>
    <cdr:to>
      <cdr:x>0.37551</cdr:x>
      <cdr:y>0.16814</cdr:y>
    </cdr:to>
    <cdr:sp macro="" textlink="">
      <cdr:nvSpPr>
        <cdr:cNvPr id="6" name="TextBox 5"/>
        <cdr:cNvSpPr txBox="1"/>
      </cdr:nvSpPr>
      <cdr:spPr>
        <a:xfrm xmlns:a="http://schemas.openxmlformats.org/drawingml/2006/main">
          <a:off x="1157866" y="142611"/>
          <a:ext cx="832858" cy="3992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t>11% MW</a:t>
          </a:r>
        </a:p>
      </cdr:txBody>
    </cdr:sp>
  </cdr:relSizeAnchor>
  <cdr:relSizeAnchor xmlns:cdr="http://schemas.openxmlformats.org/drawingml/2006/chartDrawing">
    <cdr:from>
      <cdr:x>0.72623</cdr:x>
      <cdr:y>0.03877</cdr:y>
    </cdr:from>
    <cdr:to>
      <cdr:x>0.86703</cdr:x>
      <cdr:y>0.16266</cdr:y>
    </cdr:to>
    <cdr:sp macro="" textlink="">
      <cdr:nvSpPr>
        <cdr:cNvPr id="7" name="TextBox 1"/>
        <cdr:cNvSpPr txBox="1"/>
      </cdr:nvSpPr>
      <cdr:spPr>
        <a:xfrm xmlns:a="http://schemas.openxmlformats.org/drawingml/2006/main">
          <a:off x="3832225" y="146050"/>
          <a:ext cx="742949" cy="4667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b="1"/>
            <a:t>5% MW</a:t>
          </a:r>
        </a:p>
      </cdr:txBody>
    </cdr:sp>
  </cdr:relSizeAnchor>
  <cdr:relSizeAnchor xmlns:cdr="http://schemas.openxmlformats.org/drawingml/2006/chartDrawing">
    <cdr:from>
      <cdr:x>0.55114</cdr:x>
      <cdr:y>0.06953</cdr:y>
    </cdr:from>
    <cdr:to>
      <cdr:x>0.70217</cdr:x>
      <cdr:y>0.07038</cdr:y>
    </cdr:to>
    <cdr:cxnSp macro="">
      <cdr:nvCxnSpPr>
        <cdr:cNvPr id="8" name="Straight Arrow Connector 7"/>
        <cdr:cNvCxnSpPr/>
      </cdr:nvCxnSpPr>
      <cdr:spPr>
        <a:xfrm xmlns:a="http://schemas.openxmlformats.org/drawingml/2006/main" flipV="1">
          <a:off x="2908300" y="261939"/>
          <a:ext cx="796924" cy="3175"/>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8.xml><?xml version="1.0" encoding="utf-8"?>
<c:userShapes xmlns:c="http://schemas.openxmlformats.org/drawingml/2006/chart">
  <cdr:relSizeAnchor xmlns:cdr="http://schemas.openxmlformats.org/drawingml/2006/chartDrawing">
    <cdr:from>
      <cdr:x>0.53791</cdr:x>
      <cdr:y>0.05689</cdr:y>
    </cdr:from>
    <cdr:to>
      <cdr:x>0.53971</cdr:x>
      <cdr:y>0.86599</cdr:y>
    </cdr:to>
    <cdr:cxnSp macro="">
      <cdr:nvCxnSpPr>
        <cdr:cNvPr id="3" name="Straight Connector 2"/>
        <cdr:cNvCxnSpPr/>
      </cdr:nvCxnSpPr>
      <cdr:spPr>
        <a:xfrm xmlns:a="http://schemas.openxmlformats.org/drawingml/2006/main" flipH="1" flipV="1">
          <a:off x="2838449" y="214314"/>
          <a:ext cx="9525" cy="304800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0.38087</cdr:x>
      <cdr:y>0.067</cdr:y>
    </cdr:from>
    <cdr:to>
      <cdr:x>0.51625</cdr:x>
      <cdr:y>0.067</cdr:y>
    </cdr:to>
    <cdr:cxnSp macro="">
      <cdr:nvCxnSpPr>
        <cdr:cNvPr id="5" name="Straight Arrow Connector 4"/>
        <cdr:cNvCxnSpPr/>
      </cdr:nvCxnSpPr>
      <cdr:spPr>
        <a:xfrm xmlns:a="http://schemas.openxmlformats.org/drawingml/2006/main" flipH="1">
          <a:off x="2009774" y="252414"/>
          <a:ext cx="714375" cy="0"/>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0.21841</cdr:x>
      <cdr:y>0.04425</cdr:y>
    </cdr:from>
    <cdr:to>
      <cdr:x>0.38264</cdr:x>
      <cdr:y>0.16814</cdr:y>
    </cdr:to>
    <cdr:sp macro="" textlink="">
      <cdr:nvSpPr>
        <cdr:cNvPr id="6" name="TextBox 5"/>
        <cdr:cNvSpPr txBox="1"/>
      </cdr:nvSpPr>
      <cdr:spPr>
        <a:xfrm xmlns:a="http://schemas.openxmlformats.org/drawingml/2006/main">
          <a:off x="1157271" y="143815"/>
          <a:ext cx="870191" cy="4026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t>11% MW</a:t>
          </a:r>
        </a:p>
      </cdr:txBody>
    </cdr:sp>
  </cdr:relSizeAnchor>
  <cdr:relSizeAnchor xmlns:cdr="http://schemas.openxmlformats.org/drawingml/2006/chartDrawing">
    <cdr:from>
      <cdr:x>0.72623</cdr:x>
      <cdr:y>0.03877</cdr:y>
    </cdr:from>
    <cdr:to>
      <cdr:x>0.86703</cdr:x>
      <cdr:y>0.16266</cdr:y>
    </cdr:to>
    <cdr:sp macro="" textlink="">
      <cdr:nvSpPr>
        <cdr:cNvPr id="7" name="TextBox 1"/>
        <cdr:cNvSpPr txBox="1"/>
      </cdr:nvSpPr>
      <cdr:spPr>
        <a:xfrm xmlns:a="http://schemas.openxmlformats.org/drawingml/2006/main">
          <a:off x="3832225" y="146050"/>
          <a:ext cx="742949" cy="4667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b="1"/>
            <a:t>5% MW</a:t>
          </a:r>
        </a:p>
      </cdr:txBody>
    </cdr:sp>
  </cdr:relSizeAnchor>
  <cdr:relSizeAnchor xmlns:cdr="http://schemas.openxmlformats.org/drawingml/2006/chartDrawing">
    <cdr:from>
      <cdr:x>0.55114</cdr:x>
      <cdr:y>0.06953</cdr:y>
    </cdr:from>
    <cdr:to>
      <cdr:x>0.70217</cdr:x>
      <cdr:y>0.07038</cdr:y>
    </cdr:to>
    <cdr:cxnSp macro="">
      <cdr:nvCxnSpPr>
        <cdr:cNvPr id="8" name="Straight Arrow Connector 7"/>
        <cdr:cNvCxnSpPr/>
      </cdr:nvCxnSpPr>
      <cdr:spPr>
        <a:xfrm xmlns:a="http://schemas.openxmlformats.org/drawingml/2006/main" flipV="1">
          <a:off x="2908300" y="261939"/>
          <a:ext cx="796924" cy="3175"/>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xdr:from>
      <xdr:col>1</xdr:col>
      <xdr:colOff>40822</xdr:colOff>
      <xdr:row>2</xdr:row>
      <xdr:rowOff>23131</xdr:rowOff>
    </xdr:from>
    <xdr:to>
      <xdr:col>9</xdr:col>
      <xdr:colOff>299357</xdr:colOff>
      <xdr:row>23</xdr:row>
      <xdr:rowOff>54428</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yeccion%20SP\Otros\Pedido%20D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_Consolidado"/>
      <sheetName val="Base_Consolidado_mill"/>
      <sheetName val="Base_PE"/>
      <sheetName val="Reforma_PE"/>
      <sheetName val="México"/>
      <sheetName val="AFPCHI_penprom"/>
      <sheetName val="Base_CHI"/>
      <sheetName val="CHI_muj(65)_reforma"/>
      <sheetName val="Población"/>
      <sheetName val="pob 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S28"/>
  <sheetViews>
    <sheetView tabSelected="1" zoomScale="115" zoomScaleNormal="115" workbookViewId="0">
      <selection activeCell="A2" sqref="A2:I2"/>
    </sheetView>
  </sheetViews>
  <sheetFormatPr defaultRowHeight="12.75"/>
  <cols>
    <col min="1" max="1" width="5.7109375" style="12" customWidth="1"/>
    <col min="2" max="2" width="12" style="12" customWidth="1"/>
    <col min="3" max="3" width="96.7109375" style="12" customWidth="1"/>
    <col min="4" max="4" width="26.28515625" style="12" customWidth="1"/>
    <col min="5" max="5" width="13.42578125" style="12" customWidth="1"/>
    <col min="6" max="16384" width="9.140625" style="12"/>
  </cols>
  <sheetData>
    <row r="1" spans="1:71">
      <c r="A1" s="56"/>
      <c r="B1" s="56"/>
      <c r="C1" s="56"/>
      <c r="D1" s="56"/>
      <c r="E1" s="56"/>
      <c r="F1" s="56"/>
      <c r="G1" s="56"/>
      <c r="H1" s="56"/>
      <c r="I1" s="56"/>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row>
    <row r="2" spans="1:71">
      <c r="A2" s="56"/>
      <c r="B2" s="56"/>
      <c r="C2" s="56"/>
      <c r="D2" s="56"/>
      <c r="E2" s="56"/>
      <c r="F2" s="56"/>
      <c r="G2" s="56"/>
      <c r="H2" s="56"/>
      <c r="I2" s="56"/>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row>
    <row r="3" spans="1:71">
      <c r="A3" s="56"/>
      <c r="B3" s="56"/>
      <c r="C3" s="56"/>
      <c r="D3" s="56"/>
      <c r="E3" s="56"/>
      <c r="F3" s="56"/>
      <c r="G3" s="56"/>
      <c r="H3" s="56"/>
      <c r="I3" s="56"/>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row>
    <row r="4" spans="1:71">
      <c r="A4" s="56"/>
      <c r="B4" s="56"/>
      <c r="C4" s="56"/>
      <c r="D4" s="56"/>
      <c r="E4" s="56"/>
      <c r="F4" s="56"/>
      <c r="G4" s="56"/>
      <c r="H4" s="56"/>
      <c r="I4" s="56"/>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row>
    <row r="5" spans="1:71" ht="15.75">
      <c r="A5" s="57" t="s">
        <v>157</v>
      </c>
      <c r="B5" s="57"/>
      <c r="C5" s="57"/>
      <c r="D5" s="57"/>
      <c r="E5" s="57"/>
      <c r="F5" s="57"/>
      <c r="G5" s="57"/>
      <c r="H5" s="57"/>
      <c r="I5" s="57"/>
      <c r="J5" s="57"/>
      <c r="K5" s="57"/>
      <c r="L5" s="57"/>
      <c r="M5" s="57"/>
      <c r="N5" s="57"/>
      <c r="O5" s="57"/>
      <c r="P5" s="57"/>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row>
    <row r="6" spans="1:71">
      <c r="A6" s="55" t="s">
        <v>158</v>
      </c>
      <c r="B6" s="55"/>
      <c r="C6" s="55"/>
      <c r="D6" s="55"/>
      <c r="E6" s="55"/>
      <c r="F6" s="55"/>
      <c r="G6" s="55"/>
      <c r="H6" s="55"/>
      <c r="I6" s="55"/>
      <c r="J6" s="55"/>
      <c r="K6" s="55"/>
      <c r="L6" s="55"/>
      <c r="M6" s="55"/>
      <c r="N6" s="55"/>
      <c r="O6" s="55"/>
      <c r="P6" s="55"/>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row>
    <row r="7" spans="1:71">
      <c r="A7" s="55" t="s">
        <v>159</v>
      </c>
      <c r="B7" s="55"/>
      <c r="C7" s="55"/>
      <c r="D7" s="55"/>
      <c r="E7" s="55"/>
      <c r="F7" s="55"/>
      <c r="G7" s="55"/>
      <c r="H7" s="55"/>
      <c r="I7" s="55"/>
      <c r="J7" s="55"/>
      <c r="K7" s="55"/>
      <c r="L7" s="55"/>
      <c r="M7" s="55"/>
      <c r="N7" s="55"/>
      <c r="O7" s="55"/>
      <c r="P7" s="55"/>
      <c r="Q7" s="55"/>
      <c r="R7" s="55"/>
      <c r="S7" s="55"/>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row>
    <row r="10" spans="1:71">
      <c r="B10" s="63"/>
      <c r="C10" s="13" t="s">
        <v>33</v>
      </c>
      <c r="D10" s="13" t="s">
        <v>34</v>
      </c>
      <c r="E10" s="13" t="s">
        <v>35</v>
      </c>
    </row>
    <row r="11" spans="1:71">
      <c r="B11" s="64" t="s">
        <v>58</v>
      </c>
      <c r="C11" s="12" t="s">
        <v>69</v>
      </c>
      <c r="D11" s="21" t="s">
        <v>154</v>
      </c>
      <c r="E11" s="12" t="s">
        <v>70</v>
      </c>
    </row>
    <row r="12" spans="1:71">
      <c r="B12" s="64" t="s">
        <v>61</v>
      </c>
      <c r="C12" s="12" t="s">
        <v>71</v>
      </c>
      <c r="D12" s="12" t="s">
        <v>155</v>
      </c>
      <c r="E12" s="12" t="s">
        <v>26</v>
      </c>
    </row>
    <row r="13" spans="1:71">
      <c r="B13" s="64" t="s">
        <v>62</v>
      </c>
      <c r="C13" s="12" t="s">
        <v>74</v>
      </c>
      <c r="D13" s="12" t="s">
        <v>75</v>
      </c>
      <c r="E13" s="12" t="s">
        <v>26</v>
      </c>
    </row>
    <row r="14" spans="1:71">
      <c r="B14" s="64" t="s">
        <v>63</v>
      </c>
      <c r="C14" s="12" t="s">
        <v>76</v>
      </c>
      <c r="D14" s="29" t="s">
        <v>77</v>
      </c>
      <c r="E14" s="12" t="s">
        <v>26</v>
      </c>
    </row>
    <row r="15" spans="1:71">
      <c r="B15" s="64" t="s">
        <v>64</v>
      </c>
      <c r="C15" s="12" t="s">
        <v>79</v>
      </c>
      <c r="D15" s="12" t="s">
        <v>80</v>
      </c>
      <c r="E15" s="12" t="s">
        <v>26</v>
      </c>
    </row>
    <row r="16" spans="1:71">
      <c r="B16" s="64" t="s">
        <v>65</v>
      </c>
      <c r="C16" s="12" t="s">
        <v>83</v>
      </c>
      <c r="D16" s="12" t="s">
        <v>84</v>
      </c>
      <c r="E16" s="12" t="s">
        <v>26</v>
      </c>
    </row>
    <row r="17" spans="1:13">
      <c r="B17" s="64" t="s">
        <v>161</v>
      </c>
      <c r="C17" s="12" t="s">
        <v>78</v>
      </c>
      <c r="D17" s="12" t="s">
        <v>156</v>
      </c>
      <c r="E17" s="12" t="s">
        <v>26</v>
      </c>
    </row>
    <row r="18" spans="1:13">
      <c r="B18" s="64" t="s">
        <v>160</v>
      </c>
      <c r="C18" s="12" t="s">
        <v>81</v>
      </c>
      <c r="D18" s="12" t="s">
        <v>82</v>
      </c>
    </row>
    <row r="19" spans="1:13">
      <c r="B19" s="64" t="s">
        <v>162</v>
      </c>
      <c r="C19" s="12" t="s">
        <v>88</v>
      </c>
      <c r="D19" s="12" t="s">
        <v>89</v>
      </c>
    </row>
    <row r="20" spans="1:13">
      <c r="B20" s="63"/>
    </row>
    <row r="21" spans="1:13">
      <c r="B21" s="64" t="s">
        <v>56</v>
      </c>
      <c r="C21" s="12" t="s">
        <v>72</v>
      </c>
      <c r="D21" s="12" t="s">
        <v>73</v>
      </c>
      <c r="E21" s="12" t="s">
        <v>26</v>
      </c>
    </row>
    <row r="22" spans="1:13">
      <c r="B22" s="63"/>
    </row>
    <row r="23" spans="1:13">
      <c r="B23" s="63"/>
    </row>
    <row r="28" spans="1:13" ht="117.75" customHeight="1">
      <c r="A28" s="54" t="s">
        <v>163</v>
      </c>
      <c r="B28" s="54"/>
      <c r="C28" s="54"/>
      <c r="D28" s="54"/>
      <c r="E28" s="54"/>
      <c r="F28" s="54"/>
      <c r="G28" s="54"/>
      <c r="H28" s="54"/>
      <c r="I28" s="54"/>
      <c r="J28" s="54"/>
      <c r="K28" s="54"/>
      <c r="L28" s="54"/>
      <c r="M28" s="54"/>
    </row>
  </sheetData>
  <mergeCells count="9">
    <mergeCell ref="A28:M28"/>
    <mergeCell ref="A7:P7"/>
    <mergeCell ref="Q7:S7"/>
    <mergeCell ref="A1:I1"/>
    <mergeCell ref="A2:I2"/>
    <mergeCell ref="A3:I3"/>
    <mergeCell ref="A4:I4"/>
    <mergeCell ref="A5:P5"/>
    <mergeCell ref="A6:P6"/>
  </mergeCells>
  <hyperlinks>
    <hyperlink ref="B11" location="'4.1'!A1" display="Figure 4.1:"/>
    <hyperlink ref="B12" location="'4.2'!A1" display="Figure 4.2:"/>
    <hyperlink ref="B13" location="'4.3 '!A1" display="Figure 4.3:"/>
    <hyperlink ref="B14" location="'4.4'!A1" display="Figure 4.4:"/>
    <hyperlink ref="B15" location="'4.5'!A1" display="Figure 4.5:"/>
    <hyperlink ref="B16" location="'4.6'!A1" display="Figure 4.6:"/>
    <hyperlink ref="B17" location="B.4.3.1!A1" display="Figure 4.3.1"/>
    <hyperlink ref="B18" location="B.4.4.1!A1" display="Figure 4.4.1"/>
    <hyperlink ref="B19" location="B4.5.1!A1" display="Figure 4.5.1"/>
    <hyperlink ref="B21" location="D4.1!A1" display="Diagrama 4.1:"/>
  </hyperlinks>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2:D31"/>
  <sheetViews>
    <sheetView zoomScaleNormal="100" workbookViewId="0">
      <selection activeCell="H24" sqref="H24"/>
    </sheetView>
  </sheetViews>
  <sheetFormatPr defaultRowHeight="12.75"/>
  <cols>
    <col min="1" max="1" width="12.42578125" style="12" customWidth="1"/>
    <col min="2" max="2" width="9.140625" style="12"/>
    <col min="3" max="3" width="10.5703125" style="12" bestFit="1" customWidth="1"/>
    <col min="4" max="16384" width="9.140625" style="12"/>
  </cols>
  <sheetData>
    <row r="2" spans="1:2">
      <c r="A2" s="12" t="s">
        <v>68</v>
      </c>
      <c r="B2" s="12" t="str">
        <f>+Index!C18</f>
        <v>Number of companies active in the single-tax system in Uruguay, 2003-12</v>
      </c>
    </row>
    <row r="18" spans="1:4">
      <c r="A18" s="12" t="s">
        <v>59</v>
      </c>
      <c r="B18" s="12" t="str">
        <f>+Index!D18</f>
        <v>Social Pension Bank of Uruguay (2012).</v>
      </c>
    </row>
    <row r="21" spans="1:4">
      <c r="B21" s="12" t="s">
        <v>57</v>
      </c>
    </row>
    <row r="22" spans="1:4">
      <c r="B22" s="12">
        <v>2003</v>
      </c>
      <c r="C22" s="53">
        <f t="shared" ref="C22:C24" si="0">C23-0.05*C23</f>
        <v>1884.3387750000002</v>
      </c>
    </row>
    <row r="23" spans="1:4">
      <c r="B23" s="12">
        <v>2004</v>
      </c>
      <c r="C23" s="53">
        <f t="shared" si="0"/>
        <v>1983.5145000000002</v>
      </c>
    </row>
    <row r="24" spans="1:4">
      <c r="B24" s="12">
        <v>2005</v>
      </c>
      <c r="C24" s="53">
        <f t="shared" si="0"/>
        <v>2087.9100000000003</v>
      </c>
    </row>
    <row r="25" spans="1:4">
      <c r="B25" s="12">
        <v>2006</v>
      </c>
      <c r="C25" s="53">
        <f>C26-0.4*C26</f>
        <v>2197.8000000000002</v>
      </c>
    </row>
    <row r="26" spans="1:4">
      <c r="B26" s="12">
        <v>2007</v>
      </c>
      <c r="C26" s="53">
        <v>3663</v>
      </c>
      <c r="D26" s="12">
        <v>26000</v>
      </c>
    </row>
    <row r="27" spans="1:4">
      <c r="B27" s="12">
        <v>2008</v>
      </c>
      <c r="C27" s="53">
        <f>(C26+C28)/2</f>
        <v>9326.5</v>
      </c>
    </row>
    <row r="28" spans="1:4">
      <c r="B28" s="12">
        <v>2009</v>
      </c>
      <c r="C28" s="53">
        <v>14990</v>
      </c>
    </row>
    <row r="29" spans="1:4">
      <c r="B29" s="12">
        <v>2010</v>
      </c>
      <c r="C29" s="53">
        <f>(C28+C30)/2</f>
        <v>18745</v>
      </c>
    </row>
    <row r="30" spans="1:4">
      <c r="B30" s="12">
        <v>2011</v>
      </c>
      <c r="C30" s="53">
        <f>C31*0.9</f>
        <v>22500</v>
      </c>
    </row>
    <row r="31" spans="1:4">
      <c r="B31" s="12">
        <v>2012</v>
      </c>
      <c r="C31" s="53">
        <v>25000</v>
      </c>
    </row>
  </sheetData>
  <pageMargins left="0.7" right="0.7" top="0.75" bottom="0.75" header="0.3" footer="0.3"/>
  <pageSetup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2:C33"/>
  <sheetViews>
    <sheetView workbookViewId="0">
      <selection activeCell="E34" sqref="E34"/>
    </sheetView>
  </sheetViews>
  <sheetFormatPr defaultRowHeight="12.75"/>
  <cols>
    <col min="1" max="1" width="12.140625" style="12" customWidth="1"/>
    <col min="2" max="2" width="14.42578125" style="12" bestFit="1" customWidth="1"/>
    <col min="3" max="16384" width="9.140625" style="12"/>
  </cols>
  <sheetData>
    <row r="2" spans="1:2">
      <c r="A2" s="12" t="s">
        <v>87</v>
      </c>
      <c r="B2" s="12" t="str">
        <f>+Index!C19</f>
        <v>Private pension savings in select OECD and Latin American countries (% of asset holders out of total working-age population)</v>
      </c>
    </row>
    <row r="19" spans="1:3">
      <c r="A19" s="12" t="s">
        <v>59</v>
      </c>
      <c r="B19" s="12" t="str">
        <f>+Index!D19</f>
        <v>OECD</v>
      </c>
    </row>
    <row r="21" spans="1:3">
      <c r="B21" s="12" t="s">
        <v>145</v>
      </c>
      <c r="C21" s="12">
        <v>88</v>
      </c>
    </row>
    <row r="22" spans="1:3">
      <c r="B22" s="12" t="s">
        <v>146</v>
      </c>
      <c r="C22" s="12">
        <v>85.5</v>
      </c>
    </row>
    <row r="23" spans="1:3">
      <c r="B23" s="12" t="s">
        <v>28</v>
      </c>
      <c r="C23" s="12">
        <v>73.7</v>
      </c>
    </row>
    <row r="24" spans="1:3">
      <c r="B24" s="12" t="s">
        <v>85</v>
      </c>
      <c r="C24" s="12">
        <v>68.5</v>
      </c>
    </row>
    <row r="25" spans="1:3">
      <c r="B25" s="12" t="s">
        <v>29</v>
      </c>
      <c r="C25" s="12">
        <v>60.3</v>
      </c>
    </row>
    <row r="26" spans="1:3">
      <c r="B26" s="12" t="s">
        <v>147</v>
      </c>
      <c r="C26" s="12">
        <v>57.7</v>
      </c>
    </row>
    <row r="27" spans="1:3">
      <c r="B27" s="12" t="s">
        <v>148</v>
      </c>
      <c r="C27" s="12">
        <v>55.5</v>
      </c>
    </row>
    <row r="28" spans="1:3">
      <c r="B28" s="12" t="s">
        <v>149</v>
      </c>
      <c r="C28" s="12">
        <v>47.1</v>
      </c>
    </row>
    <row r="29" spans="1:3">
      <c r="B29" s="12" t="s">
        <v>86</v>
      </c>
      <c r="C29" s="12">
        <v>30.5</v>
      </c>
    </row>
    <row r="30" spans="1:3">
      <c r="B30" s="12" t="s">
        <v>150</v>
      </c>
      <c r="C30" s="12">
        <v>26.7</v>
      </c>
    </row>
    <row r="31" spans="1:3">
      <c r="B31" s="12" t="s">
        <v>151</v>
      </c>
      <c r="C31" s="12">
        <v>25</v>
      </c>
    </row>
    <row r="32" spans="1:3">
      <c r="B32" s="12" t="s">
        <v>152</v>
      </c>
      <c r="C32" s="12">
        <v>13.3</v>
      </c>
    </row>
    <row r="33" spans="2:3">
      <c r="B33" s="12" t="s">
        <v>153</v>
      </c>
      <c r="C33" s="12">
        <v>1.7</v>
      </c>
    </row>
  </sheetData>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AB63"/>
  <sheetViews>
    <sheetView zoomScaleNormal="100" workbookViewId="0">
      <selection activeCell="H30" sqref="H30"/>
    </sheetView>
  </sheetViews>
  <sheetFormatPr defaultColWidth="13.140625" defaultRowHeight="12.75"/>
  <cols>
    <col min="1" max="1" width="13.42578125" style="1" customWidth="1"/>
    <col min="2" max="15" width="13.140625" style="1" customWidth="1"/>
    <col min="16" max="16" width="17.85546875" style="1" customWidth="1"/>
    <col min="17" max="18" width="13.140625" style="1" customWidth="1"/>
    <col min="19" max="19" width="17.85546875" style="1" customWidth="1"/>
    <col min="20" max="16384" width="13.140625" style="1"/>
  </cols>
  <sheetData>
    <row r="2" spans="1:12">
      <c r="A2" s="1" t="s">
        <v>58</v>
      </c>
      <c r="B2" s="1" t="str">
        <f>+Index!C11</f>
        <v>Percentage of elderly adults (65+) receiving a pension, Bolivia (1989-2007) and Argentina (1990-2010)</v>
      </c>
    </row>
    <row r="3" spans="1:12">
      <c r="B3" s="22"/>
      <c r="C3" s="22"/>
      <c r="D3" s="22" t="s">
        <v>27</v>
      </c>
      <c r="E3" s="22"/>
      <c r="F3" s="22"/>
      <c r="G3" s="22"/>
      <c r="H3" s="22"/>
      <c r="I3" s="22" t="s">
        <v>32</v>
      </c>
      <c r="J3" s="22"/>
      <c r="K3" s="22"/>
      <c r="L3" s="22"/>
    </row>
    <row r="22" spans="1:28">
      <c r="A22" s="1" t="s">
        <v>59</v>
      </c>
      <c r="B22" s="1" t="str">
        <f>+Index!D11</f>
        <v xml:space="preserve">Authors' calculations based on household surveys (circa 2010). </v>
      </c>
    </row>
    <row r="23" spans="1:28">
      <c r="A23" s="1" t="s">
        <v>60</v>
      </c>
      <c r="B23" s="1" t="str">
        <f>+Index!E11</f>
        <v xml:space="preserve">The jump in Bolivia in 2001 reflects the introduction of the Renta Dignidad program and in Argentina in 2007, the pension moratorium plan. </v>
      </c>
    </row>
    <row r="26" spans="1:28">
      <c r="T26" s="1" t="s">
        <v>32</v>
      </c>
      <c r="U26" s="1" t="s">
        <v>30</v>
      </c>
    </row>
    <row r="27" spans="1:28">
      <c r="Z27" s="1" t="s">
        <v>53</v>
      </c>
      <c r="AA27" s="1" t="s">
        <v>54</v>
      </c>
      <c r="AB27" s="1" t="s">
        <v>55</v>
      </c>
    </row>
    <row r="28" spans="1:28">
      <c r="T28" s="2"/>
      <c r="U28" s="3"/>
      <c r="V28" s="3"/>
      <c r="W28" s="2">
        <v>1991</v>
      </c>
      <c r="X28" s="17">
        <v>2</v>
      </c>
      <c r="Y28" s="18"/>
      <c r="Z28" s="19">
        <v>0.36691319999999999</v>
      </c>
      <c r="AA28" s="19">
        <v>0.36691319999999999</v>
      </c>
      <c r="AB28" s="19">
        <f>Z28-AA28</f>
        <v>0</v>
      </c>
    </row>
    <row r="29" spans="1:28">
      <c r="T29" s="2">
        <v>1992</v>
      </c>
      <c r="U29" s="20">
        <f>+V29/100</f>
        <v>0.79606470000000007</v>
      </c>
      <c r="V29" s="3">
        <v>79.606470000000002</v>
      </c>
      <c r="W29" s="2">
        <v>1992</v>
      </c>
      <c r="X29" s="17">
        <v>2</v>
      </c>
      <c r="Y29" s="18"/>
      <c r="Z29" s="19">
        <v>0.38065569999999999</v>
      </c>
      <c r="AA29" s="19">
        <v>0.38065569999999999</v>
      </c>
      <c r="AB29" s="19">
        <f t="shared" ref="AB29:AB46" si="0">Z29-AA29</f>
        <v>0</v>
      </c>
    </row>
    <row r="30" spans="1:28">
      <c r="T30" s="2">
        <v>1993</v>
      </c>
      <c r="U30" s="20">
        <f t="shared" ref="U30:U49" si="1">+V30/100</f>
        <v>0.81862069999999998</v>
      </c>
      <c r="V30" s="3">
        <v>81.862070000000003</v>
      </c>
      <c r="W30" s="2">
        <v>1993</v>
      </c>
      <c r="X30" s="17">
        <v>2</v>
      </c>
      <c r="Y30" s="18"/>
      <c r="Z30" s="19" t="e">
        <v>#N/A</v>
      </c>
      <c r="AA30" s="19" t="e">
        <v>#N/A</v>
      </c>
      <c r="AB30" s="19" t="e">
        <f t="shared" si="0"/>
        <v>#N/A</v>
      </c>
    </row>
    <row r="31" spans="1:28">
      <c r="T31" s="2">
        <v>1994</v>
      </c>
      <c r="U31" s="20">
        <f t="shared" si="1"/>
        <v>0.81852480000000005</v>
      </c>
      <c r="V31" s="3">
        <v>81.85248</v>
      </c>
      <c r="W31" s="2">
        <v>1994</v>
      </c>
      <c r="X31" s="17">
        <v>2</v>
      </c>
      <c r="Y31" s="18"/>
      <c r="Z31" s="19" t="e">
        <v>#N/A</v>
      </c>
      <c r="AA31" s="19" t="e">
        <v>#N/A</v>
      </c>
      <c r="AB31" s="19" t="e">
        <f t="shared" si="0"/>
        <v>#N/A</v>
      </c>
    </row>
    <row r="32" spans="1:28">
      <c r="T32" s="2">
        <v>1995</v>
      </c>
      <c r="U32" s="20">
        <f t="shared" si="1"/>
        <v>0.78638339999999995</v>
      </c>
      <c r="V32" s="3">
        <v>78.638339999999999</v>
      </c>
      <c r="W32" s="2">
        <v>1995</v>
      </c>
      <c r="X32" s="17">
        <v>2</v>
      </c>
      <c r="Y32" s="18"/>
      <c r="Z32" s="19">
        <v>0.34495910000000002</v>
      </c>
      <c r="AA32" s="19">
        <v>0.34495910000000002</v>
      </c>
      <c r="AB32" s="19">
        <f t="shared" si="0"/>
        <v>0</v>
      </c>
    </row>
    <row r="33" spans="16:28">
      <c r="T33" s="2">
        <v>1996</v>
      </c>
      <c r="U33" s="20">
        <f t="shared" si="1"/>
        <v>0.7583936</v>
      </c>
      <c r="V33" s="3">
        <v>75.839359999999999</v>
      </c>
      <c r="W33" s="2">
        <v>1996</v>
      </c>
      <c r="X33" s="17">
        <v>2</v>
      </c>
      <c r="Y33" s="18"/>
      <c r="Z33" s="19">
        <v>0.17719389999999999</v>
      </c>
      <c r="AA33" s="19">
        <v>0.17719389999999999</v>
      </c>
      <c r="AB33" s="19">
        <f t="shared" si="0"/>
        <v>0</v>
      </c>
    </row>
    <row r="34" spans="16:28">
      <c r="T34" s="2">
        <v>1997</v>
      </c>
      <c r="U34" s="20">
        <f t="shared" si="1"/>
        <v>0.74867950000000005</v>
      </c>
      <c r="V34" s="3">
        <v>74.867950000000008</v>
      </c>
      <c r="W34" s="2">
        <v>1997</v>
      </c>
      <c r="X34" s="17">
        <v>2</v>
      </c>
      <c r="Y34" s="18"/>
      <c r="Z34" s="19">
        <v>0.1991945</v>
      </c>
      <c r="AA34" s="19">
        <v>0.1991945</v>
      </c>
      <c r="AB34" s="19">
        <f t="shared" si="0"/>
        <v>0</v>
      </c>
    </row>
    <row r="35" spans="16:28">
      <c r="T35" s="2">
        <v>1998</v>
      </c>
      <c r="U35" s="20">
        <f t="shared" si="1"/>
        <v>0.73414400000000002</v>
      </c>
      <c r="V35" s="3">
        <v>73.414400000000001</v>
      </c>
      <c r="W35" s="2">
        <v>1998</v>
      </c>
      <c r="X35" s="17">
        <v>2</v>
      </c>
      <c r="Y35" s="18"/>
      <c r="Z35" s="19" t="e">
        <v>#N/A</v>
      </c>
      <c r="AA35" s="19" t="e">
        <v>#N/A</v>
      </c>
      <c r="AB35" s="19" t="e">
        <f t="shared" si="0"/>
        <v>#N/A</v>
      </c>
    </row>
    <row r="36" spans="16:28">
      <c r="T36" s="2">
        <v>1999</v>
      </c>
      <c r="U36" s="20">
        <f t="shared" si="1"/>
        <v>0.73300120000000002</v>
      </c>
      <c r="V36" s="3">
        <v>73.300120000000007</v>
      </c>
      <c r="W36" s="2">
        <v>1999</v>
      </c>
      <c r="X36" s="17">
        <v>2</v>
      </c>
      <c r="Y36" s="18"/>
      <c r="Z36" s="19">
        <v>0.1773487</v>
      </c>
      <c r="AA36" s="19">
        <v>0.1773487</v>
      </c>
      <c r="AB36" s="19">
        <f t="shared" si="0"/>
        <v>0</v>
      </c>
    </row>
    <row r="37" spans="16:28">
      <c r="T37" s="2">
        <v>2000</v>
      </c>
      <c r="U37" s="20">
        <f t="shared" si="1"/>
        <v>0.70710329999999999</v>
      </c>
      <c r="V37" s="3">
        <v>70.710329999999999</v>
      </c>
      <c r="W37" s="2">
        <v>2000</v>
      </c>
      <c r="X37" s="17">
        <v>2</v>
      </c>
      <c r="Y37" s="18"/>
      <c r="Z37" s="19">
        <v>0.16971049999999999</v>
      </c>
      <c r="AA37" s="19">
        <v>0.16971049999999999</v>
      </c>
      <c r="AB37" s="19">
        <f t="shared" si="0"/>
        <v>0</v>
      </c>
    </row>
    <row r="38" spans="16:28">
      <c r="T38" s="2">
        <v>2001</v>
      </c>
      <c r="U38" s="20">
        <f t="shared" si="1"/>
        <v>0.71690359999999997</v>
      </c>
      <c r="V38" s="3">
        <v>71.690359999999998</v>
      </c>
      <c r="W38" s="2">
        <v>2001</v>
      </c>
      <c r="X38" s="17">
        <v>2</v>
      </c>
      <c r="Y38" s="18"/>
      <c r="Z38" s="19">
        <v>0.75072939999999999</v>
      </c>
      <c r="AA38" s="19">
        <v>0.19869200000000001</v>
      </c>
      <c r="AB38" s="19">
        <f t="shared" si="0"/>
        <v>0.55203740000000001</v>
      </c>
    </row>
    <row r="39" spans="16:28">
      <c r="T39" s="2">
        <v>2002</v>
      </c>
      <c r="U39" s="20">
        <f t="shared" si="1"/>
        <v>0.69331050000000005</v>
      </c>
      <c r="V39" s="3">
        <v>69.331050000000005</v>
      </c>
      <c r="W39" s="2">
        <v>2002</v>
      </c>
      <c r="X39" s="17">
        <v>2</v>
      </c>
      <c r="Y39" s="18"/>
      <c r="Z39" s="19">
        <v>0.7234273</v>
      </c>
      <c r="AA39" s="19">
        <v>0.1470516</v>
      </c>
      <c r="AB39" s="19">
        <f t="shared" si="0"/>
        <v>0.57637570000000005</v>
      </c>
    </row>
    <row r="40" spans="16:28">
      <c r="T40" s="2">
        <v>2003</v>
      </c>
      <c r="U40" s="20">
        <f t="shared" si="1"/>
        <v>0.68638489999999985</v>
      </c>
      <c r="V40" s="3">
        <v>68.63848999999999</v>
      </c>
      <c r="W40" s="2">
        <v>2003</v>
      </c>
      <c r="X40" s="17">
        <v>2</v>
      </c>
      <c r="Y40" s="18"/>
      <c r="Z40" s="19">
        <v>0.80692410000000003</v>
      </c>
      <c r="AA40" s="19">
        <v>0.15049709999999999</v>
      </c>
      <c r="AB40" s="19">
        <f t="shared" si="0"/>
        <v>0.65642700000000009</v>
      </c>
    </row>
    <row r="41" spans="16:28">
      <c r="T41" s="2">
        <v>2004</v>
      </c>
      <c r="U41" s="20">
        <f t="shared" si="1"/>
        <v>0.68124709999999988</v>
      </c>
      <c r="V41" s="3">
        <v>68.124709999999993</v>
      </c>
      <c r="W41" s="2">
        <v>2004</v>
      </c>
      <c r="X41" s="17">
        <v>2</v>
      </c>
      <c r="Y41" s="18"/>
      <c r="Z41" s="19" t="e">
        <v>#N/A</v>
      </c>
      <c r="AA41" s="19" t="e">
        <v>#N/A</v>
      </c>
      <c r="AB41" s="19" t="e">
        <f t="shared" si="0"/>
        <v>#N/A</v>
      </c>
    </row>
    <row r="42" spans="16:28">
      <c r="T42" s="2">
        <v>2005</v>
      </c>
      <c r="U42" s="20">
        <f t="shared" si="1"/>
        <v>0.68998130000000002</v>
      </c>
      <c r="V42" s="3">
        <v>68.998130000000003</v>
      </c>
      <c r="W42" s="2">
        <v>2005</v>
      </c>
      <c r="X42" s="17">
        <v>2</v>
      </c>
      <c r="Y42" s="18"/>
      <c r="Z42" s="19">
        <v>0.89777940000000001</v>
      </c>
      <c r="AA42" s="19">
        <v>0.17987620000000001</v>
      </c>
      <c r="AB42" s="19">
        <f t="shared" si="0"/>
        <v>0.71790319999999996</v>
      </c>
    </row>
    <row r="43" spans="16:28">
      <c r="T43" s="2">
        <v>2006</v>
      </c>
      <c r="U43" s="20">
        <f t="shared" si="1"/>
        <v>0.70716959999999995</v>
      </c>
      <c r="V43" s="3">
        <v>70.71696</v>
      </c>
      <c r="W43" s="2">
        <v>2006</v>
      </c>
      <c r="X43" s="17">
        <v>2</v>
      </c>
      <c r="Y43" s="18"/>
      <c r="Z43" s="19">
        <v>0.89655549999999995</v>
      </c>
      <c r="AA43" s="19">
        <v>0.1964148</v>
      </c>
      <c r="AB43" s="19">
        <f t="shared" si="0"/>
        <v>0.70014069999999995</v>
      </c>
    </row>
    <row r="44" spans="16:28">
      <c r="P44" s="1" t="s">
        <v>90</v>
      </c>
      <c r="T44" s="2">
        <v>2007</v>
      </c>
      <c r="U44" s="20">
        <f t="shared" si="1"/>
        <v>0.84317390000000003</v>
      </c>
      <c r="V44" s="3">
        <v>84.317390000000003</v>
      </c>
      <c r="W44" s="2">
        <v>2007</v>
      </c>
      <c r="X44" s="17">
        <v>2</v>
      </c>
      <c r="Y44" s="18"/>
      <c r="Z44" s="19">
        <v>0.91198279999999998</v>
      </c>
      <c r="AA44" s="19">
        <v>0.17221040000000001</v>
      </c>
      <c r="AB44" s="19">
        <f t="shared" si="0"/>
        <v>0.7397724</v>
      </c>
    </row>
    <row r="45" spans="16:28">
      <c r="T45" s="2">
        <v>2008</v>
      </c>
      <c r="U45" s="20">
        <f t="shared" si="1"/>
        <v>0.88661140000000005</v>
      </c>
      <c r="V45" s="3">
        <v>88.661140000000003</v>
      </c>
      <c r="W45" s="2">
        <v>2008</v>
      </c>
      <c r="X45" s="17">
        <v>2</v>
      </c>
      <c r="Y45" s="18"/>
      <c r="Z45" s="19">
        <v>0.93017479999999997</v>
      </c>
      <c r="AA45" s="19">
        <v>0.20583670000000001</v>
      </c>
      <c r="AB45" s="19">
        <f t="shared" si="0"/>
        <v>0.72433809999999998</v>
      </c>
    </row>
    <row r="46" spans="16:28">
      <c r="T46" s="2">
        <v>2009</v>
      </c>
      <c r="U46" s="20">
        <f t="shared" si="1"/>
        <v>0.90078720000000001</v>
      </c>
      <c r="V46" s="3">
        <v>90.078720000000004</v>
      </c>
      <c r="W46" s="2">
        <v>2009</v>
      </c>
      <c r="X46" s="17">
        <v>2</v>
      </c>
      <c r="Y46" s="18"/>
      <c r="Z46" s="19">
        <v>0.96704520000000005</v>
      </c>
      <c r="AA46" s="19">
        <v>0.21318570000000001</v>
      </c>
      <c r="AB46" s="19">
        <f t="shared" si="0"/>
        <v>0.75385950000000002</v>
      </c>
    </row>
    <row r="47" spans="16:28">
      <c r="T47" s="2">
        <v>2010</v>
      </c>
      <c r="U47" s="20">
        <f t="shared" si="1"/>
        <v>0.90426510000000004</v>
      </c>
      <c r="V47" s="3">
        <v>90.426510000000007</v>
      </c>
      <c r="W47" s="3"/>
      <c r="X47" s="3"/>
      <c r="Y47" s="16"/>
      <c r="AA47" s="19"/>
    </row>
    <row r="48" spans="16:28">
      <c r="T48" s="1">
        <v>2011</v>
      </c>
      <c r="U48" s="20">
        <f t="shared" si="1"/>
        <v>0.9060127</v>
      </c>
      <c r="V48" s="1">
        <v>90.60127</v>
      </c>
      <c r="W48" s="3"/>
      <c r="X48" s="3"/>
      <c r="Y48" s="16"/>
      <c r="AA48" s="19"/>
    </row>
    <row r="49" spans="20:27">
      <c r="T49" s="1">
        <v>2012</v>
      </c>
      <c r="U49" s="20">
        <f t="shared" si="1"/>
        <v>0.91220000000000001</v>
      </c>
      <c r="V49" s="1">
        <v>91.22</v>
      </c>
      <c r="W49" s="3"/>
      <c r="X49" s="3"/>
      <c r="Y49" s="16"/>
      <c r="AA49" s="19"/>
    </row>
    <row r="50" spans="20:27">
      <c r="W50" s="3"/>
      <c r="X50" s="3"/>
      <c r="Y50" s="16"/>
      <c r="AA50" s="19"/>
    </row>
    <row r="51" spans="20:27">
      <c r="W51" s="3"/>
      <c r="X51" s="3"/>
      <c r="Y51" s="16"/>
    </row>
    <row r="52" spans="20:27">
      <c r="W52" s="3"/>
      <c r="X52" s="3"/>
      <c r="Y52" s="16"/>
    </row>
    <row r="53" spans="20:27">
      <c r="W53" s="3"/>
      <c r="X53" s="3"/>
      <c r="Y53" s="16"/>
    </row>
    <row r="54" spans="20:27">
      <c r="W54" s="3"/>
      <c r="X54" s="3"/>
      <c r="Y54" s="16"/>
    </row>
    <row r="55" spans="20:27">
      <c r="W55" s="3"/>
      <c r="X55" s="3"/>
      <c r="Y55" s="16"/>
    </row>
    <row r="56" spans="20:27">
      <c r="W56" s="3"/>
      <c r="X56" s="3"/>
      <c r="Y56" s="16"/>
    </row>
    <row r="57" spans="20:27">
      <c r="Y57" s="16"/>
    </row>
    <row r="63" spans="20:27" s="22" customFormat="1"/>
  </sheetData>
  <sheetProtection selectLockedCells="1" selectUnlockedCells="1"/>
  <conditionalFormatting sqref="Y31">
    <cfRule type="expression" dxfId="1" priority="2">
      <formula>ISNA(Y31)</formula>
    </cfRule>
  </conditionalFormatting>
  <conditionalFormatting sqref="Y28:Y46">
    <cfRule type="expression" dxfId="0" priority="1">
      <formula>ISNA(Y28)</formula>
    </cfRule>
  </conditionalFormatting>
  <pageMargins left="0.78749999999999998" right="0.78749999999999998" top="1.0527777777777778" bottom="1.0527777777777778" header="0.78749999999999998" footer="0.78749999999999998"/>
  <pageSetup orientation="portrait" horizontalDpi="300" verticalDpi="300" r:id="rId1"/>
  <headerFooter>
    <oddHeader>&amp;C&amp;"Times New Roman,Regular"&amp;12&amp;A</oddHeader>
    <oddFooter>&amp;C&amp;"Times New Roman,Regular"&amp;12Page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X39"/>
  <sheetViews>
    <sheetView workbookViewId="0">
      <selection activeCell="J26" sqref="J26"/>
    </sheetView>
  </sheetViews>
  <sheetFormatPr defaultRowHeight="12.75"/>
  <cols>
    <col min="1" max="16384" width="9.140625" style="12"/>
  </cols>
  <sheetData>
    <row r="2" spans="1:2">
      <c r="A2" s="12" t="s">
        <v>61</v>
      </c>
      <c r="B2" s="12" t="str">
        <f>+Index!C12</f>
        <v>The minimum wage and the cost of rural pensions in Brazil, real and counterfactual value, 1995-2011</v>
      </c>
    </row>
    <row r="27" spans="1:24">
      <c r="A27" s="12" t="s">
        <v>59</v>
      </c>
      <c r="B27" s="12" t="str">
        <f>+Index!D12</f>
        <v>Authors' calculations based on data from Previdencia Rural (2012) and the IMF.</v>
      </c>
    </row>
    <row r="30" spans="1:24">
      <c r="B30" s="5"/>
      <c r="C30" s="6" t="s">
        <v>18</v>
      </c>
      <c r="D30" s="6" t="s">
        <v>17</v>
      </c>
      <c r="E30" s="6" t="s">
        <v>16</v>
      </c>
      <c r="F30" s="6" t="s">
        <v>15</v>
      </c>
      <c r="G30" s="6" t="s">
        <v>14</v>
      </c>
      <c r="H30" s="6" t="s">
        <v>13</v>
      </c>
      <c r="I30" s="6" t="s">
        <v>12</v>
      </c>
      <c r="J30" s="6" t="s">
        <v>11</v>
      </c>
      <c r="K30" s="6" t="s">
        <v>10</v>
      </c>
      <c r="L30" s="6" t="s">
        <v>9</v>
      </c>
      <c r="M30" s="6" t="s">
        <v>8</v>
      </c>
      <c r="N30" s="6" t="s">
        <v>7</v>
      </c>
      <c r="O30" s="6" t="s">
        <v>6</v>
      </c>
      <c r="P30" s="6" t="s">
        <v>5</v>
      </c>
      <c r="Q30" s="6" t="s">
        <v>4</v>
      </c>
      <c r="R30" s="6" t="s">
        <v>3</v>
      </c>
      <c r="S30" s="6" t="s">
        <v>2</v>
      </c>
      <c r="T30" s="6">
        <v>2012</v>
      </c>
      <c r="U30" s="6"/>
      <c r="V30" s="6"/>
      <c r="W30" s="6"/>
      <c r="X30" s="6"/>
    </row>
    <row r="31" spans="1:24">
      <c r="B31" s="5" t="s">
        <v>91</v>
      </c>
      <c r="C31" s="7">
        <v>100</v>
      </c>
      <c r="D31" s="7">
        <v>112</v>
      </c>
      <c r="E31" s="7">
        <v>120</v>
      </c>
      <c r="F31" s="7">
        <v>130</v>
      </c>
      <c r="G31" s="7">
        <v>136</v>
      </c>
      <c r="H31" s="7">
        <v>151</v>
      </c>
      <c r="I31" s="7">
        <v>180</v>
      </c>
      <c r="J31" s="7">
        <v>200</v>
      </c>
      <c r="K31" s="7">
        <v>240</v>
      </c>
      <c r="L31" s="7">
        <v>260</v>
      </c>
      <c r="M31" s="7">
        <v>300</v>
      </c>
      <c r="N31" s="7">
        <v>350</v>
      </c>
      <c r="O31" s="7">
        <v>380</v>
      </c>
      <c r="P31" s="7">
        <v>415</v>
      </c>
      <c r="Q31" s="7">
        <v>465</v>
      </c>
      <c r="R31" s="7">
        <v>510</v>
      </c>
      <c r="S31" s="7">
        <v>545</v>
      </c>
      <c r="T31" s="7">
        <v>622</v>
      </c>
      <c r="U31" s="6"/>
      <c r="V31" s="6"/>
      <c r="W31" s="6"/>
      <c r="X31" s="6"/>
    </row>
    <row r="32" spans="1:24">
      <c r="B32" s="5" t="s">
        <v>92</v>
      </c>
      <c r="C32" s="7">
        <v>100</v>
      </c>
      <c r="D32" s="7">
        <v>115.75743609672425</v>
      </c>
      <c r="E32" s="7">
        <v>123.77400543370182</v>
      </c>
      <c r="F32" s="7">
        <v>127.73303073496184</v>
      </c>
      <c r="G32" s="7">
        <v>133.93825824699383</v>
      </c>
      <c r="H32" s="7">
        <v>143.37381000863078</v>
      </c>
      <c r="I32" s="7">
        <v>153.1774684870831</v>
      </c>
      <c r="J32" s="7">
        <v>166.12130263143064</v>
      </c>
      <c r="K32" s="7">
        <v>190.56659358076692</v>
      </c>
      <c r="L32" s="7">
        <v>203.14232100829906</v>
      </c>
      <c r="M32" s="7">
        <v>217.09281433740705</v>
      </c>
      <c r="N32" s="7">
        <v>226.17528414618087</v>
      </c>
      <c r="O32" s="7">
        <v>234.40134240970858</v>
      </c>
      <c r="P32" s="7">
        <v>247.67572136099238</v>
      </c>
      <c r="Q32" s="7">
        <v>259.77816872404782</v>
      </c>
      <c r="R32" s="7">
        <v>272.86661622142918</v>
      </c>
      <c r="S32" s="7">
        <v>290.97458694232688</v>
      </c>
      <c r="T32" s="7">
        <v>307.96750281975875</v>
      </c>
      <c r="U32" s="6"/>
      <c r="V32" s="6"/>
      <c r="W32" s="6"/>
      <c r="X32" s="6"/>
    </row>
    <row r="33" spans="2:24">
      <c r="B33" s="5" t="s">
        <v>93</v>
      </c>
      <c r="C33" s="7">
        <v>100</v>
      </c>
      <c r="D33" s="7">
        <v>117.78765034945511</v>
      </c>
      <c r="E33" s="7">
        <v>129.10548406546818</v>
      </c>
      <c r="F33" s="7">
        <v>132.62016361190828</v>
      </c>
      <c r="G33" s="7">
        <v>142.09156575074198</v>
      </c>
      <c r="H33" s="7">
        <v>155.04461794993838</v>
      </c>
      <c r="I33" s="7">
        <v>168.66440646216154</v>
      </c>
      <c r="J33" s="7">
        <v>188.63288097722247</v>
      </c>
      <c r="K33" s="7">
        <v>213.84050293077587</v>
      </c>
      <c r="L33" s="7">
        <v>240.72778795205028</v>
      </c>
      <c r="M33" s="7">
        <v>262.48201615405293</v>
      </c>
      <c r="N33" s="7">
        <v>287.49564897874274</v>
      </c>
      <c r="O33" s="7">
        <v>319.33265127932407</v>
      </c>
      <c r="P33" s="7">
        <v>360.04956449260447</v>
      </c>
      <c r="Q33" s="7">
        <v>380.9008741668892</v>
      </c>
      <c r="R33" s="7">
        <v>439.23553963695934</v>
      </c>
      <c r="S33" s="7">
        <v>478.52360673882572</v>
      </c>
      <c r="T33" s="7">
        <v>510.49801800568548</v>
      </c>
      <c r="U33" s="6"/>
      <c r="V33" s="6"/>
      <c r="W33" s="6"/>
      <c r="X33" s="6"/>
    </row>
    <row r="34" spans="2:24">
      <c r="B34" s="5"/>
      <c r="C34" s="8"/>
      <c r="D34" s="6"/>
      <c r="E34" s="6"/>
      <c r="F34" s="6"/>
      <c r="G34" s="6"/>
      <c r="H34" s="6"/>
      <c r="I34" s="6"/>
      <c r="J34" s="6"/>
      <c r="K34" s="6"/>
      <c r="L34" s="6"/>
      <c r="M34" s="6"/>
      <c r="N34" s="6"/>
      <c r="O34" s="6"/>
      <c r="P34" s="6"/>
      <c r="Q34" s="6"/>
      <c r="R34" s="6"/>
      <c r="S34" s="6"/>
      <c r="T34" s="6"/>
      <c r="U34" s="6"/>
      <c r="V34" s="6"/>
      <c r="W34" s="6"/>
      <c r="X34" s="6"/>
    </row>
    <row r="35" spans="2:24">
      <c r="B35" s="5"/>
      <c r="C35" s="8"/>
      <c r="D35" s="6"/>
      <c r="E35" s="6"/>
      <c r="F35" s="6"/>
      <c r="G35" s="6"/>
      <c r="H35" s="6"/>
      <c r="I35" s="6"/>
      <c r="J35" s="6"/>
      <c r="K35" s="6"/>
      <c r="L35" s="6"/>
      <c r="M35" s="6"/>
      <c r="N35" s="6"/>
      <c r="O35" s="6"/>
      <c r="P35" s="6"/>
      <c r="Q35" s="6"/>
      <c r="R35" s="6"/>
      <c r="S35" s="6"/>
      <c r="T35" s="6"/>
      <c r="U35" s="6"/>
      <c r="V35" s="6"/>
      <c r="W35" s="6"/>
      <c r="X35" s="6"/>
    </row>
    <row r="36" spans="2:24">
      <c r="B36" s="5"/>
      <c r="C36" s="6"/>
      <c r="D36" s="6"/>
      <c r="E36" s="6"/>
      <c r="F36" s="6"/>
      <c r="G36" s="6"/>
      <c r="H36" s="6"/>
      <c r="I36" s="6"/>
      <c r="J36" s="6"/>
      <c r="K36" s="6"/>
      <c r="L36" s="6"/>
      <c r="M36" s="6"/>
      <c r="N36" s="6"/>
      <c r="O36" s="6"/>
      <c r="P36" s="6"/>
      <c r="Q36" s="6"/>
      <c r="R36" s="6"/>
      <c r="S36" s="9"/>
      <c r="T36" s="6"/>
      <c r="U36" s="6"/>
      <c r="V36" s="6"/>
      <c r="W36" s="6"/>
      <c r="X36" s="6"/>
    </row>
    <row r="37" spans="2:24">
      <c r="B37" s="6" t="s">
        <v>0</v>
      </c>
      <c r="C37" s="6">
        <v>1993</v>
      </c>
      <c r="D37" s="6">
        <v>1994</v>
      </c>
      <c r="E37" s="6">
        <v>1995</v>
      </c>
      <c r="F37" s="6">
        <v>1996</v>
      </c>
      <c r="G37" s="6">
        <v>1997</v>
      </c>
      <c r="H37" s="6">
        <v>1998</v>
      </c>
      <c r="I37" s="6">
        <v>1999</v>
      </c>
      <c r="J37" s="6">
        <v>2000</v>
      </c>
      <c r="K37" s="6">
        <v>2001</v>
      </c>
      <c r="L37" s="6">
        <v>2002</v>
      </c>
      <c r="M37" s="6">
        <v>2003</v>
      </c>
      <c r="N37" s="6">
        <v>2004</v>
      </c>
      <c r="O37" s="6">
        <v>2005</v>
      </c>
      <c r="P37" s="6">
        <v>2006</v>
      </c>
      <c r="Q37" s="6">
        <v>2007</v>
      </c>
      <c r="R37" s="6">
        <v>2008</v>
      </c>
      <c r="S37" s="6">
        <v>2009</v>
      </c>
      <c r="T37" s="6">
        <v>2010</v>
      </c>
      <c r="U37" s="6">
        <v>2011</v>
      </c>
      <c r="V37" s="6">
        <v>2012</v>
      </c>
      <c r="W37" s="6" t="s">
        <v>1</v>
      </c>
      <c r="X37" s="6"/>
    </row>
    <row r="38" spans="2:24">
      <c r="B38" s="6" t="s">
        <v>94</v>
      </c>
      <c r="C38" s="10">
        <v>8.8116804284599556E-3</v>
      </c>
      <c r="D38" s="10">
        <v>9.117864936069071E-3</v>
      </c>
      <c r="E38" s="11">
        <v>7.7604614768699669E-3</v>
      </c>
      <c r="F38" s="11">
        <v>7.0986546638134715E-3</v>
      </c>
      <c r="G38" s="11">
        <v>6.4041964708400284E-3</v>
      </c>
      <c r="H38" s="11">
        <v>6.7907167243963906E-3</v>
      </c>
      <c r="I38" s="11">
        <v>6.8823760582159624E-3</v>
      </c>
      <c r="J38" s="11">
        <v>7.1194348714096528E-3</v>
      </c>
      <c r="K38" s="11">
        <v>7.8498386981083381E-3</v>
      </c>
      <c r="L38" s="11">
        <v>8.0057153797954018E-3</v>
      </c>
      <c r="M38" s="11">
        <v>8.4798774668401623E-3</v>
      </c>
      <c r="N38" s="11">
        <v>8.3516391023838298E-3</v>
      </c>
      <c r="O38" s="11">
        <v>8.613861611120141E-3</v>
      </c>
      <c r="P38" s="11">
        <v>9.1211304444343156E-3</v>
      </c>
      <c r="Q38" s="11">
        <v>9.0060988958962085E-3</v>
      </c>
      <c r="R38" s="11">
        <v>8.886499856704845E-3</v>
      </c>
      <c r="S38" s="11">
        <v>9.7565392630866669E-3</v>
      </c>
      <c r="T38" s="11">
        <v>9.443943055925795E-3</v>
      </c>
      <c r="U38" s="11">
        <v>9.3264244104471795E-3</v>
      </c>
      <c r="V38" s="11">
        <v>3.5542965211659682E-3</v>
      </c>
      <c r="W38" s="10"/>
      <c r="X38" s="10"/>
    </row>
    <row r="39" spans="2:24">
      <c r="B39" s="6" t="s">
        <v>95</v>
      </c>
      <c r="C39" s="10"/>
      <c r="D39" s="10"/>
      <c r="E39" s="11">
        <v>7.7604614768699669E-3</v>
      </c>
      <c r="F39" s="11">
        <v>7.435863010942941E-3</v>
      </c>
      <c r="G39" s="11">
        <v>7.126223566160334E-3</v>
      </c>
      <c r="H39" s="11">
        <v>7.1417915804286277E-3</v>
      </c>
      <c r="I39" s="11">
        <v>7.1345615759275342E-3</v>
      </c>
      <c r="J39" s="11">
        <v>7.2039371455071832E-3</v>
      </c>
      <c r="K39" s="11">
        <v>7.2612980555179073E-3</v>
      </c>
      <c r="L39" s="11">
        <v>7.1013005168395508E-3</v>
      </c>
      <c r="M39" s="11">
        <v>7.3521207422486282E-3</v>
      </c>
      <c r="N39" s="11">
        <v>7.0381824933984562E-3</v>
      </c>
      <c r="O39" s="11">
        <v>6.9706822007354983E-3</v>
      </c>
      <c r="P39" s="11">
        <v>6.7703149929331493E-3</v>
      </c>
      <c r="Q39" s="11">
        <v>6.4276480792753625E-3</v>
      </c>
      <c r="R39" s="11">
        <v>6.3342509368195165E-3</v>
      </c>
      <c r="S39" s="11">
        <v>6.4378267529311894E-3</v>
      </c>
      <c r="T39" s="11">
        <v>5.9905260823458562E-3</v>
      </c>
      <c r="U39" s="11">
        <v>5.9695873820190919E-3</v>
      </c>
      <c r="V39" s="11"/>
      <c r="W39" s="10"/>
      <c r="X39" s="10"/>
    </row>
  </sheetData>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J70"/>
  <sheetViews>
    <sheetView zoomScaleNormal="100" workbookViewId="0">
      <selection activeCell="G53" sqref="G53"/>
    </sheetView>
  </sheetViews>
  <sheetFormatPr defaultRowHeight="12.75"/>
  <cols>
    <col min="1" max="1" width="12.42578125" style="30" customWidth="1"/>
    <col min="2" max="8" width="9.140625" style="30"/>
    <col min="9" max="9" width="14.28515625" style="30" customWidth="1"/>
    <col min="10" max="23" width="9.140625" style="30"/>
    <col min="24" max="24" width="5.28515625" style="30" customWidth="1"/>
    <col min="25" max="16384" width="9.140625" style="30"/>
  </cols>
  <sheetData>
    <row r="2" spans="1:2">
      <c r="A2" s="30" t="s">
        <v>62</v>
      </c>
      <c r="B2" s="30" t="str">
        <f>+Index!C13</f>
        <v>Distribution of the contribution rate according to the contribution scale (a) and insured self-employed workers (in numbers and as a percentage of the total) (b)</v>
      </c>
    </row>
    <row r="21" spans="1:4">
      <c r="A21" s="30" t="s">
        <v>59</v>
      </c>
      <c r="B21" s="30" t="str">
        <f>+Index!D13</f>
        <v>Costa Rica Social Security Fund.</v>
      </c>
    </row>
    <row r="24" spans="1:4">
      <c r="B24" s="30" t="s">
        <v>36</v>
      </c>
      <c r="C24" s="30" t="s">
        <v>37</v>
      </c>
    </row>
    <row r="25" spans="1:4">
      <c r="A25" s="30">
        <v>1</v>
      </c>
      <c r="B25" s="31">
        <v>6</v>
      </c>
      <c r="C25" s="31">
        <v>1.75</v>
      </c>
      <c r="D25" s="31">
        <f>SUM(B25:C25)</f>
        <v>7.75</v>
      </c>
    </row>
    <row r="26" spans="1:4">
      <c r="A26" s="30">
        <v>2</v>
      </c>
      <c r="B26" s="31">
        <v>6</v>
      </c>
      <c r="C26" s="31">
        <v>1.75</v>
      </c>
      <c r="D26" s="31">
        <f t="shared" ref="D26:D35" si="0">SUM(B26:C26)</f>
        <v>7.75</v>
      </c>
    </row>
    <row r="27" spans="1:4">
      <c r="A27" s="30">
        <v>3</v>
      </c>
      <c r="B27" s="31">
        <v>6.25</v>
      </c>
      <c r="C27" s="31">
        <v>1.5</v>
      </c>
      <c r="D27" s="31">
        <f t="shared" si="0"/>
        <v>7.75</v>
      </c>
    </row>
    <row r="28" spans="1:4">
      <c r="A28" s="30">
        <v>4</v>
      </c>
      <c r="B28" s="31">
        <v>6.25</v>
      </c>
      <c r="C28" s="31">
        <v>1.5</v>
      </c>
      <c r="D28" s="31">
        <f t="shared" si="0"/>
        <v>7.75</v>
      </c>
    </row>
    <row r="29" spans="1:4">
      <c r="A29" s="30">
        <v>5</v>
      </c>
      <c r="B29" s="31">
        <v>6.5</v>
      </c>
      <c r="C29" s="31">
        <v>1.25</v>
      </c>
      <c r="D29" s="31">
        <f t="shared" si="0"/>
        <v>7.75</v>
      </c>
    </row>
    <row r="30" spans="1:4">
      <c r="A30" s="30">
        <v>6</v>
      </c>
      <c r="B30" s="31">
        <v>6.5</v>
      </c>
      <c r="C30" s="31">
        <v>1.25</v>
      </c>
      <c r="D30" s="31">
        <f t="shared" si="0"/>
        <v>7.75</v>
      </c>
    </row>
    <row r="31" spans="1:4">
      <c r="A31" s="30">
        <v>7</v>
      </c>
      <c r="B31" s="31">
        <v>6.75</v>
      </c>
      <c r="C31" s="31">
        <v>1</v>
      </c>
      <c r="D31" s="31">
        <f t="shared" si="0"/>
        <v>7.75</v>
      </c>
    </row>
    <row r="32" spans="1:4">
      <c r="A32" s="30">
        <v>8</v>
      </c>
      <c r="B32" s="31">
        <v>6.75</v>
      </c>
      <c r="C32" s="31">
        <v>1</v>
      </c>
      <c r="D32" s="31">
        <f t="shared" si="0"/>
        <v>7.75</v>
      </c>
    </row>
    <row r="33" spans="1:7">
      <c r="A33" s="30">
        <v>9</v>
      </c>
      <c r="B33" s="31">
        <v>7.25</v>
      </c>
      <c r="C33" s="31">
        <v>0.5</v>
      </c>
      <c r="D33" s="31">
        <f t="shared" si="0"/>
        <v>7.75</v>
      </c>
    </row>
    <row r="34" spans="1:7">
      <c r="A34" s="30">
        <v>10</v>
      </c>
      <c r="B34" s="31">
        <v>7.25</v>
      </c>
      <c r="C34" s="31">
        <v>0.5</v>
      </c>
      <c r="D34" s="31">
        <f t="shared" si="0"/>
        <v>7.75</v>
      </c>
    </row>
    <row r="35" spans="1:7">
      <c r="A35" s="30">
        <v>11</v>
      </c>
      <c r="B35" s="31">
        <v>7.75</v>
      </c>
      <c r="C35" s="31">
        <v>0</v>
      </c>
      <c r="D35" s="31">
        <f t="shared" si="0"/>
        <v>7.75</v>
      </c>
    </row>
    <row r="36" spans="1:7">
      <c r="A36" s="30">
        <v>12</v>
      </c>
      <c r="B36" s="31">
        <v>7.75</v>
      </c>
      <c r="C36" s="30">
        <v>0</v>
      </c>
    </row>
    <row r="38" spans="1:7">
      <c r="A38" s="59" t="s">
        <v>38</v>
      </c>
      <c r="B38" s="59"/>
      <c r="C38" s="59"/>
      <c r="D38" s="59"/>
      <c r="E38" s="59"/>
    </row>
    <row r="39" spans="1:7">
      <c r="A39" s="59" t="s">
        <v>39</v>
      </c>
      <c r="B39" s="59"/>
      <c r="C39" s="59"/>
      <c r="D39" s="59"/>
      <c r="E39" s="59"/>
    </row>
    <row r="40" spans="1:7">
      <c r="A40" s="59" t="s">
        <v>40</v>
      </c>
      <c r="B40" s="59"/>
      <c r="C40" s="59"/>
      <c r="D40" s="59"/>
      <c r="E40" s="59"/>
    </row>
    <row r="41" spans="1:7">
      <c r="A41" s="59" t="s">
        <v>41</v>
      </c>
      <c r="B41" s="59"/>
      <c r="C41" s="59"/>
      <c r="D41" s="59"/>
      <c r="E41" s="59"/>
    </row>
    <row r="42" spans="1:7">
      <c r="A42" s="59" t="s">
        <v>42</v>
      </c>
      <c r="B42" s="59"/>
      <c r="C42" s="59"/>
      <c r="D42" s="59"/>
      <c r="E42" s="59"/>
    </row>
    <row r="43" spans="1:7">
      <c r="A43" s="59" t="s">
        <v>43</v>
      </c>
      <c r="B43" s="59"/>
      <c r="C43" s="59"/>
      <c r="D43" s="59"/>
      <c r="E43" s="59"/>
    </row>
    <row r="44" spans="1:7">
      <c r="A44" s="59" t="s">
        <v>44</v>
      </c>
      <c r="B44" s="59"/>
      <c r="C44" s="59"/>
      <c r="D44" s="59"/>
      <c r="E44" s="59"/>
    </row>
    <row r="45" spans="1:7">
      <c r="A45" s="32"/>
      <c r="B45" s="32"/>
      <c r="C45" s="33"/>
      <c r="D45" s="33"/>
      <c r="E45" s="34"/>
    </row>
    <row r="46" spans="1:7" ht="13.5" thickBot="1">
      <c r="A46" s="35"/>
      <c r="B46" s="35"/>
      <c r="C46" s="36"/>
      <c r="D46" s="36"/>
      <c r="E46" s="37"/>
      <c r="G46" s="30">
        <v>1000</v>
      </c>
    </row>
    <row r="47" spans="1:7">
      <c r="A47" s="32"/>
      <c r="B47" s="32"/>
      <c r="C47" s="33"/>
      <c r="D47" s="60" t="s">
        <v>45</v>
      </c>
      <c r="E47" s="60"/>
    </row>
    <row r="48" spans="1:7" ht="13.5" thickBot="1">
      <c r="A48" s="32"/>
      <c r="B48" s="32"/>
      <c r="C48" s="33"/>
      <c r="D48" s="61"/>
      <c r="E48" s="61"/>
    </row>
    <row r="49" spans="1:10">
      <c r="A49" s="62" t="s">
        <v>46</v>
      </c>
      <c r="B49" s="62" t="s">
        <v>24</v>
      </c>
      <c r="C49" s="62" t="s">
        <v>47</v>
      </c>
      <c r="D49" s="38"/>
      <c r="E49" s="39"/>
    </row>
    <row r="50" spans="1:10">
      <c r="A50" s="62"/>
      <c r="B50" s="62"/>
      <c r="C50" s="62"/>
      <c r="D50" s="32" t="s">
        <v>48</v>
      </c>
      <c r="E50" s="40" t="s">
        <v>49</v>
      </c>
      <c r="F50" s="30" t="s">
        <v>24</v>
      </c>
    </row>
    <row r="51" spans="1:10">
      <c r="A51" s="32"/>
      <c r="B51" s="32"/>
      <c r="C51" s="33"/>
      <c r="D51" s="32" t="s">
        <v>50</v>
      </c>
      <c r="E51" s="40" t="s">
        <v>51</v>
      </c>
    </row>
    <row r="52" spans="1:10" ht="13.5" thickBot="1">
      <c r="A52" s="35"/>
      <c r="B52" s="35"/>
      <c r="C52" s="36"/>
      <c r="D52" s="36"/>
      <c r="E52" s="37"/>
    </row>
    <row r="53" spans="1:10">
      <c r="A53" s="41"/>
      <c r="B53" s="41"/>
      <c r="E53" s="42"/>
      <c r="F53" s="30" t="s">
        <v>133</v>
      </c>
      <c r="G53" s="43" t="s">
        <v>134</v>
      </c>
    </row>
    <row r="54" spans="1:10">
      <c r="A54" s="41">
        <v>2003</v>
      </c>
      <c r="B54" s="44">
        <v>816.24400000000003</v>
      </c>
      <c r="C54" s="44">
        <v>712.64099999999996</v>
      </c>
      <c r="D54" s="44">
        <v>76.25</v>
      </c>
      <c r="E54" s="45">
        <v>27.353000000000002</v>
      </c>
      <c r="F54" s="46">
        <f t="shared" ref="F54:F63" si="1">+D54+E54</f>
        <v>103.60300000000001</v>
      </c>
      <c r="G54" s="47">
        <f t="shared" ref="G54:G63" si="2">+F54/B54</f>
        <v>0.126926507269885</v>
      </c>
      <c r="J54" s="46"/>
    </row>
    <row r="55" spans="1:10">
      <c r="A55" s="41">
        <v>2004</v>
      </c>
      <c r="B55" s="44">
        <v>848.495</v>
      </c>
      <c r="C55" s="44">
        <v>735.71100000000001</v>
      </c>
      <c r="D55" s="44">
        <v>88.355999999999995</v>
      </c>
      <c r="E55" s="45">
        <v>24.428000000000001</v>
      </c>
      <c r="F55" s="46">
        <f t="shared" si="1"/>
        <v>112.78399999999999</v>
      </c>
      <c r="G55" s="47">
        <f t="shared" si="2"/>
        <v>0.13292240967831276</v>
      </c>
    </row>
    <row r="56" spans="1:10">
      <c r="A56" s="41">
        <v>2005</v>
      </c>
      <c r="B56" s="44">
        <v>903.26599999999996</v>
      </c>
      <c r="C56" s="44">
        <v>775.19299999999998</v>
      </c>
      <c r="D56" s="44">
        <v>100.44199999999999</v>
      </c>
      <c r="E56" s="45">
        <v>27.631</v>
      </c>
      <c r="F56" s="46">
        <f t="shared" si="1"/>
        <v>128.07299999999998</v>
      </c>
      <c r="G56" s="47">
        <f t="shared" si="2"/>
        <v>0.14178879754136653</v>
      </c>
    </row>
    <row r="57" spans="1:10">
      <c r="A57" s="41">
        <v>2006</v>
      </c>
      <c r="B57" s="44">
        <v>980.72400000000005</v>
      </c>
      <c r="C57" s="44">
        <v>826.85599999999999</v>
      </c>
      <c r="D57" s="44">
        <v>124.11</v>
      </c>
      <c r="E57" s="45">
        <v>29.757999999999999</v>
      </c>
      <c r="F57" s="46">
        <f t="shared" si="1"/>
        <v>153.86799999999999</v>
      </c>
      <c r="G57" s="47">
        <f t="shared" si="2"/>
        <v>0.15689225510949054</v>
      </c>
    </row>
    <row r="58" spans="1:10">
      <c r="A58" s="41">
        <v>2007</v>
      </c>
      <c r="B58" s="44">
        <v>1085.72</v>
      </c>
      <c r="C58" s="44">
        <v>900.59199999999998</v>
      </c>
      <c r="D58" s="44">
        <v>153.70099999999999</v>
      </c>
      <c r="E58" s="45">
        <v>31.427</v>
      </c>
      <c r="F58" s="46">
        <f t="shared" si="1"/>
        <v>185.12799999999999</v>
      </c>
      <c r="G58" s="47">
        <f t="shared" si="2"/>
        <v>0.17051173414876761</v>
      </c>
    </row>
    <row r="59" spans="1:10">
      <c r="A59" s="41">
        <v>2008</v>
      </c>
      <c r="B59" s="44">
        <v>1193.4169999999999</v>
      </c>
      <c r="C59" s="44">
        <v>976.09299999999996</v>
      </c>
      <c r="D59" s="44">
        <v>183.893</v>
      </c>
      <c r="E59" s="45">
        <v>33.430999999999997</v>
      </c>
      <c r="F59" s="46">
        <f t="shared" si="1"/>
        <v>217.32400000000001</v>
      </c>
      <c r="G59" s="47">
        <f t="shared" si="2"/>
        <v>0.18210231629011489</v>
      </c>
    </row>
    <row r="60" spans="1:10">
      <c r="A60" s="41">
        <v>2009</v>
      </c>
      <c r="B60" s="44">
        <v>1191.992</v>
      </c>
      <c r="C60" s="44">
        <v>950.875</v>
      </c>
      <c r="D60" s="44">
        <v>205.36</v>
      </c>
      <c r="E60" s="45">
        <v>35.756999999999998</v>
      </c>
      <c r="F60" s="46">
        <f t="shared" si="1"/>
        <v>241.11700000000002</v>
      </c>
      <c r="G60" s="47">
        <f t="shared" si="2"/>
        <v>0.20228072000483227</v>
      </c>
    </row>
    <row r="61" spans="1:10">
      <c r="A61" s="41">
        <v>2010</v>
      </c>
      <c r="B61" s="44">
        <v>1284.7619999999999</v>
      </c>
      <c r="C61" s="44">
        <v>986.17</v>
      </c>
      <c r="D61" s="44">
        <v>232.458</v>
      </c>
      <c r="E61" s="45">
        <v>66.134</v>
      </c>
      <c r="F61" s="46">
        <f t="shared" si="1"/>
        <v>298.59199999999998</v>
      </c>
      <c r="G61" s="47">
        <f t="shared" si="2"/>
        <v>0.23241036082947658</v>
      </c>
    </row>
    <row r="62" spans="1:10">
      <c r="A62" s="41">
        <v>2011</v>
      </c>
      <c r="B62" s="44">
        <v>1332.5840000000001</v>
      </c>
      <c r="C62" s="44">
        <v>1014.196</v>
      </c>
      <c r="D62" s="44">
        <v>259.01600000000002</v>
      </c>
      <c r="E62" s="45">
        <v>59.372</v>
      </c>
      <c r="F62" s="46">
        <f t="shared" si="1"/>
        <v>318.38800000000003</v>
      </c>
      <c r="G62" s="47">
        <f t="shared" si="2"/>
        <v>0.2389252760051149</v>
      </c>
    </row>
    <row r="63" spans="1:10">
      <c r="A63" s="41">
        <v>2012</v>
      </c>
      <c r="B63" s="44">
        <v>1379.961</v>
      </c>
      <c r="C63" s="44">
        <v>1043.934</v>
      </c>
      <c r="D63" s="44">
        <v>279.71800000000002</v>
      </c>
      <c r="E63" s="45">
        <v>56.308999999999997</v>
      </c>
      <c r="F63" s="46">
        <f t="shared" si="1"/>
        <v>336.02700000000004</v>
      </c>
      <c r="G63" s="47">
        <f t="shared" si="2"/>
        <v>0.24350470774174054</v>
      </c>
    </row>
    <row r="64" spans="1:10" ht="13.5" thickBot="1">
      <c r="A64" s="48"/>
      <c r="B64" s="48"/>
      <c r="C64" s="48"/>
      <c r="D64" s="48"/>
      <c r="E64" s="49"/>
    </row>
    <row r="65" spans="1:5">
      <c r="A65" s="50"/>
      <c r="B65" s="50"/>
      <c r="C65" s="50"/>
      <c r="D65" s="50"/>
      <c r="E65" s="51"/>
    </row>
    <row r="66" spans="1:5">
      <c r="A66" s="58" t="s">
        <v>52</v>
      </c>
      <c r="B66" s="58"/>
      <c r="C66" s="58"/>
      <c r="D66" s="58"/>
      <c r="E66" s="58"/>
    </row>
    <row r="67" spans="1:5">
      <c r="B67" s="41"/>
      <c r="C67" s="41"/>
      <c r="E67" s="42"/>
    </row>
    <row r="68" spans="1:5">
      <c r="A68" s="41"/>
      <c r="B68" s="41"/>
      <c r="E68" s="42"/>
    </row>
    <row r="69" spans="1:5">
      <c r="A69" s="41"/>
      <c r="B69" s="41"/>
      <c r="E69" s="42"/>
    </row>
    <row r="70" spans="1:5">
      <c r="A70" s="41"/>
      <c r="B70" s="41"/>
      <c r="E70" s="42"/>
    </row>
  </sheetData>
  <mergeCells count="12">
    <mergeCell ref="A66:E66"/>
    <mergeCell ref="A38:E38"/>
    <mergeCell ref="A39:E39"/>
    <mergeCell ref="A40:E40"/>
    <mergeCell ref="A41:E41"/>
    <mergeCell ref="A42:E42"/>
    <mergeCell ref="A43:E43"/>
    <mergeCell ref="A44:E44"/>
    <mergeCell ref="D47:E48"/>
    <mergeCell ref="A49:A50"/>
    <mergeCell ref="B49:B50"/>
    <mergeCell ref="C49:C50"/>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H76"/>
  <sheetViews>
    <sheetView zoomScaleNormal="100" workbookViewId="0">
      <selection activeCell="K33" sqref="K33"/>
    </sheetView>
  </sheetViews>
  <sheetFormatPr defaultRowHeight="12.75"/>
  <cols>
    <col min="1" max="1" width="11" style="4" customWidth="1"/>
    <col min="2" max="3" width="9.140625" style="4"/>
    <col min="4" max="4" width="13.28515625" style="14" bestFit="1" customWidth="1"/>
    <col min="5" max="5" width="9.140625" style="15"/>
    <col min="6" max="6" width="9.140625" style="4"/>
    <col min="7" max="7" width="11.5703125" style="14" bestFit="1" customWidth="1"/>
    <col min="8" max="16384" width="9.140625" style="4"/>
  </cols>
  <sheetData>
    <row r="2" spans="1:8">
      <c r="A2" s="4" t="s">
        <v>63</v>
      </c>
      <c r="B2" s="4" t="str">
        <f>+Index!C14</f>
        <v>Self-employed contributing to the Individual Micro-Entrepreneur Program (MEI) in Brazil, 2009-13</v>
      </c>
    </row>
    <row r="3" spans="1:8">
      <c r="D3" s="4"/>
      <c r="E3" s="14"/>
      <c r="F3" s="15"/>
      <c r="G3" s="4"/>
      <c r="H3" s="14"/>
    </row>
    <row r="4" spans="1:8">
      <c r="D4" s="4"/>
      <c r="E4" s="14"/>
      <c r="F4" s="15"/>
      <c r="G4" s="4"/>
      <c r="H4" s="14"/>
    </row>
    <row r="5" spans="1:8">
      <c r="D5" s="4"/>
      <c r="E5" s="14"/>
      <c r="F5" s="15"/>
      <c r="G5" s="4"/>
      <c r="H5" s="14"/>
    </row>
    <row r="6" spans="1:8">
      <c r="D6" s="4"/>
      <c r="E6" s="14"/>
      <c r="F6" s="15"/>
      <c r="G6" s="4"/>
      <c r="H6" s="14"/>
    </row>
    <row r="7" spans="1:8">
      <c r="D7" s="4"/>
      <c r="E7" s="14"/>
      <c r="F7" s="15"/>
      <c r="G7" s="4"/>
      <c r="H7" s="14"/>
    </row>
    <row r="8" spans="1:8">
      <c r="D8" s="4"/>
      <c r="E8" s="14"/>
      <c r="F8" s="15"/>
      <c r="G8" s="4"/>
      <c r="H8" s="14"/>
    </row>
    <row r="9" spans="1:8">
      <c r="D9" s="4"/>
      <c r="E9" s="14"/>
      <c r="F9" s="15"/>
      <c r="G9" s="4"/>
      <c r="H9" s="14"/>
    </row>
    <row r="10" spans="1:8">
      <c r="D10" s="4"/>
      <c r="E10" s="14"/>
      <c r="F10" s="15"/>
      <c r="G10" s="4"/>
      <c r="H10" s="14"/>
    </row>
    <row r="11" spans="1:8">
      <c r="D11" s="4"/>
      <c r="E11" s="14"/>
      <c r="F11" s="15"/>
      <c r="G11" s="4"/>
      <c r="H11" s="14"/>
    </row>
    <row r="12" spans="1:8">
      <c r="D12" s="4"/>
      <c r="E12" s="14"/>
      <c r="F12" s="15"/>
      <c r="G12" s="4"/>
      <c r="H12" s="14"/>
    </row>
    <row r="13" spans="1:8">
      <c r="D13" s="4"/>
      <c r="E13" s="14"/>
      <c r="F13" s="15"/>
      <c r="G13" s="4"/>
      <c r="H13" s="14"/>
    </row>
    <row r="14" spans="1:8">
      <c r="D14" s="4"/>
      <c r="E14" s="14"/>
      <c r="F14" s="15"/>
      <c r="G14" s="4"/>
      <c r="H14" s="14"/>
    </row>
    <row r="15" spans="1:8">
      <c r="D15" s="4"/>
      <c r="E15" s="14"/>
      <c r="F15" s="15"/>
      <c r="G15" s="4"/>
      <c r="H15" s="14"/>
    </row>
    <row r="16" spans="1:8">
      <c r="D16" s="4"/>
      <c r="E16" s="14"/>
      <c r="F16" s="15"/>
      <c r="G16" s="4"/>
      <c r="H16" s="14"/>
    </row>
    <row r="17" spans="1:8">
      <c r="D17" s="4"/>
      <c r="E17" s="14"/>
      <c r="F17" s="15"/>
      <c r="G17" s="4"/>
      <c r="H17" s="14"/>
    </row>
    <row r="18" spans="1:8">
      <c r="D18" s="4"/>
      <c r="E18" s="14"/>
      <c r="F18" s="15"/>
      <c r="G18" s="4"/>
      <c r="H18" s="14"/>
    </row>
    <row r="19" spans="1:8">
      <c r="D19" s="4"/>
      <c r="E19" s="14"/>
      <c r="F19" s="15"/>
      <c r="G19" s="4"/>
      <c r="H19" s="14"/>
    </row>
    <row r="20" spans="1:8">
      <c r="D20" s="4"/>
      <c r="E20" s="14"/>
      <c r="F20" s="15"/>
      <c r="G20" s="4"/>
      <c r="H20" s="14"/>
    </row>
    <row r="21" spans="1:8">
      <c r="D21" s="4"/>
      <c r="E21" s="14"/>
      <c r="F21" s="15"/>
      <c r="G21" s="4"/>
      <c r="H21" s="14"/>
    </row>
    <row r="22" spans="1:8">
      <c r="D22" s="4"/>
      <c r="E22" s="14"/>
      <c r="F22" s="15"/>
      <c r="G22" s="4"/>
      <c r="H22" s="14"/>
    </row>
    <row r="23" spans="1:8">
      <c r="D23" s="4"/>
      <c r="E23" s="14"/>
      <c r="F23" s="15"/>
      <c r="G23" s="4"/>
      <c r="H23" s="14"/>
    </row>
    <row r="24" spans="1:8">
      <c r="A24" s="4" t="s">
        <v>59</v>
      </c>
      <c r="B24" s="4" t="str">
        <f>+Index!D14</f>
        <v>Sebrae (2013).</v>
      </c>
      <c r="D24" s="4"/>
      <c r="E24" s="14"/>
      <c r="F24" s="15"/>
      <c r="G24" s="4"/>
      <c r="H24" s="14"/>
    </row>
    <row r="25" spans="1:8">
      <c r="D25" s="4"/>
      <c r="E25" s="14"/>
      <c r="F25" s="15"/>
      <c r="G25" s="4"/>
      <c r="H25" s="14"/>
    </row>
    <row r="26" spans="1:8">
      <c r="D26" s="4"/>
      <c r="E26" s="14"/>
      <c r="F26" s="15"/>
      <c r="G26" s="4"/>
      <c r="H26" s="14"/>
    </row>
    <row r="30" spans="1:8">
      <c r="A30" s="4" t="s">
        <v>21</v>
      </c>
      <c r="B30" s="4" t="s">
        <v>22</v>
      </c>
      <c r="C30" s="4" t="s">
        <v>23</v>
      </c>
      <c r="D30" s="14" t="s">
        <v>24</v>
      </c>
      <c r="G30" s="14" t="s">
        <v>25</v>
      </c>
    </row>
    <row r="31" spans="1:8">
      <c r="A31" s="4">
        <v>2009</v>
      </c>
      <c r="B31" s="4">
        <v>7</v>
      </c>
      <c r="C31" s="4">
        <v>1</v>
      </c>
      <c r="D31" s="14">
        <v>25</v>
      </c>
      <c r="E31" s="15">
        <v>39995</v>
      </c>
      <c r="G31" s="14">
        <v>0</v>
      </c>
    </row>
    <row r="32" spans="1:8">
      <c r="A32" s="4">
        <v>2009</v>
      </c>
      <c r="B32" s="4">
        <v>8</v>
      </c>
      <c r="C32" s="4">
        <v>1</v>
      </c>
      <c r="D32" s="14">
        <v>1450</v>
      </c>
      <c r="E32" s="15">
        <v>40026</v>
      </c>
      <c r="G32" s="14">
        <f>+D32-D31</f>
        <v>1425</v>
      </c>
      <c r="H32" s="4">
        <f>+LN(D32)</f>
        <v>7.2793188354146201</v>
      </c>
    </row>
    <row r="33" spans="1:8">
      <c r="A33" s="4">
        <v>2009</v>
      </c>
      <c r="B33" s="4">
        <v>9</v>
      </c>
      <c r="C33" s="4">
        <v>1</v>
      </c>
      <c r="D33" s="14">
        <v>8438</v>
      </c>
      <c r="E33" s="15">
        <v>40057</v>
      </c>
      <c r="G33" s="14">
        <f t="shared" ref="G33:G76" si="0">+D33-D32</f>
        <v>6988</v>
      </c>
      <c r="H33" s="4">
        <f t="shared" ref="H33:H76" si="1">+LN(D33)</f>
        <v>9.0405005926842836</v>
      </c>
    </row>
    <row r="34" spans="1:8">
      <c r="A34" s="4">
        <v>2009</v>
      </c>
      <c r="B34" s="4">
        <v>10</v>
      </c>
      <c r="C34" s="4">
        <v>1</v>
      </c>
      <c r="D34" s="14">
        <v>15881</v>
      </c>
      <c r="E34" s="15">
        <v>40087</v>
      </c>
      <c r="F34" s="4">
        <f>+D34/D33-1</f>
        <v>0.88208106186300062</v>
      </c>
      <c r="G34" s="14">
        <f t="shared" si="0"/>
        <v>7443</v>
      </c>
      <c r="H34" s="4">
        <f t="shared" si="1"/>
        <v>9.6728787051106462</v>
      </c>
    </row>
    <row r="35" spans="1:8">
      <c r="A35" s="4">
        <v>2009</v>
      </c>
      <c r="B35" s="4">
        <v>11</v>
      </c>
      <c r="C35" s="4">
        <v>1</v>
      </c>
      <c r="D35" s="14">
        <v>24965</v>
      </c>
      <c r="E35" s="15">
        <v>40118</v>
      </c>
      <c r="F35" s="4">
        <f t="shared" ref="F35:F76" si="2">+D35/D34-1</f>
        <v>0.57200428184623142</v>
      </c>
      <c r="G35" s="14">
        <f t="shared" si="0"/>
        <v>9084</v>
      </c>
      <c r="H35" s="4">
        <f t="shared" si="1"/>
        <v>10.12523012293471</v>
      </c>
    </row>
    <row r="36" spans="1:8">
      <c r="A36" s="4">
        <v>2009</v>
      </c>
      <c r="B36" s="4">
        <v>12</v>
      </c>
      <c r="C36" s="4">
        <v>1</v>
      </c>
      <c r="D36" s="14">
        <v>36205</v>
      </c>
      <c r="E36" s="15">
        <v>40148</v>
      </c>
      <c r="F36" s="4">
        <f t="shared" si="2"/>
        <v>0.45023032245143191</v>
      </c>
      <c r="G36" s="14">
        <f t="shared" si="0"/>
        <v>11240</v>
      </c>
      <c r="H36" s="4">
        <f t="shared" si="1"/>
        <v>10.496952509822922</v>
      </c>
    </row>
    <row r="37" spans="1:8">
      <c r="A37" s="4">
        <v>2010</v>
      </c>
      <c r="B37" s="4">
        <v>1</v>
      </c>
      <c r="C37" s="4">
        <v>1</v>
      </c>
      <c r="D37" s="14">
        <v>45348</v>
      </c>
      <c r="E37" s="15">
        <v>40179</v>
      </c>
      <c r="F37" s="4">
        <f t="shared" si="2"/>
        <v>0.2525341803618284</v>
      </c>
      <c r="G37" s="14">
        <f t="shared" si="0"/>
        <v>9143</v>
      </c>
      <c r="H37" s="4">
        <f t="shared" si="1"/>
        <v>10.722121353137489</v>
      </c>
    </row>
    <row r="38" spans="1:8">
      <c r="A38" s="4">
        <v>2010</v>
      </c>
      <c r="B38" s="4">
        <v>2</v>
      </c>
      <c r="C38" s="4">
        <v>1</v>
      </c>
      <c r="D38" s="14">
        <v>57168</v>
      </c>
      <c r="E38" s="15">
        <v>40210</v>
      </c>
      <c r="F38" s="4">
        <f t="shared" si="2"/>
        <v>0.26065096586398528</v>
      </c>
      <c r="G38" s="14">
        <f t="shared" si="0"/>
        <v>11820</v>
      </c>
      <c r="H38" s="4">
        <f t="shared" si="1"/>
        <v>10.953749580263191</v>
      </c>
    </row>
    <row r="39" spans="1:8">
      <c r="A39" s="4">
        <v>2010</v>
      </c>
      <c r="B39" s="4">
        <v>3</v>
      </c>
      <c r="C39" s="4">
        <v>1</v>
      </c>
      <c r="D39" s="14">
        <v>103597</v>
      </c>
      <c r="E39" s="15">
        <v>40238</v>
      </c>
      <c r="F39" s="4">
        <f t="shared" si="2"/>
        <v>0.81215015393226975</v>
      </c>
      <c r="G39" s="14">
        <f t="shared" si="0"/>
        <v>46429</v>
      </c>
      <c r="H39" s="4">
        <f t="shared" si="1"/>
        <v>11.548263650859285</v>
      </c>
    </row>
    <row r="40" spans="1:8">
      <c r="A40" s="4">
        <v>2010</v>
      </c>
      <c r="B40" s="4">
        <v>4</v>
      </c>
      <c r="C40" s="4">
        <v>1</v>
      </c>
      <c r="D40" s="14">
        <v>166609</v>
      </c>
      <c r="E40" s="15">
        <v>40269</v>
      </c>
      <c r="F40" s="4">
        <f t="shared" si="2"/>
        <v>0.608241551396276</v>
      </c>
      <c r="G40" s="14">
        <f t="shared" si="0"/>
        <v>63012</v>
      </c>
      <c r="H40" s="4">
        <f t="shared" si="1"/>
        <v>12.023405028864408</v>
      </c>
    </row>
    <row r="41" spans="1:8">
      <c r="A41" s="4">
        <v>2010</v>
      </c>
      <c r="B41" s="4">
        <v>5</v>
      </c>
      <c r="C41" s="4">
        <v>1</v>
      </c>
      <c r="D41" s="14">
        <v>219142</v>
      </c>
      <c r="E41" s="15">
        <v>40299</v>
      </c>
      <c r="F41" s="4">
        <f t="shared" si="2"/>
        <v>0.3153070962553044</v>
      </c>
      <c r="G41" s="14">
        <f t="shared" si="0"/>
        <v>52533</v>
      </c>
      <c r="H41" s="4">
        <f t="shared" si="1"/>
        <v>12.297475200503481</v>
      </c>
    </row>
    <row r="42" spans="1:8">
      <c r="A42" s="4">
        <v>2010</v>
      </c>
      <c r="B42" s="4">
        <v>6</v>
      </c>
      <c r="C42" s="4">
        <v>1</v>
      </c>
      <c r="D42" s="14">
        <v>283305</v>
      </c>
      <c r="E42" s="15">
        <v>40330</v>
      </c>
      <c r="F42" s="4">
        <f t="shared" si="2"/>
        <v>0.29279188836462211</v>
      </c>
      <c r="G42" s="14">
        <f t="shared" si="0"/>
        <v>64163</v>
      </c>
      <c r="H42" s="4">
        <f t="shared" si="1"/>
        <v>12.554279334798057</v>
      </c>
    </row>
    <row r="43" spans="1:8">
      <c r="A43" s="4">
        <v>2010</v>
      </c>
      <c r="B43" s="4">
        <v>7</v>
      </c>
      <c r="C43" s="4">
        <v>1</v>
      </c>
      <c r="D43" s="14">
        <v>334979</v>
      </c>
      <c r="E43" s="15">
        <v>40360</v>
      </c>
      <c r="F43" s="4">
        <f t="shared" si="2"/>
        <v>0.18239706323573524</v>
      </c>
      <c r="G43" s="14">
        <f t="shared" si="0"/>
        <v>51674</v>
      </c>
      <c r="H43" s="4">
        <f t="shared" si="1"/>
        <v>12.721823122275154</v>
      </c>
    </row>
    <row r="44" spans="1:8">
      <c r="A44" s="4">
        <v>2010</v>
      </c>
      <c r="B44" s="4">
        <v>8</v>
      </c>
      <c r="C44" s="4">
        <v>1</v>
      </c>
      <c r="D44" s="14">
        <v>398654</v>
      </c>
      <c r="E44" s="15">
        <v>40391</v>
      </c>
      <c r="F44" s="4">
        <f t="shared" si="2"/>
        <v>0.19008654273850012</v>
      </c>
      <c r="G44" s="14">
        <f t="shared" si="0"/>
        <v>63675</v>
      </c>
      <c r="H44" s="4">
        <f t="shared" si="1"/>
        <v>12.895849151744594</v>
      </c>
    </row>
    <row r="45" spans="1:8">
      <c r="A45" s="4">
        <v>2010</v>
      </c>
      <c r="B45" s="4">
        <v>9</v>
      </c>
      <c r="C45" s="4">
        <v>1</v>
      </c>
      <c r="D45" s="14">
        <v>468128</v>
      </c>
      <c r="E45" s="15">
        <v>40422</v>
      </c>
      <c r="F45" s="4">
        <f t="shared" si="2"/>
        <v>0.17427142333953749</v>
      </c>
      <c r="G45" s="14">
        <f t="shared" si="0"/>
        <v>69474</v>
      </c>
      <c r="H45" s="4">
        <f t="shared" si="1"/>
        <v>13.056497041777813</v>
      </c>
    </row>
    <row r="46" spans="1:8">
      <c r="A46" s="4">
        <v>2010</v>
      </c>
      <c r="B46" s="4">
        <v>10</v>
      </c>
      <c r="C46" s="4">
        <v>1</v>
      </c>
      <c r="D46" s="14">
        <v>535244</v>
      </c>
      <c r="E46" s="15">
        <v>40452</v>
      </c>
      <c r="F46" s="4">
        <f t="shared" si="2"/>
        <v>0.14337104381707566</v>
      </c>
      <c r="G46" s="14">
        <f t="shared" si="0"/>
        <v>67116</v>
      </c>
      <c r="H46" s="4">
        <f t="shared" si="1"/>
        <v>13.190477996674014</v>
      </c>
    </row>
    <row r="47" spans="1:8">
      <c r="A47" s="4">
        <v>2010</v>
      </c>
      <c r="B47" s="4">
        <v>11</v>
      </c>
      <c r="C47" s="4">
        <v>1</v>
      </c>
      <c r="D47" s="14">
        <v>636376</v>
      </c>
      <c r="E47" s="15">
        <v>40483</v>
      </c>
      <c r="F47" s="4">
        <f t="shared" si="2"/>
        <v>0.18894560237947555</v>
      </c>
      <c r="G47" s="14">
        <f t="shared" si="0"/>
        <v>101132</v>
      </c>
      <c r="H47" s="4">
        <f t="shared" si="1"/>
        <v>13.363544862603913</v>
      </c>
    </row>
    <row r="48" spans="1:8">
      <c r="A48" s="4">
        <v>2010</v>
      </c>
      <c r="B48" s="4">
        <v>12</v>
      </c>
      <c r="C48" s="4">
        <v>1</v>
      </c>
      <c r="D48" s="14">
        <v>720113</v>
      </c>
      <c r="E48" s="15">
        <v>40513</v>
      </c>
      <c r="F48" s="4">
        <f t="shared" si="2"/>
        <v>0.13158415779350574</v>
      </c>
      <c r="G48" s="14">
        <f t="shared" si="0"/>
        <v>83737</v>
      </c>
      <c r="H48" s="4">
        <f t="shared" si="1"/>
        <v>13.487163423122192</v>
      </c>
    </row>
    <row r="49" spans="1:8">
      <c r="A49" s="4">
        <v>2011</v>
      </c>
      <c r="B49" s="4">
        <v>1</v>
      </c>
      <c r="C49" s="4">
        <v>1</v>
      </c>
      <c r="D49" s="14">
        <v>763077</v>
      </c>
      <c r="E49" s="15">
        <v>40544</v>
      </c>
      <c r="F49" s="4">
        <f t="shared" si="2"/>
        <v>5.9662858468046087E-2</v>
      </c>
      <c r="G49" s="14">
        <f t="shared" si="0"/>
        <v>42964</v>
      </c>
      <c r="H49" s="4">
        <f t="shared" si="1"/>
        <v>13.545114222605966</v>
      </c>
    </row>
    <row r="50" spans="1:8">
      <c r="A50" s="4">
        <v>2011</v>
      </c>
      <c r="B50" s="4">
        <v>2</v>
      </c>
      <c r="C50" s="4">
        <v>1</v>
      </c>
      <c r="D50" s="14">
        <v>825372</v>
      </c>
      <c r="E50" s="15">
        <v>40575</v>
      </c>
      <c r="F50" s="4">
        <f t="shared" si="2"/>
        <v>8.1636584512441157E-2</v>
      </c>
      <c r="G50" s="14">
        <f t="shared" si="0"/>
        <v>62295</v>
      </c>
      <c r="H50" s="4">
        <f t="shared" si="1"/>
        <v>13.623589472778772</v>
      </c>
    </row>
    <row r="51" spans="1:8">
      <c r="A51" s="4">
        <v>2011</v>
      </c>
      <c r="B51" s="4">
        <v>3</v>
      </c>
      <c r="C51" s="4">
        <v>1</v>
      </c>
      <c r="D51" s="14">
        <v>884534</v>
      </c>
      <c r="E51" s="15">
        <v>40603</v>
      </c>
      <c r="F51" s="4">
        <f t="shared" si="2"/>
        <v>7.1679194351153219E-2</v>
      </c>
      <c r="G51" s="14">
        <f t="shared" si="0"/>
        <v>59162</v>
      </c>
      <c r="H51" s="4">
        <f t="shared" si="1"/>
        <v>13.692816231639682</v>
      </c>
    </row>
    <row r="52" spans="1:8">
      <c r="A52" s="4">
        <v>2011</v>
      </c>
      <c r="B52" s="4">
        <v>4</v>
      </c>
      <c r="C52" s="4">
        <v>1</v>
      </c>
      <c r="D52" s="14">
        <v>941641</v>
      </c>
      <c r="E52" s="15">
        <v>40634</v>
      </c>
      <c r="F52" s="4">
        <f t="shared" si="2"/>
        <v>6.4561678804884837E-2</v>
      </c>
      <c r="G52" s="14">
        <f t="shared" si="0"/>
        <v>57107</v>
      </c>
      <c r="H52" s="4">
        <f t="shared" si="1"/>
        <v>13.755379376885932</v>
      </c>
    </row>
    <row r="53" spans="1:8">
      <c r="A53" s="4">
        <v>2011</v>
      </c>
      <c r="B53" s="4">
        <v>5</v>
      </c>
      <c r="C53" s="4">
        <v>1</v>
      </c>
      <c r="D53" s="14">
        <v>996390</v>
      </c>
      <c r="E53" s="15">
        <v>40664</v>
      </c>
      <c r="F53" s="4">
        <f t="shared" si="2"/>
        <v>5.8142115732004118E-2</v>
      </c>
      <c r="G53" s="14">
        <f t="shared" si="0"/>
        <v>54749</v>
      </c>
      <c r="H53" s="4">
        <f t="shared" si="1"/>
        <v>13.811894026189732</v>
      </c>
    </row>
    <row r="54" spans="1:8">
      <c r="A54" s="4">
        <v>2011</v>
      </c>
      <c r="B54" s="4">
        <v>6</v>
      </c>
      <c r="C54" s="4">
        <v>1</v>
      </c>
      <c r="D54" s="14">
        <v>1070693</v>
      </c>
      <c r="E54" s="15">
        <v>40695</v>
      </c>
      <c r="F54" s="4">
        <f t="shared" si="2"/>
        <v>7.4572205662441382E-2</v>
      </c>
      <c r="G54" s="14">
        <f t="shared" si="0"/>
        <v>74303</v>
      </c>
      <c r="H54" s="4">
        <f t="shared" si="1"/>
        <v>13.883816660345968</v>
      </c>
    </row>
    <row r="55" spans="1:8">
      <c r="A55" s="4">
        <v>2011</v>
      </c>
      <c r="B55" s="4">
        <v>7</v>
      </c>
      <c r="C55" s="4">
        <v>1</v>
      </c>
      <c r="D55" s="14">
        <v>1151587</v>
      </c>
      <c r="E55" s="15">
        <v>40725</v>
      </c>
      <c r="F55" s="4">
        <f t="shared" si="2"/>
        <v>7.5552936275851357E-2</v>
      </c>
      <c r="G55" s="14">
        <f t="shared" si="0"/>
        <v>80894</v>
      </c>
      <c r="H55" s="4">
        <f t="shared" si="1"/>
        <v>13.956651549014552</v>
      </c>
    </row>
    <row r="56" spans="1:8">
      <c r="A56" s="4">
        <v>2011</v>
      </c>
      <c r="B56" s="4">
        <v>8</v>
      </c>
      <c r="C56" s="4">
        <v>1</v>
      </c>
      <c r="D56" s="14">
        <v>1245066</v>
      </c>
      <c r="E56" s="15">
        <v>40756</v>
      </c>
      <c r="F56" s="4">
        <f t="shared" si="2"/>
        <v>8.1174066744414519E-2</v>
      </c>
      <c r="G56" s="14">
        <f t="shared" si="0"/>
        <v>93479</v>
      </c>
      <c r="H56" s="4">
        <f t="shared" si="1"/>
        <v>14.034699098524049</v>
      </c>
    </row>
    <row r="57" spans="1:8">
      <c r="A57" s="4">
        <v>2011</v>
      </c>
      <c r="B57" s="4">
        <v>9</v>
      </c>
      <c r="C57" s="4">
        <v>1</v>
      </c>
      <c r="D57" s="14">
        <v>1336531</v>
      </c>
      <c r="E57" s="15">
        <v>40787</v>
      </c>
      <c r="F57" s="4">
        <f t="shared" si="2"/>
        <v>7.346196908436986E-2</v>
      </c>
      <c r="G57" s="14">
        <f t="shared" si="0"/>
        <v>91465</v>
      </c>
      <c r="H57" s="4">
        <f t="shared" si="1"/>
        <v>14.105588009204197</v>
      </c>
    </row>
    <row r="58" spans="1:8">
      <c r="A58" s="4">
        <v>2011</v>
      </c>
      <c r="B58" s="4">
        <v>10</v>
      </c>
      <c r="C58" s="4">
        <v>1</v>
      </c>
      <c r="D58" s="14">
        <v>1424647</v>
      </c>
      <c r="E58" s="15">
        <v>40817</v>
      </c>
      <c r="F58" s="4">
        <f t="shared" si="2"/>
        <v>6.5928886049032798E-2</v>
      </c>
      <c r="G58" s="14">
        <f t="shared" si="0"/>
        <v>88116</v>
      </c>
      <c r="H58" s="4">
        <f t="shared" si="1"/>
        <v>14.16943462169915</v>
      </c>
    </row>
    <row r="59" spans="1:8">
      <c r="A59" s="4">
        <v>2011</v>
      </c>
      <c r="B59" s="4">
        <v>11</v>
      </c>
      <c r="C59" s="4">
        <v>1</v>
      </c>
      <c r="D59" s="14">
        <v>1507005</v>
      </c>
      <c r="E59" s="15">
        <v>40848</v>
      </c>
      <c r="F59" s="4">
        <f t="shared" si="2"/>
        <v>5.7809408225335757E-2</v>
      </c>
      <c r="G59" s="14">
        <f t="shared" si="0"/>
        <v>82358</v>
      </c>
      <c r="H59" s="4">
        <f t="shared" si="1"/>
        <v>14.225634795453162</v>
      </c>
    </row>
    <row r="60" spans="1:8">
      <c r="A60" s="4">
        <v>2011</v>
      </c>
      <c r="B60" s="4">
        <v>12</v>
      </c>
      <c r="C60" s="4">
        <v>1</v>
      </c>
      <c r="D60" s="14">
        <v>1586033</v>
      </c>
      <c r="E60" s="15">
        <v>40878</v>
      </c>
      <c r="F60" s="4">
        <f t="shared" si="2"/>
        <v>5.2440436494902043E-2</v>
      </c>
      <c r="G60" s="14">
        <f t="shared" si="0"/>
        <v>79028</v>
      </c>
      <c r="H60" s="4">
        <f t="shared" si="1"/>
        <v>14.276746488022257</v>
      </c>
    </row>
    <row r="61" spans="1:8">
      <c r="A61" s="4">
        <v>2012</v>
      </c>
      <c r="B61" s="4">
        <v>1</v>
      </c>
      <c r="C61" s="4">
        <v>1</v>
      </c>
      <c r="D61" s="14">
        <v>1637523</v>
      </c>
      <c r="E61" s="15">
        <v>40909</v>
      </c>
      <c r="F61" s="4">
        <f t="shared" si="2"/>
        <v>3.2464646069785497E-2</v>
      </c>
      <c r="G61" s="14">
        <f t="shared" si="0"/>
        <v>51490</v>
      </c>
      <c r="H61" s="4">
        <f t="shared" si="1"/>
        <v>14.308695292194429</v>
      </c>
    </row>
    <row r="62" spans="1:8">
      <c r="A62" s="4">
        <v>2012</v>
      </c>
      <c r="B62" s="4">
        <v>2</v>
      </c>
      <c r="C62" s="4">
        <v>1</v>
      </c>
      <c r="D62" s="14">
        <v>1731224</v>
      </c>
      <c r="E62" s="15">
        <v>40940</v>
      </c>
      <c r="F62" s="4">
        <f t="shared" si="2"/>
        <v>5.72211810154728E-2</v>
      </c>
      <c r="G62" s="14">
        <f t="shared" si="0"/>
        <v>93701</v>
      </c>
      <c r="H62" s="4">
        <f t="shared" si="1"/>
        <v>14.364339230754473</v>
      </c>
    </row>
    <row r="63" spans="1:8">
      <c r="A63" s="4">
        <v>2012</v>
      </c>
      <c r="B63" s="4">
        <v>3</v>
      </c>
      <c r="C63" s="4">
        <v>1</v>
      </c>
      <c r="D63" s="14">
        <v>1809348</v>
      </c>
      <c r="E63" s="15">
        <v>40969</v>
      </c>
      <c r="F63" s="4">
        <f t="shared" si="2"/>
        <v>4.5126453884650308E-2</v>
      </c>
      <c r="G63" s="14">
        <f t="shared" si="0"/>
        <v>78124</v>
      </c>
      <c r="H63" s="4">
        <f t="shared" si="1"/>
        <v>14.408477117352366</v>
      </c>
    </row>
    <row r="64" spans="1:8">
      <c r="A64" s="4">
        <v>2012</v>
      </c>
      <c r="B64" s="4">
        <v>4</v>
      </c>
      <c r="C64" s="4">
        <v>1</v>
      </c>
      <c r="D64" s="14">
        <v>1907015</v>
      </c>
      <c r="E64" s="15">
        <v>41000</v>
      </c>
      <c r="F64" s="4">
        <f t="shared" si="2"/>
        <v>5.3979112918023597E-2</v>
      </c>
      <c r="G64" s="14">
        <f t="shared" si="0"/>
        <v>97667</v>
      </c>
      <c r="H64" s="4">
        <f t="shared" si="1"/>
        <v>14.461049750309355</v>
      </c>
    </row>
    <row r="65" spans="1:8">
      <c r="A65" s="4">
        <v>2012</v>
      </c>
      <c r="B65" s="4">
        <v>5</v>
      </c>
      <c r="C65" s="4">
        <v>1</v>
      </c>
      <c r="D65" s="14">
        <v>1988164</v>
      </c>
      <c r="E65" s="15">
        <v>41030</v>
      </c>
      <c r="F65" s="4">
        <f t="shared" si="2"/>
        <v>4.2552890249945685E-2</v>
      </c>
      <c r="G65" s="14">
        <f t="shared" si="0"/>
        <v>81149</v>
      </c>
      <c r="H65" s="4">
        <f t="shared" si="1"/>
        <v>14.502722157765952</v>
      </c>
    </row>
    <row r="66" spans="1:8">
      <c r="A66" s="4">
        <v>2012</v>
      </c>
      <c r="B66" s="4">
        <v>6</v>
      </c>
      <c r="C66" s="4">
        <v>1</v>
      </c>
      <c r="D66" s="14">
        <v>2085121</v>
      </c>
      <c r="E66" s="15">
        <v>41061</v>
      </c>
      <c r="F66" s="4">
        <f t="shared" si="2"/>
        <v>4.8767103719813854E-2</v>
      </c>
      <c r="G66" s="14">
        <f t="shared" si="0"/>
        <v>96957</v>
      </c>
      <c r="H66" s="4">
        <f t="shared" si="1"/>
        <v>14.550337445104297</v>
      </c>
    </row>
    <row r="67" spans="1:8">
      <c r="A67" s="4">
        <v>2012</v>
      </c>
      <c r="B67" s="4">
        <v>7</v>
      </c>
      <c r="C67" s="4">
        <v>1</v>
      </c>
      <c r="D67" s="14">
        <v>2165973</v>
      </c>
      <c r="E67" s="15">
        <v>41091</v>
      </c>
      <c r="F67" s="4">
        <f t="shared" si="2"/>
        <v>3.8775687358191702E-2</v>
      </c>
      <c r="G67" s="14">
        <f t="shared" si="0"/>
        <v>80852</v>
      </c>
      <c r="H67" s="4">
        <f t="shared" si="1"/>
        <v>14.588380241091418</v>
      </c>
    </row>
    <row r="68" spans="1:8">
      <c r="A68" s="4">
        <v>2012</v>
      </c>
      <c r="B68" s="4">
        <v>8</v>
      </c>
      <c r="C68" s="4">
        <v>1</v>
      </c>
      <c r="D68" s="14">
        <v>2261568</v>
      </c>
      <c r="E68" s="15">
        <v>41122</v>
      </c>
      <c r="F68" s="4">
        <f t="shared" si="2"/>
        <v>4.4134899188494003E-2</v>
      </c>
      <c r="G68" s="14">
        <f t="shared" si="0"/>
        <v>95595</v>
      </c>
      <c r="H68" s="4">
        <f t="shared" si="1"/>
        <v>14.631568935986566</v>
      </c>
    </row>
    <row r="69" spans="1:8">
      <c r="A69" s="4">
        <v>2012</v>
      </c>
      <c r="B69" s="4">
        <v>9</v>
      </c>
      <c r="C69" s="4">
        <v>1</v>
      </c>
      <c r="D69" s="14">
        <v>2355063</v>
      </c>
      <c r="E69" s="15">
        <v>41153</v>
      </c>
      <c r="F69" s="4">
        <f t="shared" si="2"/>
        <v>4.1340786569318277E-2</v>
      </c>
      <c r="G69" s="14">
        <f t="shared" si="0"/>
        <v>93495</v>
      </c>
      <c r="H69" s="4">
        <f t="shared" si="1"/>
        <v>14.672078036667195</v>
      </c>
    </row>
    <row r="70" spans="1:8">
      <c r="A70" s="4">
        <v>2012</v>
      </c>
      <c r="B70" s="4">
        <v>10</v>
      </c>
      <c r="C70" s="4">
        <v>1</v>
      </c>
      <c r="D70" s="14">
        <v>2436073</v>
      </c>
      <c r="E70" s="15">
        <v>41183</v>
      </c>
      <c r="F70" s="4">
        <f t="shared" si="2"/>
        <v>3.4398230535658714E-2</v>
      </c>
      <c r="G70" s="14">
        <f t="shared" si="0"/>
        <v>81010</v>
      </c>
      <c r="H70" s="4">
        <f t="shared" si="1"/>
        <v>14.705897874522195</v>
      </c>
    </row>
    <row r="71" spans="1:8">
      <c r="A71" s="4">
        <v>2012</v>
      </c>
      <c r="B71" s="4">
        <v>11</v>
      </c>
      <c r="C71" s="4">
        <v>1</v>
      </c>
      <c r="D71" s="14">
        <v>2522649</v>
      </c>
      <c r="E71" s="15">
        <v>41214</v>
      </c>
      <c r="F71" s="4">
        <f t="shared" si="2"/>
        <v>3.5539164877242957E-2</v>
      </c>
      <c r="G71" s="14">
        <f t="shared" si="0"/>
        <v>86576</v>
      </c>
      <c r="H71" s="4">
        <f t="shared" si="1"/>
        <v>14.740820097849971</v>
      </c>
    </row>
    <row r="72" spans="1:8">
      <c r="A72" s="4">
        <v>2012</v>
      </c>
      <c r="B72" s="4">
        <v>12</v>
      </c>
      <c r="C72" s="4">
        <v>1</v>
      </c>
      <c r="D72" s="14">
        <v>2588761</v>
      </c>
      <c r="E72" s="15">
        <v>41244</v>
      </c>
      <c r="F72" s="4">
        <f t="shared" si="2"/>
        <v>2.6207371695388559E-2</v>
      </c>
      <c r="G72" s="14">
        <f t="shared" si="0"/>
        <v>66112</v>
      </c>
      <c r="H72" s="4">
        <f t="shared" si="1"/>
        <v>14.766689940837901</v>
      </c>
    </row>
    <row r="73" spans="1:8">
      <c r="A73" s="4">
        <v>2013</v>
      </c>
      <c r="B73" s="4">
        <v>1</v>
      </c>
      <c r="C73" s="4">
        <v>1</v>
      </c>
      <c r="D73" s="14">
        <v>2612360</v>
      </c>
      <c r="E73" s="15">
        <v>41274</v>
      </c>
      <c r="F73" s="4">
        <f t="shared" si="2"/>
        <v>9.1159438820347383E-3</v>
      </c>
      <c r="G73" s="14">
        <f t="shared" si="0"/>
        <v>23599</v>
      </c>
      <c r="H73" s="4">
        <f t="shared" si="1"/>
        <v>14.775764585302541</v>
      </c>
    </row>
    <row r="74" spans="1:8">
      <c r="A74" s="4">
        <v>2013</v>
      </c>
      <c r="B74" s="4">
        <v>2</v>
      </c>
      <c r="C74" s="4">
        <v>1</v>
      </c>
      <c r="D74" s="14">
        <v>2678603</v>
      </c>
      <c r="E74" s="15">
        <v>41304</v>
      </c>
      <c r="F74" s="4">
        <f t="shared" si="2"/>
        <v>2.5357531121285026E-2</v>
      </c>
      <c r="G74" s="14">
        <f t="shared" si="0"/>
        <v>66243</v>
      </c>
      <c r="H74" s="4">
        <f t="shared" si="1"/>
        <v>14.800805947922585</v>
      </c>
    </row>
    <row r="75" spans="1:8">
      <c r="A75" s="4">
        <v>2013</v>
      </c>
      <c r="B75" s="4">
        <v>3</v>
      </c>
      <c r="C75" s="4">
        <v>1</v>
      </c>
      <c r="D75" s="14">
        <v>2750555</v>
      </c>
      <c r="E75" s="15">
        <v>41332</v>
      </c>
      <c r="F75" s="4">
        <f t="shared" si="2"/>
        <v>2.6861763389348869E-2</v>
      </c>
      <c r="G75" s="14">
        <f t="shared" si="0"/>
        <v>71952</v>
      </c>
      <c r="H75" s="4">
        <f t="shared" si="1"/>
        <v>14.827313267462022</v>
      </c>
    </row>
    <row r="76" spans="1:8">
      <c r="A76" s="4">
        <v>2013</v>
      </c>
      <c r="B76" s="4">
        <v>4</v>
      </c>
      <c r="C76" s="4">
        <v>1</v>
      </c>
      <c r="D76" s="14">
        <v>2831265</v>
      </c>
      <c r="E76" s="15">
        <v>41361</v>
      </c>
      <c r="F76" s="4">
        <f t="shared" si="2"/>
        <v>2.9343168924089946E-2</v>
      </c>
      <c r="G76" s="14">
        <f t="shared" si="0"/>
        <v>80710</v>
      </c>
      <c r="H76" s="4">
        <f t="shared" si="1"/>
        <v>14.856234166212692</v>
      </c>
    </row>
  </sheetData>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I34"/>
  <sheetViews>
    <sheetView zoomScaleNormal="100" workbookViewId="0">
      <selection activeCell="B30" sqref="B30"/>
    </sheetView>
  </sheetViews>
  <sheetFormatPr defaultRowHeight="12.75"/>
  <cols>
    <col min="1" max="1" width="10.140625" style="4" customWidth="1"/>
    <col min="2" max="5" width="9.140625" style="4"/>
    <col min="6" max="6" width="11.7109375" style="4" customWidth="1"/>
    <col min="7" max="16384" width="9.140625" style="4"/>
  </cols>
  <sheetData>
    <row r="2" spans="1:2">
      <c r="A2" s="4" t="s">
        <v>64</v>
      </c>
      <c r="B2" s="4" t="str">
        <f>+Index!C15</f>
        <v>Contribution rate for companies based on sales level: general scheme (assumed profits) and National SIMPLES, Brazil 2012</v>
      </c>
    </row>
    <row r="25" spans="1:9">
      <c r="A25" s="4" t="s">
        <v>59</v>
      </c>
      <c r="B25" s="4" t="str">
        <f>+Index!D15</f>
        <v>Brazilian Ministry of Treasury.</v>
      </c>
    </row>
    <row r="28" spans="1:9">
      <c r="B28" s="4" t="s">
        <v>20</v>
      </c>
      <c r="C28" s="25">
        <v>120000</v>
      </c>
      <c r="D28" s="25">
        <v>600000</v>
      </c>
      <c r="E28" s="4" t="s">
        <v>137</v>
      </c>
      <c r="F28" s="4" t="s">
        <v>138</v>
      </c>
      <c r="G28" s="4" t="s">
        <v>139</v>
      </c>
      <c r="H28" s="4" t="s">
        <v>140</v>
      </c>
      <c r="I28" s="4" t="s">
        <v>141</v>
      </c>
    </row>
    <row r="29" spans="1:9">
      <c r="B29" s="4" t="s">
        <v>19</v>
      </c>
      <c r="C29" s="4">
        <v>19.670000000000002</v>
      </c>
      <c r="D29" s="4">
        <v>19.670000000000002</v>
      </c>
      <c r="E29" s="4">
        <v>20.87</v>
      </c>
      <c r="F29" s="4">
        <v>21.54</v>
      </c>
      <c r="G29" s="4">
        <v>21.87</v>
      </c>
      <c r="H29" s="4">
        <v>22.2</v>
      </c>
      <c r="I29" s="4">
        <v>22.24</v>
      </c>
    </row>
    <row r="30" spans="1:9">
      <c r="B30" s="4" t="s">
        <v>19</v>
      </c>
      <c r="C30" s="4">
        <v>4</v>
      </c>
      <c r="D30" s="4">
        <v>7.53</v>
      </c>
      <c r="E30" s="4">
        <v>9.0299999999999994</v>
      </c>
      <c r="F30" s="4">
        <v>10.48</v>
      </c>
      <c r="G30" s="4">
        <v>12.42</v>
      </c>
      <c r="H30" s="4">
        <v>12.42</v>
      </c>
      <c r="I30" s="4" t="e">
        <v>#N/A</v>
      </c>
    </row>
    <row r="31" spans="1:9">
      <c r="B31" s="4" t="s">
        <v>142</v>
      </c>
      <c r="C31" s="4">
        <f t="shared" ref="C31:G31" si="0">C29-C30</f>
        <v>15.670000000000002</v>
      </c>
      <c r="D31" s="4">
        <f t="shared" si="0"/>
        <v>12.14</v>
      </c>
      <c r="E31" s="4">
        <f t="shared" si="0"/>
        <v>11.840000000000002</v>
      </c>
      <c r="F31" s="4">
        <f t="shared" si="0"/>
        <v>11.059999999999999</v>
      </c>
      <c r="G31" s="4">
        <f t="shared" si="0"/>
        <v>9.4500000000000011</v>
      </c>
      <c r="H31" s="4">
        <f>H29-H30</f>
        <v>9.7799999999999994</v>
      </c>
    </row>
    <row r="33" spans="2:2">
      <c r="B33" s="4" t="s">
        <v>135</v>
      </c>
    </row>
    <row r="34" spans="2:2">
      <c r="B34" s="4" t="s">
        <v>136</v>
      </c>
    </row>
  </sheetData>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G40"/>
  <sheetViews>
    <sheetView topLeftCell="A25" zoomScaleNormal="100" workbookViewId="0">
      <selection activeCell="V19" sqref="V19"/>
    </sheetView>
  </sheetViews>
  <sheetFormatPr defaultRowHeight="12.75"/>
  <cols>
    <col min="1" max="1" width="10.42578125" style="4" customWidth="1"/>
    <col min="2" max="16384" width="9.140625" style="4"/>
  </cols>
  <sheetData>
    <row r="2" spans="1:2">
      <c r="A2" s="4" t="s">
        <v>65</v>
      </c>
      <c r="B2" s="4" t="str">
        <f>+Index!C16</f>
        <v>Number of domestic workers and the percentage paying into social security in Ecuador, 2003-2011</v>
      </c>
    </row>
    <row r="26" spans="1:7">
      <c r="A26" s="4" t="s">
        <v>59</v>
      </c>
      <c r="B26" s="4" t="str">
        <f>+Index!D16</f>
        <v>Enemdu (2003-11).</v>
      </c>
    </row>
    <row r="29" spans="1:7">
      <c r="A29" s="4" t="s">
        <v>31</v>
      </c>
      <c r="B29" s="4" t="s">
        <v>143</v>
      </c>
      <c r="C29" s="4" t="s">
        <v>144</v>
      </c>
    </row>
    <row r="30" spans="1:7">
      <c r="A30" s="4">
        <v>2001</v>
      </c>
      <c r="B30" s="25">
        <v>223523.3</v>
      </c>
      <c r="C30" s="26"/>
      <c r="D30" s="25"/>
      <c r="E30" s="25"/>
      <c r="F30" s="26"/>
      <c r="G30" s="26"/>
    </row>
    <row r="31" spans="1:7">
      <c r="A31" s="4">
        <v>2002</v>
      </c>
      <c r="B31" s="25">
        <v>177930.8</v>
      </c>
      <c r="C31" s="26"/>
      <c r="D31" s="25"/>
      <c r="E31" s="25"/>
      <c r="F31" s="26"/>
      <c r="G31" s="26"/>
    </row>
    <row r="32" spans="1:7">
      <c r="A32" s="4">
        <v>2003</v>
      </c>
      <c r="B32" s="25">
        <v>229817.2</v>
      </c>
      <c r="C32" s="26">
        <v>0.1057425</v>
      </c>
      <c r="D32" s="25"/>
      <c r="E32" s="25"/>
      <c r="F32" s="26"/>
      <c r="G32" s="26"/>
    </row>
    <row r="33" spans="1:7">
      <c r="A33" s="4">
        <v>2004</v>
      </c>
      <c r="B33" s="25">
        <v>208441.1</v>
      </c>
      <c r="C33" s="26">
        <v>0.1323165</v>
      </c>
      <c r="D33" s="25"/>
      <c r="E33" s="25"/>
      <c r="F33" s="26"/>
      <c r="G33" s="26"/>
    </row>
    <row r="34" spans="1:7">
      <c r="A34" s="4">
        <v>2005</v>
      </c>
      <c r="B34" s="25">
        <v>263406.3</v>
      </c>
      <c r="C34" s="26">
        <v>0.1328386</v>
      </c>
      <c r="D34" s="25"/>
      <c r="E34" s="25"/>
      <c r="F34" s="26"/>
      <c r="G34" s="26"/>
    </row>
    <row r="35" spans="1:7">
      <c r="A35" s="4">
        <v>2006</v>
      </c>
      <c r="B35" s="25">
        <v>224375.5</v>
      </c>
      <c r="C35" s="26">
        <v>0.20962919999999999</v>
      </c>
      <c r="D35" s="25"/>
      <c r="E35" s="25"/>
      <c r="F35" s="26"/>
      <c r="G35" s="26"/>
    </row>
    <row r="36" spans="1:7">
      <c r="A36" s="4">
        <v>2007</v>
      </c>
      <c r="B36" s="25">
        <v>217020.2</v>
      </c>
      <c r="C36" s="26">
        <v>0.22534109999999999</v>
      </c>
      <c r="D36" s="25"/>
      <c r="E36" s="25"/>
      <c r="F36" s="26"/>
      <c r="G36" s="26"/>
    </row>
    <row r="37" spans="1:7">
      <c r="A37" s="4">
        <v>2008</v>
      </c>
      <c r="B37" s="25">
        <v>224755.6</v>
      </c>
      <c r="C37" s="26">
        <v>0.21160899999999999</v>
      </c>
      <c r="D37" s="25"/>
      <c r="E37" s="25"/>
      <c r="F37" s="26"/>
      <c r="G37" s="26"/>
    </row>
    <row r="38" spans="1:7">
      <c r="A38" s="4">
        <v>2009</v>
      </c>
      <c r="B38" s="25">
        <v>229384.7</v>
      </c>
      <c r="C38" s="26">
        <v>0.2362668</v>
      </c>
      <c r="D38" s="25"/>
      <c r="E38" s="25"/>
      <c r="F38" s="26"/>
      <c r="G38" s="26"/>
    </row>
    <row r="39" spans="1:7">
      <c r="A39" s="4">
        <v>2010</v>
      </c>
      <c r="B39" s="25">
        <v>195821.8</v>
      </c>
      <c r="C39" s="26">
        <v>0.3418292</v>
      </c>
      <c r="D39" s="25"/>
      <c r="E39" s="25"/>
      <c r="F39" s="26"/>
      <c r="G39" s="26"/>
    </row>
    <row r="40" spans="1:7">
      <c r="A40" s="4">
        <v>2011</v>
      </c>
      <c r="B40" s="25">
        <v>155875.29999999999</v>
      </c>
      <c r="C40" s="26">
        <v>0.43475429999999998</v>
      </c>
      <c r="D40" s="25"/>
      <c r="E40" s="25"/>
      <c r="F40" s="26"/>
      <c r="G40" s="26"/>
    </row>
  </sheetData>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2:P40"/>
  <sheetViews>
    <sheetView zoomScaleNormal="100" workbookViewId="0">
      <selection activeCell="P39" sqref="P39"/>
    </sheetView>
  </sheetViews>
  <sheetFormatPr defaultRowHeight="12.75"/>
  <cols>
    <col min="1" max="1" width="12.140625" style="4" customWidth="1"/>
    <col min="2" max="6" width="9.140625" style="4"/>
    <col min="7" max="7" width="11" style="4" customWidth="1"/>
    <col min="8" max="12" width="9.140625" style="4"/>
    <col min="13" max="13" width="12.28515625" style="4" customWidth="1"/>
    <col min="14" max="16384" width="9.140625" style="4"/>
  </cols>
  <sheetData>
    <row r="2" spans="1:9">
      <c r="A2" s="4" t="s">
        <v>66</v>
      </c>
      <c r="B2" s="4" t="str">
        <f>+Index!C21</f>
        <v>The slippery slope of non-contributory pensions: Mexico (2007-13) and Ecuador (2012-2013)</v>
      </c>
    </row>
    <row r="4" spans="1:9">
      <c r="B4" s="4" t="s">
        <v>112</v>
      </c>
    </row>
    <row r="11" spans="1:9">
      <c r="D11" s="23" t="s">
        <v>96</v>
      </c>
    </row>
    <row r="12" spans="1:9">
      <c r="D12" s="4" t="s">
        <v>97</v>
      </c>
    </row>
    <row r="13" spans="1:9">
      <c r="D13" s="4" t="s">
        <v>98</v>
      </c>
      <c r="G13" s="23" t="s">
        <v>100</v>
      </c>
    </row>
    <row r="14" spans="1:9">
      <c r="D14" s="4" t="s">
        <v>99</v>
      </c>
      <c r="G14" s="4" t="s">
        <v>101</v>
      </c>
    </row>
    <row r="15" spans="1:9">
      <c r="G15" s="4" t="s">
        <v>102</v>
      </c>
      <c r="I15" s="23" t="s">
        <v>103</v>
      </c>
    </row>
    <row r="16" spans="1:9">
      <c r="I16" s="4" t="s">
        <v>101</v>
      </c>
    </row>
    <row r="17" spans="2:15">
      <c r="I17" s="4" t="s">
        <v>104</v>
      </c>
    </row>
    <row r="19" spans="2:15">
      <c r="M19" s="23" t="s">
        <v>105</v>
      </c>
      <c r="O19" s="23" t="s">
        <v>109</v>
      </c>
    </row>
    <row r="20" spans="2:15">
      <c r="M20" s="4" t="s">
        <v>106</v>
      </c>
      <c r="O20" s="4" t="s">
        <v>110</v>
      </c>
    </row>
    <row r="21" spans="2:15">
      <c r="M21" s="4" t="s">
        <v>107</v>
      </c>
      <c r="O21" s="4" t="s">
        <v>111</v>
      </c>
    </row>
    <row r="22" spans="2:15">
      <c r="M22" s="4" t="s">
        <v>108</v>
      </c>
    </row>
    <row r="23" spans="2:15">
      <c r="B23" s="4" t="s">
        <v>113</v>
      </c>
    </row>
    <row r="29" spans="2:15">
      <c r="D29" s="23" t="s">
        <v>114</v>
      </c>
    </row>
    <row r="30" spans="2:15">
      <c r="D30" s="4" t="s">
        <v>115</v>
      </c>
    </row>
    <row r="31" spans="2:15">
      <c r="D31" s="4" t="s">
        <v>116</v>
      </c>
      <c r="G31" s="23" t="s">
        <v>120</v>
      </c>
    </row>
    <row r="32" spans="2:15">
      <c r="D32" s="4" t="s">
        <v>117</v>
      </c>
      <c r="G32" s="4" t="s">
        <v>121</v>
      </c>
    </row>
    <row r="33" spans="1:16">
      <c r="D33" s="4" t="s">
        <v>118</v>
      </c>
      <c r="G33" s="4" t="s">
        <v>123</v>
      </c>
    </row>
    <row r="34" spans="1:16">
      <c r="D34" s="4" t="s">
        <v>119</v>
      </c>
      <c r="G34" s="4" t="s">
        <v>122</v>
      </c>
      <c r="J34" s="23" t="s">
        <v>125</v>
      </c>
    </row>
    <row r="35" spans="1:16">
      <c r="G35" s="4" t="s">
        <v>124</v>
      </c>
      <c r="J35" s="4" t="s">
        <v>126</v>
      </c>
      <c r="M35" s="23" t="s">
        <v>125</v>
      </c>
    </row>
    <row r="36" spans="1:16">
      <c r="J36" s="4" t="s">
        <v>127</v>
      </c>
      <c r="M36" s="4" t="s">
        <v>128</v>
      </c>
    </row>
    <row r="37" spans="1:16">
      <c r="J37" s="24"/>
      <c r="M37" s="4" t="s">
        <v>130</v>
      </c>
      <c r="O37" s="4" t="s">
        <v>131</v>
      </c>
    </row>
    <row r="38" spans="1:16">
      <c r="M38" s="4" t="s">
        <v>129</v>
      </c>
      <c r="P38" s="4" t="s">
        <v>132</v>
      </c>
    </row>
    <row r="40" spans="1:16">
      <c r="A40" s="4" t="s">
        <v>59</v>
      </c>
      <c r="B40" s="4" t="str">
        <f>+Index!D21</f>
        <v>Prepared by the authors.</v>
      </c>
    </row>
  </sheetData>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F88"/>
  <sheetViews>
    <sheetView zoomScaleNormal="100" workbookViewId="0">
      <selection activeCell="L21" sqref="L21"/>
    </sheetView>
  </sheetViews>
  <sheetFormatPr defaultRowHeight="12.75"/>
  <cols>
    <col min="1" max="1" width="11" style="12" customWidth="1"/>
    <col min="2" max="4" width="9.140625" style="12"/>
    <col min="5" max="5" width="11.140625" style="12" bestFit="1" customWidth="1"/>
    <col min="6" max="16384" width="9.140625" style="12"/>
  </cols>
  <sheetData>
    <row r="2" spans="1:2">
      <c r="A2" s="12" t="s">
        <v>67</v>
      </c>
      <c r="B2" s="12" t="str">
        <f>+Index!C17</f>
        <v>Change in the number of contributing self-employed workers in Chile, 1986-2012</v>
      </c>
    </row>
    <row r="18" spans="1:5">
      <c r="A18" s="12" t="s">
        <v>59</v>
      </c>
      <c r="B18" s="12" t="str">
        <f>+Index!D17</f>
        <v>Authors' calculations based on data from the Pension Superintendent in Chile.</v>
      </c>
    </row>
    <row r="24" spans="1:5">
      <c r="A24" s="12">
        <v>1986</v>
      </c>
      <c r="B24" s="12">
        <v>1445218</v>
      </c>
      <c r="C24" s="12">
        <v>106198</v>
      </c>
      <c r="D24" s="12">
        <v>48350</v>
      </c>
      <c r="E24" s="12">
        <f>+D45-D24</f>
        <v>11967</v>
      </c>
    </row>
    <row r="25" spans="1:5">
      <c r="A25" s="12">
        <v>1987</v>
      </c>
      <c r="B25" s="12">
        <v>1623004</v>
      </c>
      <c r="C25" s="12">
        <v>112880</v>
      </c>
      <c r="D25" s="12">
        <v>52611</v>
      </c>
      <c r="E25" s="27">
        <f t="shared" ref="E25:E45" si="0">+D25-D24</f>
        <v>4261</v>
      </c>
    </row>
    <row r="26" spans="1:5">
      <c r="A26" s="12">
        <v>1988</v>
      </c>
      <c r="B26" s="12">
        <v>1721642</v>
      </c>
      <c r="C26" s="12">
        <v>117064</v>
      </c>
      <c r="D26" s="12">
        <v>50729</v>
      </c>
      <c r="E26" s="27">
        <f t="shared" si="0"/>
        <v>-1882</v>
      </c>
    </row>
    <row r="27" spans="1:5">
      <c r="A27" s="12">
        <v>1989</v>
      </c>
      <c r="B27" s="12">
        <v>1866443</v>
      </c>
      <c r="C27" s="12">
        <v>121511</v>
      </c>
      <c r="D27" s="12">
        <v>51186</v>
      </c>
      <c r="E27" s="27">
        <f t="shared" si="0"/>
        <v>457</v>
      </c>
    </row>
    <row r="28" spans="1:5">
      <c r="A28" s="12">
        <v>1990</v>
      </c>
      <c r="B28" s="12">
        <v>1913625</v>
      </c>
      <c r="C28" s="12">
        <v>123795</v>
      </c>
      <c r="D28" s="12">
        <v>47922</v>
      </c>
      <c r="E28" s="27">
        <f t="shared" si="0"/>
        <v>-3264</v>
      </c>
    </row>
    <row r="29" spans="1:5">
      <c r="A29" s="12">
        <v>1991</v>
      </c>
      <c r="B29" s="12">
        <v>2067533</v>
      </c>
      <c r="C29" s="12">
        <v>128111</v>
      </c>
      <c r="D29" s="12">
        <v>50840</v>
      </c>
      <c r="E29" s="27">
        <f t="shared" si="0"/>
        <v>2918</v>
      </c>
    </row>
    <row r="30" spans="1:5">
      <c r="A30" s="12">
        <v>1992</v>
      </c>
      <c r="B30" s="12">
        <v>2246132</v>
      </c>
      <c r="C30" s="12">
        <v>132789</v>
      </c>
      <c r="D30" s="12">
        <v>51721</v>
      </c>
      <c r="E30" s="27">
        <f t="shared" si="0"/>
        <v>881</v>
      </c>
    </row>
    <row r="31" spans="1:5">
      <c r="A31" s="12">
        <v>1993</v>
      </c>
      <c r="B31" s="12">
        <v>2314983</v>
      </c>
      <c r="C31" s="12">
        <v>136045</v>
      </c>
      <c r="D31" s="12">
        <v>52657</v>
      </c>
      <c r="E31" s="27">
        <f t="shared" si="0"/>
        <v>936</v>
      </c>
    </row>
    <row r="32" spans="1:5">
      <c r="A32" s="12">
        <v>1994</v>
      </c>
      <c r="B32" s="12">
        <v>2380946</v>
      </c>
      <c r="C32" s="12">
        <v>142011</v>
      </c>
      <c r="D32" s="12">
        <v>55320</v>
      </c>
      <c r="E32" s="27">
        <f t="shared" si="0"/>
        <v>2663</v>
      </c>
    </row>
    <row r="33" spans="1:6">
      <c r="A33" s="12">
        <v>1995</v>
      </c>
      <c r="B33" s="12">
        <v>2432456</v>
      </c>
      <c r="C33" s="12">
        <v>149260</v>
      </c>
      <c r="D33" s="12">
        <v>57077</v>
      </c>
      <c r="E33" s="27">
        <f t="shared" si="0"/>
        <v>1757</v>
      </c>
    </row>
    <row r="34" spans="1:6">
      <c r="A34" s="12">
        <v>1996</v>
      </c>
      <c r="B34" s="12">
        <v>2497019</v>
      </c>
      <c r="C34" s="12">
        <v>152379</v>
      </c>
      <c r="D34" s="12">
        <v>51343</v>
      </c>
      <c r="E34" s="27">
        <f t="shared" si="0"/>
        <v>-5734</v>
      </c>
    </row>
    <row r="35" spans="1:6">
      <c r="A35" s="12">
        <v>1997</v>
      </c>
      <c r="B35" s="12">
        <v>2601682</v>
      </c>
      <c r="C35" s="12">
        <v>156140</v>
      </c>
      <c r="D35" s="12">
        <v>59923</v>
      </c>
      <c r="E35" s="27">
        <f t="shared" si="0"/>
        <v>8580</v>
      </c>
    </row>
    <row r="36" spans="1:6">
      <c r="A36" s="12">
        <v>1998</v>
      </c>
      <c r="B36" s="12">
        <v>2560158</v>
      </c>
      <c r="C36" s="12">
        <v>156782</v>
      </c>
      <c r="D36" s="12">
        <v>59458</v>
      </c>
      <c r="E36" s="27">
        <f t="shared" si="0"/>
        <v>-465</v>
      </c>
    </row>
    <row r="37" spans="1:6">
      <c r="A37" s="12">
        <v>1999</v>
      </c>
      <c r="B37" s="12">
        <v>2627602</v>
      </c>
      <c r="C37" s="12">
        <v>163740</v>
      </c>
      <c r="D37" s="12">
        <v>62999</v>
      </c>
      <c r="E37" s="27">
        <f t="shared" si="0"/>
        <v>3541</v>
      </c>
    </row>
    <row r="38" spans="1:6">
      <c r="A38" s="12">
        <v>2000</v>
      </c>
      <c r="B38" s="12">
        <v>2685772</v>
      </c>
      <c r="C38" s="12">
        <v>157032</v>
      </c>
      <c r="D38" s="12">
        <v>61801</v>
      </c>
      <c r="E38" s="27">
        <f t="shared" si="0"/>
        <v>-1198</v>
      </c>
    </row>
    <row r="39" spans="1:6">
      <c r="A39" s="12">
        <v>2001</v>
      </c>
      <c r="B39" s="12">
        <v>2768763</v>
      </c>
      <c r="C39" s="12">
        <v>169682</v>
      </c>
      <c r="D39" s="12">
        <v>66731</v>
      </c>
      <c r="E39" s="27">
        <f t="shared" si="0"/>
        <v>4930</v>
      </c>
    </row>
    <row r="40" spans="1:6">
      <c r="A40" s="12">
        <v>2002</v>
      </c>
      <c r="B40" s="12">
        <v>2793677</v>
      </c>
      <c r="C40" s="12">
        <v>177849</v>
      </c>
      <c r="D40" s="12">
        <v>69725</v>
      </c>
      <c r="E40" s="27">
        <f t="shared" si="0"/>
        <v>2994</v>
      </c>
    </row>
    <row r="41" spans="1:6">
      <c r="A41" s="12">
        <v>2003</v>
      </c>
      <c r="B41" s="12">
        <v>2914619</v>
      </c>
      <c r="C41" s="12">
        <v>194550</v>
      </c>
      <c r="D41" s="12">
        <v>68186</v>
      </c>
      <c r="E41" s="27">
        <f t="shared" si="0"/>
        <v>-1539</v>
      </c>
    </row>
    <row r="42" spans="1:6">
      <c r="A42" s="12">
        <v>2004</v>
      </c>
      <c r="B42" s="12">
        <v>2977669</v>
      </c>
      <c r="C42" s="12">
        <v>246452</v>
      </c>
      <c r="D42" s="12">
        <v>59318</v>
      </c>
      <c r="E42" s="27">
        <f t="shared" si="0"/>
        <v>-8868</v>
      </c>
    </row>
    <row r="43" spans="1:6">
      <c r="A43" s="12">
        <v>2005</v>
      </c>
      <c r="B43" s="12">
        <v>3257371</v>
      </c>
      <c r="C43" s="12">
        <v>252559</v>
      </c>
      <c r="D43" s="12">
        <v>64422</v>
      </c>
      <c r="E43" s="27">
        <f t="shared" si="0"/>
        <v>5104</v>
      </c>
    </row>
    <row r="44" spans="1:6">
      <c r="A44" s="12">
        <v>2006</v>
      </c>
      <c r="B44" s="12">
        <v>3416856</v>
      </c>
      <c r="C44" s="12">
        <v>248318</v>
      </c>
      <c r="D44" s="12">
        <v>57983</v>
      </c>
      <c r="E44" s="27">
        <f t="shared" si="0"/>
        <v>-6439</v>
      </c>
    </row>
    <row r="45" spans="1:6">
      <c r="A45" s="12">
        <v>2007</v>
      </c>
      <c r="B45" s="12">
        <v>3801701</v>
      </c>
      <c r="C45" s="12">
        <v>270344</v>
      </c>
      <c r="D45" s="12">
        <v>60317</v>
      </c>
      <c r="E45" s="27">
        <f t="shared" si="0"/>
        <v>2334</v>
      </c>
      <c r="F45" s="28">
        <f>(+LN(D45)-LN(D25))/21</f>
        <v>6.5089887790291201E-3</v>
      </c>
    </row>
    <row r="46" spans="1:6">
      <c r="A46" s="12">
        <v>2008</v>
      </c>
      <c r="B46" s="12">
        <v>3957398</v>
      </c>
      <c r="C46" s="12">
        <v>296070</v>
      </c>
      <c r="D46" s="12">
        <v>65398</v>
      </c>
      <c r="E46" s="27">
        <f>+D45-D24</f>
        <v>11967</v>
      </c>
    </row>
    <row r="47" spans="1:6">
      <c r="A47" s="12">
        <v>2009</v>
      </c>
      <c r="B47" s="12">
        <v>4024523</v>
      </c>
      <c r="C47" s="12">
        <v>300854</v>
      </c>
      <c r="D47" s="12">
        <v>73964</v>
      </c>
      <c r="E47" s="27">
        <f>+D47-D46</f>
        <v>8566</v>
      </c>
    </row>
    <row r="48" spans="1:6">
      <c r="A48" s="12">
        <v>2010</v>
      </c>
      <c r="B48" s="12">
        <v>4325783</v>
      </c>
      <c r="C48" s="12">
        <v>305241</v>
      </c>
      <c r="D48" s="12">
        <v>91445</v>
      </c>
      <c r="E48" s="27">
        <f>+D48-D47</f>
        <v>17481</v>
      </c>
    </row>
    <row r="49" spans="1:6">
      <c r="A49" s="12">
        <v>2011</v>
      </c>
      <c r="B49" s="12">
        <v>4543860</v>
      </c>
      <c r="C49" s="12">
        <v>306640</v>
      </c>
      <c r="D49" s="12">
        <v>94323</v>
      </c>
      <c r="E49" s="27">
        <f>+D49-D48</f>
        <v>2878</v>
      </c>
    </row>
    <row r="50" spans="1:6">
      <c r="A50" s="12">
        <v>2012</v>
      </c>
      <c r="B50" s="12">
        <v>4763458</v>
      </c>
      <c r="C50" s="12">
        <v>302889</v>
      </c>
      <c r="D50" s="12">
        <v>107350</v>
      </c>
      <c r="E50" s="27">
        <f>+D50-D49</f>
        <v>13027</v>
      </c>
    </row>
    <row r="51" spans="1:6">
      <c r="A51" s="12">
        <v>2013</v>
      </c>
      <c r="B51" s="12">
        <v>4802595</v>
      </c>
      <c r="C51" s="12">
        <v>318388</v>
      </c>
      <c r="D51" s="12">
        <v>124799</v>
      </c>
      <c r="E51" s="27">
        <f>+D51-D50</f>
        <v>17449</v>
      </c>
      <c r="F51" s="28">
        <f>(+LN(D51)-LN(D46))/5</f>
        <v>0.12924255322538442</v>
      </c>
    </row>
    <row r="52" spans="1:6">
      <c r="A52" s="12">
        <v>2014</v>
      </c>
      <c r="D52" s="12">
        <f t="shared" ref="D52:D88" si="1">+D51*1.12</f>
        <v>139774.88</v>
      </c>
    </row>
    <row r="53" spans="1:6">
      <c r="A53" s="12">
        <v>2015</v>
      </c>
      <c r="D53" s="12">
        <f t="shared" si="1"/>
        <v>156547.86560000002</v>
      </c>
    </row>
    <row r="54" spans="1:6">
      <c r="A54" s="12">
        <v>2016</v>
      </c>
      <c r="D54" s="12">
        <f t="shared" si="1"/>
        <v>175333.60947200004</v>
      </c>
    </row>
    <row r="55" spans="1:6">
      <c r="A55" s="12">
        <v>2017</v>
      </c>
      <c r="D55" s="12">
        <f t="shared" si="1"/>
        <v>196373.64260864008</v>
      </c>
    </row>
    <row r="56" spans="1:6">
      <c r="A56" s="12">
        <v>2018</v>
      </c>
      <c r="D56" s="12">
        <f t="shared" si="1"/>
        <v>219938.47972167691</v>
      </c>
    </row>
    <row r="57" spans="1:6">
      <c r="A57" s="12">
        <v>2019</v>
      </c>
      <c r="D57" s="12">
        <f t="shared" si="1"/>
        <v>246331.09728827816</v>
      </c>
    </row>
    <row r="58" spans="1:6">
      <c r="A58" s="12">
        <v>2020</v>
      </c>
      <c r="D58" s="12">
        <f t="shared" si="1"/>
        <v>275890.82896287157</v>
      </c>
    </row>
    <row r="59" spans="1:6">
      <c r="A59" s="12">
        <v>2021</v>
      </c>
      <c r="D59" s="12">
        <f t="shared" si="1"/>
        <v>308997.7284384162</v>
      </c>
    </row>
    <row r="60" spans="1:6">
      <c r="A60" s="12">
        <v>2022</v>
      </c>
      <c r="D60" s="12">
        <f t="shared" si="1"/>
        <v>346077.45585102617</v>
      </c>
    </row>
    <row r="61" spans="1:6">
      <c r="A61" s="12">
        <v>2023</v>
      </c>
      <c r="D61" s="12">
        <f t="shared" si="1"/>
        <v>387606.75055314932</v>
      </c>
    </row>
    <row r="62" spans="1:6">
      <c r="A62" s="12">
        <v>2024</v>
      </c>
      <c r="D62" s="12">
        <f t="shared" si="1"/>
        <v>434119.5606195273</v>
      </c>
    </row>
    <row r="63" spans="1:6">
      <c r="A63" s="12">
        <v>2025</v>
      </c>
      <c r="D63" s="12">
        <f t="shared" si="1"/>
        <v>486213.90789387061</v>
      </c>
    </row>
    <row r="64" spans="1:6">
      <c r="A64" s="12">
        <v>2026</v>
      </c>
      <c r="D64" s="12">
        <f t="shared" si="1"/>
        <v>544559.57684113516</v>
      </c>
    </row>
    <row r="65" spans="1:4">
      <c r="A65" s="12">
        <v>2027</v>
      </c>
      <c r="D65" s="12">
        <f t="shared" si="1"/>
        <v>609906.72606207139</v>
      </c>
    </row>
    <row r="66" spans="1:4">
      <c r="A66" s="12">
        <v>2028</v>
      </c>
      <c r="D66" s="12">
        <f t="shared" si="1"/>
        <v>683095.53318952001</v>
      </c>
    </row>
    <row r="67" spans="1:4">
      <c r="A67" s="12">
        <v>2029</v>
      </c>
      <c r="D67" s="12">
        <f t="shared" si="1"/>
        <v>765066.99717226252</v>
      </c>
    </row>
    <row r="68" spans="1:4">
      <c r="A68" s="12">
        <v>2030</v>
      </c>
      <c r="D68" s="12">
        <f t="shared" si="1"/>
        <v>856875.03683293413</v>
      </c>
    </row>
    <row r="69" spans="1:4">
      <c r="A69" s="12">
        <v>2031</v>
      </c>
      <c r="D69" s="12">
        <f t="shared" si="1"/>
        <v>959700.04125288629</v>
      </c>
    </row>
    <row r="70" spans="1:4">
      <c r="A70" s="12">
        <v>2032</v>
      </c>
      <c r="D70" s="12">
        <f t="shared" si="1"/>
        <v>1074864.0462032328</v>
      </c>
    </row>
    <row r="71" spans="1:4">
      <c r="A71" s="12">
        <v>2033</v>
      </c>
      <c r="D71" s="12">
        <f t="shared" si="1"/>
        <v>1203847.731747621</v>
      </c>
    </row>
    <row r="72" spans="1:4">
      <c r="A72" s="12">
        <v>2034</v>
      </c>
      <c r="D72" s="12">
        <f t="shared" si="1"/>
        <v>1348309.4595573356</v>
      </c>
    </row>
    <row r="73" spans="1:4">
      <c r="A73" s="13">
        <v>2035</v>
      </c>
      <c r="B73" s="13"/>
      <c r="C73" s="13"/>
      <c r="D73" s="13">
        <f t="shared" si="1"/>
        <v>1510106.5947042161</v>
      </c>
    </row>
    <row r="74" spans="1:4">
      <c r="A74" s="12">
        <v>2036</v>
      </c>
      <c r="D74" s="12">
        <f t="shared" si="1"/>
        <v>1691319.3860687222</v>
      </c>
    </row>
    <row r="75" spans="1:4">
      <c r="A75" s="12">
        <v>2037</v>
      </c>
      <c r="D75" s="12">
        <f t="shared" si="1"/>
        <v>1894277.7123969691</v>
      </c>
    </row>
    <row r="76" spans="1:4">
      <c r="A76" s="12">
        <v>2038</v>
      </c>
      <c r="D76" s="12">
        <f t="shared" si="1"/>
        <v>2121591.0378846056</v>
      </c>
    </row>
    <row r="77" spans="1:4">
      <c r="A77" s="12">
        <v>2039</v>
      </c>
      <c r="D77" s="12">
        <f t="shared" si="1"/>
        <v>2376181.9624307584</v>
      </c>
    </row>
    <row r="78" spans="1:4">
      <c r="A78" s="12">
        <v>2040</v>
      </c>
      <c r="D78" s="12">
        <f t="shared" si="1"/>
        <v>2661323.7979224497</v>
      </c>
    </row>
    <row r="79" spans="1:4">
      <c r="A79" s="12">
        <v>2041</v>
      </c>
      <c r="D79" s="12">
        <f t="shared" si="1"/>
        <v>2980682.6536731441</v>
      </c>
    </row>
    <row r="80" spans="1:4">
      <c r="A80" s="12">
        <v>2042</v>
      </c>
      <c r="D80" s="12">
        <f t="shared" si="1"/>
        <v>3338364.5721139219</v>
      </c>
    </row>
    <row r="81" spans="1:4">
      <c r="A81" s="12">
        <v>2043</v>
      </c>
      <c r="D81" s="12">
        <f t="shared" si="1"/>
        <v>3738968.3207675926</v>
      </c>
    </row>
    <row r="82" spans="1:4">
      <c r="A82" s="12">
        <v>2044</v>
      </c>
      <c r="D82" s="12">
        <f t="shared" si="1"/>
        <v>4187644.5192597043</v>
      </c>
    </row>
    <row r="83" spans="1:4">
      <c r="A83" s="12">
        <v>2045</v>
      </c>
      <c r="D83" s="12">
        <f t="shared" si="1"/>
        <v>4690161.8615708696</v>
      </c>
    </row>
    <row r="84" spans="1:4">
      <c r="A84" s="12">
        <v>2046</v>
      </c>
      <c r="D84" s="12">
        <f t="shared" si="1"/>
        <v>5252981.284959374</v>
      </c>
    </row>
    <row r="85" spans="1:4">
      <c r="A85" s="12">
        <v>2047</v>
      </c>
      <c r="D85" s="12">
        <f t="shared" si="1"/>
        <v>5883339.0391544998</v>
      </c>
    </row>
    <row r="86" spans="1:4">
      <c r="A86" s="12">
        <v>2048</v>
      </c>
      <c r="D86" s="12">
        <f t="shared" si="1"/>
        <v>6589339.7238530405</v>
      </c>
    </row>
    <row r="87" spans="1:4">
      <c r="A87" s="12">
        <v>2049</v>
      </c>
      <c r="D87" s="12">
        <f t="shared" si="1"/>
        <v>7380060.4907154059</v>
      </c>
    </row>
    <row r="88" spans="1:4">
      <c r="A88" s="12">
        <v>2050</v>
      </c>
      <c r="D88" s="12">
        <f t="shared" si="1"/>
        <v>8265667.7496012552</v>
      </c>
    </row>
  </sheetData>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vt:lpstr>
      <vt:lpstr>4.1</vt:lpstr>
      <vt:lpstr>4.2</vt:lpstr>
      <vt:lpstr>4.3 </vt:lpstr>
      <vt:lpstr>4.4</vt:lpstr>
      <vt:lpstr>4.5</vt:lpstr>
      <vt:lpstr>4.6</vt:lpstr>
      <vt:lpstr>D4.1</vt:lpstr>
      <vt:lpstr>B.4.3.1</vt:lpstr>
      <vt:lpstr>B.4.4.1</vt:lpstr>
      <vt:lpstr>B4.5.1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Bosch Mossi, Mariano</dc:creator>
  <cp:lastModifiedBy>MLO</cp:lastModifiedBy>
  <dcterms:created xsi:type="dcterms:W3CDTF">2013-04-02T16:26:25Z</dcterms:created>
  <dcterms:modified xsi:type="dcterms:W3CDTF">2015-12-16T16:44:22Z</dcterms:modified>
</cp:coreProperties>
</file>